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ddy/Downloads/"/>
    </mc:Choice>
  </mc:AlternateContent>
  <xr:revisionPtr revIDLastSave="0" documentId="8_{A82D6014-5E52-254B-8978-BBD601328FCD}" xr6:coauthVersionLast="40" xr6:coauthVersionMax="40" xr10:uidLastSave="{00000000-0000-0000-0000-000000000000}"/>
  <bookViews>
    <workbookView xWindow="14400" yWindow="460" windowWidth="14400" windowHeight="17540" xr2:uid="{00000000-000D-0000-FFFF-FFFF00000000}"/>
  </bookViews>
  <sheets>
    <sheet name="Totals" sheetId="1" r:id="rId1"/>
    <sheet name="Summaries" sheetId="2" r:id="rId2"/>
    <sheet name="Constituencies" sheetId="3" r:id="rId3"/>
    <sheet name="Check" sheetId="4" r:id="rId4"/>
    <sheet name="Sheet4" sheetId="5" r:id="rId5"/>
  </sheets>
  <externalReferences>
    <externalReference r:id="rId6"/>
  </externalReferences>
  <definedNames>
    <definedName name="_xlnm._FilterDatabase" localSheetId="0" hidden="1">Totals!$A$3:$BK$1260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5" i="1" l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4" i="1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D44" i="4"/>
  <c r="E43" i="4"/>
  <c r="D43" i="4" s="1"/>
  <c r="E42" i="4"/>
  <c r="D42" i="4" s="1"/>
  <c r="E41" i="4"/>
  <c r="D41" i="4" s="1"/>
  <c r="E40" i="4"/>
  <c r="D40" i="4" s="1"/>
  <c r="E39" i="4"/>
  <c r="D39" i="4" s="1"/>
  <c r="E38" i="4"/>
  <c r="D38" i="4" s="1"/>
  <c r="E37" i="4"/>
  <c r="D37" i="4" s="1"/>
  <c r="E36" i="4"/>
  <c r="D36" i="4" s="1"/>
  <c r="E35" i="4"/>
  <c r="D35" i="4" s="1"/>
  <c r="E34" i="4"/>
  <c r="D34" i="4" s="1"/>
  <c r="E33" i="4"/>
  <c r="D33" i="4" s="1"/>
  <c r="E32" i="4"/>
  <c r="D32" i="4" s="1"/>
  <c r="E31" i="4"/>
  <c r="D31" i="4" s="1"/>
  <c r="E30" i="4"/>
  <c r="D30" i="4" s="1"/>
  <c r="E29" i="4"/>
  <c r="D29" i="4" s="1"/>
  <c r="E28" i="4"/>
  <c r="D28" i="4" s="1"/>
  <c r="E27" i="4"/>
  <c r="D27" i="4" s="1"/>
  <c r="E26" i="4"/>
  <c r="D26" i="4" s="1"/>
  <c r="E25" i="4"/>
  <c r="D25" i="4" s="1"/>
  <c r="E24" i="4"/>
  <c r="D24" i="4" s="1"/>
  <c r="E23" i="4"/>
  <c r="D23" i="4" s="1"/>
  <c r="E22" i="4"/>
  <c r="D22" i="4" s="1"/>
  <c r="E21" i="4"/>
  <c r="D21" i="4" s="1"/>
  <c r="E20" i="4"/>
  <c r="D20" i="4" s="1"/>
  <c r="E19" i="4"/>
  <c r="D19" i="4" s="1"/>
  <c r="E18" i="4"/>
  <c r="D18" i="4" s="1"/>
  <c r="E17" i="4"/>
  <c r="D17" i="4" s="1"/>
  <c r="E16" i="4"/>
  <c r="D16" i="4" s="1"/>
  <c r="E15" i="4"/>
  <c r="D15" i="4" s="1"/>
  <c r="E14" i="4"/>
  <c r="D14" i="4" s="1"/>
  <c r="E13" i="4"/>
  <c r="D13" i="4" s="1"/>
  <c r="E12" i="4"/>
  <c r="D12" i="4" s="1"/>
  <c r="E11" i="4"/>
  <c r="D11" i="4" s="1"/>
  <c r="E10" i="4"/>
  <c r="D10" i="4" s="1"/>
  <c r="E9" i="4"/>
  <c r="D9" i="4" s="1"/>
  <c r="E8" i="4"/>
  <c r="D8" i="4" s="1"/>
  <c r="E7" i="4"/>
  <c r="D7" i="4" s="1"/>
  <c r="E6" i="4"/>
  <c r="D6" i="4" s="1"/>
  <c r="E5" i="4"/>
  <c r="D5" i="4" s="1"/>
  <c r="E4" i="4"/>
  <c r="D4" i="4" s="1"/>
  <c r="E3" i="4"/>
  <c r="D3" i="4" s="1"/>
  <c r="E2" i="4"/>
  <c r="D2" i="4" s="1"/>
  <c r="AW50" i="3"/>
  <c r="AV50" i="3"/>
  <c r="AU50" i="3"/>
  <c r="BC50" i="3" s="1"/>
  <c r="AT50" i="3"/>
  <c r="AS50" i="3"/>
  <c r="AR50" i="3"/>
  <c r="AQ50" i="3"/>
  <c r="Y50" i="3"/>
  <c r="X50" i="3"/>
  <c r="W50" i="3"/>
  <c r="V50" i="3"/>
  <c r="U50" i="3"/>
  <c r="T50" i="3"/>
  <c r="S50" i="3"/>
  <c r="AA50" i="3" s="1"/>
  <c r="Q50" i="3"/>
  <c r="P50" i="3"/>
  <c r="O50" i="3"/>
  <c r="N50" i="3"/>
  <c r="M50" i="3"/>
  <c r="L50" i="3"/>
  <c r="K50" i="3"/>
  <c r="I50" i="3"/>
  <c r="H50" i="3"/>
  <c r="G50" i="3"/>
  <c r="F50" i="3"/>
  <c r="E50" i="3"/>
  <c r="D50" i="3"/>
  <c r="C50" i="3"/>
  <c r="AW49" i="3"/>
  <c r="AV49" i="3"/>
  <c r="AU49" i="3"/>
  <c r="AT49" i="3"/>
  <c r="AS49" i="3"/>
  <c r="AR49" i="3"/>
  <c r="AQ49" i="3"/>
  <c r="Y49" i="3"/>
  <c r="X49" i="3"/>
  <c r="W49" i="3"/>
  <c r="V49" i="3"/>
  <c r="U49" i="3"/>
  <c r="T49" i="3"/>
  <c r="S49" i="3"/>
  <c r="AA49" i="3" s="1"/>
  <c r="Q49" i="3"/>
  <c r="P49" i="3"/>
  <c r="O49" i="3"/>
  <c r="N49" i="3"/>
  <c r="M49" i="3"/>
  <c r="L49" i="3"/>
  <c r="K49" i="3"/>
  <c r="I49" i="3"/>
  <c r="H49" i="3"/>
  <c r="G49" i="3"/>
  <c r="F49" i="3"/>
  <c r="E49" i="3"/>
  <c r="D49" i="3"/>
  <c r="C49" i="3"/>
  <c r="B49" i="3" s="1"/>
  <c r="AW48" i="3"/>
  <c r="BE48" i="3" s="1"/>
  <c r="AV48" i="3"/>
  <c r="AU48" i="3"/>
  <c r="AT48" i="3"/>
  <c r="AS48" i="3"/>
  <c r="AR48" i="3"/>
  <c r="AQ48" i="3"/>
  <c r="Y48" i="3"/>
  <c r="X48" i="3"/>
  <c r="AF48" i="3" s="1"/>
  <c r="W48" i="3"/>
  <c r="V48" i="3"/>
  <c r="U48" i="3"/>
  <c r="T48" i="3"/>
  <c r="S48" i="3"/>
  <c r="Q48" i="3"/>
  <c r="P48" i="3"/>
  <c r="O48" i="3"/>
  <c r="N48" i="3"/>
  <c r="M48" i="3"/>
  <c r="L48" i="3"/>
  <c r="K48" i="3"/>
  <c r="I48" i="3"/>
  <c r="H48" i="3"/>
  <c r="G48" i="3"/>
  <c r="F48" i="3"/>
  <c r="E48" i="3"/>
  <c r="D48" i="3"/>
  <c r="C48" i="3"/>
  <c r="AW47" i="3"/>
  <c r="AV47" i="3"/>
  <c r="AU47" i="3"/>
  <c r="AT47" i="3"/>
  <c r="AS47" i="3"/>
  <c r="BA47" i="3" s="1"/>
  <c r="AR47" i="3"/>
  <c r="AQ47" i="3"/>
  <c r="Y47" i="3"/>
  <c r="X47" i="3"/>
  <c r="W47" i="3"/>
  <c r="V47" i="3"/>
  <c r="U47" i="3"/>
  <c r="T47" i="3"/>
  <c r="AC47" i="3" s="1"/>
  <c r="AK47" i="3" s="1"/>
  <c r="S47" i="3"/>
  <c r="Q47" i="3"/>
  <c r="P47" i="3"/>
  <c r="O47" i="3"/>
  <c r="N47" i="3"/>
  <c r="M47" i="3"/>
  <c r="L47" i="3"/>
  <c r="K47" i="3"/>
  <c r="I47" i="3"/>
  <c r="H47" i="3"/>
  <c r="G47" i="3"/>
  <c r="F47" i="3"/>
  <c r="E47" i="3"/>
  <c r="D47" i="3"/>
  <c r="B47" i="3" s="1"/>
  <c r="C47" i="3"/>
  <c r="AW46" i="3"/>
  <c r="BE46" i="3" s="1"/>
  <c r="AV46" i="3"/>
  <c r="AU46" i="3"/>
  <c r="AT46" i="3"/>
  <c r="AS46" i="3"/>
  <c r="AR46" i="3"/>
  <c r="AQ46" i="3"/>
  <c r="Y46" i="3"/>
  <c r="AG46" i="3" s="1"/>
  <c r="AO46" i="3" s="1"/>
  <c r="X46" i="3"/>
  <c r="W46" i="3"/>
  <c r="V46" i="3"/>
  <c r="U46" i="3"/>
  <c r="T46" i="3"/>
  <c r="S46" i="3"/>
  <c r="AA46" i="3" s="1"/>
  <c r="Q46" i="3"/>
  <c r="P46" i="3"/>
  <c r="O46" i="3"/>
  <c r="N46" i="3"/>
  <c r="M46" i="3"/>
  <c r="L46" i="3"/>
  <c r="K46" i="3"/>
  <c r="I46" i="3"/>
  <c r="H46" i="3"/>
  <c r="G46" i="3"/>
  <c r="F46" i="3"/>
  <c r="E46" i="3"/>
  <c r="D46" i="3"/>
  <c r="C46" i="3"/>
  <c r="AW45" i="3"/>
  <c r="AV45" i="3"/>
  <c r="AU45" i="3"/>
  <c r="AT45" i="3"/>
  <c r="BB45" i="3" s="1"/>
  <c r="AS45" i="3"/>
  <c r="AR45" i="3"/>
  <c r="AQ45" i="3"/>
  <c r="Y45" i="3"/>
  <c r="X45" i="3"/>
  <c r="W45" i="3"/>
  <c r="V45" i="3"/>
  <c r="U45" i="3"/>
  <c r="T45" i="3"/>
  <c r="S45" i="3"/>
  <c r="Q45" i="3"/>
  <c r="P45" i="3"/>
  <c r="O45" i="3"/>
  <c r="N45" i="3"/>
  <c r="M45" i="3"/>
  <c r="L45" i="3"/>
  <c r="K45" i="3"/>
  <c r="I45" i="3"/>
  <c r="H45" i="3"/>
  <c r="G45" i="3"/>
  <c r="F45" i="3"/>
  <c r="E45" i="3"/>
  <c r="D45" i="3"/>
  <c r="C45" i="3"/>
  <c r="B45" i="3" s="1"/>
  <c r="AW44" i="3"/>
  <c r="AV44" i="3"/>
  <c r="AU44" i="3"/>
  <c r="AT44" i="3"/>
  <c r="AS44" i="3"/>
  <c r="AR44" i="3"/>
  <c r="AQ44" i="3"/>
  <c r="BB44" i="3" s="1"/>
  <c r="Y44" i="3"/>
  <c r="X44" i="3"/>
  <c r="W44" i="3"/>
  <c r="V44" i="3"/>
  <c r="U44" i="3"/>
  <c r="T44" i="3"/>
  <c r="S44" i="3"/>
  <c r="Q44" i="3"/>
  <c r="P44" i="3"/>
  <c r="O44" i="3"/>
  <c r="N44" i="3"/>
  <c r="M44" i="3"/>
  <c r="L44" i="3"/>
  <c r="K44" i="3"/>
  <c r="I44" i="3"/>
  <c r="H44" i="3"/>
  <c r="G44" i="3"/>
  <c r="F44" i="3"/>
  <c r="E44" i="3"/>
  <c r="D44" i="3"/>
  <c r="C44" i="3"/>
  <c r="AW43" i="3"/>
  <c r="AV43" i="3"/>
  <c r="AU43" i="3"/>
  <c r="BC43" i="3" s="1"/>
  <c r="AT43" i="3"/>
  <c r="AS43" i="3"/>
  <c r="AR43" i="3"/>
  <c r="AQ43" i="3"/>
  <c r="Y43" i="3"/>
  <c r="X43" i="3"/>
  <c r="W43" i="3"/>
  <c r="V43" i="3"/>
  <c r="AD43" i="3" s="1"/>
  <c r="U43" i="3"/>
  <c r="T43" i="3"/>
  <c r="S43" i="3"/>
  <c r="Q43" i="3"/>
  <c r="P43" i="3"/>
  <c r="O43" i="3"/>
  <c r="N43" i="3"/>
  <c r="M43" i="3"/>
  <c r="L43" i="3"/>
  <c r="K43" i="3"/>
  <c r="I43" i="3"/>
  <c r="H43" i="3"/>
  <c r="G43" i="3"/>
  <c r="F43" i="3"/>
  <c r="E43" i="3"/>
  <c r="D43" i="3"/>
  <c r="C43" i="3"/>
  <c r="AW42" i="3"/>
  <c r="AV42" i="3"/>
  <c r="AU42" i="3"/>
  <c r="AT42" i="3"/>
  <c r="AS42" i="3"/>
  <c r="AR42" i="3"/>
  <c r="AQ42" i="3"/>
  <c r="AY42" i="3" s="1"/>
  <c r="Y42" i="3"/>
  <c r="X42" i="3"/>
  <c r="W42" i="3"/>
  <c r="V42" i="3"/>
  <c r="U42" i="3"/>
  <c r="T42" i="3"/>
  <c r="S42" i="3"/>
  <c r="Q42" i="3"/>
  <c r="P42" i="3"/>
  <c r="O42" i="3"/>
  <c r="N42" i="3"/>
  <c r="M42" i="3"/>
  <c r="L42" i="3"/>
  <c r="K42" i="3"/>
  <c r="I42" i="3"/>
  <c r="H42" i="3"/>
  <c r="G42" i="3"/>
  <c r="F42" i="3"/>
  <c r="E42" i="3"/>
  <c r="D42" i="3"/>
  <c r="C42" i="3"/>
  <c r="AW41" i="3"/>
  <c r="AV41" i="3"/>
  <c r="AU41" i="3"/>
  <c r="AT41" i="3"/>
  <c r="AS41" i="3"/>
  <c r="AR41" i="3"/>
  <c r="AQ41" i="3"/>
  <c r="Y41" i="3"/>
  <c r="X41" i="3"/>
  <c r="W41" i="3"/>
  <c r="V41" i="3"/>
  <c r="U41" i="3"/>
  <c r="T41" i="3"/>
  <c r="S41" i="3"/>
  <c r="Q41" i="3"/>
  <c r="P41" i="3"/>
  <c r="O41" i="3"/>
  <c r="N41" i="3"/>
  <c r="M41" i="3"/>
  <c r="L41" i="3"/>
  <c r="K41" i="3"/>
  <c r="I41" i="3"/>
  <c r="H41" i="3"/>
  <c r="G41" i="3"/>
  <c r="F41" i="3"/>
  <c r="E41" i="3"/>
  <c r="D41" i="3"/>
  <c r="C41" i="3"/>
  <c r="AW40" i="3"/>
  <c r="AV40" i="3"/>
  <c r="AU40" i="3"/>
  <c r="AT40" i="3"/>
  <c r="AS40" i="3"/>
  <c r="AR40" i="3"/>
  <c r="AQ40" i="3"/>
  <c r="Y40" i="3"/>
  <c r="X40" i="3"/>
  <c r="W40" i="3"/>
  <c r="AE40" i="3" s="1"/>
  <c r="V40" i="3"/>
  <c r="U40" i="3"/>
  <c r="T40" i="3"/>
  <c r="S40" i="3"/>
  <c r="Q40" i="3"/>
  <c r="P40" i="3"/>
  <c r="O40" i="3"/>
  <c r="N40" i="3"/>
  <c r="M40" i="3"/>
  <c r="L40" i="3"/>
  <c r="K40" i="3"/>
  <c r="I40" i="3"/>
  <c r="H40" i="3"/>
  <c r="G40" i="3"/>
  <c r="F40" i="3"/>
  <c r="E40" i="3"/>
  <c r="D40" i="3"/>
  <c r="C40" i="3"/>
  <c r="AW39" i="3"/>
  <c r="AV39" i="3"/>
  <c r="AU39" i="3"/>
  <c r="AT39" i="3"/>
  <c r="AS39" i="3"/>
  <c r="AR39" i="3"/>
  <c r="AQ39" i="3"/>
  <c r="Y39" i="3"/>
  <c r="X39" i="3"/>
  <c r="W39" i="3"/>
  <c r="AE39" i="3" s="1"/>
  <c r="V39" i="3"/>
  <c r="U39" i="3"/>
  <c r="T39" i="3"/>
  <c r="S39" i="3"/>
  <c r="Q39" i="3"/>
  <c r="P39" i="3"/>
  <c r="O39" i="3"/>
  <c r="N39" i="3"/>
  <c r="M39" i="3"/>
  <c r="L39" i="3"/>
  <c r="K39" i="3"/>
  <c r="I39" i="3"/>
  <c r="H39" i="3"/>
  <c r="G39" i="3"/>
  <c r="F39" i="3"/>
  <c r="E39" i="3"/>
  <c r="D39" i="3"/>
  <c r="C39" i="3"/>
  <c r="AW38" i="3"/>
  <c r="AV38" i="3"/>
  <c r="AU38" i="3"/>
  <c r="AT38" i="3"/>
  <c r="AS38" i="3"/>
  <c r="AR38" i="3"/>
  <c r="AZ38" i="3" s="1"/>
  <c r="AQ38" i="3"/>
  <c r="Y38" i="3"/>
  <c r="X38" i="3"/>
  <c r="W38" i="3"/>
  <c r="V38" i="3"/>
  <c r="U38" i="3"/>
  <c r="T38" i="3"/>
  <c r="S38" i="3"/>
  <c r="AE38" i="3" s="1"/>
  <c r="Q38" i="3"/>
  <c r="P38" i="3"/>
  <c r="O38" i="3"/>
  <c r="N38" i="3"/>
  <c r="M38" i="3"/>
  <c r="L38" i="3"/>
  <c r="K38" i="3"/>
  <c r="I38" i="3"/>
  <c r="H38" i="3"/>
  <c r="G38" i="3"/>
  <c r="F38" i="3"/>
  <c r="E38" i="3"/>
  <c r="D38" i="3"/>
  <c r="C38" i="3"/>
  <c r="AW37" i="3"/>
  <c r="AV37" i="3"/>
  <c r="AU37" i="3"/>
  <c r="AT37" i="3"/>
  <c r="AS37" i="3"/>
  <c r="AR37" i="3"/>
  <c r="AQ37" i="3"/>
  <c r="Y37" i="3"/>
  <c r="X37" i="3"/>
  <c r="W37" i="3"/>
  <c r="AE37" i="3" s="1"/>
  <c r="V37" i="3"/>
  <c r="U37" i="3"/>
  <c r="T37" i="3"/>
  <c r="S37" i="3"/>
  <c r="Q37" i="3"/>
  <c r="P37" i="3"/>
  <c r="O37" i="3"/>
  <c r="N37" i="3"/>
  <c r="M37" i="3"/>
  <c r="L37" i="3"/>
  <c r="K37" i="3"/>
  <c r="I37" i="3"/>
  <c r="H37" i="3"/>
  <c r="G37" i="3"/>
  <c r="F37" i="3"/>
  <c r="E37" i="3"/>
  <c r="D37" i="3"/>
  <c r="C37" i="3"/>
  <c r="AW36" i="3"/>
  <c r="AV36" i="3"/>
  <c r="AU36" i="3"/>
  <c r="AT36" i="3"/>
  <c r="AS36" i="3"/>
  <c r="AR36" i="3"/>
  <c r="AZ36" i="3" s="1"/>
  <c r="AQ36" i="3"/>
  <c r="Y36" i="3"/>
  <c r="X36" i="3"/>
  <c r="W36" i="3"/>
  <c r="V36" i="3"/>
  <c r="U36" i="3"/>
  <c r="T36" i="3"/>
  <c r="S36" i="3"/>
  <c r="Q36" i="3"/>
  <c r="P36" i="3"/>
  <c r="O36" i="3"/>
  <c r="N36" i="3"/>
  <c r="M36" i="3"/>
  <c r="L36" i="3"/>
  <c r="K36" i="3"/>
  <c r="I36" i="3"/>
  <c r="H36" i="3"/>
  <c r="G36" i="3"/>
  <c r="F36" i="3"/>
  <c r="E36" i="3"/>
  <c r="D36" i="3"/>
  <c r="C36" i="3"/>
  <c r="AW35" i="3"/>
  <c r="BE35" i="3" s="1"/>
  <c r="AV35" i="3"/>
  <c r="AU35" i="3"/>
  <c r="AT35" i="3"/>
  <c r="AS35" i="3"/>
  <c r="AR35" i="3"/>
  <c r="AQ35" i="3"/>
  <c r="AY35" i="3" s="1"/>
  <c r="Y35" i="3"/>
  <c r="X35" i="3"/>
  <c r="W35" i="3"/>
  <c r="V35" i="3"/>
  <c r="U35" i="3"/>
  <c r="T35" i="3"/>
  <c r="S35" i="3"/>
  <c r="Q35" i="3"/>
  <c r="P35" i="3"/>
  <c r="O35" i="3"/>
  <c r="N35" i="3"/>
  <c r="M35" i="3"/>
  <c r="L35" i="3"/>
  <c r="K35" i="3"/>
  <c r="I35" i="3"/>
  <c r="H35" i="3"/>
  <c r="G35" i="3"/>
  <c r="F35" i="3"/>
  <c r="E35" i="3"/>
  <c r="D35" i="3"/>
  <c r="C35" i="3"/>
  <c r="AW34" i="3"/>
  <c r="AV34" i="3"/>
  <c r="AU34" i="3"/>
  <c r="AT34" i="3"/>
  <c r="AS34" i="3"/>
  <c r="AR34" i="3"/>
  <c r="AQ34" i="3"/>
  <c r="Y34" i="3"/>
  <c r="X34" i="3"/>
  <c r="W34" i="3"/>
  <c r="V34" i="3"/>
  <c r="U34" i="3"/>
  <c r="T34" i="3"/>
  <c r="S34" i="3"/>
  <c r="Q34" i="3"/>
  <c r="P34" i="3"/>
  <c r="O34" i="3"/>
  <c r="N34" i="3"/>
  <c r="M34" i="3"/>
  <c r="L34" i="3"/>
  <c r="K34" i="3"/>
  <c r="I34" i="3"/>
  <c r="H34" i="3"/>
  <c r="G34" i="3"/>
  <c r="F34" i="3"/>
  <c r="E34" i="3"/>
  <c r="D34" i="3"/>
  <c r="C34" i="3"/>
  <c r="AW33" i="3"/>
  <c r="AV33" i="3"/>
  <c r="AU33" i="3"/>
  <c r="AT33" i="3"/>
  <c r="AS33" i="3"/>
  <c r="AR33" i="3"/>
  <c r="AQ33" i="3"/>
  <c r="Y33" i="3"/>
  <c r="X33" i="3"/>
  <c r="AF33" i="3" s="1"/>
  <c r="W33" i="3"/>
  <c r="V33" i="3"/>
  <c r="U33" i="3"/>
  <c r="T33" i="3"/>
  <c r="S33" i="3"/>
  <c r="Q33" i="3"/>
  <c r="P33" i="3"/>
  <c r="O33" i="3"/>
  <c r="N33" i="3"/>
  <c r="M33" i="3"/>
  <c r="L33" i="3"/>
  <c r="K33" i="3"/>
  <c r="I33" i="3"/>
  <c r="H33" i="3"/>
  <c r="G33" i="3"/>
  <c r="F33" i="3"/>
  <c r="E33" i="3"/>
  <c r="D33" i="3"/>
  <c r="C33" i="3"/>
  <c r="AW32" i="3"/>
  <c r="AV32" i="3"/>
  <c r="AU32" i="3"/>
  <c r="AT32" i="3"/>
  <c r="AS32" i="3"/>
  <c r="BA32" i="3" s="1"/>
  <c r="AR32" i="3"/>
  <c r="AQ32" i="3"/>
  <c r="Y32" i="3"/>
  <c r="X32" i="3"/>
  <c r="W32" i="3"/>
  <c r="V32" i="3"/>
  <c r="U32" i="3"/>
  <c r="T32" i="3"/>
  <c r="AB32" i="3" s="1"/>
  <c r="S32" i="3"/>
  <c r="Q32" i="3"/>
  <c r="P32" i="3"/>
  <c r="O32" i="3"/>
  <c r="N32" i="3"/>
  <c r="M32" i="3"/>
  <c r="L32" i="3"/>
  <c r="K32" i="3"/>
  <c r="I32" i="3"/>
  <c r="H32" i="3"/>
  <c r="G32" i="3"/>
  <c r="F32" i="3"/>
  <c r="E32" i="3"/>
  <c r="D32" i="3"/>
  <c r="C32" i="3"/>
  <c r="AY31" i="3"/>
  <c r="AW31" i="3"/>
  <c r="AV31" i="3"/>
  <c r="AU31" i="3"/>
  <c r="AT31" i="3"/>
  <c r="AS31" i="3"/>
  <c r="AR31" i="3"/>
  <c r="AQ31" i="3"/>
  <c r="Y31" i="3"/>
  <c r="AG31" i="3" s="1"/>
  <c r="X31" i="3"/>
  <c r="W31" i="3"/>
  <c r="V31" i="3"/>
  <c r="U31" i="3"/>
  <c r="T31" i="3"/>
  <c r="S31" i="3"/>
  <c r="Q31" i="3"/>
  <c r="P31" i="3"/>
  <c r="O31" i="3"/>
  <c r="N31" i="3"/>
  <c r="M31" i="3"/>
  <c r="L31" i="3"/>
  <c r="K31" i="3"/>
  <c r="I31" i="3"/>
  <c r="H31" i="3"/>
  <c r="G31" i="3"/>
  <c r="F31" i="3"/>
  <c r="E31" i="3"/>
  <c r="D31" i="3"/>
  <c r="C31" i="3"/>
  <c r="AW30" i="3"/>
  <c r="AV30" i="3"/>
  <c r="AU30" i="3"/>
  <c r="AT30" i="3"/>
  <c r="BB30" i="3" s="1"/>
  <c r="AS30" i="3"/>
  <c r="AR30" i="3"/>
  <c r="AQ30" i="3"/>
  <c r="Y30" i="3"/>
  <c r="X30" i="3"/>
  <c r="W30" i="3"/>
  <c r="V30" i="3"/>
  <c r="U30" i="3"/>
  <c r="AC30" i="3" s="1"/>
  <c r="T30" i="3"/>
  <c r="S30" i="3"/>
  <c r="Q30" i="3"/>
  <c r="P30" i="3"/>
  <c r="O30" i="3"/>
  <c r="N30" i="3"/>
  <c r="M30" i="3"/>
  <c r="L30" i="3"/>
  <c r="K30" i="3"/>
  <c r="I30" i="3"/>
  <c r="H30" i="3"/>
  <c r="G30" i="3"/>
  <c r="F30" i="3"/>
  <c r="E30" i="3"/>
  <c r="D30" i="3"/>
  <c r="C30" i="3"/>
  <c r="B30" i="3" s="1"/>
  <c r="AW29" i="3"/>
  <c r="AV29" i="3"/>
  <c r="AU29" i="3"/>
  <c r="AT29" i="3"/>
  <c r="AS29" i="3"/>
  <c r="AR29" i="3"/>
  <c r="AQ29" i="3"/>
  <c r="Y29" i="3"/>
  <c r="AG29" i="3" s="1"/>
  <c r="X29" i="3"/>
  <c r="W29" i="3"/>
  <c r="V29" i="3"/>
  <c r="U29" i="3"/>
  <c r="T29" i="3"/>
  <c r="S29" i="3"/>
  <c r="Q29" i="3"/>
  <c r="P29" i="3"/>
  <c r="O29" i="3"/>
  <c r="N29" i="3"/>
  <c r="M29" i="3"/>
  <c r="L29" i="3"/>
  <c r="K29" i="3"/>
  <c r="I29" i="3"/>
  <c r="H29" i="3"/>
  <c r="G29" i="3"/>
  <c r="F29" i="3"/>
  <c r="E29" i="3"/>
  <c r="D29" i="3"/>
  <c r="C29" i="3"/>
  <c r="AW28" i="3"/>
  <c r="AV28" i="3"/>
  <c r="AU28" i="3"/>
  <c r="AT28" i="3"/>
  <c r="BB28" i="3" s="1"/>
  <c r="AS28" i="3"/>
  <c r="AR28" i="3"/>
  <c r="AQ28" i="3"/>
  <c r="Y28" i="3"/>
  <c r="X28" i="3"/>
  <c r="W28" i="3"/>
  <c r="V28" i="3"/>
  <c r="U28" i="3"/>
  <c r="AC28" i="3" s="1"/>
  <c r="T28" i="3"/>
  <c r="S28" i="3"/>
  <c r="Q28" i="3"/>
  <c r="P28" i="3"/>
  <c r="O28" i="3"/>
  <c r="N28" i="3"/>
  <c r="M28" i="3"/>
  <c r="L28" i="3"/>
  <c r="K28" i="3"/>
  <c r="I28" i="3"/>
  <c r="H28" i="3"/>
  <c r="G28" i="3"/>
  <c r="F28" i="3"/>
  <c r="E28" i="3"/>
  <c r="D28" i="3"/>
  <c r="C28" i="3"/>
  <c r="B28" i="3" s="1"/>
  <c r="AW27" i="3"/>
  <c r="AV27" i="3"/>
  <c r="AU27" i="3"/>
  <c r="AT27" i="3"/>
  <c r="AS27" i="3"/>
  <c r="AR27" i="3"/>
  <c r="AQ27" i="3"/>
  <c r="BC27" i="3" s="1"/>
  <c r="Y27" i="3"/>
  <c r="X27" i="3"/>
  <c r="W27" i="3"/>
  <c r="AE27" i="3" s="1"/>
  <c r="V27" i="3"/>
  <c r="U27" i="3"/>
  <c r="T27" i="3"/>
  <c r="S27" i="3"/>
  <c r="Q27" i="3"/>
  <c r="P27" i="3"/>
  <c r="O27" i="3"/>
  <c r="N27" i="3"/>
  <c r="M27" i="3"/>
  <c r="L27" i="3"/>
  <c r="K27" i="3"/>
  <c r="I27" i="3"/>
  <c r="H27" i="3"/>
  <c r="G27" i="3"/>
  <c r="F27" i="3"/>
  <c r="E27" i="3"/>
  <c r="D27" i="3"/>
  <c r="C27" i="3"/>
  <c r="AW26" i="3"/>
  <c r="AV26" i="3"/>
  <c r="AU26" i="3"/>
  <c r="AT26" i="3"/>
  <c r="AS26" i="3"/>
  <c r="AR26" i="3"/>
  <c r="AQ26" i="3"/>
  <c r="Y26" i="3"/>
  <c r="X26" i="3"/>
  <c r="W26" i="3"/>
  <c r="V26" i="3"/>
  <c r="U26" i="3"/>
  <c r="T26" i="3"/>
  <c r="S26" i="3"/>
  <c r="Q26" i="3"/>
  <c r="P26" i="3"/>
  <c r="O26" i="3"/>
  <c r="N26" i="3"/>
  <c r="M26" i="3"/>
  <c r="L26" i="3"/>
  <c r="K26" i="3"/>
  <c r="I26" i="3"/>
  <c r="H26" i="3"/>
  <c r="G26" i="3"/>
  <c r="F26" i="3"/>
  <c r="E26" i="3"/>
  <c r="D26" i="3"/>
  <c r="C26" i="3"/>
  <c r="AW25" i="3"/>
  <c r="AV25" i="3"/>
  <c r="AU25" i="3"/>
  <c r="AT25" i="3"/>
  <c r="AS25" i="3"/>
  <c r="AR25" i="3"/>
  <c r="AQ25" i="3"/>
  <c r="Y25" i="3"/>
  <c r="X25" i="3"/>
  <c r="W25" i="3"/>
  <c r="V25" i="3"/>
  <c r="U25" i="3"/>
  <c r="T25" i="3"/>
  <c r="S25" i="3"/>
  <c r="Q25" i="3"/>
  <c r="P25" i="3"/>
  <c r="O25" i="3"/>
  <c r="N25" i="3"/>
  <c r="M25" i="3"/>
  <c r="L25" i="3"/>
  <c r="K25" i="3"/>
  <c r="I25" i="3"/>
  <c r="H25" i="3"/>
  <c r="G25" i="3"/>
  <c r="F25" i="3"/>
  <c r="E25" i="3"/>
  <c r="D25" i="3"/>
  <c r="C25" i="3"/>
  <c r="AW24" i="3"/>
  <c r="AV24" i="3"/>
  <c r="AU24" i="3"/>
  <c r="BC24" i="3" s="1"/>
  <c r="AT24" i="3"/>
  <c r="AS24" i="3"/>
  <c r="AR24" i="3"/>
  <c r="AQ24" i="3"/>
  <c r="Y24" i="3"/>
  <c r="X24" i="3"/>
  <c r="W24" i="3"/>
  <c r="V24" i="3"/>
  <c r="U24" i="3"/>
  <c r="T24" i="3"/>
  <c r="S24" i="3"/>
  <c r="AA24" i="3" s="1"/>
  <c r="Q24" i="3"/>
  <c r="P24" i="3"/>
  <c r="O24" i="3"/>
  <c r="N24" i="3"/>
  <c r="M24" i="3"/>
  <c r="L24" i="3"/>
  <c r="K24" i="3"/>
  <c r="I24" i="3"/>
  <c r="H24" i="3"/>
  <c r="G24" i="3"/>
  <c r="F24" i="3"/>
  <c r="E24" i="3"/>
  <c r="D24" i="3"/>
  <c r="C24" i="3"/>
  <c r="AW23" i="3"/>
  <c r="AV23" i="3"/>
  <c r="AU23" i="3"/>
  <c r="AT23" i="3"/>
  <c r="AS23" i="3"/>
  <c r="BA23" i="3" s="1"/>
  <c r="AR23" i="3"/>
  <c r="AQ23" i="3"/>
  <c r="Y23" i="3"/>
  <c r="X23" i="3"/>
  <c r="W23" i="3"/>
  <c r="V23" i="3"/>
  <c r="U23" i="3"/>
  <c r="T23" i="3"/>
  <c r="AG23" i="3" s="1"/>
  <c r="S23" i="3"/>
  <c r="Q23" i="3"/>
  <c r="P23" i="3"/>
  <c r="O23" i="3"/>
  <c r="N23" i="3"/>
  <c r="M23" i="3"/>
  <c r="L23" i="3"/>
  <c r="K23" i="3"/>
  <c r="I23" i="3"/>
  <c r="H23" i="3"/>
  <c r="G23" i="3"/>
  <c r="F23" i="3"/>
  <c r="E23" i="3"/>
  <c r="D23" i="3"/>
  <c r="C23" i="3"/>
  <c r="AW22" i="3"/>
  <c r="AV22" i="3"/>
  <c r="AU22" i="3"/>
  <c r="AT22" i="3"/>
  <c r="AS22" i="3"/>
  <c r="AR22" i="3"/>
  <c r="AQ22" i="3"/>
  <c r="Y22" i="3"/>
  <c r="AG22" i="3" s="1"/>
  <c r="X22" i="3"/>
  <c r="W22" i="3"/>
  <c r="V22" i="3"/>
  <c r="U22" i="3"/>
  <c r="T22" i="3"/>
  <c r="S22" i="3"/>
  <c r="Q22" i="3"/>
  <c r="P22" i="3"/>
  <c r="O22" i="3"/>
  <c r="N22" i="3"/>
  <c r="M22" i="3"/>
  <c r="L22" i="3"/>
  <c r="K22" i="3"/>
  <c r="I22" i="3"/>
  <c r="H22" i="3"/>
  <c r="G22" i="3"/>
  <c r="F22" i="3"/>
  <c r="E22" i="3"/>
  <c r="D22" i="3"/>
  <c r="C22" i="3"/>
  <c r="AW21" i="3"/>
  <c r="AV21" i="3"/>
  <c r="AU21" i="3"/>
  <c r="AT21" i="3"/>
  <c r="BB21" i="3" s="1"/>
  <c r="AS21" i="3"/>
  <c r="AR21" i="3"/>
  <c r="AQ21" i="3"/>
  <c r="Y21" i="3"/>
  <c r="X21" i="3"/>
  <c r="W21" i="3"/>
  <c r="V21" i="3"/>
  <c r="U21" i="3"/>
  <c r="AC21" i="3" s="1"/>
  <c r="T21" i="3"/>
  <c r="S21" i="3"/>
  <c r="Q21" i="3"/>
  <c r="P21" i="3"/>
  <c r="O21" i="3"/>
  <c r="N21" i="3"/>
  <c r="M21" i="3"/>
  <c r="L21" i="3"/>
  <c r="K21" i="3"/>
  <c r="I21" i="3"/>
  <c r="H21" i="3"/>
  <c r="G21" i="3"/>
  <c r="F21" i="3"/>
  <c r="E21" i="3"/>
  <c r="D21" i="3"/>
  <c r="C21" i="3"/>
  <c r="B21" i="3" s="1"/>
  <c r="AW20" i="3"/>
  <c r="AV20" i="3"/>
  <c r="AU20" i="3"/>
  <c r="AT20" i="3"/>
  <c r="AS20" i="3"/>
  <c r="AR20" i="3"/>
  <c r="AQ20" i="3"/>
  <c r="Y20" i="3"/>
  <c r="AG20" i="3" s="1"/>
  <c r="X20" i="3"/>
  <c r="W20" i="3"/>
  <c r="V20" i="3"/>
  <c r="U20" i="3"/>
  <c r="T20" i="3"/>
  <c r="S20" i="3"/>
  <c r="Q20" i="3"/>
  <c r="P20" i="3"/>
  <c r="O20" i="3"/>
  <c r="N20" i="3"/>
  <c r="M20" i="3"/>
  <c r="L20" i="3"/>
  <c r="K20" i="3"/>
  <c r="I20" i="3"/>
  <c r="H20" i="3"/>
  <c r="G20" i="3"/>
  <c r="F20" i="3"/>
  <c r="E20" i="3"/>
  <c r="D20" i="3"/>
  <c r="C20" i="3"/>
  <c r="AW19" i="3"/>
  <c r="AV19" i="3"/>
  <c r="AU19" i="3"/>
  <c r="AT19" i="3"/>
  <c r="BE19" i="3" s="1"/>
  <c r="AS19" i="3"/>
  <c r="AR19" i="3"/>
  <c r="AQ19" i="3"/>
  <c r="Y19" i="3"/>
  <c r="X19" i="3"/>
  <c r="W19" i="3"/>
  <c r="V19" i="3"/>
  <c r="U19" i="3"/>
  <c r="AC19" i="3" s="1"/>
  <c r="T19" i="3"/>
  <c r="S19" i="3"/>
  <c r="Q19" i="3"/>
  <c r="P19" i="3"/>
  <c r="O19" i="3"/>
  <c r="N19" i="3"/>
  <c r="M19" i="3"/>
  <c r="L19" i="3"/>
  <c r="K19" i="3"/>
  <c r="I19" i="3"/>
  <c r="H19" i="3"/>
  <c r="G19" i="3"/>
  <c r="F19" i="3"/>
  <c r="E19" i="3"/>
  <c r="D19" i="3"/>
  <c r="C19" i="3"/>
  <c r="B19" i="3" s="1"/>
  <c r="AW18" i="3"/>
  <c r="AV18" i="3"/>
  <c r="AU18" i="3"/>
  <c r="AT18" i="3"/>
  <c r="AS18" i="3"/>
  <c r="AR18" i="3"/>
  <c r="AQ18" i="3"/>
  <c r="Y18" i="3"/>
  <c r="AG18" i="3" s="1"/>
  <c r="X18" i="3"/>
  <c r="W18" i="3"/>
  <c r="V18" i="3"/>
  <c r="U18" i="3"/>
  <c r="T18" i="3"/>
  <c r="S18" i="3"/>
  <c r="Q18" i="3"/>
  <c r="P18" i="3"/>
  <c r="O18" i="3"/>
  <c r="N18" i="3"/>
  <c r="M18" i="3"/>
  <c r="L18" i="3"/>
  <c r="K18" i="3"/>
  <c r="I18" i="3"/>
  <c r="H18" i="3"/>
  <c r="G18" i="3"/>
  <c r="F18" i="3"/>
  <c r="E18" i="3"/>
  <c r="D18" i="3"/>
  <c r="C18" i="3"/>
  <c r="AW17" i="3"/>
  <c r="AV17" i="3"/>
  <c r="AU17" i="3"/>
  <c r="AT17" i="3"/>
  <c r="BB17" i="3" s="1"/>
  <c r="AS17" i="3"/>
  <c r="AR17" i="3"/>
  <c r="AQ17" i="3"/>
  <c r="Y17" i="3"/>
  <c r="X17" i="3"/>
  <c r="W17" i="3"/>
  <c r="V17" i="3"/>
  <c r="U17" i="3"/>
  <c r="AD17" i="3" s="1"/>
  <c r="AL17" i="3" s="1"/>
  <c r="T17" i="3"/>
  <c r="S17" i="3"/>
  <c r="Q17" i="3"/>
  <c r="P17" i="3"/>
  <c r="O17" i="3"/>
  <c r="N17" i="3"/>
  <c r="M17" i="3"/>
  <c r="L17" i="3"/>
  <c r="K17" i="3"/>
  <c r="I17" i="3"/>
  <c r="H17" i="3"/>
  <c r="G17" i="3"/>
  <c r="F17" i="3"/>
  <c r="E17" i="3"/>
  <c r="D17" i="3"/>
  <c r="C17" i="3"/>
  <c r="B17" i="3" s="1"/>
  <c r="AW16" i="3"/>
  <c r="AV16" i="3"/>
  <c r="AU16" i="3"/>
  <c r="AT16" i="3"/>
  <c r="AS16" i="3"/>
  <c r="AR16" i="3"/>
  <c r="AQ16" i="3"/>
  <c r="Y16" i="3"/>
  <c r="AG16" i="3" s="1"/>
  <c r="X16" i="3"/>
  <c r="W16" i="3"/>
  <c r="V16" i="3"/>
  <c r="U16" i="3"/>
  <c r="T16" i="3"/>
  <c r="S16" i="3"/>
  <c r="Q16" i="3"/>
  <c r="P16" i="3"/>
  <c r="O16" i="3"/>
  <c r="N16" i="3"/>
  <c r="M16" i="3"/>
  <c r="L16" i="3"/>
  <c r="K16" i="3"/>
  <c r="I16" i="3"/>
  <c r="H16" i="3"/>
  <c r="G16" i="3"/>
  <c r="F16" i="3"/>
  <c r="E16" i="3"/>
  <c r="D16" i="3"/>
  <c r="C16" i="3"/>
  <c r="AW15" i="3"/>
  <c r="AV15" i="3"/>
  <c r="AU15" i="3"/>
  <c r="AT15" i="3"/>
  <c r="BB15" i="3" s="1"/>
  <c r="AS15" i="3"/>
  <c r="AR15" i="3"/>
  <c r="AQ15" i="3"/>
  <c r="Y15" i="3"/>
  <c r="X15" i="3"/>
  <c r="W15" i="3"/>
  <c r="V15" i="3"/>
  <c r="U15" i="3"/>
  <c r="AC15" i="3" s="1"/>
  <c r="T15" i="3"/>
  <c r="S15" i="3"/>
  <c r="Q15" i="3"/>
  <c r="P15" i="3"/>
  <c r="O15" i="3"/>
  <c r="N15" i="3"/>
  <c r="M15" i="3"/>
  <c r="L15" i="3"/>
  <c r="K15" i="3"/>
  <c r="I15" i="3"/>
  <c r="H15" i="3"/>
  <c r="G15" i="3"/>
  <c r="F15" i="3"/>
  <c r="E15" i="3"/>
  <c r="D15" i="3"/>
  <c r="C15" i="3"/>
  <c r="B15" i="3" s="1"/>
  <c r="AW14" i="3"/>
  <c r="AV14" i="3"/>
  <c r="AU14" i="3"/>
  <c r="AT14" i="3"/>
  <c r="AS14" i="3"/>
  <c r="BC14" i="3" s="1"/>
  <c r="AR14" i="3"/>
  <c r="AQ14" i="3"/>
  <c r="Y14" i="3"/>
  <c r="AG14" i="3" s="1"/>
  <c r="X14" i="3"/>
  <c r="W14" i="3"/>
  <c r="V14" i="3"/>
  <c r="U14" i="3"/>
  <c r="T14" i="3"/>
  <c r="S14" i="3"/>
  <c r="Q14" i="3"/>
  <c r="P14" i="3"/>
  <c r="O14" i="3"/>
  <c r="N14" i="3"/>
  <c r="M14" i="3"/>
  <c r="L14" i="3"/>
  <c r="K14" i="3"/>
  <c r="I14" i="3"/>
  <c r="H14" i="3"/>
  <c r="G14" i="3"/>
  <c r="F14" i="3"/>
  <c r="E14" i="3"/>
  <c r="D14" i="3"/>
  <c r="C14" i="3"/>
  <c r="AW13" i="3"/>
  <c r="AV13" i="3"/>
  <c r="AU13" i="3"/>
  <c r="AT13" i="3"/>
  <c r="BB13" i="3" s="1"/>
  <c r="AS13" i="3"/>
  <c r="AR13" i="3"/>
  <c r="AQ13" i="3"/>
  <c r="Y13" i="3"/>
  <c r="X13" i="3"/>
  <c r="W13" i="3"/>
  <c r="V13" i="3"/>
  <c r="U13" i="3"/>
  <c r="AD13" i="3" s="1"/>
  <c r="AL13" i="3" s="1"/>
  <c r="T13" i="3"/>
  <c r="S13" i="3"/>
  <c r="Q13" i="3"/>
  <c r="P13" i="3"/>
  <c r="O13" i="3"/>
  <c r="N13" i="3"/>
  <c r="M13" i="3"/>
  <c r="L13" i="3"/>
  <c r="K13" i="3"/>
  <c r="I13" i="3"/>
  <c r="H13" i="3"/>
  <c r="G13" i="3"/>
  <c r="F13" i="3"/>
  <c r="E13" i="3"/>
  <c r="D13" i="3"/>
  <c r="C13" i="3"/>
  <c r="B13" i="3" s="1"/>
  <c r="AW12" i="3"/>
  <c r="AV12" i="3"/>
  <c r="AU12" i="3"/>
  <c r="AT12" i="3"/>
  <c r="AS12" i="3"/>
  <c r="AR12" i="3"/>
  <c r="AQ12" i="3"/>
  <c r="AY12" i="3" s="1"/>
  <c r="Y12" i="3"/>
  <c r="X12" i="3"/>
  <c r="W12" i="3"/>
  <c r="V12" i="3"/>
  <c r="U12" i="3"/>
  <c r="AC12" i="3" s="1"/>
  <c r="T12" i="3"/>
  <c r="S12" i="3"/>
  <c r="Q12" i="3"/>
  <c r="P12" i="3"/>
  <c r="O12" i="3"/>
  <c r="N12" i="3"/>
  <c r="M12" i="3"/>
  <c r="L12" i="3"/>
  <c r="K12" i="3"/>
  <c r="I12" i="3"/>
  <c r="H12" i="3"/>
  <c r="G12" i="3"/>
  <c r="F12" i="3"/>
  <c r="E12" i="3"/>
  <c r="D12" i="3"/>
  <c r="C12" i="3"/>
  <c r="AW11" i="3"/>
  <c r="AV11" i="3"/>
  <c r="AU11" i="3"/>
  <c r="AT11" i="3"/>
  <c r="AS11" i="3"/>
  <c r="AR11" i="3"/>
  <c r="AQ11" i="3"/>
  <c r="Y11" i="3"/>
  <c r="X11" i="3"/>
  <c r="W11" i="3"/>
  <c r="V11" i="3"/>
  <c r="U11" i="3"/>
  <c r="T11" i="3"/>
  <c r="S11" i="3"/>
  <c r="Q11" i="3"/>
  <c r="P11" i="3"/>
  <c r="O11" i="3"/>
  <c r="N11" i="3"/>
  <c r="M11" i="3"/>
  <c r="L11" i="3"/>
  <c r="K11" i="3"/>
  <c r="I11" i="3"/>
  <c r="H11" i="3"/>
  <c r="G11" i="3"/>
  <c r="F11" i="3"/>
  <c r="E11" i="3"/>
  <c r="D11" i="3"/>
  <c r="C11" i="3"/>
  <c r="AW10" i="3"/>
  <c r="AV10" i="3"/>
  <c r="AU10" i="3"/>
  <c r="AT10" i="3"/>
  <c r="AS10" i="3"/>
  <c r="AR10" i="3"/>
  <c r="AQ10" i="3"/>
  <c r="Y10" i="3"/>
  <c r="X10" i="3"/>
  <c r="W10" i="3"/>
  <c r="V10" i="3"/>
  <c r="U10" i="3"/>
  <c r="T10" i="3"/>
  <c r="S10" i="3"/>
  <c r="Q10" i="3"/>
  <c r="P10" i="3"/>
  <c r="O10" i="3"/>
  <c r="N10" i="3"/>
  <c r="M10" i="3"/>
  <c r="L10" i="3"/>
  <c r="K10" i="3"/>
  <c r="I10" i="3"/>
  <c r="H10" i="3"/>
  <c r="G10" i="3"/>
  <c r="F10" i="3"/>
  <c r="E10" i="3"/>
  <c r="D10" i="3"/>
  <c r="C10" i="3"/>
  <c r="AW9" i="3"/>
  <c r="AV9" i="3"/>
  <c r="AU9" i="3"/>
  <c r="BC9" i="3" s="1"/>
  <c r="AT9" i="3"/>
  <c r="AS9" i="3"/>
  <c r="AR9" i="3"/>
  <c r="AQ9" i="3"/>
  <c r="Y9" i="3"/>
  <c r="X9" i="3"/>
  <c r="W9" i="3"/>
  <c r="V9" i="3"/>
  <c r="U9" i="3"/>
  <c r="T9" i="3"/>
  <c r="AB9" i="3" s="1"/>
  <c r="S9" i="3"/>
  <c r="Q9" i="3"/>
  <c r="P9" i="3"/>
  <c r="O9" i="3"/>
  <c r="N9" i="3"/>
  <c r="M9" i="3"/>
  <c r="L9" i="3"/>
  <c r="K9" i="3"/>
  <c r="I9" i="3"/>
  <c r="H9" i="3"/>
  <c r="G9" i="3"/>
  <c r="F9" i="3"/>
  <c r="E9" i="3"/>
  <c r="D9" i="3"/>
  <c r="C9" i="3"/>
  <c r="A8" i="3"/>
  <c r="W8" i="3" s="1"/>
  <c r="A7" i="3"/>
  <c r="AT7" i="3" s="1"/>
  <c r="A6" i="3"/>
  <c r="G6" i="3" s="1"/>
  <c r="A5" i="3"/>
  <c r="AU5" i="3" s="1"/>
  <c r="A4" i="3"/>
  <c r="AS4" i="3" s="1"/>
  <c r="A75" i="2"/>
  <c r="AW75" i="2" s="1"/>
  <c r="A74" i="2"/>
  <c r="T74" i="2" s="1"/>
  <c r="A73" i="2"/>
  <c r="A72" i="2"/>
  <c r="V72" i="2" s="1"/>
  <c r="A71" i="2"/>
  <c r="AR71" i="2" s="1"/>
  <c r="A70" i="2"/>
  <c r="Y70" i="2" s="1"/>
  <c r="A69" i="2"/>
  <c r="S69" i="2" s="1"/>
  <c r="A68" i="2"/>
  <c r="Y68" i="2" s="1"/>
  <c r="A67" i="2"/>
  <c r="AT67" i="2" s="1"/>
  <c r="A66" i="2"/>
  <c r="U66" i="2" s="1"/>
  <c r="A65" i="2"/>
  <c r="K65" i="2" s="1"/>
  <c r="A64" i="2"/>
  <c r="A63" i="2"/>
  <c r="Y63" i="2" s="1"/>
  <c r="A62" i="2"/>
  <c r="AW62" i="2" s="1"/>
  <c r="A61" i="2"/>
  <c r="AU61" i="2" s="1"/>
  <c r="A60" i="2"/>
  <c r="U60" i="2" s="1"/>
  <c r="A59" i="2"/>
  <c r="O59" i="2" s="1"/>
  <c r="A58" i="2"/>
  <c r="T58" i="2" s="1"/>
  <c r="A57" i="2"/>
  <c r="AR57" i="2" s="1"/>
  <c r="A56" i="2"/>
  <c r="AS56" i="2" s="1"/>
  <c r="A55" i="2"/>
  <c r="AT55" i="2" s="1"/>
  <c r="A54" i="2"/>
  <c r="AT54" i="2" s="1"/>
  <c r="A53" i="2"/>
  <c r="AV53" i="2" s="1"/>
  <c r="A52" i="2"/>
  <c r="W52" i="2" s="1"/>
  <c r="A51" i="2"/>
  <c r="L51" i="2" s="1"/>
  <c r="A50" i="2"/>
  <c r="P50" i="2" s="1"/>
  <c r="A49" i="2"/>
  <c r="Y49" i="2" s="1"/>
  <c r="A48" i="2"/>
  <c r="AT48" i="2" s="1"/>
  <c r="A47" i="2"/>
  <c r="AV47" i="2" s="1"/>
  <c r="A46" i="2"/>
  <c r="Y46" i="2" s="1"/>
  <c r="A45" i="2"/>
  <c r="S45" i="2" s="1"/>
  <c r="A44" i="2"/>
  <c r="AQ44" i="2" s="1"/>
  <c r="A43" i="2"/>
  <c r="M43" i="2" s="1"/>
  <c r="A42" i="2"/>
  <c r="X42" i="2" s="1"/>
  <c r="A41" i="2"/>
  <c r="A40" i="2"/>
  <c r="P40" i="2" s="1"/>
  <c r="A39" i="2"/>
  <c r="W39" i="2" s="1"/>
  <c r="A38" i="2"/>
  <c r="AV38" i="2" s="1"/>
  <c r="A37" i="2"/>
  <c r="AT37" i="2" s="1"/>
  <c r="A36" i="2"/>
  <c r="A35" i="2"/>
  <c r="D35" i="2" s="1"/>
  <c r="A34" i="2"/>
  <c r="T34" i="2" s="1"/>
  <c r="A33" i="2"/>
  <c r="AT33" i="2" s="1"/>
  <c r="A32" i="2"/>
  <c r="T31" i="2"/>
  <c r="A31" i="2"/>
  <c r="AS31" i="2" s="1"/>
  <c r="A30" i="2"/>
  <c r="AR30" i="2" s="1"/>
  <c r="A29" i="2"/>
  <c r="F29" i="2" s="1"/>
  <c r="A28" i="2"/>
  <c r="X28" i="2" s="1"/>
  <c r="A27" i="2"/>
  <c r="AR27" i="2" s="1"/>
  <c r="A26" i="2"/>
  <c r="Y26" i="2" s="1"/>
  <c r="A25" i="2"/>
  <c r="AR25" i="2" s="1"/>
  <c r="A24" i="2"/>
  <c r="W24" i="2" s="1"/>
  <c r="A23" i="2"/>
  <c r="AU23" i="2" s="1"/>
  <c r="A22" i="2"/>
  <c r="F22" i="2" s="1"/>
  <c r="A21" i="2"/>
  <c r="AQ21" i="2" s="1"/>
  <c r="A20" i="2"/>
  <c r="Q20" i="2" s="1"/>
  <c r="A19" i="2"/>
  <c r="M19" i="2" s="1"/>
  <c r="M18" i="2"/>
  <c r="A18" i="2"/>
  <c r="AW18" i="2" s="1"/>
  <c r="A17" i="2"/>
  <c r="W17" i="2" s="1"/>
  <c r="A16" i="2"/>
  <c r="N16" i="2" s="1"/>
  <c r="A15" i="2"/>
  <c r="AV15" i="2" s="1"/>
  <c r="A14" i="2"/>
  <c r="AV14" i="2" s="1"/>
  <c r="A13" i="2"/>
  <c r="AV13" i="2" s="1"/>
  <c r="A12" i="2"/>
  <c r="AT12" i="2" s="1"/>
  <c r="A11" i="2"/>
  <c r="AS11" i="2" s="1"/>
  <c r="A10" i="2"/>
  <c r="W10" i="2" s="1"/>
  <c r="A9" i="2"/>
  <c r="V9" i="2" s="1"/>
  <c r="A8" i="2"/>
  <c r="Y8" i="2" s="1"/>
  <c r="A7" i="2"/>
  <c r="AT7" i="2" s="1"/>
  <c r="A6" i="2"/>
  <c r="AQ6" i="2" s="1"/>
  <c r="A5" i="2"/>
  <c r="AT5" i="2" s="1"/>
  <c r="A4" i="2"/>
  <c r="Y4" i="2" s="1"/>
  <c r="BK1260" i="1"/>
  <c r="BJ1260" i="1"/>
  <c r="BI1260" i="1"/>
  <c r="BH1260" i="1"/>
  <c r="AO1260" i="1" s="1"/>
  <c r="BG1260" i="1"/>
  <c r="BF1260" i="1"/>
  <c r="AM1260" i="1" s="1"/>
  <c r="BE1260" i="1"/>
  <c r="AR1260" i="1"/>
  <c r="AN1260" i="1"/>
  <c r="AJ1260" i="1"/>
  <c r="AI1260" i="1"/>
  <c r="AQ1260" i="1" s="1"/>
  <c r="AH1260" i="1"/>
  <c r="AG1260" i="1"/>
  <c r="AF1260" i="1"/>
  <c r="AE1260" i="1"/>
  <c r="AD1260" i="1"/>
  <c r="AL1260" i="1" s="1"/>
  <c r="BK1259" i="1"/>
  <c r="BJ1259" i="1"/>
  <c r="BI1259" i="1"/>
  <c r="BH1259" i="1"/>
  <c r="BG1259" i="1"/>
  <c r="BF1259" i="1"/>
  <c r="BE1259" i="1"/>
  <c r="AR1259" i="1"/>
  <c r="AO1259" i="1"/>
  <c r="AN1259" i="1"/>
  <c r="AJ1259" i="1"/>
  <c r="AI1259" i="1"/>
  <c r="AQ1259" i="1" s="1"/>
  <c r="AH1259" i="1"/>
  <c r="AG1259" i="1"/>
  <c r="AF1259" i="1"/>
  <c r="AE1259" i="1"/>
  <c r="AM1259" i="1" s="1"/>
  <c r="AD1259" i="1"/>
  <c r="BK1258" i="1"/>
  <c r="BJ1258" i="1"/>
  <c r="BI1258" i="1"/>
  <c r="BH1258" i="1"/>
  <c r="AO1258" i="1" s="1"/>
  <c r="BG1258" i="1"/>
  <c r="BF1258" i="1"/>
  <c r="BE1258" i="1"/>
  <c r="AL1258" i="1" s="1"/>
  <c r="AJ1258" i="1"/>
  <c r="AR1258" i="1" s="1"/>
  <c r="AI1258" i="1"/>
  <c r="AH1258" i="1"/>
  <c r="AP1258" i="1" s="1"/>
  <c r="AG1258" i="1"/>
  <c r="AF1258" i="1"/>
  <c r="AN1258" i="1" s="1"/>
  <c r="AE1258" i="1"/>
  <c r="AM1258" i="1" s="1"/>
  <c r="AD1258" i="1"/>
  <c r="BK1257" i="1"/>
  <c r="BJ1257" i="1"/>
  <c r="AQ1257" i="1" s="1"/>
  <c r="BI1257" i="1"/>
  <c r="BH1257" i="1"/>
  <c r="BG1257" i="1"/>
  <c r="BF1257" i="1"/>
  <c r="AM1257" i="1" s="1"/>
  <c r="BE1257" i="1"/>
  <c r="AO1257" i="1"/>
  <c r="AJ1257" i="1"/>
  <c r="AR1257" i="1" s="1"/>
  <c r="AI1257" i="1"/>
  <c r="AH1257" i="1"/>
  <c r="AP1257" i="1" s="1"/>
  <c r="AG1257" i="1"/>
  <c r="AF1257" i="1"/>
  <c r="AN1257" i="1" s="1"/>
  <c r="AE1257" i="1"/>
  <c r="AD1257" i="1"/>
  <c r="BK1256" i="1"/>
  <c r="BJ1256" i="1"/>
  <c r="BI1256" i="1"/>
  <c r="BH1256" i="1"/>
  <c r="BG1256" i="1"/>
  <c r="BF1256" i="1"/>
  <c r="BE1256" i="1"/>
  <c r="AP1256" i="1"/>
  <c r="AN1256" i="1"/>
  <c r="AM1256" i="1"/>
  <c r="AJ1256" i="1"/>
  <c r="AR1256" i="1" s="1"/>
  <c r="AI1256" i="1"/>
  <c r="AH1256" i="1"/>
  <c r="AG1256" i="1"/>
  <c r="AF1256" i="1"/>
  <c r="AE1256" i="1"/>
  <c r="AD1256" i="1"/>
  <c r="AL1256" i="1" s="1"/>
  <c r="BK1255" i="1"/>
  <c r="BJ1255" i="1"/>
  <c r="BI1255" i="1"/>
  <c r="BH1255" i="1"/>
  <c r="BG1255" i="1"/>
  <c r="BF1255" i="1"/>
  <c r="BE1255" i="1"/>
  <c r="AR1255" i="1"/>
  <c r="AP1255" i="1"/>
  <c r="AN1255" i="1"/>
  <c r="AJ1255" i="1"/>
  <c r="AI1255" i="1"/>
  <c r="AQ1255" i="1" s="1"/>
  <c r="AH1255" i="1"/>
  <c r="AG1255" i="1"/>
  <c r="AO1255" i="1" s="1"/>
  <c r="AF1255" i="1"/>
  <c r="AE1255" i="1"/>
  <c r="AM1255" i="1" s="1"/>
  <c r="AD1255" i="1"/>
  <c r="BK1254" i="1"/>
  <c r="BJ1254" i="1"/>
  <c r="BI1254" i="1"/>
  <c r="AP1254" i="1" s="1"/>
  <c r="BH1254" i="1"/>
  <c r="BG1254" i="1"/>
  <c r="BF1254" i="1"/>
  <c r="BE1254" i="1"/>
  <c r="AO1254" i="1"/>
  <c r="AM1254" i="1"/>
  <c r="AL1254" i="1"/>
  <c r="AJ1254" i="1"/>
  <c r="AR1254" i="1" s="1"/>
  <c r="AI1254" i="1"/>
  <c r="AQ1254" i="1" s="1"/>
  <c r="AH1254" i="1"/>
  <c r="AG1254" i="1"/>
  <c r="AF1254" i="1"/>
  <c r="AE1254" i="1"/>
  <c r="AD1254" i="1"/>
  <c r="BK1253" i="1"/>
  <c r="BJ1253" i="1"/>
  <c r="BI1253" i="1"/>
  <c r="AP1253" i="1" s="1"/>
  <c r="BH1253" i="1"/>
  <c r="BG1253" i="1"/>
  <c r="BF1253" i="1"/>
  <c r="BE1253" i="1"/>
  <c r="AQ1253" i="1"/>
  <c r="AO1253" i="1"/>
  <c r="AM1253" i="1"/>
  <c r="AJ1253" i="1"/>
  <c r="AI1253" i="1"/>
  <c r="AH1253" i="1"/>
  <c r="AG1253" i="1"/>
  <c r="AF1253" i="1"/>
  <c r="AN1253" i="1" s="1"/>
  <c r="AE1253" i="1"/>
  <c r="AD1253" i="1"/>
  <c r="AL1253" i="1" s="1"/>
  <c r="BK1252" i="1"/>
  <c r="BJ1252" i="1"/>
  <c r="BI1252" i="1"/>
  <c r="BH1252" i="1"/>
  <c r="BG1252" i="1"/>
  <c r="BF1252" i="1"/>
  <c r="BE1252" i="1"/>
  <c r="AR1252" i="1"/>
  <c r="AP1252" i="1"/>
  <c r="AO1252" i="1"/>
  <c r="AL1252" i="1"/>
  <c r="AJ1252" i="1"/>
  <c r="AI1252" i="1"/>
  <c r="AQ1252" i="1" s="1"/>
  <c r="AH1252" i="1"/>
  <c r="AG1252" i="1"/>
  <c r="AF1252" i="1"/>
  <c r="AN1252" i="1" s="1"/>
  <c r="AE1252" i="1"/>
  <c r="AM1252" i="1" s="1"/>
  <c r="AD1252" i="1"/>
  <c r="BK1251" i="1"/>
  <c r="BJ1251" i="1"/>
  <c r="BI1251" i="1"/>
  <c r="BH1251" i="1"/>
  <c r="BG1251" i="1"/>
  <c r="AN1251" i="1" s="1"/>
  <c r="BF1251" i="1"/>
  <c r="BE1251" i="1"/>
  <c r="AL1251" i="1" s="1"/>
  <c r="AO1251" i="1"/>
  <c r="AJ1251" i="1"/>
  <c r="AI1251" i="1"/>
  <c r="AQ1251" i="1" s="1"/>
  <c r="AH1251" i="1"/>
  <c r="AG1251" i="1"/>
  <c r="AF1251" i="1"/>
  <c r="AE1251" i="1"/>
  <c r="AM1251" i="1" s="1"/>
  <c r="AD1251" i="1"/>
  <c r="BK1250" i="1"/>
  <c r="BJ1250" i="1"/>
  <c r="AQ1250" i="1" s="1"/>
  <c r="BI1250" i="1"/>
  <c r="AP1250" i="1" s="1"/>
  <c r="BH1250" i="1"/>
  <c r="BG1250" i="1"/>
  <c r="BF1250" i="1"/>
  <c r="BE1250" i="1"/>
  <c r="AL1250" i="1" s="1"/>
  <c r="AO1250" i="1"/>
  <c r="AN1250" i="1"/>
  <c r="AJ1250" i="1"/>
  <c r="AI1250" i="1"/>
  <c r="AH1250" i="1"/>
  <c r="AG1250" i="1"/>
  <c r="AF1250" i="1"/>
  <c r="AE1250" i="1"/>
  <c r="AM1250" i="1" s="1"/>
  <c r="AD1250" i="1"/>
  <c r="BK1249" i="1"/>
  <c r="BJ1249" i="1"/>
  <c r="BI1249" i="1"/>
  <c r="BH1249" i="1"/>
  <c r="BG1249" i="1"/>
  <c r="BF1249" i="1"/>
  <c r="BE1249" i="1"/>
  <c r="AL1249" i="1" s="1"/>
  <c r="AQ1249" i="1"/>
  <c r="AN1249" i="1"/>
  <c r="AJ1249" i="1"/>
  <c r="AR1249" i="1" s="1"/>
  <c r="AI1249" i="1"/>
  <c r="AH1249" i="1"/>
  <c r="AP1249" i="1" s="1"/>
  <c r="AG1249" i="1"/>
  <c r="AO1249" i="1" s="1"/>
  <c r="AF1249" i="1"/>
  <c r="AE1249" i="1"/>
  <c r="AD1249" i="1"/>
  <c r="BK1248" i="1"/>
  <c r="BJ1248" i="1"/>
  <c r="BI1248" i="1"/>
  <c r="BH1248" i="1"/>
  <c r="BG1248" i="1"/>
  <c r="BF1248" i="1"/>
  <c r="BE1248" i="1"/>
  <c r="AP1248" i="1"/>
  <c r="AN1248" i="1"/>
  <c r="AL1248" i="1"/>
  <c r="AJ1248" i="1"/>
  <c r="AR1248" i="1" s="1"/>
  <c r="AI1248" i="1"/>
  <c r="AQ1248" i="1" s="1"/>
  <c r="AH1248" i="1"/>
  <c r="AG1248" i="1"/>
  <c r="AO1248" i="1" s="1"/>
  <c r="AF1248" i="1"/>
  <c r="AE1248" i="1"/>
  <c r="AM1248" i="1" s="1"/>
  <c r="AD1248" i="1"/>
  <c r="BK1247" i="1"/>
  <c r="AR1247" i="1" s="1"/>
  <c r="BJ1247" i="1"/>
  <c r="BI1247" i="1"/>
  <c r="AP1247" i="1" s="1"/>
  <c r="BH1247" i="1"/>
  <c r="BG1247" i="1"/>
  <c r="BF1247" i="1"/>
  <c r="BE1247" i="1"/>
  <c r="AO1247" i="1"/>
  <c r="AJ1247" i="1"/>
  <c r="AI1247" i="1"/>
  <c r="AQ1247" i="1" s="1"/>
  <c r="AH1247" i="1"/>
  <c r="AG1247" i="1"/>
  <c r="AF1247" i="1"/>
  <c r="AE1247" i="1"/>
  <c r="AM1247" i="1" s="1"/>
  <c r="AD1247" i="1"/>
  <c r="BK1246" i="1"/>
  <c r="BJ1246" i="1"/>
  <c r="BI1246" i="1"/>
  <c r="AP1246" i="1" s="1"/>
  <c r="BH1246" i="1"/>
  <c r="BG1246" i="1"/>
  <c r="BF1246" i="1"/>
  <c r="BE1246" i="1"/>
  <c r="AL1246" i="1" s="1"/>
  <c r="AN1246" i="1"/>
  <c r="AJ1246" i="1"/>
  <c r="AR1246" i="1" s="1"/>
  <c r="AI1246" i="1"/>
  <c r="AQ1246" i="1" s="1"/>
  <c r="AH1246" i="1"/>
  <c r="AG1246" i="1"/>
  <c r="AO1246" i="1" s="1"/>
  <c r="AF1246" i="1"/>
  <c r="AE1246" i="1"/>
  <c r="AM1246" i="1" s="1"/>
  <c r="AD1246" i="1"/>
  <c r="BK1245" i="1"/>
  <c r="BJ1245" i="1"/>
  <c r="BI1245" i="1"/>
  <c r="BH1245" i="1"/>
  <c r="BG1245" i="1"/>
  <c r="BF1245" i="1"/>
  <c r="AM1245" i="1" s="1"/>
  <c r="BE1245" i="1"/>
  <c r="AL1245" i="1" s="1"/>
  <c r="AQ1245" i="1"/>
  <c r="AO1245" i="1"/>
  <c r="AJ1245" i="1"/>
  <c r="AI1245" i="1"/>
  <c r="AH1245" i="1"/>
  <c r="AP1245" i="1" s="1"/>
  <c r="AG1245" i="1"/>
  <c r="AF1245" i="1"/>
  <c r="AE1245" i="1"/>
  <c r="AD1245" i="1"/>
  <c r="BK1244" i="1"/>
  <c r="AR1244" i="1" s="1"/>
  <c r="BJ1244" i="1"/>
  <c r="AQ1244" i="1" s="1"/>
  <c r="BI1244" i="1"/>
  <c r="BH1244" i="1"/>
  <c r="AO1244" i="1" s="1"/>
  <c r="BG1244" i="1"/>
  <c r="BF1244" i="1"/>
  <c r="AM1244" i="1" s="1"/>
  <c r="BE1244" i="1"/>
  <c r="AP1244" i="1"/>
  <c r="AL1244" i="1"/>
  <c r="AJ1244" i="1"/>
  <c r="AI1244" i="1"/>
  <c r="AH1244" i="1"/>
  <c r="AG1244" i="1"/>
  <c r="AF1244" i="1"/>
  <c r="AN1244" i="1" s="1"/>
  <c r="AE1244" i="1"/>
  <c r="AD1244" i="1"/>
  <c r="BK1243" i="1"/>
  <c r="BJ1243" i="1"/>
  <c r="BI1243" i="1"/>
  <c r="BH1243" i="1"/>
  <c r="BG1243" i="1"/>
  <c r="BF1243" i="1"/>
  <c r="BE1243" i="1"/>
  <c r="AQ1243" i="1"/>
  <c r="AO1243" i="1"/>
  <c r="AM1243" i="1"/>
  <c r="AJ1243" i="1"/>
  <c r="AR1243" i="1" s="1"/>
  <c r="AI1243" i="1"/>
  <c r="AH1243" i="1"/>
  <c r="AP1243" i="1" s="1"/>
  <c r="AG1243" i="1"/>
  <c r="AF1243" i="1"/>
  <c r="AN1243" i="1" s="1"/>
  <c r="AE1243" i="1"/>
  <c r="AD1243" i="1"/>
  <c r="AL1243" i="1" s="1"/>
  <c r="AJ1242" i="1"/>
  <c r="AI1242" i="1"/>
  <c r="AH1242" i="1"/>
  <c r="AG1242" i="1"/>
  <c r="AF1242" i="1"/>
  <c r="AE1242" i="1"/>
  <c r="AD1242" i="1"/>
  <c r="AJ1241" i="1"/>
  <c r="AI1241" i="1"/>
  <c r="AH1241" i="1"/>
  <c r="AG1241" i="1"/>
  <c r="AF1241" i="1"/>
  <c r="AE1241" i="1"/>
  <c r="AD1241" i="1"/>
  <c r="AJ1240" i="1"/>
  <c r="AI1240" i="1"/>
  <c r="AH1240" i="1"/>
  <c r="AG1240" i="1"/>
  <c r="AF1240" i="1"/>
  <c r="AE1240" i="1"/>
  <c r="AD1240" i="1"/>
  <c r="AJ1239" i="1"/>
  <c r="AI1239" i="1"/>
  <c r="AH1239" i="1"/>
  <c r="AG1239" i="1"/>
  <c r="AF1239" i="1"/>
  <c r="AE1239" i="1"/>
  <c r="AD1239" i="1"/>
  <c r="AJ1238" i="1"/>
  <c r="AI1238" i="1"/>
  <c r="AH1238" i="1"/>
  <c r="AG1238" i="1"/>
  <c r="AF1238" i="1"/>
  <c r="AE1238" i="1"/>
  <c r="AD1238" i="1"/>
  <c r="AJ1237" i="1"/>
  <c r="AI1237" i="1"/>
  <c r="AH1237" i="1"/>
  <c r="AG1237" i="1"/>
  <c r="AF1237" i="1"/>
  <c r="AE1237" i="1"/>
  <c r="AD1237" i="1"/>
  <c r="AJ1236" i="1"/>
  <c r="AI1236" i="1"/>
  <c r="AH1236" i="1"/>
  <c r="AG1236" i="1"/>
  <c r="AF1236" i="1"/>
  <c r="AE1236" i="1"/>
  <c r="AD1236" i="1"/>
  <c r="AJ1235" i="1"/>
  <c r="AI1235" i="1"/>
  <c r="AH1235" i="1"/>
  <c r="AG1235" i="1"/>
  <c r="AF1235" i="1"/>
  <c r="AE1235" i="1"/>
  <c r="AD1235" i="1"/>
  <c r="AJ1234" i="1"/>
  <c r="AI1234" i="1"/>
  <c r="AH1234" i="1"/>
  <c r="AG1234" i="1"/>
  <c r="AF1234" i="1"/>
  <c r="AE1234" i="1"/>
  <c r="AD1234" i="1"/>
  <c r="AJ1233" i="1"/>
  <c r="AI1233" i="1"/>
  <c r="AH1233" i="1"/>
  <c r="AG1233" i="1"/>
  <c r="AF1233" i="1"/>
  <c r="AE1233" i="1"/>
  <c r="AD1233" i="1"/>
  <c r="AJ1232" i="1"/>
  <c r="AI1232" i="1"/>
  <c r="AH1232" i="1"/>
  <c r="AG1232" i="1"/>
  <c r="AF1232" i="1"/>
  <c r="AE1232" i="1"/>
  <c r="AD1232" i="1"/>
  <c r="AJ1231" i="1"/>
  <c r="AI1231" i="1"/>
  <c r="AH1231" i="1"/>
  <c r="AG1231" i="1"/>
  <c r="AF1231" i="1"/>
  <c r="AE1231" i="1"/>
  <c r="AD1231" i="1"/>
  <c r="AJ1230" i="1"/>
  <c r="AI1230" i="1"/>
  <c r="AH1230" i="1"/>
  <c r="AG1230" i="1"/>
  <c r="AF1230" i="1"/>
  <c r="AE1230" i="1"/>
  <c r="AD1230" i="1"/>
  <c r="AJ1229" i="1"/>
  <c r="AI1229" i="1"/>
  <c r="AH1229" i="1"/>
  <c r="AG1229" i="1"/>
  <c r="AF1229" i="1"/>
  <c r="AE1229" i="1"/>
  <c r="AD1229" i="1"/>
  <c r="AJ1228" i="1"/>
  <c r="AI1228" i="1"/>
  <c r="AH1228" i="1"/>
  <c r="AG1228" i="1"/>
  <c r="AF1228" i="1"/>
  <c r="AE1228" i="1"/>
  <c r="AD1228" i="1"/>
  <c r="AJ1227" i="1"/>
  <c r="AI1227" i="1"/>
  <c r="AH1227" i="1"/>
  <c r="AG1227" i="1"/>
  <c r="AF1227" i="1"/>
  <c r="AE1227" i="1"/>
  <c r="AD1227" i="1"/>
  <c r="AJ1226" i="1"/>
  <c r="AI1226" i="1"/>
  <c r="AH1226" i="1"/>
  <c r="AG1226" i="1"/>
  <c r="AF1226" i="1"/>
  <c r="AE1226" i="1"/>
  <c r="AD1226" i="1"/>
  <c r="AJ1225" i="1"/>
  <c r="AI1225" i="1"/>
  <c r="AH1225" i="1"/>
  <c r="AG1225" i="1"/>
  <c r="AF1225" i="1"/>
  <c r="AE1225" i="1"/>
  <c r="AD1225" i="1"/>
  <c r="AJ1224" i="1"/>
  <c r="AI1224" i="1"/>
  <c r="AH1224" i="1"/>
  <c r="AG1224" i="1"/>
  <c r="AF1224" i="1"/>
  <c r="AE1224" i="1"/>
  <c r="AD1224" i="1"/>
  <c r="AJ1223" i="1"/>
  <c r="AI1223" i="1"/>
  <c r="AH1223" i="1"/>
  <c r="AG1223" i="1"/>
  <c r="AF1223" i="1"/>
  <c r="AE1223" i="1"/>
  <c r="AD1223" i="1"/>
  <c r="AJ1222" i="1"/>
  <c r="AI1222" i="1"/>
  <c r="AH1222" i="1"/>
  <c r="AG1222" i="1"/>
  <c r="AF1222" i="1"/>
  <c r="AE1222" i="1"/>
  <c r="AD1222" i="1"/>
  <c r="AJ1221" i="1"/>
  <c r="AI1221" i="1"/>
  <c r="AH1221" i="1"/>
  <c r="AG1221" i="1"/>
  <c r="AF1221" i="1"/>
  <c r="AE1221" i="1"/>
  <c r="AD1221" i="1"/>
  <c r="BK1220" i="1"/>
  <c r="BJ1220" i="1"/>
  <c r="BI1220" i="1"/>
  <c r="BH1220" i="1"/>
  <c r="BG1220" i="1"/>
  <c r="BF1220" i="1"/>
  <c r="AM1220" i="1" s="1"/>
  <c r="BE1220" i="1"/>
  <c r="AQ1220" i="1"/>
  <c r="AN1220" i="1"/>
  <c r="AJ1220" i="1"/>
  <c r="AR1220" i="1" s="1"/>
  <c r="AI1220" i="1"/>
  <c r="AH1220" i="1"/>
  <c r="AP1220" i="1" s="1"/>
  <c r="AG1220" i="1"/>
  <c r="AF1220" i="1"/>
  <c r="AE1220" i="1"/>
  <c r="AD1220" i="1"/>
  <c r="AL1220" i="1" s="1"/>
  <c r="BK1219" i="1"/>
  <c r="BJ1219" i="1"/>
  <c r="BI1219" i="1"/>
  <c r="BH1219" i="1"/>
  <c r="AO1219" i="1" s="1"/>
  <c r="BG1219" i="1"/>
  <c r="BF1219" i="1"/>
  <c r="BE1219" i="1"/>
  <c r="AR1219" i="1"/>
  <c r="AP1219" i="1"/>
  <c r="AM1219" i="1"/>
  <c r="AJ1219" i="1"/>
  <c r="AI1219" i="1"/>
  <c r="AH1219" i="1"/>
  <c r="AG1219" i="1"/>
  <c r="AF1219" i="1"/>
  <c r="AN1219" i="1" s="1"/>
  <c r="AE1219" i="1"/>
  <c r="AD1219" i="1"/>
  <c r="AL1219" i="1" s="1"/>
  <c r="BK1218" i="1"/>
  <c r="BJ1218" i="1"/>
  <c r="BI1218" i="1"/>
  <c r="BH1218" i="1"/>
  <c r="BG1218" i="1"/>
  <c r="BF1218" i="1"/>
  <c r="BE1218" i="1"/>
  <c r="AP1218" i="1"/>
  <c r="AN1218" i="1"/>
  <c r="AJ1218" i="1"/>
  <c r="AR1218" i="1" s="1"/>
  <c r="AI1218" i="1"/>
  <c r="AQ1218" i="1" s="1"/>
  <c r="AH1218" i="1"/>
  <c r="AG1218" i="1"/>
  <c r="AO1218" i="1" s="1"/>
  <c r="AF1218" i="1"/>
  <c r="AE1218" i="1"/>
  <c r="AM1218" i="1" s="1"/>
  <c r="AD1218" i="1"/>
  <c r="BK1217" i="1"/>
  <c r="BJ1217" i="1"/>
  <c r="BI1217" i="1"/>
  <c r="BH1217" i="1"/>
  <c r="BG1217" i="1"/>
  <c r="BF1217" i="1"/>
  <c r="BE1217" i="1"/>
  <c r="AO1217" i="1"/>
  <c r="AM1217" i="1"/>
  <c r="AL1217" i="1"/>
  <c r="AJ1217" i="1"/>
  <c r="AR1217" i="1" s="1"/>
  <c r="AI1217" i="1"/>
  <c r="AQ1217" i="1" s="1"/>
  <c r="AH1217" i="1"/>
  <c r="AG1217" i="1"/>
  <c r="AF1217" i="1"/>
  <c r="AE1217" i="1"/>
  <c r="AD1217" i="1"/>
  <c r="BK1216" i="1"/>
  <c r="AR1216" i="1" s="1"/>
  <c r="BJ1216" i="1"/>
  <c r="BI1216" i="1"/>
  <c r="AP1216" i="1" s="1"/>
  <c r="BH1216" i="1"/>
  <c r="BG1216" i="1"/>
  <c r="BF1216" i="1"/>
  <c r="BE1216" i="1"/>
  <c r="AQ1216" i="1"/>
  <c r="AO1216" i="1"/>
  <c r="AL1216" i="1"/>
  <c r="AJ1216" i="1"/>
  <c r="AI1216" i="1"/>
  <c r="AH1216" i="1"/>
  <c r="AG1216" i="1"/>
  <c r="AF1216" i="1"/>
  <c r="AN1216" i="1" s="1"/>
  <c r="AE1216" i="1"/>
  <c r="AM1216" i="1" s="1"/>
  <c r="AD1216" i="1"/>
  <c r="BK1215" i="1"/>
  <c r="BJ1215" i="1"/>
  <c r="BI1215" i="1"/>
  <c r="BH1215" i="1"/>
  <c r="BG1215" i="1"/>
  <c r="BF1215" i="1"/>
  <c r="AM1215" i="1" s="1"/>
  <c r="BE1215" i="1"/>
  <c r="AL1215" i="1" s="1"/>
  <c r="AO1215" i="1"/>
  <c r="AJ1215" i="1"/>
  <c r="AI1215" i="1"/>
  <c r="AQ1215" i="1" s="1"/>
  <c r="AH1215" i="1"/>
  <c r="AG1215" i="1"/>
  <c r="AF1215" i="1"/>
  <c r="AE1215" i="1"/>
  <c r="AD1215" i="1"/>
  <c r="BK1214" i="1"/>
  <c r="BJ1214" i="1"/>
  <c r="BI1214" i="1"/>
  <c r="AP1214" i="1" s="1"/>
  <c r="BH1214" i="1"/>
  <c r="BG1214" i="1"/>
  <c r="BF1214" i="1"/>
  <c r="BE1214" i="1"/>
  <c r="AQ1214" i="1"/>
  <c r="AO1214" i="1"/>
  <c r="AL1214" i="1"/>
  <c r="AJ1214" i="1"/>
  <c r="AR1214" i="1" s="1"/>
  <c r="AI1214" i="1"/>
  <c r="AH1214" i="1"/>
  <c r="AG1214" i="1"/>
  <c r="AF1214" i="1"/>
  <c r="AN1214" i="1" s="1"/>
  <c r="AE1214" i="1"/>
  <c r="AM1214" i="1" s="1"/>
  <c r="AD1214" i="1"/>
  <c r="BK1213" i="1"/>
  <c r="BJ1213" i="1"/>
  <c r="AQ1213" i="1" s="1"/>
  <c r="BI1213" i="1"/>
  <c r="BH1213" i="1"/>
  <c r="BG1213" i="1"/>
  <c r="BF1213" i="1"/>
  <c r="BE1213" i="1"/>
  <c r="AP1213" i="1"/>
  <c r="AO1213" i="1"/>
  <c r="AJ1213" i="1"/>
  <c r="AR1213" i="1" s="1"/>
  <c r="AI1213" i="1"/>
  <c r="AH1213" i="1"/>
  <c r="AG1213" i="1"/>
  <c r="AF1213" i="1"/>
  <c r="AN1213" i="1" s="1"/>
  <c r="AE1213" i="1"/>
  <c r="AM1213" i="1" s="1"/>
  <c r="AD1213" i="1"/>
  <c r="AL1213" i="1" s="1"/>
  <c r="BK1212" i="1"/>
  <c r="BJ1212" i="1"/>
  <c r="BI1212" i="1"/>
  <c r="BH1212" i="1"/>
  <c r="BG1212" i="1"/>
  <c r="BF1212" i="1"/>
  <c r="BE1212" i="1"/>
  <c r="AL1212" i="1" s="1"/>
  <c r="AR1212" i="1"/>
  <c r="AN1212" i="1"/>
  <c r="AJ1212" i="1"/>
  <c r="AI1212" i="1"/>
  <c r="AH1212" i="1"/>
  <c r="AP1212" i="1" s="1"/>
  <c r="AG1212" i="1"/>
  <c r="AO1212" i="1" s="1"/>
  <c r="AF1212" i="1"/>
  <c r="AE1212" i="1"/>
  <c r="AD1212" i="1"/>
  <c r="BK1211" i="1"/>
  <c r="BJ1211" i="1"/>
  <c r="BI1211" i="1"/>
  <c r="AP1211" i="1" s="1"/>
  <c r="BH1211" i="1"/>
  <c r="BG1211" i="1"/>
  <c r="AN1211" i="1" s="1"/>
  <c r="BF1211" i="1"/>
  <c r="BE1211" i="1"/>
  <c r="AQ1211" i="1"/>
  <c r="AM1211" i="1"/>
  <c r="AJ1211" i="1"/>
  <c r="AR1211" i="1" s="1"/>
  <c r="AI1211" i="1"/>
  <c r="AH1211" i="1"/>
  <c r="AG1211" i="1"/>
  <c r="AF1211" i="1"/>
  <c r="AE1211" i="1"/>
  <c r="AD1211" i="1"/>
  <c r="AL1211" i="1" s="1"/>
  <c r="BK1210" i="1"/>
  <c r="BJ1210" i="1"/>
  <c r="BI1210" i="1"/>
  <c r="BH1210" i="1"/>
  <c r="BG1210" i="1"/>
  <c r="BF1210" i="1"/>
  <c r="BE1210" i="1"/>
  <c r="AR1210" i="1"/>
  <c r="AP1210" i="1"/>
  <c r="AL1210" i="1"/>
  <c r="AJ1210" i="1"/>
  <c r="AI1210" i="1"/>
  <c r="AQ1210" i="1" s="1"/>
  <c r="AH1210" i="1"/>
  <c r="AG1210" i="1"/>
  <c r="AO1210" i="1" s="1"/>
  <c r="AF1210" i="1"/>
  <c r="AE1210" i="1"/>
  <c r="AM1210" i="1" s="1"/>
  <c r="AD1210" i="1"/>
  <c r="BK1209" i="1"/>
  <c r="BJ1209" i="1"/>
  <c r="BI1209" i="1"/>
  <c r="AP1209" i="1" s="1"/>
  <c r="BH1209" i="1"/>
  <c r="BG1209" i="1"/>
  <c r="BF1209" i="1"/>
  <c r="AM1209" i="1" s="1"/>
  <c r="BE1209" i="1"/>
  <c r="AO1209" i="1"/>
  <c r="AL1209" i="1"/>
  <c r="AJ1209" i="1"/>
  <c r="AI1209" i="1"/>
  <c r="AQ1209" i="1" s="1"/>
  <c r="AH1209" i="1"/>
  <c r="AG1209" i="1"/>
  <c r="AF1209" i="1"/>
  <c r="AE1209" i="1"/>
  <c r="AD1209" i="1"/>
  <c r="BK1208" i="1"/>
  <c r="AR1208" i="1" s="1"/>
  <c r="BJ1208" i="1"/>
  <c r="BI1208" i="1"/>
  <c r="BH1208" i="1"/>
  <c r="BG1208" i="1"/>
  <c r="BF1208" i="1"/>
  <c r="AM1208" i="1" s="1"/>
  <c r="BE1208" i="1"/>
  <c r="AQ1208" i="1"/>
  <c r="AO1208" i="1"/>
  <c r="AJ1208" i="1"/>
  <c r="AI1208" i="1"/>
  <c r="AH1208" i="1"/>
  <c r="AP1208" i="1" s="1"/>
  <c r="AG1208" i="1"/>
  <c r="AF1208" i="1"/>
  <c r="AN1208" i="1" s="1"/>
  <c r="AE1208" i="1"/>
  <c r="AD1208" i="1"/>
  <c r="AL1208" i="1" s="1"/>
  <c r="BK1207" i="1"/>
  <c r="BJ1207" i="1"/>
  <c r="BI1207" i="1"/>
  <c r="BH1207" i="1"/>
  <c r="BG1207" i="1"/>
  <c r="BF1207" i="1"/>
  <c r="AM1207" i="1" s="1"/>
  <c r="BE1207" i="1"/>
  <c r="AQ1207" i="1"/>
  <c r="AO1207" i="1"/>
  <c r="AJ1207" i="1"/>
  <c r="AR1207" i="1" s="1"/>
  <c r="AI1207" i="1"/>
  <c r="AH1207" i="1"/>
  <c r="AP1207" i="1" s="1"/>
  <c r="AG1207" i="1"/>
  <c r="AF1207" i="1"/>
  <c r="AN1207" i="1" s="1"/>
  <c r="AE1207" i="1"/>
  <c r="AD1207" i="1"/>
  <c r="AL1207" i="1" s="1"/>
  <c r="BK1206" i="1"/>
  <c r="BJ1206" i="1"/>
  <c r="BI1206" i="1"/>
  <c r="BH1206" i="1"/>
  <c r="BG1206" i="1"/>
  <c r="BF1206" i="1"/>
  <c r="BE1206" i="1"/>
  <c r="AR1206" i="1"/>
  <c r="AP1206" i="1"/>
  <c r="AL1206" i="1"/>
  <c r="AJ1206" i="1"/>
  <c r="AI1206" i="1"/>
  <c r="AQ1206" i="1" s="1"/>
  <c r="AH1206" i="1"/>
  <c r="AG1206" i="1"/>
  <c r="AO1206" i="1" s="1"/>
  <c r="AF1206" i="1"/>
  <c r="AN1206" i="1" s="1"/>
  <c r="AE1206" i="1"/>
  <c r="AD1206" i="1"/>
  <c r="BK1205" i="1"/>
  <c r="BJ1205" i="1"/>
  <c r="BI1205" i="1"/>
  <c r="BH1205" i="1"/>
  <c r="BG1205" i="1"/>
  <c r="AN1205" i="1" s="1"/>
  <c r="BF1205" i="1"/>
  <c r="BE1205" i="1"/>
  <c r="AQ1205" i="1"/>
  <c r="AM1205" i="1"/>
  <c r="AJ1205" i="1"/>
  <c r="AR1205" i="1" s="1"/>
  <c r="AI1205" i="1"/>
  <c r="AH1205" i="1"/>
  <c r="AG1205" i="1"/>
  <c r="AF1205" i="1"/>
  <c r="AE1205" i="1"/>
  <c r="AD1205" i="1"/>
  <c r="AL1205" i="1" s="1"/>
  <c r="BK1204" i="1"/>
  <c r="BJ1204" i="1"/>
  <c r="AQ1204" i="1" s="1"/>
  <c r="BI1204" i="1"/>
  <c r="BH1204" i="1"/>
  <c r="BG1204" i="1"/>
  <c r="AN1204" i="1" s="1"/>
  <c r="BF1204" i="1"/>
  <c r="BE1204" i="1"/>
  <c r="AR1204" i="1"/>
  <c r="AP1204" i="1"/>
  <c r="AM1204" i="1"/>
  <c r="AL1204" i="1"/>
  <c r="AJ1204" i="1"/>
  <c r="AI1204" i="1"/>
  <c r="AH1204" i="1"/>
  <c r="AG1204" i="1"/>
  <c r="AO1204" i="1" s="1"/>
  <c r="AF1204" i="1"/>
  <c r="AE1204" i="1"/>
  <c r="AD1204" i="1"/>
  <c r="BK1203" i="1"/>
  <c r="BJ1203" i="1"/>
  <c r="BI1203" i="1"/>
  <c r="BH1203" i="1"/>
  <c r="BG1203" i="1"/>
  <c r="BF1203" i="1"/>
  <c r="BE1203" i="1"/>
  <c r="AQ1203" i="1"/>
  <c r="AM1203" i="1"/>
  <c r="AJ1203" i="1"/>
  <c r="AI1203" i="1"/>
  <c r="AH1203" i="1"/>
  <c r="AP1203" i="1" s="1"/>
  <c r="AG1203" i="1"/>
  <c r="AF1203" i="1"/>
  <c r="AE1203" i="1"/>
  <c r="AD1203" i="1"/>
  <c r="AL1203" i="1" s="1"/>
  <c r="BK1202" i="1"/>
  <c r="BJ1202" i="1"/>
  <c r="BI1202" i="1"/>
  <c r="BH1202" i="1"/>
  <c r="BG1202" i="1"/>
  <c r="BF1202" i="1"/>
  <c r="AM1202" i="1" s="1"/>
  <c r="BE1202" i="1"/>
  <c r="AR1202" i="1"/>
  <c r="AP1202" i="1"/>
  <c r="AO1202" i="1"/>
  <c r="AL1202" i="1"/>
  <c r="AJ1202" i="1"/>
  <c r="AI1202" i="1"/>
  <c r="AQ1202" i="1" s="1"/>
  <c r="AH1202" i="1"/>
  <c r="AG1202" i="1"/>
  <c r="AF1202" i="1"/>
  <c r="AN1202" i="1" s="1"/>
  <c r="AE1202" i="1"/>
  <c r="AD1202" i="1"/>
  <c r="BK1201" i="1"/>
  <c r="BJ1201" i="1"/>
  <c r="BI1201" i="1"/>
  <c r="BH1201" i="1"/>
  <c r="BG1201" i="1"/>
  <c r="BF1201" i="1"/>
  <c r="AM1201" i="1" s="1"/>
  <c r="BE1201" i="1"/>
  <c r="AQ1201" i="1"/>
  <c r="AO1201" i="1"/>
  <c r="AL1201" i="1"/>
  <c r="AJ1201" i="1"/>
  <c r="AR1201" i="1" s="1"/>
  <c r="AI1201" i="1"/>
  <c r="AH1201" i="1"/>
  <c r="AG1201" i="1"/>
  <c r="AF1201" i="1"/>
  <c r="AN1201" i="1" s="1"/>
  <c r="AE1201" i="1"/>
  <c r="AD1201" i="1"/>
  <c r="BK1200" i="1"/>
  <c r="AR1200" i="1" s="1"/>
  <c r="BJ1200" i="1"/>
  <c r="BI1200" i="1"/>
  <c r="BH1200" i="1"/>
  <c r="BG1200" i="1"/>
  <c r="BF1200" i="1"/>
  <c r="BE1200" i="1"/>
  <c r="AQ1200" i="1"/>
  <c r="AP1200" i="1"/>
  <c r="AN1200" i="1"/>
  <c r="AL1200" i="1"/>
  <c r="AJ1200" i="1"/>
  <c r="AI1200" i="1"/>
  <c r="AH1200" i="1"/>
  <c r="AG1200" i="1"/>
  <c r="AO1200" i="1" s="1"/>
  <c r="AF1200" i="1"/>
  <c r="AE1200" i="1"/>
  <c r="AD1200" i="1"/>
  <c r="BK1199" i="1"/>
  <c r="AR1199" i="1" s="1"/>
  <c r="BJ1199" i="1"/>
  <c r="BI1199" i="1"/>
  <c r="BH1199" i="1"/>
  <c r="BG1199" i="1"/>
  <c r="AN1199" i="1" s="1"/>
  <c r="BF1199" i="1"/>
  <c r="BE1199" i="1"/>
  <c r="AL1199" i="1" s="1"/>
  <c r="AQ1199" i="1"/>
  <c r="AO1199" i="1"/>
  <c r="AJ1199" i="1"/>
  <c r="AI1199" i="1"/>
  <c r="AH1199" i="1"/>
  <c r="AG1199" i="1"/>
  <c r="AF1199" i="1"/>
  <c r="AE1199" i="1"/>
  <c r="AM1199" i="1" s="1"/>
  <c r="AD1199" i="1"/>
  <c r="BK1198" i="1"/>
  <c r="BJ1198" i="1"/>
  <c r="BI1198" i="1"/>
  <c r="BH1198" i="1"/>
  <c r="AO1198" i="1" s="1"/>
  <c r="BG1198" i="1"/>
  <c r="BF1198" i="1"/>
  <c r="BE1198" i="1"/>
  <c r="AL1198" i="1" s="1"/>
  <c r="AQ1198" i="1"/>
  <c r="AN1198" i="1"/>
  <c r="AJ1198" i="1"/>
  <c r="AR1198" i="1" s="1"/>
  <c r="AI1198" i="1"/>
  <c r="AH1198" i="1"/>
  <c r="AP1198" i="1" s="1"/>
  <c r="AG1198" i="1"/>
  <c r="AF1198" i="1"/>
  <c r="AE1198" i="1"/>
  <c r="AD1198" i="1"/>
  <c r="BK1197" i="1"/>
  <c r="BJ1197" i="1"/>
  <c r="BI1197" i="1"/>
  <c r="BH1197" i="1"/>
  <c r="BG1197" i="1"/>
  <c r="BF1197" i="1"/>
  <c r="BE1197" i="1"/>
  <c r="AQ1197" i="1"/>
  <c r="AN1197" i="1"/>
  <c r="AM1197" i="1"/>
  <c r="AJ1197" i="1"/>
  <c r="AI1197" i="1"/>
  <c r="AH1197" i="1"/>
  <c r="AP1197" i="1" s="1"/>
  <c r="AG1197" i="1"/>
  <c r="AF1197" i="1"/>
  <c r="AE1197" i="1"/>
  <c r="AD1197" i="1"/>
  <c r="AL1197" i="1" s="1"/>
  <c r="BK1196" i="1"/>
  <c r="BJ1196" i="1"/>
  <c r="BI1196" i="1"/>
  <c r="BH1196" i="1"/>
  <c r="BG1196" i="1"/>
  <c r="BF1196" i="1"/>
  <c r="BE1196" i="1"/>
  <c r="AR1196" i="1"/>
  <c r="AN1196" i="1"/>
  <c r="AL1196" i="1"/>
  <c r="AJ1196" i="1"/>
  <c r="AI1196" i="1"/>
  <c r="AQ1196" i="1" s="1"/>
  <c r="AH1196" i="1"/>
  <c r="AP1196" i="1" s="1"/>
  <c r="AG1196" i="1"/>
  <c r="AO1196" i="1" s="1"/>
  <c r="AF1196" i="1"/>
  <c r="AE1196" i="1"/>
  <c r="AM1196" i="1" s="1"/>
  <c r="AD1196" i="1"/>
  <c r="BK1195" i="1"/>
  <c r="AR1195" i="1" s="1"/>
  <c r="BJ1195" i="1"/>
  <c r="BI1195" i="1"/>
  <c r="BH1195" i="1"/>
  <c r="BG1195" i="1"/>
  <c r="BF1195" i="1"/>
  <c r="BE1195" i="1"/>
  <c r="AJ1195" i="1"/>
  <c r="AI1195" i="1"/>
  <c r="AQ1195" i="1" s="1"/>
  <c r="AH1195" i="1"/>
  <c r="AG1195" i="1"/>
  <c r="AO1195" i="1" s="1"/>
  <c r="AF1195" i="1"/>
  <c r="AN1195" i="1" s="1"/>
  <c r="AE1195" i="1"/>
  <c r="AM1195" i="1" s="1"/>
  <c r="AD1195" i="1"/>
  <c r="BK1194" i="1"/>
  <c r="BJ1194" i="1"/>
  <c r="BI1194" i="1"/>
  <c r="AP1194" i="1" s="1"/>
  <c r="BH1194" i="1"/>
  <c r="BG1194" i="1"/>
  <c r="AN1194" i="1" s="1"/>
  <c r="BF1194" i="1"/>
  <c r="BE1194" i="1"/>
  <c r="AM1194" i="1"/>
  <c r="AL1194" i="1"/>
  <c r="AJ1194" i="1"/>
  <c r="AR1194" i="1" s="1"/>
  <c r="AI1194" i="1"/>
  <c r="AQ1194" i="1" s="1"/>
  <c r="AH1194" i="1"/>
  <c r="AG1194" i="1"/>
  <c r="AO1194" i="1" s="1"/>
  <c r="AF1194" i="1"/>
  <c r="AE1194" i="1"/>
  <c r="AD1194" i="1"/>
  <c r="BK1193" i="1"/>
  <c r="BJ1193" i="1"/>
  <c r="BI1193" i="1"/>
  <c r="BH1193" i="1"/>
  <c r="BG1193" i="1"/>
  <c r="BF1193" i="1"/>
  <c r="BE1193" i="1"/>
  <c r="AO1193" i="1"/>
  <c r="AL1193" i="1"/>
  <c r="AG1193" i="1"/>
  <c r="AD1193" i="1"/>
  <c r="AB1193" i="1"/>
  <c r="AI1193" i="1" s="1"/>
  <c r="AQ1193" i="1" s="1"/>
  <c r="BK1192" i="1"/>
  <c r="AR1192" i="1" s="1"/>
  <c r="BJ1192" i="1"/>
  <c r="BI1192" i="1"/>
  <c r="BH1192" i="1"/>
  <c r="BG1192" i="1"/>
  <c r="BF1192" i="1"/>
  <c r="BE1192" i="1"/>
  <c r="AQ1192" i="1"/>
  <c r="AN1192" i="1"/>
  <c r="AJ1192" i="1"/>
  <c r="AI1192" i="1"/>
  <c r="AH1192" i="1"/>
  <c r="AG1192" i="1"/>
  <c r="AO1192" i="1" s="1"/>
  <c r="AF1192" i="1"/>
  <c r="AE1192" i="1"/>
  <c r="AM1192" i="1" s="1"/>
  <c r="AD1192" i="1"/>
  <c r="BK1191" i="1"/>
  <c r="BJ1191" i="1"/>
  <c r="BI1191" i="1"/>
  <c r="AP1191" i="1" s="1"/>
  <c r="BH1191" i="1"/>
  <c r="BG1191" i="1"/>
  <c r="BF1191" i="1"/>
  <c r="BE1191" i="1"/>
  <c r="AR1191" i="1"/>
  <c r="AO1191" i="1"/>
  <c r="AM1191" i="1"/>
  <c r="AJ1191" i="1"/>
  <c r="AI1191" i="1"/>
  <c r="AQ1191" i="1" s="1"/>
  <c r="AH1191" i="1"/>
  <c r="AG1191" i="1"/>
  <c r="AF1191" i="1"/>
  <c r="AE1191" i="1"/>
  <c r="AD1191" i="1"/>
  <c r="AL1191" i="1" s="1"/>
  <c r="BK1190" i="1"/>
  <c r="BJ1190" i="1"/>
  <c r="BI1190" i="1"/>
  <c r="BH1190" i="1"/>
  <c r="BG1190" i="1"/>
  <c r="BF1190" i="1"/>
  <c r="AM1190" i="1" s="1"/>
  <c r="BE1190" i="1"/>
  <c r="AR1190" i="1"/>
  <c r="AO1190" i="1"/>
  <c r="AL1190" i="1"/>
  <c r="AJ1190" i="1"/>
  <c r="AI1190" i="1"/>
  <c r="AQ1190" i="1" s="1"/>
  <c r="AH1190" i="1"/>
  <c r="AG1190" i="1"/>
  <c r="AF1190" i="1"/>
  <c r="AE1190" i="1"/>
  <c r="AD1190" i="1"/>
  <c r="BK1189" i="1"/>
  <c r="AR1189" i="1" s="1"/>
  <c r="BJ1189" i="1"/>
  <c r="BI1189" i="1"/>
  <c r="BH1189" i="1"/>
  <c r="BG1189" i="1"/>
  <c r="BF1189" i="1"/>
  <c r="BE1189" i="1"/>
  <c r="AQ1189" i="1"/>
  <c r="AN1189" i="1"/>
  <c r="AJ1189" i="1"/>
  <c r="AI1189" i="1"/>
  <c r="AH1189" i="1"/>
  <c r="AG1189" i="1"/>
  <c r="AO1189" i="1" s="1"/>
  <c r="AF1189" i="1"/>
  <c r="AE1189" i="1"/>
  <c r="AM1189" i="1" s="1"/>
  <c r="AD1189" i="1"/>
  <c r="AL1189" i="1" s="1"/>
  <c r="BK1188" i="1"/>
  <c r="BJ1188" i="1"/>
  <c r="BI1188" i="1"/>
  <c r="BH1188" i="1"/>
  <c r="AO1188" i="1" s="1"/>
  <c r="BG1188" i="1"/>
  <c r="BF1188" i="1"/>
  <c r="BE1188" i="1"/>
  <c r="AR1188" i="1"/>
  <c r="AN1188" i="1"/>
  <c r="AL1188" i="1"/>
  <c r="AJ1188" i="1"/>
  <c r="AI1188" i="1"/>
  <c r="AQ1188" i="1" s="1"/>
  <c r="AH1188" i="1"/>
  <c r="AG1188" i="1"/>
  <c r="AF1188" i="1"/>
  <c r="AE1188" i="1"/>
  <c r="AM1188" i="1" s="1"/>
  <c r="AD1188" i="1"/>
  <c r="BK1187" i="1"/>
  <c r="AR1187" i="1" s="1"/>
  <c r="BJ1187" i="1"/>
  <c r="BI1187" i="1"/>
  <c r="BH1187" i="1"/>
  <c r="BG1187" i="1"/>
  <c r="BF1187" i="1"/>
  <c r="BE1187" i="1"/>
  <c r="AL1187" i="1" s="1"/>
  <c r="AQ1187" i="1"/>
  <c r="AP1187" i="1"/>
  <c r="AN1187" i="1"/>
  <c r="AJ1187" i="1"/>
  <c r="AI1187" i="1"/>
  <c r="AH1187" i="1"/>
  <c r="AG1187" i="1"/>
  <c r="AO1187" i="1" s="1"/>
  <c r="AF1187" i="1"/>
  <c r="AE1187" i="1"/>
  <c r="AM1187" i="1" s="1"/>
  <c r="AD1187" i="1"/>
  <c r="BK1186" i="1"/>
  <c r="BJ1186" i="1"/>
  <c r="AQ1186" i="1" s="1"/>
  <c r="BI1186" i="1"/>
  <c r="BH1186" i="1"/>
  <c r="BG1186" i="1"/>
  <c r="BF1186" i="1"/>
  <c r="BE1186" i="1"/>
  <c r="AO1186" i="1"/>
  <c r="AN1186" i="1"/>
  <c r="AL1186" i="1"/>
  <c r="AJ1186" i="1"/>
  <c r="AR1186" i="1" s="1"/>
  <c r="AI1186" i="1"/>
  <c r="AH1186" i="1"/>
  <c r="AG1186" i="1"/>
  <c r="AF1186" i="1"/>
  <c r="AE1186" i="1"/>
  <c r="AM1186" i="1" s="1"/>
  <c r="AD1186" i="1"/>
  <c r="BK1185" i="1"/>
  <c r="AR1185" i="1" s="1"/>
  <c r="BJ1185" i="1"/>
  <c r="BI1185" i="1"/>
  <c r="BH1185" i="1"/>
  <c r="BG1185" i="1"/>
  <c r="BF1185" i="1"/>
  <c r="AM1185" i="1" s="1"/>
  <c r="BE1185" i="1"/>
  <c r="AQ1185" i="1"/>
  <c r="AN1185" i="1"/>
  <c r="AJ1185" i="1"/>
  <c r="AI1185" i="1"/>
  <c r="AH1185" i="1"/>
  <c r="AP1185" i="1" s="1"/>
  <c r="AG1185" i="1"/>
  <c r="AF1185" i="1"/>
  <c r="AE1185" i="1"/>
  <c r="AD1185" i="1"/>
  <c r="BK1184" i="1"/>
  <c r="BJ1184" i="1"/>
  <c r="BI1184" i="1"/>
  <c r="BH1184" i="1"/>
  <c r="AO1184" i="1" s="1"/>
  <c r="BG1184" i="1"/>
  <c r="BF1184" i="1"/>
  <c r="BE1184" i="1"/>
  <c r="AN1184" i="1"/>
  <c r="AM1184" i="1"/>
  <c r="AJ1184" i="1"/>
  <c r="AR1184" i="1" s="1"/>
  <c r="AI1184" i="1"/>
  <c r="AQ1184" i="1" s="1"/>
  <c r="AH1184" i="1"/>
  <c r="AP1184" i="1" s="1"/>
  <c r="AG1184" i="1"/>
  <c r="AF1184" i="1"/>
  <c r="AE1184" i="1"/>
  <c r="AD1184" i="1"/>
  <c r="AL1184" i="1" s="1"/>
  <c r="BK1183" i="1"/>
  <c r="BJ1183" i="1"/>
  <c r="BI1183" i="1"/>
  <c r="BH1183" i="1"/>
  <c r="BG1183" i="1"/>
  <c r="BF1183" i="1"/>
  <c r="BE1183" i="1"/>
  <c r="AR1183" i="1"/>
  <c r="AP1183" i="1"/>
  <c r="AM1183" i="1"/>
  <c r="AJ1183" i="1"/>
  <c r="AI1183" i="1"/>
  <c r="AH1183" i="1"/>
  <c r="AG1183" i="1"/>
  <c r="AO1183" i="1" s="1"/>
  <c r="AF1183" i="1"/>
  <c r="AN1183" i="1" s="1"/>
  <c r="AE1183" i="1"/>
  <c r="AD1183" i="1"/>
  <c r="AL1183" i="1" s="1"/>
  <c r="BK1182" i="1"/>
  <c r="BJ1182" i="1"/>
  <c r="BI1182" i="1"/>
  <c r="BH1182" i="1"/>
  <c r="BG1182" i="1"/>
  <c r="BF1182" i="1"/>
  <c r="BE1182" i="1"/>
  <c r="AP1182" i="1"/>
  <c r="AO1182" i="1"/>
  <c r="AM1182" i="1"/>
  <c r="AJ1182" i="1"/>
  <c r="AR1182" i="1" s="1"/>
  <c r="AI1182" i="1"/>
  <c r="AQ1182" i="1" s="1"/>
  <c r="AH1182" i="1"/>
  <c r="AG1182" i="1"/>
  <c r="AF1182" i="1"/>
  <c r="AE1182" i="1"/>
  <c r="AD1182" i="1"/>
  <c r="BK1181" i="1"/>
  <c r="BJ1181" i="1"/>
  <c r="BI1181" i="1"/>
  <c r="BH1181" i="1"/>
  <c r="AO1181" i="1" s="1"/>
  <c r="BG1181" i="1"/>
  <c r="BF1181" i="1"/>
  <c r="BE1181" i="1"/>
  <c r="AR1181" i="1"/>
  <c r="AN1181" i="1"/>
  <c r="AL1181" i="1"/>
  <c r="AJ1181" i="1"/>
  <c r="AI1181" i="1"/>
  <c r="AH1181" i="1"/>
  <c r="AP1181" i="1" s="1"/>
  <c r="AG1181" i="1"/>
  <c r="AF1181" i="1"/>
  <c r="AE1181" i="1"/>
  <c r="AM1181" i="1" s="1"/>
  <c r="AD1181" i="1"/>
  <c r="BK1180" i="1"/>
  <c r="BJ1180" i="1"/>
  <c r="BI1180" i="1"/>
  <c r="BH1180" i="1"/>
  <c r="AO1180" i="1" s="1"/>
  <c r="BG1180" i="1"/>
  <c r="BF1180" i="1"/>
  <c r="BE1180" i="1"/>
  <c r="AQ1180" i="1"/>
  <c r="AN1180" i="1"/>
  <c r="AL1180" i="1"/>
  <c r="AJ1180" i="1"/>
  <c r="AI1180" i="1"/>
  <c r="AH1180" i="1"/>
  <c r="AG1180" i="1"/>
  <c r="AF1180" i="1"/>
  <c r="AE1180" i="1"/>
  <c r="AM1180" i="1" s="1"/>
  <c r="AD1180" i="1"/>
  <c r="BK1179" i="1"/>
  <c r="BJ1179" i="1"/>
  <c r="BI1179" i="1"/>
  <c r="BH1179" i="1"/>
  <c r="BG1179" i="1"/>
  <c r="BF1179" i="1"/>
  <c r="BE1179" i="1"/>
  <c r="AL1179" i="1" s="1"/>
  <c r="AJ1179" i="1"/>
  <c r="AR1179" i="1" s="1"/>
  <c r="AI1179" i="1"/>
  <c r="AQ1179" i="1" s="1"/>
  <c r="AH1179" i="1"/>
  <c r="AG1179" i="1"/>
  <c r="AO1179" i="1" s="1"/>
  <c r="AF1179" i="1"/>
  <c r="AN1179" i="1" s="1"/>
  <c r="AE1179" i="1"/>
  <c r="AD1179" i="1"/>
  <c r="BK1178" i="1"/>
  <c r="BJ1178" i="1"/>
  <c r="AQ1178" i="1" s="1"/>
  <c r="BI1178" i="1"/>
  <c r="AP1178" i="1" s="1"/>
  <c r="BH1178" i="1"/>
  <c r="BG1178" i="1"/>
  <c r="BF1178" i="1"/>
  <c r="BE1178" i="1"/>
  <c r="AO1178" i="1"/>
  <c r="AM1178" i="1"/>
  <c r="AJ1178" i="1"/>
  <c r="AR1178" i="1" s="1"/>
  <c r="AI1178" i="1"/>
  <c r="AH1178" i="1"/>
  <c r="AG1178" i="1"/>
  <c r="AF1178" i="1"/>
  <c r="AE1178" i="1"/>
  <c r="AD1178" i="1"/>
  <c r="AL1178" i="1" s="1"/>
  <c r="BK1177" i="1"/>
  <c r="BJ1177" i="1"/>
  <c r="AQ1177" i="1" s="1"/>
  <c r="BI1177" i="1"/>
  <c r="BH1177" i="1"/>
  <c r="BG1177" i="1"/>
  <c r="BF1177" i="1"/>
  <c r="BE1177" i="1"/>
  <c r="AL1177" i="1" s="1"/>
  <c r="AP1177" i="1"/>
  <c r="AN1177" i="1"/>
  <c r="AJ1177" i="1"/>
  <c r="AR1177" i="1" s="1"/>
  <c r="AI1177" i="1"/>
  <c r="AH1177" i="1"/>
  <c r="AG1177" i="1"/>
  <c r="AO1177" i="1" s="1"/>
  <c r="AF1177" i="1"/>
  <c r="AE1177" i="1"/>
  <c r="AD1177" i="1"/>
  <c r="BK1176" i="1"/>
  <c r="BJ1176" i="1"/>
  <c r="AQ1176" i="1" s="1"/>
  <c r="BI1176" i="1"/>
  <c r="AP1176" i="1" s="1"/>
  <c r="BH1176" i="1"/>
  <c r="BG1176" i="1"/>
  <c r="BF1176" i="1"/>
  <c r="BE1176" i="1"/>
  <c r="AN1176" i="1"/>
  <c r="AJ1176" i="1"/>
  <c r="AR1176" i="1" s="1"/>
  <c r="AI1176" i="1"/>
  <c r="AH1176" i="1"/>
  <c r="AG1176" i="1"/>
  <c r="AO1176" i="1" s="1"/>
  <c r="AF1176" i="1"/>
  <c r="AE1176" i="1"/>
  <c r="AM1176" i="1" s="1"/>
  <c r="AD1176" i="1"/>
  <c r="AL1176" i="1" s="1"/>
  <c r="BK1175" i="1"/>
  <c r="BJ1175" i="1"/>
  <c r="BI1175" i="1"/>
  <c r="AP1175" i="1" s="1"/>
  <c r="BH1175" i="1"/>
  <c r="BG1175" i="1"/>
  <c r="AN1175" i="1" s="1"/>
  <c r="BF1175" i="1"/>
  <c r="BE1175" i="1"/>
  <c r="AR1175" i="1"/>
  <c r="AL1175" i="1"/>
  <c r="AJ1175" i="1"/>
  <c r="AI1175" i="1"/>
  <c r="AH1175" i="1"/>
  <c r="AG1175" i="1"/>
  <c r="AO1175" i="1" s="1"/>
  <c r="AF1175" i="1"/>
  <c r="AE1175" i="1"/>
  <c r="AM1175" i="1" s="1"/>
  <c r="AD1175" i="1"/>
  <c r="BK1174" i="1"/>
  <c r="BJ1174" i="1"/>
  <c r="BI1174" i="1"/>
  <c r="BH1174" i="1"/>
  <c r="BG1174" i="1"/>
  <c r="BF1174" i="1"/>
  <c r="AM1174" i="1" s="1"/>
  <c r="BE1174" i="1"/>
  <c r="AP1174" i="1"/>
  <c r="AL1174" i="1"/>
  <c r="AJ1174" i="1"/>
  <c r="AI1174" i="1"/>
  <c r="AQ1174" i="1" s="1"/>
  <c r="AH1174" i="1"/>
  <c r="AG1174" i="1"/>
  <c r="AO1174" i="1" s="1"/>
  <c r="AF1174" i="1"/>
  <c r="AE1174" i="1"/>
  <c r="AD1174" i="1"/>
  <c r="BK1173" i="1"/>
  <c r="AR1173" i="1" s="1"/>
  <c r="BJ1173" i="1"/>
  <c r="BI1173" i="1"/>
  <c r="AP1173" i="1" s="1"/>
  <c r="BH1173" i="1"/>
  <c r="BG1173" i="1"/>
  <c r="BF1173" i="1"/>
  <c r="BE1173" i="1"/>
  <c r="AQ1173" i="1"/>
  <c r="AM1173" i="1"/>
  <c r="AJ1173" i="1"/>
  <c r="AI1173" i="1"/>
  <c r="AH1173" i="1"/>
  <c r="AG1173" i="1"/>
  <c r="AO1173" i="1" s="1"/>
  <c r="AF1173" i="1"/>
  <c r="AN1173" i="1" s="1"/>
  <c r="AE1173" i="1"/>
  <c r="AD1173" i="1"/>
  <c r="AL1173" i="1" s="1"/>
  <c r="BK1172" i="1"/>
  <c r="BJ1172" i="1"/>
  <c r="BI1172" i="1"/>
  <c r="BH1172" i="1"/>
  <c r="BG1172" i="1"/>
  <c r="AN1172" i="1" s="1"/>
  <c r="BF1172" i="1"/>
  <c r="BE1172" i="1"/>
  <c r="AR1172" i="1"/>
  <c r="AQ1172" i="1"/>
  <c r="AO1172" i="1"/>
  <c r="AL1172" i="1"/>
  <c r="AJ1172" i="1"/>
  <c r="AI1172" i="1"/>
  <c r="AH1172" i="1"/>
  <c r="AG1172" i="1"/>
  <c r="AF1172" i="1"/>
  <c r="AE1172" i="1"/>
  <c r="AD1172" i="1"/>
  <c r="BK1171" i="1"/>
  <c r="BJ1171" i="1"/>
  <c r="BI1171" i="1"/>
  <c r="BH1171" i="1"/>
  <c r="BG1171" i="1"/>
  <c r="BF1171" i="1"/>
  <c r="BE1171" i="1"/>
  <c r="AP1171" i="1"/>
  <c r="AN1171" i="1"/>
  <c r="AL1171" i="1"/>
  <c r="AJ1171" i="1"/>
  <c r="AI1171" i="1"/>
  <c r="AQ1171" i="1" s="1"/>
  <c r="AH1171" i="1"/>
  <c r="AG1171" i="1"/>
  <c r="AF1171" i="1"/>
  <c r="AE1171" i="1"/>
  <c r="AD1171" i="1"/>
  <c r="BK1170" i="1"/>
  <c r="BJ1170" i="1"/>
  <c r="BI1170" i="1"/>
  <c r="BH1170" i="1"/>
  <c r="BG1170" i="1"/>
  <c r="BF1170" i="1"/>
  <c r="BE1170" i="1"/>
  <c r="AQ1170" i="1"/>
  <c r="AN1170" i="1"/>
  <c r="AJ1170" i="1"/>
  <c r="AI1170" i="1"/>
  <c r="AH1170" i="1"/>
  <c r="AP1170" i="1" s="1"/>
  <c r="AG1170" i="1"/>
  <c r="AO1170" i="1" s="1"/>
  <c r="AF1170" i="1"/>
  <c r="AE1170" i="1"/>
  <c r="AM1170" i="1" s="1"/>
  <c r="AD1170" i="1"/>
  <c r="AL1170" i="1" s="1"/>
  <c r="BK1169" i="1"/>
  <c r="BJ1169" i="1"/>
  <c r="BI1169" i="1"/>
  <c r="BH1169" i="1"/>
  <c r="BG1169" i="1"/>
  <c r="AN1169" i="1" s="1"/>
  <c r="BF1169" i="1"/>
  <c r="AM1169" i="1" s="1"/>
  <c r="BE1169" i="1"/>
  <c r="AJ1169" i="1"/>
  <c r="AR1169" i="1" s="1"/>
  <c r="AI1169" i="1"/>
  <c r="AH1169" i="1"/>
  <c r="AP1169" i="1" s="1"/>
  <c r="AG1169" i="1"/>
  <c r="AF1169" i="1"/>
  <c r="AE1169" i="1"/>
  <c r="AD1169" i="1"/>
  <c r="AL1169" i="1" s="1"/>
  <c r="BK1168" i="1"/>
  <c r="BJ1168" i="1"/>
  <c r="AQ1168" i="1" s="1"/>
  <c r="BI1168" i="1"/>
  <c r="BH1168" i="1"/>
  <c r="AO1168" i="1" s="1"/>
  <c r="BG1168" i="1"/>
  <c r="BF1168" i="1"/>
  <c r="BE1168" i="1"/>
  <c r="AR1168" i="1"/>
  <c r="AP1168" i="1"/>
  <c r="AN1168" i="1"/>
  <c r="AJ1168" i="1"/>
  <c r="AI1168" i="1"/>
  <c r="AH1168" i="1"/>
  <c r="AG1168" i="1"/>
  <c r="AF1168" i="1"/>
  <c r="AE1168" i="1"/>
  <c r="AM1168" i="1" s="1"/>
  <c r="AD1168" i="1"/>
  <c r="AL1168" i="1" s="1"/>
  <c r="BK1167" i="1"/>
  <c r="BJ1167" i="1"/>
  <c r="BI1167" i="1"/>
  <c r="BH1167" i="1"/>
  <c r="BG1167" i="1"/>
  <c r="BF1167" i="1"/>
  <c r="AM1167" i="1" s="1"/>
  <c r="BE1167" i="1"/>
  <c r="AR1167" i="1"/>
  <c r="AP1167" i="1"/>
  <c r="AJ1167" i="1"/>
  <c r="AI1167" i="1"/>
  <c r="AQ1167" i="1" s="1"/>
  <c r="AH1167" i="1"/>
  <c r="AG1167" i="1"/>
  <c r="AF1167" i="1"/>
  <c r="AN1167" i="1" s="1"/>
  <c r="AE1167" i="1"/>
  <c r="AD1167" i="1"/>
  <c r="AL1167" i="1" s="1"/>
  <c r="BK1166" i="1"/>
  <c r="BJ1166" i="1"/>
  <c r="AQ1166" i="1" s="1"/>
  <c r="BI1166" i="1"/>
  <c r="BH1166" i="1"/>
  <c r="BG1166" i="1"/>
  <c r="BF1166" i="1"/>
  <c r="BE1166" i="1"/>
  <c r="AR1166" i="1"/>
  <c r="AO1166" i="1"/>
  <c r="AM1166" i="1"/>
  <c r="AJ1166" i="1"/>
  <c r="AI1166" i="1"/>
  <c r="AH1166" i="1"/>
  <c r="AP1166" i="1" s="1"/>
  <c r="AG1166" i="1"/>
  <c r="AF1166" i="1"/>
  <c r="AN1166" i="1" s="1"/>
  <c r="AE1166" i="1"/>
  <c r="AD1166" i="1"/>
  <c r="AL1166" i="1" s="1"/>
  <c r="BK1165" i="1"/>
  <c r="BJ1165" i="1"/>
  <c r="BI1165" i="1"/>
  <c r="BH1165" i="1"/>
  <c r="BG1165" i="1"/>
  <c r="AN1165" i="1" s="1"/>
  <c r="BF1165" i="1"/>
  <c r="AM1165" i="1" s="1"/>
  <c r="BE1165" i="1"/>
  <c r="AR1165" i="1"/>
  <c r="AP1165" i="1"/>
  <c r="AL1165" i="1"/>
  <c r="AJ1165" i="1"/>
  <c r="AI1165" i="1"/>
  <c r="AQ1165" i="1" s="1"/>
  <c r="AH1165" i="1"/>
  <c r="AG1165" i="1"/>
  <c r="AF1165" i="1"/>
  <c r="AE1165" i="1"/>
  <c r="AD1165" i="1"/>
  <c r="BK1164" i="1"/>
  <c r="AR1164" i="1" s="1"/>
  <c r="BJ1164" i="1"/>
  <c r="BI1164" i="1"/>
  <c r="BH1164" i="1"/>
  <c r="AO1164" i="1" s="1"/>
  <c r="BG1164" i="1"/>
  <c r="AN1164" i="1" s="1"/>
  <c r="BF1164" i="1"/>
  <c r="BE1164" i="1"/>
  <c r="AQ1164" i="1"/>
  <c r="AL1164" i="1"/>
  <c r="AJ1164" i="1"/>
  <c r="AI1164" i="1"/>
  <c r="AH1164" i="1"/>
  <c r="AG1164" i="1"/>
  <c r="AF1164" i="1"/>
  <c r="AE1164" i="1"/>
  <c r="AM1164" i="1" s="1"/>
  <c r="AD1164" i="1"/>
  <c r="BK1163" i="1"/>
  <c r="BJ1163" i="1"/>
  <c r="BI1163" i="1"/>
  <c r="BH1163" i="1"/>
  <c r="BG1163" i="1"/>
  <c r="BF1163" i="1"/>
  <c r="BE1163" i="1"/>
  <c r="AL1163" i="1" s="1"/>
  <c r="AQ1163" i="1"/>
  <c r="AO1163" i="1"/>
  <c r="AN1163" i="1"/>
  <c r="AJ1163" i="1"/>
  <c r="AR1163" i="1" s="1"/>
  <c r="AI1163" i="1"/>
  <c r="AH1163" i="1"/>
  <c r="AP1163" i="1" s="1"/>
  <c r="AG1163" i="1"/>
  <c r="AF1163" i="1"/>
  <c r="AE1163" i="1"/>
  <c r="AM1163" i="1" s="1"/>
  <c r="AD1163" i="1"/>
  <c r="BK1162" i="1"/>
  <c r="BJ1162" i="1"/>
  <c r="AQ1162" i="1" s="1"/>
  <c r="BI1162" i="1"/>
  <c r="BH1162" i="1"/>
  <c r="BG1162" i="1"/>
  <c r="BF1162" i="1"/>
  <c r="BE1162" i="1"/>
  <c r="AP1162" i="1"/>
  <c r="AN1162" i="1"/>
  <c r="AL1162" i="1"/>
  <c r="AJ1162" i="1"/>
  <c r="AI1162" i="1"/>
  <c r="AH1162" i="1"/>
  <c r="AG1162" i="1"/>
  <c r="AO1162" i="1" s="1"/>
  <c r="AF1162" i="1"/>
  <c r="AE1162" i="1"/>
  <c r="AM1162" i="1" s="1"/>
  <c r="AD1162" i="1"/>
  <c r="BK1161" i="1"/>
  <c r="BJ1161" i="1"/>
  <c r="BI1161" i="1"/>
  <c r="BH1161" i="1"/>
  <c r="BG1161" i="1"/>
  <c r="AN1161" i="1" s="1"/>
  <c r="BF1161" i="1"/>
  <c r="BE1161" i="1"/>
  <c r="AM1161" i="1"/>
  <c r="AJ1161" i="1"/>
  <c r="AR1161" i="1" s="1"/>
  <c r="AI1161" i="1"/>
  <c r="AQ1161" i="1" s="1"/>
  <c r="AH1161" i="1"/>
  <c r="AP1161" i="1" s="1"/>
  <c r="AG1161" i="1"/>
  <c r="AO1161" i="1" s="1"/>
  <c r="AF1161" i="1"/>
  <c r="AE1161" i="1"/>
  <c r="AD1161" i="1"/>
  <c r="BK1160" i="1"/>
  <c r="BJ1160" i="1"/>
  <c r="BI1160" i="1"/>
  <c r="BH1160" i="1"/>
  <c r="BG1160" i="1"/>
  <c r="BF1160" i="1"/>
  <c r="BE1160" i="1"/>
  <c r="AR1160" i="1"/>
  <c r="AP1160" i="1"/>
  <c r="AO1160" i="1"/>
  <c r="AJ1160" i="1"/>
  <c r="AI1160" i="1"/>
  <c r="AH1160" i="1"/>
  <c r="AG1160" i="1"/>
  <c r="AF1160" i="1"/>
  <c r="AE1160" i="1"/>
  <c r="AM1160" i="1" s="1"/>
  <c r="AD1160" i="1"/>
  <c r="AL1160" i="1" s="1"/>
  <c r="BK1159" i="1"/>
  <c r="BJ1159" i="1"/>
  <c r="BI1159" i="1"/>
  <c r="BH1159" i="1"/>
  <c r="BG1159" i="1"/>
  <c r="BF1159" i="1"/>
  <c r="BE1159" i="1"/>
  <c r="AR1159" i="1"/>
  <c r="AP1159" i="1"/>
  <c r="AN1159" i="1"/>
  <c r="AL1159" i="1"/>
  <c r="AJ1159" i="1"/>
  <c r="AI1159" i="1"/>
  <c r="AQ1159" i="1" s="1"/>
  <c r="AH1159" i="1"/>
  <c r="AG1159" i="1"/>
  <c r="AO1159" i="1" s="1"/>
  <c r="AF1159" i="1"/>
  <c r="AE1159" i="1"/>
  <c r="AD1159" i="1"/>
  <c r="BK1158" i="1"/>
  <c r="AR1158" i="1" s="1"/>
  <c r="BJ1158" i="1"/>
  <c r="BI1158" i="1"/>
  <c r="BH1158" i="1"/>
  <c r="BG1158" i="1"/>
  <c r="BF1158" i="1"/>
  <c r="BE1158" i="1"/>
  <c r="AQ1158" i="1"/>
  <c r="AO1158" i="1"/>
  <c r="AM1158" i="1"/>
  <c r="AJ1158" i="1"/>
  <c r="AI1158" i="1"/>
  <c r="AH1158" i="1"/>
  <c r="AP1158" i="1" s="1"/>
  <c r="AG1158" i="1"/>
  <c r="AF1158" i="1"/>
  <c r="AE1158" i="1"/>
  <c r="AD1158" i="1"/>
  <c r="AL1158" i="1" s="1"/>
  <c r="BK1157" i="1"/>
  <c r="BJ1157" i="1"/>
  <c r="BI1157" i="1"/>
  <c r="BH1157" i="1"/>
  <c r="AO1157" i="1" s="1"/>
  <c r="BG1157" i="1"/>
  <c r="BF1157" i="1"/>
  <c r="BE1157" i="1"/>
  <c r="AR1157" i="1"/>
  <c r="AQ1157" i="1"/>
  <c r="AM1157" i="1"/>
  <c r="AJ1157" i="1"/>
  <c r="AI1157" i="1"/>
  <c r="AH1157" i="1"/>
  <c r="AP1157" i="1" s="1"/>
  <c r="AG1157" i="1"/>
  <c r="AF1157" i="1"/>
  <c r="AN1157" i="1" s="1"/>
  <c r="AE1157" i="1"/>
  <c r="AD1157" i="1"/>
  <c r="AL1157" i="1" s="1"/>
  <c r="BK1156" i="1"/>
  <c r="BJ1156" i="1"/>
  <c r="BI1156" i="1"/>
  <c r="BH1156" i="1"/>
  <c r="AO1156" i="1" s="1"/>
  <c r="BG1156" i="1"/>
  <c r="BF1156" i="1"/>
  <c r="AM1156" i="1" s="1"/>
  <c r="BE1156" i="1"/>
  <c r="AR1156" i="1"/>
  <c r="AJ1156" i="1"/>
  <c r="AI1156" i="1"/>
  <c r="AQ1156" i="1" s="1"/>
  <c r="AH1156" i="1"/>
  <c r="AP1156" i="1" s="1"/>
  <c r="AG1156" i="1"/>
  <c r="AF1156" i="1"/>
  <c r="AN1156" i="1" s="1"/>
  <c r="AE1156" i="1"/>
  <c r="AD1156" i="1"/>
  <c r="AL1156" i="1" s="1"/>
  <c r="BK1155" i="1"/>
  <c r="BJ1155" i="1"/>
  <c r="BI1155" i="1"/>
  <c r="AP1155" i="1" s="1"/>
  <c r="BH1155" i="1"/>
  <c r="AO1155" i="1" s="1"/>
  <c r="BG1155" i="1"/>
  <c r="BF1155" i="1"/>
  <c r="BE1155" i="1"/>
  <c r="AR1155" i="1"/>
  <c r="AN1155" i="1"/>
  <c r="AL1155" i="1"/>
  <c r="AJ1155" i="1"/>
  <c r="AI1155" i="1"/>
  <c r="AH1155" i="1"/>
  <c r="AG1155" i="1"/>
  <c r="AF1155" i="1"/>
  <c r="AE1155" i="1"/>
  <c r="AM1155" i="1" s="1"/>
  <c r="AD1155" i="1"/>
  <c r="BK1154" i="1"/>
  <c r="BJ1154" i="1"/>
  <c r="BI1154" i="1"/>
  <c r="BH1154" i="1"/>
  <c r="BG1154" i="1"/>
  <c r="BF1154" i="1"/>
  <c r="BE1154" i="1"/>
  <c r="AQ1154" i="1"/>
  <c r="AP1154" i="1"/>
  <c r="AN1154" i="1"/>
  <c r="AJ1154" i="1"/>
  <c r="AI1154" i="1"/>
  <c r="AH1154" i="1"/>
  <c r="AG1154" i="1"/>
  <c r="AO1154" i="1" s="1"/>
  <c r="AF1154" i="1"/>
  <c r="AE1154" i="1"/>
  <c r="AM1154" i="1" s="1"/>
  <c r="AD1154" i="1"/>
  <c r="BK1153" i="1"/>
  <c r="BJ1153" i="1"/>
  <c r="BI1153" i="1"/>
  <c r="BH1153" i="1"/>
  <c r="BG1153" i="1"/>
  <c r="BF1153" i="1"/>
  <c r="BE1153" i="1"/>
  <c r="AL1153" i="1" s="1"/>
  <c r="AN1153" i="1"/>
  <c r="AJ1153" i="1"/>
  <c r="AR1153" i="1" s="1"/>
  <c r="AI1153" i="1"/>
  <c r="AQ1153" i="1" s="1"/>
  <c r="AH1153" i="1"/>
  <c r="AP1153" i="1" s="1"/>
  <c r="AG1153" i="1"/>
  <c r="AF1153" i="1"/>
  <c r="AE1153" i="1"/>
  <c r="AM1153" i="1" s="1"/>
  <c r="AD1153" i="1"/>
  <c r="BK1152" i="1"/>
  <c r="BJ1152" i="1"/>
  <c r="BI1152" i="1"/>
  <c r="BH1152" i="1"/>
  <c r="BG1152" i="1"/>
  <c r="BF1152" i="1"/>
  <c r="BE1152" i="1"/>
  <c r="AQ1152" i="1"/>
  <c r="AO1152" i="1"/>
  <c r="AJ1152" i="1"/>
  <c r="AR1152" i="1" s="1"/>
  <c r="AI1152" i="1"/>
  <c r="AH1152" i="1"/>
  <c r="AG1152" i="1"/>
  <c r="AF1152" i="1"/>
  <c r="AN1152" i="1" s="1"/>
  <c r="AE1152" i="1"/>
  <c r="AM1152" i="1" s="1"/>
  <c r="AD1152" i="1"/>
  <c r="BK1151" i="1"/>
  <c r="BJ1151" i="1"/>
  <c r="BI1151" i="1"/>
  <c r="AP1151" i="1" s="1"/>
  <c r="BH1151" i="1"/>
  <c r="AO1151" i="1" s="1"/>
  <c r="BG1151" i="1"/>
  <c r="BF1151" i="1"/>
  <c r="BE1151" i="1"/>
  <c r="AL1151" i="1" s="1"/>
  <c r="AN1151" i="1"/>
  <c r="AJ1151" i="1"/>
  <c r="AR1151" i="1" s="1"/>
  <c r="AI1151" i="1"/>
  <c r="AH1151" i="1"/>
  <c r="AG1151" i="1"/>
  <c r="AF1151" i="1"/>
  <c r="AE1151" i="1"/>
  <c r="AD1151" i="1"/>
  <c r="BK1150" i="1"/>
  <c r="BJ1150" i="1"/>
  <c r="AQ1150" i="1" s="1"/>
  <c r="BI1150" i="1"/>
  <c r="BH1150" i="1"/>
  <c r="BG1150" i="1"/>
  <c r="BF1150" i="1"/>
  <c r="AM1150" i="1" s="1"/>
  <c r="BE1150" i="1"/>
  <c r="AO1150" i="1"/>
  <c r="AJ1150" i="1"/>
  <c r="AR1150" i="1" s="1"/>
  <c r="AI1150" i="1"/>
  <c r="AH1150" i="1"/>
  <c r="AP1150" i="1" s="1"/>
  <c r="AG1150" i="1"/>
  <c r="AF1150" i="1"/>
  <c r="AN1150" i="1" s="1"/>
  <c r="AE1150" i="1"/>
  <c r="AD1150" i="1"/>
  <c r="AL1150" i="1" s="1"/>
  <c r="BK1149" i="1"/>
  <c r="BJ1149" i="1"/>
  <c r="BI1149" i="1"/>
  <c r="AP1149" i="1" s="1"/>
  <c r="BH1149" i="1"/>
  <c r="BG1149" i="1"/>
  <c r="BF1149" i="1"/>
  <c r="BE1149" i="1"/>
  <c r="AR1149" i="1"/>
  <c r="AN1149" i="1"/>
  <c r="AM1149" i="1"/>
  <c r="AJ1149" i="1"/>
  <c r="AI1149" i="1"/>
  <c r="AQ1149" i="1" s="1"/>
  <c r="AH1149" i="1"/>
  <c r="AG1149" i="1"/>
  <c r="AO1149" i="1" s="1"/>
  <c r="AF1149" i="1"/>
  <c r="AE1149" i="1"/>
  <c r="AD1149" i="1"/>
  <c r="AL1149" i="1" s="1"/>
  <c r="BK1148" i="1"/>
  <c r="BJ1148" i="1"/>
  <c r="BI1148" i="1"/>
  <c r="BH1148" i="1"/>
  <c r="BG1148" i="1"/>
  <c r="AN1148" i="1" s="1"/>
  <c r="BF1148" i="1"/>
  <c r="BE1148" i="1"/>
  <c r="AR1148" i="1"/>
  <c r="AO1148" i="1"/>
  <c r="AL1148" i="1"/>
  <c r="AJ1148" i="1"/>
  <c r="AI1148" i="1"/>
  <c r="AQ1148" i="1" s="1"/>
  <c r="AH1148" i="1"/>
  <c r="AG1148" i="1"/>
  <c r="AF1148" i="1"/>
  <c r="AE1148" i="1"/>
  <c r="AM1148" i="1" s="1"/>
  <c r="AD1148" i="1"/>
  <c r="BK1147" i="1"/>
  <c r="BJ1147" i="1"/>
  <c r="BI1147" i="1"/>
  <c r="AP1147" i="1" s="1"/>
  <c r="BH1147" i="1"/>
  <c r="BG1147" i="1"/>
  <c r="BF1147" i="1"/>
  <c r="BE1147" i="1"/>
  <c r="AL1147" i="1" s="1"/>
  <c r="AQ1147" i="1"/>
  <c r="AJ1147" i="1"/>
  <c r="AI1147" i="1"/>
  <c r="AH1147" i="1"/>
  <c r="AG1147" i="1"/>
  <c r="AO1147" i="1" s="1"/>
  <c r="AF1147" i="1"/>
  <c r="AN1147" i="1" s="1"/>
  <c r="AE1147" i="1"/>
  <c r="AM1147" i="1" s="1"/>
  <c r="AD1147" i="1"/>
  <c r="BK1146" i="1"/>
  <c r="BJ1146" i="1"/>
  <c r="BI1146" i="1"/>
  <c r="BH1146" i="1"/>
  <c r="BG1146" i="1"/>
  <c r="BF1146" i="1"/>
  <c r="BE1146" i="1"/>
  <c r="AQ1146" i="1"/>
  <c r="AO1146" i="1"/>
  <c r="AL1146" i="1"/>
  <c r="AJ1146" i="1"/>
  <c r="AR1146" i="1" s="1"/>
  <c r="AI1146" i="1"/>
  <c r="AH1146" i="1"/>
  <c r="AP1146" i="1" s="1"/>
  <c r="AG1146" i="1"/>
  <c r="AF1146" i="1"/>
  <c r="AN1146" i="1" s="1"/>
  <c r="AE1146" i="1"/>
  <c r="AD1146" i="1"/>
  <c r="BK1145" i="1"/>
  <c r="BJ1145" i="1"/>
  <c r="BI1145" i="1"/>
  <c r="BH1145" i="1"/>
  <c r="BG1145" i="1"/>
  <c r="BF1145" i="1"/>
  <c r="AM1145" i="1" s="1"/>
  <c r="BE1145" i="1"/>
  <c r="AP1145" i="1"/>
  <c r="AN1145" i="1"/>
  <c r="AJ1145" i="1"/>
  <c r="AR1145" i="1" s="1"/>
  <c r="AI1145" i="1"/>
  <c r="AH1145" i="1"/>
  <c r="AG1145" i="1"/>
  <c r="AF1145" i="1"/>
  <c r="AE1145" i="1"/>
  <c r="AD1145" i="1"/>
  <c r="AL1145" i="1" s="1"/>
  <c r="BK1144" i="1"/>
  <c r="BJ1144" i="1"/>
  <c r="BI1144" i="1"/>
  <c r="BH1144" i="1"/>
  <c r="BG1144" i="1"/>
  <c r="BF1144" i="1"/>
  <c r="BE1144" i="1"/>
  <c r="AR1144" i="1"/>
  <c r="AP1144" i="1"/>
  <c r="AJ1144" i="1"/>
  <c r="AI1144" i="1"/>
  <c r="AQ1144" i="1" s="1"/>
  <c r="AH1144" i="1"/>
  <c r="AG1144" i="1"/>
  <c r="AO1144" i="1" s="1"/>
  <c r="AF1144" i="1"/>
  <c r="AN1144" i="1" s="1"/>
  <c r="AE1144" i="1"/>
  <c r="AM1144" i="1" s="1"/>
  <c r="AD1144" i="1"/>
  <c r="BK1143" i="1"/>
  <c r="BJ1143" i="1"/>
  <c r="BI1143" i="1"/>
  <c r="AP1143" i="1" s="1"/>
  <c r="BH1143" i="1"/>
  <c r="BG1143" i="1"/>
  <c r="BF1143" i="1"/>
  <c r="AM1143" i="1" s="1"/>
  <c r="BE1143" i="1"/>
  <c r="AL1143" i="1" s="1"/>
  <c r="AJ1143" i="1"/>
  <c r="AR1143" i="1" s="1"/>
  <c r="AI1143" i="1"/>
  <c r="AQ1143" i="1" s="1"/>
  <c r="AH1143" i="1"/>
  <c r="AG1143" i="1"/>
  <c r="AO1143" i="1" s="1"/>
  <c r="AF1143" i="1"/>
  <c r="AE1143" i="1"/>
  <c r="AD1143" i="1"/>
  <c r="BK1142" i="1"/>
  <c r="BJ1142" i="1"/>
  <c r="BI1142" i="1"/>
  <c r="AP1142" i="1" s="1"/>
  <c r="BH1142" i="1"/>
  <c r="BG1142" i="1"/>
  <c r="BF1142" i="1"/>
  <c r="AM1142" i="1" s="1"/>
  <c r="BE1142" i="1"/>
  <c r="AQ1142" i="1"/>
  <c r="AO1142" i="1"/>
  <c r="AL1142" i="1"/>
  <c r="AJ1142" i="1"/>
  <c r="AR1142" i="1" s="1"/>
  <c r="AI1142" i="1"/>
  <c r="AH1142" i="1"/>
  <c r="AG1142" i="1"/>
  <c r="AF1142" i="1"/>
  <c r="AE1142" i="1"/>
  <c r="AD1142" i="1"/>
  <c r="BK1141" i="1"/>
  <c r="AR1141" i="1" s="1"/>
  <c r="BJ1141" i="1"/>
  <c r="AQ1141" i="1" s="1"/>
  <c r="BI1141" i="1"/>
  <c r="BH1141" i="1"/>
  <c r="BG1141" i="1"/>
  <c r="BF1141" i="1"/>
  <c r="BE1141" i="1"/>
  <c r="AP1141" i="1"/>
  <c r="AL1141" i="1"/>
  <c r="AJ1141" i="1"/>
  <c r="AI1141" i="1"/>
  <c r="AH1141" i="1"/>
  <c r="AG1141" i="1"/>
  <c r="AO1141" i="1" s="1"/>
  <c r="AF1141" i="1"/>
  <c r="AN1141" i="1" s="1"/>
  <c r="AE1141" i="1"/>
  <c r="AM1141" i="1" s="1"/>
  <c r="AD1141" i="1"/>
  <c r="BK1140" i="1"/>
  <c r="BJ1140" i="1"/>
  <c r="BI1140" i="1"/>
  <c r="BH1140" i="1"/>
  <c r="BG1140" i="1"/>
  <c r="BF1140" i="1"/>
  <c r="AM1140" i="1" s="1"/>
  <c r="BE1140" i="1"/>
  <c r="AL1140" i="1" s="1"/>
  <c r="AO1140" i="1"/>
  <c r="AJ1140" i="1"/>
  <c r="AI1140" i="1"/>
  <c r="AQ1140" i="1" s="1"/>
  <c r="AH1140" i="1"/>
  <c r="AP1140" i="1" s="1"/>
  <c r="AG1140" i="1"/>
  <c r="AF1140" i="1"/>
  <c r="AE1140" i="1"/>
  <c r="AD1140" i="1"/>
  <c r="BK1139" i="1"/>
  <c r="BJ1139" i="1"/>
  <c r="BI1139" i="1"/>
  <c r="AP1139" i="1" s="1"/>
  <c r="BH1139" i="1"/>
  <c r="BG1139" i="1"/>
  <c r="BF1139" i="1"/>
  <c r="BE1139" i="1"/>
  <c r="AQ1139" i="1"/>
  <c r="AO1139" i="1"/>
  <c r="AN1139" i="1"/>
  <c r="AL1139" i="1"/>
  <c r="AJ1139" i="1"/>
  <c r="AR1139" i="1" s="1"/>
  <c r="AI1139" i="1"/>
  <c r="AH1139" i="1"/>
  <c r="AG1139" i="1"/>
  <c r="AF1139" i="1"/>
  <c r="AE1139" i="1"/>
  <c r="AM1139" i="1" s="1"/>
  <c r="AD1139" i="1"/>
  <c r="BK1138" i="1"/>
  <c r="BJ1138" i="1"/>
  <c r="BI1138" i="1"/>
  <c r="BH1138" i="1"/>
  <c r="BG1138" i="1"/>
  <c r="BF1138" i="1"/>
  <c r="AM1138" i="1" s="1"/>
  <c r="BE1138" i="1"/>
  <c r="AL1138" i="1" s="1"/>
  <c r="AQ1138" i="1"/>
  <c r="AO1138" i="1"/>
  <c r="AJ1138" i="1"/>
  <c r="AR1138" i="1" s="1"/>
  <c r="AI1138" i="1"/>
  <c r="AH1138" i="1"/>
  <c r="AP1138" i="1" s="1"/>
  <c r="AG1138" i="1"/>
  <c r="AF1138" i="1"/>
  <c r="AE1138" i="1"/>
  <c r="AD1138" i="1"/>
  <c r="BK1137" i="1"/>
  <c r="AR1137" i="1" s="1"/>
  <c r="BJ1137" i="1"/>
  <c r="BI1137" i="1"/>
  <c r="BH1137" i="1"/>
  <c r="BG1137" i="1"/>
  <c r="AN1137" i="1" s="1"/>
  <c r="BF1137" i="1"/>
  <c r="BE1137" i="1"/>
  <c r="AQ1137" i="1"/>
  <c r="AL1137" i="1"/>
  <c r="AJ1137" i="1"/>
  <c r="AI1137" i="1"/>
  <c r="AH1137" i="1"/>
  <c r="AP1137" i="1" s="1"/>
  <c r="AG1137" i="1"/>
  <c r="AO1137" i="1" s="1"/>
  <c r="AF1137" i="1"/>
  <c r="AE1137" i="1"/>
  <c r="AM1137" i="1" s="1"/>
  <c r="AD1137" i="1"/>
  <c r="BK1136" i="1"/>
  <c r="AR1136" i="1" s="1"/>
  <c r="BJ1136" i="1"/>
  <c r="BI1136" i="1"/>
  <c r="BH1136" i="1"/>
  <c r="BG1136" i="1"/>
  <c r="AN1136" i="1" s="1"/>
  <c r="BF1136" i="1"/>
  <c r="BE1136" i="1"/>
  <c r="AM1136" i="1"/>
  <c r="AJ1136" i="1"/>
  <c r="AI1136" i="1"/>
  <c r="AQ1136" i="1" s="1"/>
  <c r="AH1136" i="1"/>
  <c r="AP1136" i="1" s="1"/>
  <c r="AG1136" i="1"/>
  <c r="AO1136" i="1" s="1"/>
  <c r="AF1136" i="1"/>
  <c r="AE1136" i="1"/>
  <c r="AD1136" i="1"/>
  <c r="BK1135" i="1"/>
  <c r="BJ1135" i="1"/>
  <c r="BI1135" i="1"/>
  <c r="AP1135" i="1" s="1"/>
  <c r="BH1135" i="1"/>
  <c r="BG1135" i="1"/>
  <c r="BF1135" i="1"/>
  <c r="BE1135" i="1"/>
  <c r="AR1135" i="1"/>
  <c r="AN1135" i="1"/>
  <c r="AL1135" i="1"/>
  <c r="AJ1135" i="1"/>
  <c r="AI1135" i="1"/>
  <c r="AH1135" i="1"/>
  <c r="AG1135" i="1"/>
  <c r="AO1135" i="1" s="1"/>
  <c r="AF1135" i="1"/>
  <c r="AE1135" i="1"/>
  <c r="AM1135" i="1" s="1"/>
  <c r="AD1135" i="1"/>
  <c r="BK1134" i="1"/>
  <c r="BJ1134" i="1"/>
  <c r="BI1134" i="1"/>
  <c r="BH1134" i="1"/>
  <c r="BG1134" i="1"/>
  <c r="BF1134" i="1"/>
  <c r="AM1134" i="1" s="1"/>
  <c r="BE1134" i="1"/>
  <c r="AP1134" i="1"/>
  <c r="AL1134" i="1"/>
  <c r="AJ1134" i="1"/>
  <c r="AR1134" i="1" s="1"/>
  <c r="AI1134" i="1"/>
  <c r="AQ1134" i="1" s="1"/>
  <c r="AH1134" i="1"/>
  <c r="AG1134" i="1"/>
  <c r="AO1134" i="1" s="1"/>
  <c r="AF1134" i="1"/>
  <c r="AE1134" i="1"/>
  <c r="AD1134" i="1"/>
  <c r="BK1133" i="1"/>
  <c r="AR1133" i="1" s="1"/>
  <c r="BJ1133" i="1"/>
  <c r="AQ1133" i="1" s="1"/>
  <c r="BI1133" i="1"/>
  <c r="AP1133" i="1" s="1"/>
  <c r="BH1133" i="1"/>
  <c r="BG1133" i="1"/>
  <c r="BF1133" i="1"/>
  <c r="BE1133" i="1"/>
  <c r="AN1133" i="1"/>
  <c r="AL1133" i="1"/>
  <c r="AJ1133" i="1"/>
  <c r="AI1133" i="1"/>
  <c r="AH1133" i="1"/>
  <c r="AG1133" i="1"/>
  <c r="AO1133" i="1" s="1"/>
  <c r="AF1133" i="1"/>
  <c r="AE1133" i="1"/>
  <c r="AM1133" i="1" s="1"/>
  <c r="AD1133" i="1"/>
  <c r="BK1132" i="1"/>
  <c r="BJ1132" i="1"/>
  <c r="BI1132" i="1"/>
  <c r="BH1132" i="1"/>
  <c r="AO1132" i="1" s="1"/>
  <c r="BG1132" i="1"/>
  <c r="AN1132" i="1" s="1"/>
  <c r="BF1132" i="1"/>
  <c r="BE1132" i="1"/>
  <c r="AL1132" i="1" s="1"/>
  <c r="AQ1132" i="1"/>
  <c r="AJ1132" i="1"/>
  <c r="AR1132" i="1" s="1"/>
  <c r="AI1132" i="1"/>
  <c r="AH1132" i="1"/>
  <c r="AP1132" i="1" s="1"/>
  <c r="AG1132" i="1"/>
  <c r="AF1132" i="1"/>
  <c r="AE1132" i="1"/>
  <c r="AM1132" i="1" s="1"/>
  <c r="AD1132" i="1"/>
  <c r="BK1131" i="1"/>
  <c r="AR1131" i="1" s="1"/>
  <c r="BJ1131" i="1"/>
  <c r="BI1131" i="1"/>
  <c r="AP1131" i="1" s="1"/>
  <c r="BH1131" i="1"/>
  <c r="AO1131" i="1" s="1"/>
  <c r="BG1131" i="1"/>
  <c r="BF1131" i="1"/>
  <c r="BE1131" i="1"/>
  <c r="AL1131" i="1" s="1"/>
  <c r="AN1131" i="1"/>
  <c r="AJ1131" i="1"/>
  <c r="AI1131" i="1"/>
  <c r="AQ1131" i="1" s="1"/>
  <c r="AH1131" i="1"/>
  <c r="AG1131" i="1"/>
  <c r="AF1131" i="1"/>
  <c r="AE1131" i="1"/>
  <c r="AM1131" i="1" s="1"/>
  <c r="AD1131" i="1"/>
  <c r="BK1130" i="1"/>
  <c r="BJ1130" i="1"/>
  <c r="BI1130" i="1"/>
  <c r="BH1130" i="1"/>
  <c r="BG1130" i="1"/>
  <c r="BF1130" i="1"/>
  <c r="BE1130" i="1"/>
  <c r="AQ1130" i="1"/>
  <c r="AN1130" i="1"/>
  <c r="AJ1130" i="1"/>
  <c r="AR1130" i="1" s="1"/>
  <c r="AI1130" i="1"/>
  <c r="AH1130" i="1"/>
  <c r="AP1130" i="1" s="1"/>
  <c r="AG1130" i="1"/>
  <c r="AO1130" i="1" s="1"/>
  <c r="AF1130" i="1"/>
  <c r="AE1130" i="1"/>
  <c r="AM1130" i="1" s="1"/>
  <c r="AD1130" i="1"/>
  <c r="AL1130" i="1" s="1"/>
  <c r="BK1129" i="1"/>
  <c r="BJ1129" i="1"/>
  <c r="BI1129" i="1"/>
  <c r="BH1129" i="1"/>
  <c r="BG1129" i="1"/>
  <c r="BF1129" i="1"/>
  <c r="BE1129" i="1"/>
  <c r="AR1129" i="1"/>
  <c r="AN1129" i="1"/>
  <c r="AL1129" i="1"/>
  <c r="AJ1129" i="1"/>
  <c r="AI1129" i="1"/>
  <c r="AH1129" i="1"/>
  <c r="AP1129" i="1" s="1"/>
  <c r="AG1129" i="1"/>
  <c r="AF1129" i="1"/>
  <c r="AE1129" i="1"/>
  <c r="AM1129" i="1" s="1"/>
  <c r="AD1129" i="1"/>
  <c r="BK1128" i="1"/>
  <c r="AR1128" i="1" s="1"/>
  <c r="BJ1128" i="1"/>
  <c r="BI1128" i="1"/>
  <c r="BH1128" i="1"/>
  <c r="AO1128" i="1" s="1"/>
  <c r="BG1128" i="1"/>
  <c r="BF1128" i="1"/>
  <c r="BE1128" i="1"/>
  <c r="AQ1128" i="1"/>
  <c r="AN1128" i="1"/>
  <c r="AM1128" i="1"/>
  <c r="AJ1128" i="1"/>
  <c r="AI1128" i="1"/>
  <c r="AH1128" i="1"/>
  <c r="AP1128" i="1" s="1"/>
  <c r="AG1128" i="1"/>
  <c r="AF1128" i="1"/>
  <c r="AE1128" i="1"/>
  <c r="AD1128" i="1"/>
  <c r="AL1128" i="1" s="1"/>
  <c r="BK1127" i="1"/>
  <c r="BJ1127" i="1"/>
  <c r="BI1127" i="1"/>
  <c r="BH1127" i="1"/>
  <c r="BG1127" i="1"/>
  <c r="BF1127" i="1"/>
  <c r="BE1127" i="1"/>
  <c r="AR1127" i="1"/>
  <c r="AP1127" i="1"/>
  <c r="AN1127" i="1"/>
  <c r="AL1127" i="1"/>
  <c r="AJ1127" i="1"/>
  <c r="AI1127" i="1"/>
  <c r="AQ1127" i="1" s="1"/>
  <c r="AH1127" i="1"/>
  <c r="AG1127" i="1"/>
  <c r="AF1127" i="1"/>
  <c r="AE1127" i="1"/>
  <c r="AM1127" i="1" s="1"/>
  <c r="AD1127" i="1"/>
  <c r="BK1126" i="1"/>
  <c r="BJ1126" i="1"/>
  <c r="BI1126" i="1"/>
  <c r="BH1126" i="1"/>
  <c r="BG1126" i="1"/>
  <c r="BF1126" i="1"/>
  <c r="BE1126" i="1"/>
  <c r="AQ1126" i="1"/>
  <c r="AM1126" i="1"/>
  <c r="AJ1126" i="1"/>
  <c r="AR1126" i="1" s="1"/>
  <c r="AI1126" i="1"/>
  <c r="AH1126" i="1"/>
  <c r="AP1126" i="1" s="1"/>
  <c r="AG1126" i="1"/>
  <c r="AO1126" i="1" s="1"/>
  <c r="AF1126" i="1"/>
  <c r="AE1126" i="1"/>
  <c r="AD1126" i="1"/>
  <c r="AL1126" i="1" s="1"/>
  <c r="BK1125" i="1"/>
  <c r="BJ1125" i="1"/>
  <c r="BI1125" i="1"/>
  <c r="BH1125" i="1"/>
  <c r="BG1125" i="1"/>
  <c r="BF1125" i="1"/>
  <c r="BE1125" i="1"/>
  <c r="AR1125" i="1"/>
  <c r="AP1125" i="1"/>
  <c r="AN1125" i="1"/>
  <c r="AM1125" i="1"/>
  <c r="AJ1125" i="1"/>
  <c r="AI1125" i="1"/>
  <c r="AH1125" i="1"/>
  <c r="AG1125" i="1"/>
  <c r="AF1125" i="1"/>
  <c r="AE1125" i="1"/>
  <c r="AD1125" i="1"/>
  <c r="AL1125" i="1" s="1"/>
  <c r="BK1124" i="1"/>
  <c r="BJ1124" i="1"/>
  <c r="BI1124" i="1"/>
  <c r="BH1124" i="1"/>
  <c r="BG1124" i="1"/>
  <c r="BF1124" i="1"/>
  <c r="BE1124" i="1"/>
  <c r="AO1124" i="1"/>
  <c r="AM1124" i="1"/>
  <c r="AJ1124" i="1"/>
  <c r="AR1124" i="1" s="1"/>
  <c r="AI1124" i="1"/>
  <c r="AQ1124" i="1" s="1"/>
  <c r="AH1124" i="1"/>
  <c r="AG1124" i="1"/>
  <c r="AF1124" i="1"/>
  <c r="AN1124" i="1" s="1"/>
  <c r="AE1124" i="1"/>
  <c r="AD1124" i="1"/>
  <c r="AL1124" i="1" s="1"/>
  <c r="BK1123" i="1"/>
  <c r="BJ1123" i="1"/>
  <c r="BI1123" i="1"/>
  <c r="BH1123" i="1"/>
  <c r="BG1123" i="1"/>
  <c r="BF1123" i="1"/>
  <c r="BE1123" i="1"/>
  <c r="AL1123" i="1" s="1"/>
  <c r="AR1123" i="1"/>
  <c r="AO1123" i="1"/>
  <c r="AJ1123" i="1"/>
  <c r="AI1123" i="1"/>
  <c r="AQ1123" i="1" s="1"/>
  <c r="AH1123" i="1"/>
  <c r="AP1123" i="1" s="1"/>
  <c r="AG1123" i="1"/>
  <c r="AF1123" i="1"/>
  <c r="AN1123" i="1" s="1"/>
  <c r="AE1123" i="1"/>
  <c r="AD1123" i="1"/>
  <c r="BK1122" i="1"/>
  <c r="BJ1122" i="1"/>
  <c r="AQ1122" i="1" s="1"/>
  <c r="BI1122" i="1"/>
  <c r="BH1122" i="1"/>
  <c r="AO1122" i="1" s="1"/>
  <c r="BG1122" i="1"/>
  <c r="BF1122" i="1"/>
  <c r="BE1122" i="1"/>
  <c r="AN1122" i="1"/>
  <c r="AM1122" i="1"/>
  <c r="AJ1122" i="1"/>
  <c r="AR1122" i="1" s="1"/>
  <c r="AI1122" i="1"/>
  <c r="AH1122" i="1"/>
  <c r="AP1122" i="1" s="1"/>
  <c r="AG1122" i="1"/>
  <c r="AF1122" i="1"/>
  <c r="AE1122" i="1"/>
  <c r="AD1122" i="1"/>
  <c r="AL1122" i="1" s="1"/>
  <c r="BK1121" i="1"/>
  <c r="BJ1121" i="1"/>
  <c r="AQ1121" i="1" s="1"/>
  <c r="BI1121" i="1"/>
  <c r="BH1121" i="1"/>
  <c r="BG1121" i="1"/>
  <c r="BF1121" i="1"/>
  <c r="BE1121" i="1"/>
  <c r="AR1121" i="1"/>
  <c r="AP1121" i="1"/>
  <c r="AN1121" i="1"/>
  <c r="AJ1121" i="1"/>
  <c r="AI1121" i="1"/>
  <c r="AH1121" i="1"/>
  <c r="AG1121" i="1"/>
  <c r="AF1121" i="1"/>
  <c r="AE1121" i="1"/>
  <c r="AM1121" i="1" s="1"/>
  <c r="AD1121" i="1"/>
  <c r="BK1120" i="1"/>
  <c r="BJ1120" i="1"/>
  <c r="BI1120" i="1"/>
  <c r="BH1120" i="1"/>
  <c r="AO1120" i="1" s="1"/>
  <c r="BG1120" i="1"/>
  <c r="BF1120" i="1"/>
  <c r="BE1120" i="1"/>
  <c r="AP1120" i="1"/>
  <c r="AJ1120" i="1"/>
  <c r="AR1120" i="1" s="1"/>
  <c r="AI1120" i="1"/>
  <c r="AQ1120" i="1" s="1"/>
  <c r="AH1120" i="1"/>
  <c r="AG1120" i="1"/>
  <c r="AF1120" i="1"/>
  <c r="AE1120" i="1"/>
  <c r="AM1120" i="1" s="1"/>
  <c r="AD1120" i="1"/>
  <c r="BK1119" i="1"/>
  <c r="BJ1119" i="1"/>
  <c r="BI1119" i="1"/>
  <c r="AP1119" i="1" s="1"/>
  <c r="BH1119" i="1"/>
  <c r="BG1119" i="1"/>
  <c r="BF1119" i="1"/>
  <c r="BE1119" i="1"/>
  <c r="AO1119" i="1"/>
  <c r="AN1119" i="1"/>
  <c r="AM1119" i="1"/>
  <c r="AJ1119" i="1"/>
  <c r="AR1119" i="1" s="1"/>
  <c r="AI1119" i="1"/>
  <c r="AQ1119" i="1" s="1"/>
  <c r="AH1119" i="1"/>
  <c r="AG1119" i="1"/>
  <c r="AF1119" i="1"/>
  <c r="AE1119" i="1"/>
  <c r="AD1119" i="1"/>
  <c r="BK1118" i="1"/>
  <c r="BJ1118" i="1"/>
  <c r="BI1118" i="1"/>
  <c r="AP1118" i="1" s="1"/>
  <c r="BH1118" i="1"/>
  <c r="BG1118" i="1"/>
  <c r="BF1118" i="1"/>
  <c r="BE1118" i="1"/>
  <c r="AR1118" i="1"/>
  <c r="AO1118" i="1"/>
  <c r="AM1118" i="1"/>
  <c r="AJ1118" i="1"/>
  <c r="AI1118" i="1"/>
  <c r="AH1118" i="1"/>
  <c r="AG1118" i="1"/>
  <c r="AF1118" i="1"/>
  <c r="AN1118" i="1" s="1"/>
  <c r="AE1118" i="1"/>
  <c r="AD1118" i="1"/>
  <c r="AL1118" i="1" s="1"/>
  <c r="BK1117" i="1"/>
  <c r="BJ1117" i="1"/>
  <c r="BI1117" i="1"/>
  <c r="BH1117" i="1"/>
  <c r="BG1117" i="1"/>
  <c r="BF1117" i="1"/>
  <c r="BE1117" i="1"/>
  <c r="AR1117" i="1"/>
  <c r="AO1117" i="1"/>
  <c r="AN1117" i="1"/>
  <c r="AL1117" i="1"/>
  <c r="AJ1117" i="1"/>
  <c r="AI1117" i="1"/>
  <c r="AQ1117" i="1" s="1"/>
  <c r="AH1117" i="1"/>
  <c r="AP1117" i="1" s="1"/>
  <c r="AG1117" i="1"/>
  <c r="AF1117" i="1"/>
  <c r="AE1117" i="1"/>
  <c r="AD1117" i="1"/>
  <c r="AJ1116" i="1"/>
  <c r="AI1116" i="1"/>
  <c r="AH1116" i="1"/>
  <c r="AG1116" i="1"/>
  <c r="AF1116" i="1"/>
  <c r="AE1116" i="1"/>
  <c r="AD1116" i="1"/>
  <c r="AJ1115" i="1"/>
  <c r="AI1115" i="1"/>
  <c r="AH1115" i="1"/>
  <c r="AG1115" i="1"/>
  <c r="AF1115" i="1"/>
  <c r="AE1115" i="1"/>
  <c r="AD1115" i="1"/>
  <c r="AJ1114" i="1"/>
  <c r="AI1114" i="1"/>
  <c r="AH1114" i="1"/>
  <c r="AG1114" i="1"/>
  <c r="AF1114" i="1"/>
  <c r="AE1114" i="1"/>
  <c r="AD1114" i="1"/>
  <c r="AJ1113" i="1"/>
  <c r="AI1113" i="1"/>
  <c r="AH1113" i="1"/>
  <c r="AG1113" i="1"/>
  <c r="AF1113" i="1"/>
  <c r="AE1113" i="1"/>
  <c r="AD1113" i="1"/>
  <c r="AJ1112" i="1"/>
  <c r="AI1112" i="1"/>
  <c r="AH1112" i="1"/>
  <c r="AG1112" i="1"/>
  <c r="AF1112" i="1"/>
  <c r="AE1112" i="1"/>
  <c r="AD1112" i="1"/>
  <c r="AJ1111" i="1"/>
  <c r="AI1111" i="1"/>
  <c r="AH1111" i="1"/>
  <c r="AG1111" i="1"/>
  <c r="AF1111" i="1"/>
  <c r="AE1111" i="1"/>
  <c r="AD1111" i="1"/>
  <c r="AJ1110" i="1"/>
  <c r="AI1110" i="1"/>
  <c r="AH1110" i="1"/>
  <c r="AG1110" i="1"/>
  <c r="AF1110" i="1"/>
  <c r="AE1110" i="1"/>
  <c r="AD1110" i="1"/>
  <c r="AJ1109" i="1"/>
  <c r="AI1109" i="1"/>
  <c r="AH1109" i="1"/>
  <c r="AG1109" i="1"/>
  <c r="AF1109" i="1"/>
  <c r="AE1109" i="1"/>
  <c r="AD1109" i="1"/>
  <c r="AJ1108" i="1"/>
  <c r="AI1108" i="1"/>
  <c r="AH1108" i="1"/>
  <c r="AG1108" i="1"/>
  <c r="AF1108" i="1"/>
  <c r="AE1108" i="1"/>
  <c r="AD1108" i="1"/>
  <c r="AJ1107" i="1"/>
  <c r="AI1107" i="1"/>
  <c r="AH1107" i="1"/>
  <c r="AG1107" i="1"/>
  <c r="AF1107" i="1"/>
  <c r="AE1107" i="1"/>
  <c r="AD1107" i="1"/>
  <c r="AJ1106" i="1"/>
  <c r="AI1106" i="1"/>
  <c r="AH1106" i="1"/>
  <c r="AG1106" i="1"/>
  <c r="AF1106" i="1"/>
  <c r="AE1106" i="1"/>
  <c r="AD1106" i="1"/>
  <c r="AJ1105" i="1"/>
  <c r="AI1105" i="1"/>
  <c r="AH1105" i="1"/>
  <c r="AG1105" i="1"/>
  <c r="AF1105" i="1"/>
  <c r="AE1105" i="1"/>
  <c r="AD1105" i="1"/>
  <c r="AJ1104" i="1"/>
  <c r="AI1104" i="1"/>
  <c r="AH1104" i="1"/>
  <c r="AG1104" i="1"/>
  <c r="AF1104" i="1"/>
  <c r="AE1104" i="1"/>
  <c r="AD1104" i="1"/>
  <c r="AJ1103" i="1"/>
  <c r="AI1103" i="1"/>
  <c r="AH1103" i="1"/>
  <c r="AG1103" i="1"/>
  <c r="AF1103" i="1"/>
  <c r="AE1103" i="1"/>
  <c r="AD1103" i="1"/>
  <c r="AJ1102" i="1"/>
  <c r="AI1102" i="1"/>
  <c r="AH1102" i="1"/>
  <c r="AG1102" i="1"/>
  <c r="AF1102" i="1"/>
  <c r="AE1102" i="1"/>
  <c r="AD1102" i="1"/>
  <c r="BK1101" i="1"/>
  <c r="BJ1101" i="1"/>
  <c r="BI1101" i="1"/>
  <c r="AP1101" i="1" s="1"/>
  <c r="BH1101" i="1"/>
  <c r="BG1101" i="1"/>
  <c r="BF1101" i="1"/>
  <c r="BE1101" i="1"/>
  <c r="AR1101" i="1"/>
  <c r="AO1101" i="1"/>
  <c r="AN1101" i="1"/>
  <c r="AJ1101" i="1"/>
  <c r="AI1101" i="1"/>
  <c r="AH1101" i="1"/>
  <c r="AG1101" i="1"/>
  <c r="AF1101" i="1"/>
  <c r="AE1101" i="1"/>
  <c r="AM1101" i="1" s="1"/>
  <c r="AD1101" i="1"/>
  <c r="AL1101" i="1" s="1"/>
  <c r="BK1100" i="1"/>
  <c r="BJ1100" i="1"/>
  <c r="BI1100" i="1"/>
  <c r="BH1100" i="1"/>
  <c r="BG1100" i="1"/>
  <c r="BF1100" i="1"/>
  <c r="AM1100" i="1" s="1"/>
  <c r="BE1100" i="1"/>
  <c r="AL1100" i="1" s="1"/>
  <c r="AR1100" i="1"/>
  <c r="AP1100" i="1"/>
  <c r="AJ1100" i="1"/>
  <c r="AI1100" i="1"/>
  <c r="AQ1100" i="1" s="1"/>
  <c r="AH1100" i="1"/>
  <c r="AG1100" i="1"/>
  <c r="AO1100" i="1" s="1"/>
  <c r="AF1100" i="1"/>
  <c r="AE1100" i="1"/>
  <c r="AD1100" i="1"/>
  <c r="BK1099" i="1"/>
  <c r="AR1099" i="1" s="1"/>
  <c r="BJ1099" i="1"/>
  <c r="BI1099" i="1"/>
  <c r="BH1099" i="1"/>
  <c r="BG1099" i="1"/>
  <c r="AN1099" i="1" s="1"/>
  <c r="BF1099" i="1"/>
  <c r="BE1099" i="1"/>
  <c r="AQ1099" i="1"/>
  <c r="AM1099" i="1"/>
  <c r="AJ1099" i="1"/>
  <c r="AI1099" i="1"/>
  <c r="AH1099" i="1"/>
  <c r="AP1099" i="1" s="1"/>
  <c r="AG1099" i="1"/>
  <c r="AO1099" i="1" s="1"/>
  <c r="AF1099" i="1"/>
  <c r="AE1099" i="1"/>
  <c r="AD1099" i="1"/>
  <c r="AL1099" i="1" s="1"/>
  <c r="BK1098" i="1"/>
  <c r="BJ1098" i="1"/>
  <c r="BI1098" i="1"/>
  <c r="BH1098" i="1"/>
  <c r="AO1098" i="1" s="1"/>
  <c r="BG1098" i="1"/>
  <c r="AN1098" i="1" s="1"/>
  <c r="BF1098" i="1"/>
  <c r="BE1098" i="1"/>
  <c r="AR1098" i="1"/>
  <c r="AL1098" i="1"/>
  <c r="AJ1098" i="1"/>
  <c r="AI1098" i="1"/>
  <c r="AQ1098" i="1" s="1"/>
  <c r="AH1098" i="1"/>
  <c r="AG1098" i="1"/>
  <c r="AF1098" i="1"/>
  <c r="AE1098" i="1"/>
  <c r="AM1098" i="1" s="1"/>
  <c r="AD1098" i="1"/>
  <c r="BK1097" i="1"/>
  <c r="AR1097" i="1" s="1"/>
  <c r="BJ1097" i="1"/>
  <c r="BI1097" i="1"/>
  <c r="BH1097" i="1"/>
  <c r="BG1097" i="1"/>
  <c r="BF1097" i="1"/>
  <c r="BE1097" i="1"/>
  <c r="AL1097" i="1" s="1"/>
  <c r="AJ1097" i="1"/>
  <c r="AI1097" i="1"/>
  <c r="AQ1097" i="1" s="1"/>
  <c r="AH1097" i="1"/>
  <c r="AG1097" i="1"/>
  <c r="AO1097" i="1" s="1"/>
  <c r="AF1097" i="1"/>
  <c r="AN1097" i="1" s="1"/>
  <c r="AE1097" i="1"/>
  <c r="AM1097" i="1" s="1"/>
  <c r="AD1097" i="1"/>
  <c r="BK1096" i="1"/>
  <c r="BJ1096" i="1"/>
  <c r="BI1096" i="1"/>
  <c r="AP1096" i="1" s="1"/>
  <c r="BH1096" i="1"/>
  <c r="BG1096" i="1"/>
  <c r="AN1096" i="1" s="1"/>
  <c r="BF1096" i="1"/>
  <c r="BE1096" i="1"/>
  <c r="AL1096" i="1" s="1"/>
  <c r="AQ1096" i="1"/>
  <c r="AM1096" i="1"/>
  <c r="AJ1096" i="1"/>
  <c r="AI1096" i="1"/>
  <c r="AH1096" i="1"/>
  <c r="AG1096" i="1"/>
  <c r="AO1096" i="1" s="1"/>
  <c r="AF1096" i="1"/>
  <c r="AE1096" i="1"/>
  <c r="AD1096" i="1"/>
  <c r="BK1095" i="1"/>
  <c r="AR1095" i="1" s="1"/>
  <c r="BJ1095" i="1"/>
  <c r="BI1095" i="1"/>
  <c r="BH1095" i="1"/>
  <c r="BG1095" i="1"/>
  <c r="AN1095" i="1" s="1"/>
  <c r="BF1095" i="1"/>
  <c r="BE1095" i="1"/>
  <c r="AQ1095" i="1"/>
  <c r="AP1095" i="1"/>
  <c r="AL1095" i="1"/>
  <c r="AJ1095" i="1"/>
  <c r="AI1095" i="1"/>
  <c r="AH1095" i="1"/>
  <c r="AG1095" i="1"/>
  <c r="AO1095" i="1" s="1"/>
  <c r="AF1095" i="1"/>
  <c r="AE1095" i="1"/>
  <c r="AM1095" i="1" s="1"/>
  <c r="AD1095" i="1"/>
  <c r="BK1094" i="1"/>
  <c r="BJ1094" i="1"/>
  <c r="BI1094" i="1"/>
  <c r="BH1094" i="1"/>
  <c r="BG1094" i="1"/>
  <c r="AN1094" i="1" s="1"/>
  <c r="BF1094" i="1"/>
  <c r="BE1094" i="1"/>
  <c r="AJ1094" i="1"/>
  <c r="AR1094" i="1" s="1"/>
  <c r="AI1094" i="1"/>
  <c r="AQ1094" i="1" s="1"/>
  <c r="AH1094" i="1"/>
  <c r="AP1094" i="1" s="1"/>
  <c r="AG1094" i="1"/>
  <c r="AO1094" i="1" s="1"/>
  <c r="AF1094" i="1"/>
  <c r="AE1094" i="1"/>
  <c r="AM1094" i="1" s="1"/>
  <c r="AD1094" i="1"/>
  <c r="BK1093" i="1"/>
  <c r="BJ1093" i="1"/>
  <c r="BI1093" i="1"/>
  <c r="AP1093" i="1" s="1"/>
  <c r="BH1093" i="1"/>
  <c r="BG1093" i="1"/>
  <c r="BF1093" i="1"/>
  <c r="BE1093" i="1"/>
  <c r="AL1093" i="1" s="1"/>
  <c r="AR1093" i="1"/>
  <c r="AN1093" i="1"/>
  <c r="AJ1093" i="1"/>
  <c r="AI1093" i="1"/>
  <c r="AQ1093" i="1" s="1"/>
  <c r="AH1093" i="1"/>
  <c r="AG1093" i="1"/>
  <c r="AO1093" i="1" s="1"/>
  <c r="AF1093" i="1"/>
  <c r="AE1093" i="1"/>
  <c r="AM1093" i="1" s="1"/>
  <c r="AD1093" i="1"/>
  <c r="BK1092" i="1"/>
  <c r="BJ1092" i="1"/>
  <c r="BI1092" i="1"/>
  <c r="BH1092" i="1"/>
  <c r="BG1092" i="1"/>
  <c r="BF1092" i="1"/>
  <c r="BE1092" i="1"/>
  <c r="AQ1092" i="1"/>
  <c r="AM1092" i="1"/>
  <c r="AJ1092" i="1"/>
  <c r="AR1092" i="1" s="1"/>
  <c r="AI1092" i="1"/>
  <c r="AH1092" i="1"/>
  <c r="AG1092" i="1"/>
  <c r="AO1092" i="1" s="1"/>
  <c r="AF1092" i="1"/>
  <c r="AE1092" i="1"/>
  <c r="AD1092" i="1"/>
  <c r="AL1092" i="1" s="1"/>
  <c r="BK1091" i="1"/>
  <c r="BJ1091" i="1"/>
  <c r="BI1091" i="1"/>
  <c r="BH1091" i="1"/>
  <c r="AO1091" i="1" s="1"/>
  <c r="BG1091" i="1"/>
  <c r="BF1091" i="1"/>
  <c r="BE1091" i="1"/>
  <c r="AR1091" i="1"/>
  <c r="AN1091" i="1"/>
  <c r="AM1091" i="1"/>
  <c r="AJ1091" i="1"/>
  <c r="AI1091" i="1"/>
  <c r="AQ1091" i="1" s="1"/>
  <c r="AH1091" i="1"/>
  <c r="AP1091" i="1" s="1"/>
  <c r="AG1091" i="1"/>
  <c r="AF1091" i="1"/>
  <c r="AE1091" i="1"/>
  <c r="AD1091" i="1"/>
  <c r="AL1091" i="1" s="1"/>
  <c r="BK1090" i="1"/>
  <c r="BJ1090" i="1"/>
  <c r="BI1090" i="1"/>
  <c r="BH1090" i="1"/>
  <c r="AO1090" i="1" s="1"/>
  <c r="BG1090" i="1"/>
  <c r="BF1090" i="1"/>
  <c r="BE1090" i="1"/>
  <c r="AR1090" i="1"/>
  <c r="AN1090" i="1"/>
  <c r="AL1090" i="1"/>
  <c r="AJ1090" i="1"/>
  <c r="AI1090" i="1"/>
  <c r="AQ1090" i="1" s="1"/>
  <c r="AH1090" i="1"/>
  <c r="AP1090" i="1" s="1"/>
  <c r="AG1090" i="1"/>
  <c r="AF1090" i="1"/>
  <c r="AE1090" i="1"/>
  <c r="AM1090" i="1" s="1"/>
  <c r="AD1090" i="1"/>
  <c r="BK1089" i="1"/>
  <c r="BJ1089" i="1"/>
  <c r="BI1089" i="1"/>
  <c r="BH1089" i="1"/>
  <c r="BG1089" i="1"/>
  <c r="BF1089" i="1"/>
  <c r="BE1089" i="1"/>
  <c r="AL1089" i="1" s="1"/>
  <c r="AQ1089" i="1"/>
  <c r="AO1089" i="1"/>
  <c r="AJ1089" i="1"/>
  <c r="AI1089" i="1"/>
  <c r="AH1089" i="1"/>
  <c r="AP1089" i="1" s="1"/>
  <c r="AG1089" i="1"/>
  <c r="AF1089" i="1"/>
  <c r="AN1089" i="1" s="1"/>
  <c r="AE1089" i="1"/>
  <c r="AD1089" i="1"/>
  <c r="BK1088" i="1"/>
  <c r="BJ1088" i="1"/>
  <c r="AQ1088" i="1" s="1"/>
  <c r="BI1088" i="1"/>
  <c r="BH1088" i="1"/>
  <c r="AO1088" i="1" s="1"/>
  <c r="BG1088" i="1"/>
  <c r="BF1088" i="1"/>
  <c r="BE1088" i="1"/>
  <c r="AN1088" i="1"/>
  <c r="AL1088" i="1"/>
  <c r="AJ1088" i="1"/>
  <c r="AR1088" i="1" s="1"/>
  <c r="AI1088" i="1"/>
  <c r="AH1088" i="1"/>
  <c r="AG1088" i="1"/>
  <c r="AF1088" i="1"/>
  <c r="AE1088" i="1"/>
  <c r="AD1088" i="1"/>
  <c r="BK1087" i="1"/>
  <c r="BJ1087" i="1"/>
  <c r="BI1087" i="1"/>
  <c r="BH1087" i="1"/>
  <c r="BG1087" i="1"/>
  <c r="BF1087" i="1"/>
  <c r="BE1087" i="1"/>
  <c r="AQ1087" i="1"/>
  <c r="AN1087" i="1"/>
  <c r="AJ1087" i="1"/>
  <c r="AI1087" i="1"/>
  <c r="AH1087" i="1"/>
  <c r="AP1087" i="1" s="1"/>
  <c r="AG1087" i="1"/>
  <c r="AO1087" i="1" s="1"/>
  <c r="AF1087" i="1"/>
  <c r="AE1087" i="1"/>
  <c r="AM1087" i="1" s="1"/>
  <c r="AD1087" i="1"/>
  <c r="AL1087" i="1" s="1"/>
  <c r="BK1086" i="1"/>
  <c r="BJ1086" i="1"/>
  <c r="BI1086" i="1"/>
  <c r="BH1086" i="1"/>
  <c r="AO1086" i="1" s="1"/>
  <c r="BG1086" i="1"/>
  <c r="AN1086" i="1" s="1"/>
  <c r="BF1086" i="1"/>
  <c r="BE1086" i="1"/>
  <c r="AR1086" i="1"/>
  <c r="AM1086" i="1"/>
  <c r="AJ1086" i="1"/>
  <c r="AI1086" i="1"/>
  <c r="AQ1086" i="1" s="1"/>
  <c r="AH1086" i="1"/>
  <c r="AP1086" i="1" s="1"/>
  <c r="AG1086" i="1"/>
  <c r="AF1086" i="1"/>
  <c r="AE1086" i="1"/>
  <c r="AD1086" i="1"/>
  <c r="AL1086" i="1" s="1"/>
  <c r="BK1085" i="1"/>
  <c r="BJ1085" i="1"/>
  <c r="BI1085" i="1"/>
  <c r="BH1085" i="1"/>
  <c r="BG1085" i="1"/>
  <c r="BF1085" i="1"/>
  <c r="BE1085" i="1"/>
  <c r="AP1085" i="1"/>
  <c r="AO1085" i="1"/>
  <c r="AN1085" i="1"/>
  <c r="AJ1085" i="1"/>
  <c r="AR1085" i="1" s="1"/>
  <c r="AI1085" i="1"/>
  <c r="AH1085" i="1"/>
  <c r="AG1085" i="1"/>
  <c r="AF1085" i="1"/>
  <c r="AE1085" i="1"/>
  <c r="AM1085" i="1" s="1"/>
  <c r="AD1085" i="1"/>
  <c r="AL1085" i="1" s="1"/>
  <c r="BK1084" i="1"/>
  <c r="BJ1084" i="1"/>
  <c r="BI1084" i="1"/>
  <c r="BH1084" i="1"/>
  <c r="BG1084" i="1"/>
  <c r="BF1084" i="1"/>
  <c r="AM1084" i="1" s="1"/>
  <c r="BE1084" i="1"/>
  <c r="AR1084" i="1"/>
  <c r="AO1084" i="1"/>
  <c r="AL1084" i="1"/>
  <c r="AJ1084" i="1"/>
  <c r="AI1084" i="1"/>
  <c r="AQ1084" i="1" s="1"/>
  <c r="AH1084" i="1"/>
  <c r="AP1084" i="1" s="1"/>
  <c r="AG1084" i="1"/>
  <c r="AF1084" i="1"/>
  <c r="AE1084" i="1"/>
  <c r="AD1084" i="1"/>
  <c r="BK1083" i="1"/>
  <c r="AR1083" i="1" s="1"/>
  <c r="BJ1083" i="1"/>
  <c r="BI1083" i="1"/>
  <c r="AP1083" i="1" s="1"/>
  <c r="BH1083" i="1"/>
  <c r="BG1083" i="1"/>
  <c r="BF1083" i="1"/>
  <c r="BE1083" i="1"/>
  <c r="AO1083" i="1"/>
  <c r="AN1083" i="1"/>
  <c r="AL1083" i="1"/>
  <c r="AJ1083" i="1"/>
  <c r="AI1083" i="1"/>
  <c r="AQ1083" i="1" s="1"/>
  <c r="AH1083" i="1"/>
  <c r="AG1083" i="1"/>
  <c r="AF1083" i="1"/>
  <c r="AE1083" i="1"/>
  <c r="AM1083" i="1" s="1"/>
  <c r="AD1083" i="1"/>
  <c r="BK1082" i="1"/>
  <c r="BJ1082" i="1"/>
  <c r="BI1082" i="1"/>
  <c r="BH1082" i="1"/>
  <c r="BG1082" i="1"/>
  <c r="BF1082" i="1"/>
  <c r="BE1082" i="1"/>
  <c r="AQ1082" i="1"/>
  <c r="AO1082" i="1"/>
  <c r="AM1082" i="1"/>
  <c r="AJ1082" i="1"/>
  <c r="AI1082" i="1"/>
  <c r="AH1082" i="1"/>
  <c r="AG1082" i="1"/>
  <c r="AF1082" i="1"/>
  <c r="AN1082" i="1" s="1"/>
  <c r="AE1082" i="1"/>
  <c r="AD1082" i="1"/>
  <c r="AL1082" i="1" s="1"/>
  <c r="BK1081" i="1"/>
  <c r="BJ1081" i="1"/>
  <c r="BI1081" i="1"/>
  <c r="BH1081" i="1"/>
  <c r="BG1081" i="1"/>
  <c r="BF1081" i="1"/>
  <c r="BE1081" i="1"/>
  <c r="AR1081" i="1"/>
  <c r="AP1081" i="1"/>
  <c r="AL1081" i="1"/>
  <c r="AJ1081" i="1"/>
  <c r="AI1081" i="1"/>
  <c r="AQ1081" i="1" s="1"/>
  <c r="AH1081" i="1"/>
  <c r="AG1081" i="1"/>
  <c r="AO1081" i="1" s="1"/>
  <c r="AF1081" i="1"/>
  <c r="AN1081" i="1" s="1"/>
  <c r="AE1081" i="1"/>
  <c r="AD1081" i="1"/>
  <c r="BK1080" i="1"/>
  <c r="BJ1080" i="1"/>
  <c r="AQ1080" i="1" s="1"/>
  <c r="BI1080" i="1"/>
  <c r="AP1080" i="1" s="1"/>
  <c r="BH1080" i="1"/>
  <c r="BG1080" i="1"/>
  <c r="BF1080" i="1"/>
  <c r="BE1080" i="1"/>
  <c r="AO1080" i="1"/>
  <c r="AM1080" i="1"/>
  <c r="AJ1080" i="1"/>
  <c r="AI1080" i="1"/>
  <c r="AH1080" i="1"/>
  <c r="AG1080" i="1"/>
  <c r="AF1080" i="1"/>
  <c r="AE1080" i="1"/>
  <c r="AD1080" i="1"/>
  <c r="AL1080" i="1" s="1"/>
  <c r="BK1079" i="1"/>
  <c r="BJ1079" i="1"/>
  <c r="BI1079" i="1"/>
  <c r="BH1079" i="1"/>
  <c r="BG1079" i="1"/>
  <c r="AN1079" i="1" s="1"/>
  <c r="BF1079" i="1"/>
  <c r="BE1079" i="1"/>
  <c r="AR1079" i="1"/>
  <c r="AP1079" i="1"/>
  <c r="AL1079" i="1"/>
  <c r="AJ1079" i="1"/>
  <c r="AI1079" i="1"/>
  <c r="AQ1079" i="1" s="1"/>
  <c r="AH1079" i="1"/>
  <c r="AG1079" i="1"/>
  <c r="AO1079" i="1" s="1"/>
  <c r="AF1079" i="1"/>
  <c r="AE1079" i="1"/>
  <c r="AM1079" i="1" s="1"/>
  <c r="AD1079" i="1"/>
  <c r="BK1078" i="1"/>
  <c r="BJ1078" i="1"/>
  <c r="BI1078" i="1"/>
  <c r="AP1078" i="1" s="1"/>
  <c r="BH1078" i="1"/>
  <c r="AO1078" i="1" s="1"/>
  <c r="BG1078" i="1"/>
  <c r="BF1078" i="1"/>
  <c r="BE1078" i="1"/>
  <c r="AN1078" i="1"/>
  <c r="AM1078" i="1"/>
  <c r="AJ1078" i="1"/>
  <c r="AR1078" i="1" s="1"/>
  <c r="AI1078" i="1"/>
  <c r="AQ1078" i="1" s="1"/>
  <c r="AH1078" i="1"/>
  <c r="AG1078" i="1"/>
  <c r="AF1078" i="1"/>
  <c r="AE1078" i="1"/>
  <c r="AD1078" i="1"/>
  <c r="AL1078" i="1" s="1"/>
  <c r="BK1077" i="1"/>
  <c r="BJ1077" i="1"/>
  <c r="BI1077" i="1"/>
  <c r="BH1077" i="1"/>
  <c r="BG1077" i="1"/>
  <c r="BF1077" i="1"/>
  <c r="BE1077" i="1"/>
  <c r="AR1077" i="1"/>
  <c r="AP1077" i="1"/>
  <c r="AO1077" i="1"/>
  <c r="AL1077" i="1"/>
  <c r="AJ1077" i="1"/>
  <c r="AI1077" i="1"/>
  <c r="AH1077" i="1"/>
  <c r="AG1077" i="1"/>
  <c r="AF1077" i="1"/>
  <c r="AN1077" i="1" s="1"/>
  <c r="AE1077" i="1"/>
  <c r="AM1077" i="1" s="1"/>
  <c r="AD1077" i="1"/>
  <c r="AJ1076" i="1"/>
  <c r="AI1076" i="1"/>
  <c r="AH1076" i="1"/>
  <c r="AG1076" i="1"/>
  <c r="AF1076" i="1"/>
  <c r="AE1076" i="1"/>
  <c r="AD1076" i="1"/>
  <c r="BK1075" i="1"/>
  <c r="BJ1075" i="1"/>
  <c r="BI1075" i="1"/>
  <c r="BH1075" i="1"/>
  <c r="BG1075" i="1"/>
  <c r="BF1075" i="1"/>
  <c r="BE1075" i="1"/>
  <c r="AR1075" i="1"/>
  <c r="AO1075" i="1"/>
  <c r="AL1075" i="1"/>
  <c r="AJ1075" i="1"/>
  <c r="AI1075" i="1"/>
  <c r="AH1075" i="1"/>
  <c r="AP1075" i="1" s="1"/>
  <c r="AG1075" i="1"/>
  <c r="AF1075" i="1"/>
  <c r="AN1075" i="1" s="1"/>
  <c r="AE1075" i="1"/>
  <c r="AM1075" i="1" s="1"/>
  <c r="AD1075" i="1"/>
  <c r="BK1074" i="1"/>
  <c r="BJ1074" i="1"/>
  <c r="AQ1074" i="1" s="1"/>
  <c r="BI1074" i="1"/>
  <c r="BH1074" i="1"/>
  <c r="AO1074" i="1" s="1"/>
  <c r="BG1074" i="1"/>
  <c r="BF1074" i="1"/>
  <c r="BE1074" i="1"/>
  <c r="AN1074" i="1"/>
  <c r="AM1074" i="1"/>
  <c r="AJ1074" i="1"/>
  <c r="AR1074" i="1" s="1"/>
  <c r="AI1074" i="1"/>
  <c r="AH1074" i="1"/>
  <c r="AP1074" i="1" s="1"/>
  <c r="AG1074" i="1"/>
  <c r="AF1074" i="1"/>
  <c r="AE1074" i="1"/>
  <c r="AD1074" i="1"/>
  <c r="AL1074" i="1" s="1"/>
  <c r="BK1073" i="1"/>
  <c r="BJ1073" i="1"/>
  <c r="BI1073" i="1"/>
  <c r="BH1073" i="1"/>
  <c r="BG1073" i="1"/>
  <c r="BF1073" i="1"/>
  <c r="BE1073" i="1"/>
  <c r="AR1073" i="1"/>
  <c r="AP1073" i="1"/>
  <c r="AN1073" i="1"/>
  <c r="AL1073" i="1"/>
  <c r="AJ1073" i="1"/>
  <c r="AI1073" i="1"/>
  <c r="AH1073" i="1"/>
  <c r="AG1073" i="1"/>
  <c r="AF1073" i="1"/>
  <c r="AE1073" i="1"/>
  <c r="AM1073" i="1" s="1"/>
  <c r="AD1073" i="1"/>
  <c r="BK1072" i="1"/>
  <c r="BJ1072" i="1"/>
  <c r="BI1072" i="1"/>
  <c r="BH1072" i="1"/>
  <c r="BG1072" i="1"/>
  <c r="BF1072" i="1"/>
  <c r="BE1072" i="1"/>
  <c r="AQ1072" i="1"/>
  <c r="AO1072" i="1"/>
  <c r="AJ1072" i="1"/>
  <c r="AR1072" i="1" s="1"/>
  <c r="AI1072" i="1"/>
  <c r="AH1072" i="1"/>
  <c r="AP1072" i="1" s="1"/>
  <c r="AG1072" i="1"/>
  <c r="AF1072" i="1"/>
  <c r="AN1072" i="1" s="1"/>
  <c r="AE1072" i="1"/>
  <c r="AM1072" i="1" s="1"/>
  <c r="AD1072" i="1"/>
  <c r="BK1071" i="1"/>
  <c r="BJ1071" i="1"/>
  <c r="BI1071" i="1"/>
  <c r="AP1071" i="1" s="1"/>
  <c r="BH1071" i="1"/>
  <c r="AO1071" i="1" s="1"/>
  <c r="BG1071" i="1"/>
  <c r="BF1071" i="1"/>
  <c r="BE1071" i="1"/>
  <c r="AR1071" i="1"/>
  <c r="AN1071" i="1"/>
  <c r="AL1071" i="1"/>
  <c r="AJ1071" i="1"/>
  <c r="AI1071" i="1"/>
  <c r="AH1071" i="1"/>
  <c r="AG1071" i="1"/>
  <c r="AF1071" i="1"/>
  <c r="AE1071" i="1"/>
  <c r="AD1071" i="1"/>
  <c r="BK1070" i="1"/>
  <c r="BJ1070" i="1"/>
  <c r="BI1070" i="1"/>
  <c r="BH1070" i="1"/>
  <c r="BG1070" i="1"/>
  <c r="BF1070" i="1"/>
  <c r="AM1070" i="1" s="1"/>
  <c r="BE1070" i="1"/>
  <c r="AQ1070" i="1"/>
  <c r="AO1070" i="1"/>
  <c r="AJ1070" i="1"/>
  <c r="AI1070" i="1"/>
  <c r="AH1070" i="1"/>
  <c r="AG1070" i="1"/>
  <c r="AF1070" i="1"/>
  <c r="AN1070" i="1" s="1"/>
  <c r="AE1070" i="1"/>
  <c r="AD1070" i="1"/>
  <c r="BK1069" i="1"/>
  <c r="BJ1069" i="1"/>
  <c r="BI1069" i="1"/>
  <c r="AP1069" i="1" s="1"/>
  <c r="BH1069" i="1"/>
  <c r="AO1069" i="1" s="1"/>
  <c r="BG1069" i="1"/>
  <c r="BF1069" i="1"/>
  <c r="BE1069" i="1"/>
  <c r="AR1069" i="1"/>
  <c r="AM1069" i="1"/>
  <c r="AJ1069" i="1"/>
  <c r="AI1069" i="1"/>
  <c r="AH1069" i="1"/>
  <c r="AG1069" i="1"/>
  <c r="AF1069" i="1"/>
  <c r="AN1069" i="1" s="1"/>
  <c r="AE1069" i="1"/>
  <c r="AD1069" i="1"/>
  <c r="AL1069" i="1" s="1"/>
  <c r="BK1068" i="1"/>
  <c r="BJ1068" i="1"/>
  <c r="BI1068" i="1"/>
  <c r="BH1068" i="1"/>
  <c r="BG1068" i="1"/>
  <c r="BF1068" i="1"/>
  <c r="BE1068" i="1"/>
  <c r="AR1068" i="1"/>
  <c r="AO1068" i="1"/>
  <c r="AL1068" i="1"/>
  <c r="AJ1068" i="1"/>
  <c r="AI1068" i="1"/>
  <c r="AQ1068" i="1" s="1"/>
  <c r="AH1068" i="1"/>
  <c r="AP1068" i="1" s="1"/>
  <c r="AG1068" i="1"/>
  <c r="AF1068" i="1"/>
  <c r="AN1068" i="1" s="1"/>
  <c r="AE1068" i="1"/>
  <c r="AM1068" i="1" s="1"/>
  <c r="AD1068" i="1"/>
  <c r="BK1067" i="1"/>
  <c r="BJ1067" i="1"/>
  <c r="BI1067" i="1"/>
  <c r="BH1067" i="1"/>
  <c r="BG1067" i="1"/>
  <c r="BF1067" i="1"/>
  <c r="BE1067" i="1"/>
  <c r="AL1067" i="1" s="1"/>
  <c r="AP1067" i="1"/>
  <c r="AJ1067" i="1"/>
  <c r="AR1067" i="1" s="1"/>
  <c r="AI1067" i="1"/>
  <c r="AQ1067" i="1" s="1"/>
  <c r="AH1067" i="1"/>
  <c r="AG1067" i="1"/>
  <c r="AO1067" i="1" s="1"/>
  <c r="AF1067" i="1"/>
  <c r="AN1067" i="1" s="1"/>
  <c r="AE1067" i="1"/>
  <c r="AD1067" i="1"/>
  <c r="BK1066" i="1"/>
  <c r="BJ1066" i="1"/>
  <c r="AQ1066" i="1" s="1"/>
  <c r="BI1066" i="1"/>
  <c r="AP1066" i="1" s="1"/>
  <c r="BH1066" i="1"/>
  <c r="BG1066" i="1"/>
  <c r="BF1066" i="1"/>
  <c r="BE1066" i="1"/>
  <c r="AO1066" i="1"/>
  <c r="AN1066" i="1"/>
  <c r="AL1066" i="1"/>
  <c r="AJ1066" i="1"/>
  <c r="AI1066" i="1"/>
  <c r="AH1066" i="1"/>
  <c r="AG1066" i="1"/>
  <c r="AF1066" i="1"/>
  <c r="AE1066" i="1"/>
  <c r="AD1066" i="1"/>
  <c r="BK1065" i="1"/>
  <c r="BJ1065" i="1"/>
  <c r="BI1065" i="1"/>
  <c r="BH1065" i="1"/>
  <c r="BG1065" i="1"/>
  <c r="AN1065" i="1" s="1"/>
  <c r="BF1065" i="1"/>
  <c r="BE1065" i="1"/>
  <c r="AQ1065" i="1"/>
  <c r="AP1065" i="1"/>
  <c r="AM1065" i="1"/>
  <c r="AJ1065" i="1"/>
  <c r="AI1065" i="1"/>
  <c r="AH1065" i="1"/>
  <c r="AG1065" i="1"/>
  <c r="AO1065" i="1" s="1"/>
  <c r="AF1065" i="1"/>
  <c r="AE1065" i="1"/>
  <c r="AD1065" i="1"/>
  <c r="AL1065" i="1" s="1"/>
  <c r="BK1064" i="1"/>
  <c r="BJ1064" i="1"/>
  <c r="BI1064" i="1"/>
  <c r="BH1064" i="1"/>
  <c r="BG1064" i="1"/>
  <c r="BF1064" i="1"/>
  <c r="BE1064" i="1"/>
  <c r="AR1064" i="1"/>
  <c r="AP1064" i="1"/>
  <c r="AM1064" i="1"/>
  <c r="AJ1064" i="1"/>
  <c r="AI1064" i="1"/>
  <c r="AQ1064" i="1" s="1"/>
  <c r="AH1064" i="1"/>
  <c r="AG1064" i="1"/>
  <c r="AO1064" i="1" s="1"/>
  <c r="AF1064" i="1"/>
  <c r="AE1064" i="1"/>
  <c r="AD1064" i="1"/>
  <c r="BK1063" i="1"/>
  <c r="BJ1063" i="1"/>
  <c r="BI1063" i="1"/>
  <c r="AP1063" i="1" s="1"/>
  <c r="BH1063" i="1"/>
  <c r="BG1063" i="1"/>
  <c r="BF1063" i="1"/>
  <c r="BE1063" i="1"/>
  <c r="AO1063" i="1"/>
  <c r="AM1063" i="1"/>
  <c r="AJ1063" i="1"/>
  <c r="AR1063" i="1" s="1"/>
  <c r="AI1063" i="1"/>
  <c r="AH1063" i="1"/>
  <c r="AG1063" i="1"/>
  <c r="AF1063" i="1"/>
  <c r="AN1063" i="1" s="1"/>
  <c r="AE1063" i="1"/>
  <c r="AD1063" i="1"/>
  <c r="AL1063" i="1" s="1"/>
  <c r="BK1062" i="1"/>
  <c r="BJ1062" i="1"/>
  <c r="BI1062" i="1"/>
  <c r="BH1062" i="1"/>
  <c r="BG1062" i="1"/>
  <c r="BF1062" i="1"/>
  <c r="AM1062" i="1" s="1"/>
  <c r="BE1062" i="1"/>
  <c r="AR1062" i="1"/>
  <c r="AP1062" i="1"/>
  <c r="AL1062" i="1"/>
  <c r="AJ1062" i="1"/>
  <c r="AI1062" i="1"/>
  <c r="AH1062" i="1"/>
  <c r="AG1062" i="1"/>
  <c r="AO1062" i="1" s="1"/>
  <c r="AF1062" i="1"/>
  <c r="AE1062" i="1"/>
  <c r="AD1062" i="1"/>
  <c r="BK1061" i="1"/>
  <c r="AR1061" i="1" s="1"/>
  <c r="BJ1061" i="1"/>
  <c r="AQ1061" i="1" s="1"/>
  <c r="BI1061" i="1"/>
  <c r="AP1061" i="1" s="1"/>
  <c r="BH1061" i="1"/>
  <c r="BG1061" i="1"/>
  <c r="AN1061" i="1" s="1"/>
  <c r="BF1061" i="1"/>
  <c r="BE1061" i="1"/>
  <c r="AL1061" i="1"/>
  <c r="AJ1061" i="1"/>
  <c r="AI1061" i="1"/>
  <c r="AH1061" i="1"/>
  <c r="AG1061" i="1"/>
  <c r="AO1061" i="1" s="1"/>
  <c r="AF1061" i="1"/>
  <c r="AE1061" i="1"/>
  <c r="AM1061" i="1" s="1"/>
  <c r="AD1061" i="1"/>
  <c r="BK1060" i="1"/>
  <c r="BJ1060" i="1"/>
  <c r="BI1060" i="1"/>
  <c r="BH1060" i="1"/>
  <c r="BG1060" i="1"/>
  <c r="BF1060" i="1"/>
  <c r="BE1060" i="1"/>
  <c r="AQ1060" i="1"/>
  <c r="AO1060" i="1"/>
  <c r="AM1060" i="1"/>
  <c r="AJ1060" i="1"/>
  <c r="AI1060" i="1"/>
  <c r="AH1060" i="1"/>
  <c r="AP1060" i="1" s="1"/>
  <c r="AG1060" i="1"/>
  <c r="AF1060" i="1"/>
  <c r="AN1060" i="1" s="1"/>
  <c r="AE1060" i="1"/>
  <c r="AD1060" i="1"/>
  <c r="AL1060" i="1" s="1"/>
  <c r="BK1059" i="1"/>
  <c r="BJ1059" i="1"/>
  <c r="AQ1059" i="1" s="1"/>
  <c r="BI1059" i="1"/>
  <c r="BH1059" i="1"/>
  <c r="AO1059" i="1" s="1"/>
  <c r="BG1059" i="1"/>
  <c r="BF1059" i="1"/>
  <c r="BE1059" i="1"/>
  <c r="AR1059" i="1"/>
  <c r="AN1059" i="1"/>
  <c r="AL1059" i="1"/>
  <c r="AJ1059" i="1"/>
  <c r="AI1059" i="1"/>
  <c r="AH1059" i="1"/>
  <c r="AP1059" i="1" s="1"/>
  <c r="AG1059" i="1"/>
  <c r="AF1059" i="1"/>
  <c r="AE1059" i="1"/>
  <c r="AD1059" i="1"/>
  <c r="BK1058" i="1"/>
  <c r="BJ1058" i="1"/>
  <c r="BI1058" i="1"/>
  <c r="BH1058" i="1"/>
  <c r="BG1058" i="1"/>
  <c r="BF1058" i="1"/>
  <c r="AM1058" i="1" s="1"/>
  <c r="BE1058" i="1"/>
  <c r="AQ1058" i="1"/>
  <c r="AP1058" i="1"/>
  <c r="AL1058" i="1"/>
  <c r="AJ1058" i="1"/>
  <c r="AI1058" i="1"/>
  <c r="AH1058" i="1"/>
  <c r="AG1058" i="1"/>
  <c r="AO1058" i="1" s="1"/>
  <c r="AF1058" i="1"/>
  <c r="AN1058" i="1" s="1"/>
  <c r="AE1058" i="1"/>
  <c r="AD1058" i="1"/>
  <c r="BK1057" i="1"/>
  <c r="BJ1057" i="1"/>
  <c r="BI1057" i="1"/>
  <c r="BH1057" i="1"/>
  <c r="BG1057" i="1"/>
  <c r="AN1057" i="1" s="1"/>
  <c r="BF1057" i="1"/>
  <c r="BE1057" i="1"/>
  <c r="AQ1057" i="1"/>
  <c r="AL1057" i="1"/>
  <c r="AJ1057" i="1"/>
  <c r="AI1057" i="1"/>
  <c r="AH1057" i="1"/>
  <c r="AP1057" i="1" s="1"/>
  <c r="AG1057" i="1"/>
  <c r="AO1057" i="1" s="1"/>
  <c r="AF1057" i="1"/>
  <c r="AE1057" i="1"/>
  <c r="AM1057" i="1" s="1"/>
  <c r="AD1057" i="1"/>
  <c r="BK1056" i="1"/>
  <c r="BJ1056" i="1"/>
  <c r="BI1056" i="1"/>
  <c r="BH1056" i="1"/>
  <c r="BG1056" i="1"/>
  <c r="AN1056" i="1" s="1"/>
  <c r="BF1056" i="1"/>
  <c r="BE1056" i="1"/>
  <c r="AQ1056" i="1"/>
  <c r="AM1056" i="1"/>
  <c r="AJ1056" i="1"/>
  <c r="AI1056" i="1"/>
  <c r="AH1056" i="1"/>
  <c r="AP1056" i="1" s="1"/>
  <c r="AG1056" i="1"/>
  <c r="AO1056" i="1" s="1"/>
  <c r="AF1056" i="1"/>
  <c r="AE1056" i="1"/>
  <c r="AD1056" i="1"/>
  <c r="AL1056" i="1" s="1"/>
  <c r="BK1055" i="1"/>
  <c r="BJ1055" i="1"/>
  <c r="AQ1055" i="1" s="1"/>
  <c r="BI1055" i="1"/>
  <c r="BH1055" i="1"/>
  <c r="BG1055" i="1"/>
  <c r="BF1055" i="1"/>
  <c r="BE1055" i="1"/>
  <c r="AP1055" i="1"/>
  <c r="AN1055" i="1"/>
  <c r="AL1055" i="1"/>
  <c r="AJ1055" i="1"/>
  <c r="AR1055" i="1" s="1"/>
  <c r="AI1055" i="1"/>
  <c r="AH1055" i="1"/>
  <c r="AG1055" i="1"/>
  <c r="AO1055" i="1" s="1"/>
  <c r="AF1055" i="1"/>
  <c r="AE1055" i="1"/>
  <c r="AD1055" i="1"/>
  <c r="BK1054" i="1"/>
  <c r="BJ1054" i="1"/>
  <c r="BI1054" i="1"/>
  <c r="BH1054" i="1"/>
  <c r="BG1054" i="1"/>
  <c r="BF1054" i="1"/>
  <c r="BE1054" i="1"/>
  <c r="AR1054" i="1"/>
  <c r="AO1054" i="1"/>
  <c r="AN1054" i="1"/>
  <c r="AL1054" i="1"/>
  <c r="AT1054" i="1" s="1"/>
  <c r="AJ1054" i="1"/>
  <c r="AI1054" i="1"/>
  <c r="AQ1054" i="1" s="1"/>
  <c r="AH1054" i="1"/>
  <c r="AP1054" i="1" s="1"/>
  <c r="AG1054" i="1"/>
  <c r="AF1054" i="1"/>
  <c r="AE1054" i="1"/>
  <c r="AM1054" i="1" s="1"/>
  <c r="AD1054" i="1"/>
  <c r="BK1053" i="1"/>
  <c r="BJ1053" i="1"/>
  <c r="BI1053" i="1"/>
  <c r="BH1053" i="1"/>
  <c r="BG1053" i="1"/>
  <c r="BF1053" i="1"/>
  <c r="AM1053" i="1" s="1"/>
  <c r="BE1053" i="1"/>
  <c r="AR1053" i="1"/>
  <c r="AP1053" i="1"/>
  <c r="AL1053" i="1"/>
  <c r="AT1053" i="1" s="1"/>
  <c r="AJ1053" i="1"/>
  <c r="AI1053" i="1"/>
  <c r="AQ1053" i="1" s="1"/>
  <c r="AH1053" i="1"/>
  <c r="AG1053" i="1"/>
  <c r="AO1053" i="1" s="1"/>
  <c r="AF1053" i="1"/>
  <c r="AN1053" i="1" s="1"/>
  <c r="AE1053" i="1"/>
  <c r="AD1053" i="1"/>
  <c r="BK1052" i="1"/>
  <c r="AR1052" i="1" s="1"/>
  <c r="BJ1052" i="1"/>
  <c r="BI1052" i="1"/>
  <c r="AP1052" i="1" s="1"/>
  <c r="BH1052" i="1"/>
  <c r="BG1052" i="1"/>
  <c r="BF1052" i="1"/>
  <c r="BE1052" i="1"/>
  <c r="AQ1052" i="1"/>
  <c r="AO1052" i="1"/>
  <c r="AJ1052" i="1"/>
  <c r="AI1052" i="1"/>
  <c r="AH1052" i="1"/>
  <c r="AG1052" i="1"/>
  <c r="AF1052" i="1"/>
  <c r="AN1052" i="1" s="1"/>
  <c r="AE1052" i="1"/>
  <c r="AM1052" i="1" s="1"/>
  <c r="AD1052" i="1"/>
  <c r="AL1052" i="1" s="1"/>
  <c r="BK1051" i="1"/>
  <c r="BJ1051" i="1"/>
  <c r="BI1051" i="1"/>
  <c r="BH1051" i="1"/>
  <c r="BG1051" i="1"/>
  <c r="AN1051" i="1" s="1"/>
  <c r="BF1051" i="1"/>
  <c r="BE1051" i="1"/>
  <c r="AL1051" i="1" s="1"/>
  <c r="AT1051" i="1" s="1"/>
  <c r="AQ1051" i="1"/>
  <c r="AJ1051" i="1"/>
  <c r="AR1051" i="1" s="1"/>
  <c r="AI1051" i="1"/>
  <c r="AH1051" i="1"/>
  <c r="AP1051" i="1" s="1"/>
  <c r="AG1051" i="1"/>
  <c r="AO1051" i="1" s="1"/>
  <c r="AF1051" i="1"/>
  <c r="AE1051" i="1"/>
  <c r="AM1051" i="1" s="1"/>
  <c r="AD1051" i="1"/>
  <c r="BK1050" i="1"/>
  <c r="BJ1050" i="1"/>
  <c r="BI1050" i="1"/>
  <c r="BH1050" i="1"/>
  <c r="BG1050" i="1"/>
  <c r="BF1050" i="1"/>
  <c r="BE1050" i="1"/>
  <c r="AR1050" i="1"/>
  <c r="AO1050" i="1"/>
  <c r="AM1050" i="1"/>
  <c r="AJ1050" i="1"/>
  <c r="AI1050" i="1"/>
  <c r="AQ1050" i="1" s="1"/>
  <c r="AH1050" i="1"/>
  <c r="AP1050" i="1" s="1"/>
  <c r="AG1050" i="1"/>
  <c r="AF1050" i="1"/>
  <c r="AN1050" i="1" s="1"/>
  <c r="AE1050" i="1"/>
  <c r="AD1050" i="1"/>
  <c r="BK1049" i="1"/>
  <c r="BJ1049" i="1"/>
  <c r="BI1049" i="1"/>
  <c r="AP1049" i="1" s="1"/>
  <c r="BH1049" i="1"/>
  <c r="BG1049" i="1"/>
  <c r="BF1049" i="1"/>
  <c r="AM1049" i="1" s="1"/>
  <c r="BE1049" i="1"/>
  <c r="AL1049" i="1"/>
  <c r="AT1049" i="1" s="1"/>
  <c r="AJ1049" i="1"/>
  <c r="AR1049" i="1" s="1"/>
  <c r="AI1049" i="1"/>
  <c r="AQ1049" i="1" s="1"/>
  <c r="AH1049" i="1"/>
  <c r="AG1049" i="1"/>
  <c r="AO1049" i="1" s="1"/>
  <c r="AF1049" i="1"/>
  <c r="AN1049" i="1" s="1"/>
  <c r="AE1049" i="1"/>
  <c r="AD1049" i="1"/>
  <c r="BK1048" i="1"/>
  <c r="AR1048" i="1" s="1"/>
  <c r="BJ1048" i="1"/>
  <c r="BI1048" i="1"/>
  <c r="BH1048" i="1"/>
  <c r="BG1048" i="1"/>
  <c r="BF1048" i="1"/>
  <c r="BE1048" i="1"/>
  <c r="AP1048" i="1"/>
  <c r="AM1048" i="1"/>
  <c r="AT1048" i="1" s="1"/>
  <c r="AJ1048" i="1"/>
  <c r="AI1048" i="1"/>
  <c r="AQ1048" i="1" s="1"/>
  <c r="AH1048" i="1"/>
  <c r="AG1048" i="1"/>
  <c r="AO1048" i="1" s="1"/>
  <c r="AF1048" i="1"/>
  <c r="AE1048" i="1"/>
  <c r="AD1048" i="1"/>
  <c r="AL1048" i="1" s="1"/>
  <c r="BK1047" i="1"/>
  <c r="BJ1047" i="1"/>
  <c r="BI1047" i="1"/>
  <c r="BH1047" i="1"/>
  <c r="BG1047" i="1"/>
  <c r="BF1047" i="1"/>
  <c r="BE1047" i="1"/>
  <c r="AQ1047" i="1"/>
  <c r="AO1047" i="1"/>
  <c r="AM1047" i="1"/>
  <c r="AJ1047" i="1"/>
  <c r="AR1047" i="1" s="1"/>
  <c r="AI1047" i="1"/>
  <c r="AH1047" i="1"/>
  <c r="AP1047" i="1" s="1"/>
  <c r="AG1047" i="1"/>
  <c r="AF1047" i="1"/>
  <c r="AE1047" i="1"/>
  <c r="AD1047" i="1"/>
  <c r="AL1047" i="1" s="1"/>
  <c r="BK1046" i="1"/>
  <c r="BJ1046" i="1"/>
  <c r="BI1046" i="1"/>
  <c r="BH1046" i="1"/>
  <c r="AO1046" i="1" s="1"/>
  <c r="BG1046" i="1"/>
  <c r="BF1046" i="1"/>
  <c r="BE1046" i="1"/>
  <c r="AM1046" i="1"/>
  <c r="AJ1046" i="1"/>
  <c r="AR1046" i="1" s="1"/>
  <c r="AI1046" i="1"/>
  <c r="AQ1046" i="1" s="1"/>
  <c r="AH1046" i="1"/>
  <c r="AP1046" i="1" s="1"/>
  <c r="AG1046" i="1"/>
  <c r="AF1046" i="1"/>
  <c r="AN1046" i="1" s="1"/>
  <c r="AE1046" i="1"/>
  <c r="AD1046" i="1"/>
  <c r="AL1046" i="1" s="1"/>
  <c r="AT1046" i="1" s="1"/>
  <c r="BK1045" i="1"/>
  <c r="BJ1045" i="1"/>
  <c r="BI1045" i="1"/>
  <c r="BH1045" i="1"/>
  <c r="BG1045" i="1"/>
  <c r="BF1045" i="1"/>
  <c r="AM1045" i="1" s="1"/>
  <c r="AT1045" i="1" s="1"/>
  <c r="BE1045" i="1"/>
  <c r="AQ1045" i="1"/>
  <c r="AO1045" i="1"/>
  <c r="AL1045" i="1"/>
  <c r="AJ1045" i="1"/>
  <c r="AR1045" i="1" s="1"/>
  <c r="AI1045" i="1"/>
  <c r="AH1045" i="1"/>
  <c r="AP1045" i="1" s="1"/>
  <c r="AG1045" i="1"/>
  <c r="AF1045" i="1"/>
  <c r="AN1045" i="1" s="1"/>
  <c r="AE1045" i="1"/>
  <c r="AD1045" i="1"/>
  <c r="BK1044" i="1"/>
  <c r="BJ1044" i="1"/>
  <c r="AQ1044" i="1" s="1"/>
  <c r="BI1044" i="1"/>
  <c r="BH1044" i="1"/>
  <c r="BG1044" i="1"/>
  <c r="BF1044" i="1"/>
  <c r="BE1044" i="1"/>
  <c r="AR1044" i="1"/>
  <c r="AP1044" i="1"/>
  <c r="AN1044" i="1"/>
  <c r="AJ1044" i="1"/>
  <c r="AI1044" i="1"/>
  <c r="AH1044" i="1"/>
  <c r="AG1044" i="1"/>
  <c r="AF1044" i="1"/>
  <c r="AE1044" i="1"/>
  <c r="AM1044" i="1" s="1"/>
  <c r="AD1044" i="1"/>
  <c r="AL1044" i="1" s="1"/>
  <c r="BK1043" i="1"/>
  <c r="BJ1043" i="1"/>
  <c r="AQ1043" i="1" s="1"/>
  <c r="BI1043" i="1"/>
  <c r="BH1043" i="1"/>
  <c r="BG1043" i="1"/>
  <c r="AN1043" i="1" s="1"/>
  <c r="BF1043" i="1"/>
  <c r="BE1043" i="1"/>
  <c r="AM1043" i="1"/>
  <c r="AJ1043" i="1"/>
  <c r="AR1043" i="1" s="1"/>
  <c r="AI1043" i="1"/>
  <c r="AH1043" i="1"/>
  <c r="AP1043" i="1" s="1"/>
  <c r="AG1043" i="1"/>
  <c r="AF1043" i="1"/>
  <c r="AE1043" i="1"/>
  <c r="AD1043" i="1"/>
  <c r="AL1043" i="1" s="1"/>
  <c r="AT1043" i="1" s="1"/>
  <c r="BK1042" i="1"/>
  <c r="BJ1042" i="1"/>
  <c r="BI1042" i="1"/>
  <c r="BH1042" i="1"/>
  <c r="AO1042" i="1" s="1"/>
  <c r="BG1042" i="1"/>
  <c r="BF1042" i="1"/>
  <c r="BE1042" i="1"/>
  <c r="AQ1042" i="1"/>
  <c r="AJ1042" i="1"/>
  <c r="AR1042" i="1" s="1"/>
  <c r="AI1042" i="1"/>
  <c r="AH1042" i="1"/>
  <c r="AP1042" i="1" s="1"/>
  <c r="AG1042" i="1"/>
  <c r="AF1042" i="1"/>
  <c r="AN1042" i="1" s="1"/>
  <c r="AE1042" i="1"/>
  <c r="AM1042" i="1" s="1"/>
  <c r="AT1042" i="1" s="1"/>
  <c r="AD1042" i="1"/>
  <c r="AL1042" i="1" s="1"/>
  <c r="BK1041" i="1"/>
  <c r="BJ1041" i="1"/>
  <c r="BI1041" i="1"/>
  <c r="BH1041" i="1"/>
  <c r="AO1041" i="1" s="1"/>
  <c r="BG1041" i="1"/>
  <c r="BF1041" i="1"/>
  <c r="AM1041" i="1" s="1"/>
  <c r="AT1041" i="1" s="1"/>
  <c r="BE1041" i="1"/>
  <c r="AP1041" i="1"/>
  <c r="AJ1041" i="1"/>
  <c r="AR1041" i="1" s="1"/>
  <c r="AI1041" i="1"/>
  <c r="AQ1041" i="1" s="1"/>
  <c r="AH1041" i="1"/>
  <c r="AG1041" i="1"/>
  <c r="AF1041" i="1"/>
  <c r="AN1041" i="1" s="1"/>
  <c r="AE1041" i="1"/>
  <c r="AD1041" i="1"/>
  <c r="AL1041" i="1" s="1"/>
  <c r="BK1040" i="1"/>
  <c r="BJ1040" i="1"/>
  <c r="BI1040" i="1"/>
  <c r="BH1040" i="1"/>
  <c r="BG1040" i="1"/>
  <c r="BF1040" i="1"/>
  <c r="AM1040" i="1" s="1"/>
  <c r="BE1040" i="1"/>
  <c r="AQ1040" i="1"/>
  <c r="AJ1040" i="1"/>
  <c r="AR1040" i="1" s="1"/>
  <c r="AI1040" i="1"/>
  <c r="AH1040" i="1"/>
  <c r="AP1040" i="1" s="1"/>
  <c r="AG1040" i="1"/>
  <c r="AO1040" i="1" s="1"/>
  <c r="AF1040" i="1"/>
  <c r="AN1040" i="1" s="1"/>
  <c r="AE1040" i="1"/>
  <c r="AD1040" i="1"/>
  <c r="AL1040" i="1" s="1"/>
  <c r="AT1040" i="1" s="1"/>
  <c r="BK1039" i="1"/>
  <c r="BJ1039" i="1"/>
  <c r="AQ1039" i="1" s="1"/>
  <c r="BI1039" i="1"/>
  <c r="BH1039" i="1"/>
  <c r="BG1039" i="1"/>
  <c r="BF1039" i="1"/>
  <c r="BE1039" i="1"/>
  <c r="AP1039" i="1"/>
  <c r="AN1039" i="1"/>
  <c r="AL1039" i="1"/>
  <c r="AJ1039" i="1"/>
  <c r="AR1039" i="1" s="1"/>
  <c r="AI1039" i="1"/>
  <c r="AH1039" i="1"/>
  <c r="AG1039" i="1"/>
  <c r="AF1039" i="1"/>
  <c r="AE1039" i="1"/>
  <c r="AD1039" i="1"/>
  <c r="BK1038" i="1"/>
  <c r="BJ1038" i="1"/>
  <c r="BI1038" i="1"/>
  <c r="BH1038" i="1"/>
  <c r="BG1038" i="1"/>
  <c r="BF1038" i="1"/>
  <c r="BE1038" i="1"/>
  <c r="AL1038" i="1" s="1"/>
  <c r="AR1038" i="1"/>
  <c r="AO1038" i="1"/>
  <c r="AN1038" i="1"/>
  <c r="AJ1038" i="1"/>
  <c r="AI1038" i="1"/>
  <c r="AQ1038" i="1" s="1"/>
  <c r="AH1038" i="1"/>
  <c r="AP1038" i="1" s="1"/>
  <c r="AG1038" i="1"/>
  <c r="AF1038" i="1"/>
  <c r="AE1038" i="1"/>
  <c r="AM1038" i="1" s="1"/>
  <c r="AD1038" i="1"/>
  <c r="BK1037" i="1"/>
  <c r="BJ1037" i="1"/>
  <c r="BI1037" i="1"/>
  <c r="BH1037" i="1"/>
  <c r="BG1037" i="1"/>
  <c r="BF1037" i="1"/>
  <c r="AM1037" i="1" s="1"/>
  <c r="BE1037" i="1"/>
  <c r="AR1037" i="1"/>
  <c r="AP1037" i="1"/>
  <c r="AL1037" i="1"/>
  <c r="AT1037" i="1" s="1"/>
  <c r="AJ1037" i="1"/>
  <c r="AI1037" i="1"/>
  <c r="AQ1037" i="1" s="1"/>
  <c r="AH1037" i="1"/>
  <c r="AG1037" i="1"/>
  <c r="AO1037" i="1" s="1"/>
  <c r="AF1037" i="1"/>
  <c r="AN1037" i="1" s="1"/>
  <c r="AE1037" i="1"/>
  <c r="AD1037" i="1"/>
  <c r="BK1036" i="1"/>
  <c r="AR1036" i="1" s="1"/>
  <c r="BJ1036" i="1"/>
  <c r="BI1036" i="1"/>
  <c r="BH1036" i="1"/>
  <c r="BG1036" i="1"/>
  <c r="BF1036" i="1"/>
  <c r="BE1036" i="1"/>
  <c r="AQ1036" i="1"/>
  <c r="AO1036" i="1"/>
  <c r="AJ1036" i="1"/>
  <c r="AI1036" i="1"/>
  <c r="AH1036" i="1"/>
  <c r="AP1036" i="1" s="1"/>
  <c r="AG1036" i="1"/>
  <c r="AF1036" i="1"/>
  <c r="AN1036" i="1" s="1"/>
  <c r="AE1036" i="1"/>
  <c r="AM1036" i="1" s="1"/>
  <c r="AD1036" i="1"/>
  <c r="AL1036" i="1" s="1"/>
  <c r="BK1035" i="1"/>
  <c r="BJ1035" i="1"/>
  <c r="BI1035" i="1"/>
  <c r="BH1035" i="1"/>
  <c r="AO1035" i="1" s="1"/>
  <c r="BG1035" i="1"/>
  <c r="BF1035" i="1"/>
  <c r="BE1035" i="1"/>
  <c r="AP1035" i="1"/>
  <c r="AM1035" i="1"/>
  <c r="AJ1035" i="1"/>
  <c r="AR1035" i="1" s="1"/>
  <c r="AI1035" i="1"/>
  <c r="AH1035" i="1"/>
  <c r="AG1035" i="1"/>
  <c r="AF1035" i="1"/>
  <c r="AE1035" i="1"/>
  <c r="AD1035" i="1"/>
  <c r="AL1035" i="1" s="1"/>
  <c r="BK1034" i="1"/>
  <c r="BJ1034" i="1"/>
  <c r="AQ1034" i="1" s="1"/>
  <c r="BI1034" i="1"/>
  <c r="BH1034" i="1"/>
  <c r="BG1034" i="1"/>
  <c r="BF1034" i="1"/>
  <c r="BE1034" i="1"/>
  <c r="AR1034" i="1"/>
  <c r="AP1034" i="1"/>
  <c r="AM1034" i="1"/>
  <c r="AJ1034" i="1"/>
  <c r="AI1034" i="1"/>
  <c r="AH1034" i="1"/>
  <c r="AG1034" i="1"/>
  <c r="AO1034" i="1" s="1"/>
  <c r="AF1034" i="1"/>
  <c r="AN1034" i="1" s="1"/>
  <c r="AE1034" i="1"/>
  <c r="AD1034" i="1"/>
  <c r="AL1034" i="1" s="1"/>
  <c r="BK1033" i="1"/>
  <c r="BJ1033" i="1"/>
  <c r="BI1033" i="1"/>
  <c r="BH1033" i="1"/>
  <c r="BG1033" i="1"/>
  <c r="AN1033" i="1" s="1"/>
  <c r="BF1033" i="1"/>
  <c r="BE1033" i="1"/>
  <c r="AR1033" i="1"/>
  <c r="AM1033" i="1"/>
  <c r="AJ1033" i="1"/>
  <c r="AI1033" i="1"/>
  <c r="AQ1033" i="1" s="1"/>
  <c r="AH1033" i="1"/>
  <c r="AP1033" i="1" s="1"/>
  <c r="AG1033" i="1"/>
  <c r="AF1033" i="1"/>
  <c r="AE1033" i="1"/>
  <c r="AD1033" i="1"/>
  <c r="AL1033" i="1" s="1"/>
  <c r="BK1032" i="1"/>
  <c r="BJ1032" i="1"/>
  <c r="BI1032" i="1"/>
  <c r="BH1032" i="1"/>
  <c r="AO1032" i="1" s="1"/>
  <c r="BG1032" i="1"/>
  <c r="BF1032" i="1"/>
  <c r="BE1032" i="1"/>
  <c r="AR1032" i="1"/>
  <c r="AQ1032" i="1"/>
  <c r="AM1032" i="1"/>
  <c r="AJ1032" i="1"/>
  <c r="AI1032" i="1"/>
  <c r="AH1032" i="1"/>
  <c r="AP1032" i="1" s="1"/>
  <c r="AG1032" i="1"/>
  <c r="AF1032" i="1"/>
  <c r="AN1032" i="1" s="1"/>
  <c r="AE1032" i="1"/>
  <c r="AD1032" i="1"/>
  <c r="AL1032" i="1" s="1"/>
  <c r="BK1031" i="1"/>
  <c r="BJ1031" i="1"/>
  <c r="BI1031" i="1"/>
  <c r="BH1031" i="1"/>
  <c r="BG1031" i="1"/>
  <c r="BF1031" i="1"/>
  <c r="BE1031" i="1"/>
  <c r="AR1031" i="1"/>
  <c r="AN1031" i="1"/>
  <c r="AL1031" i="1"/>
  <c r="AJ1031" i="1"/>
  <c r="AI1031" i="1"/>
  <c r="AQ1031" i="1" s="1"/>
  <c r="AH1031" i="1"/>
  <c r="AG1031" i="1"/>
  <c r="AO1031" i="1" s="1"/>
  <c r="AF1031" i="1"/>
  <c r="AE1031" i="1"/>
  <c r="AD1031" i="1"/>
  <c r="BK1030" i="1"/>
  <c r="BJ1030" i="1"/>
  <c r="AQ1030" i="1" s="1"/>
  <c r="BI1030" i="1"/>
  <c r="BH1030" i="1"/>
  <c r="BG1030" i="1"/>
  <c r="AN1030" i="1" s="1"/>
  <c r="BF1030" i="1"/>
  <c r="BE1030" i="1"/>
  <c r="AP1030" i="1"/>
  <c r="AL1030" i="1"/>
  <c r="AJ1030" i="1"/>
  <c r="AI1030" i="1"/>
  <c r="AH1030" i="1"/>
  <c r="AG1030" i="1"/>
  <c r="AO1030" i="1" s="1"/>
  <c r="AF1030" i="1"/>
  <c r="AE1030" i="1"/>
  <c r="AM1030" i="1" s="1"/>
  <c r="AD1030" i="1"/>
  <c r="BK1029" i="1"/>
  <c r="BJ1029" i="1"/>
  <c r="BI1029" i="1"/>
  <c r="BH1029" i="1"/>
  <c r="BG1029" i="1"/>
  <c r="AN1029" i="1" s="1"/>
  <c r="BF1029" i="1"/>
  <c r="BE1029" i="1"/>
  <c r="AQ1029" i="1"/>
  <c r="AM1029" i="1"/>
  <c r="AJ1029" i="1"/>
  <c r="AI1029" i="1"/>
  <c r="AH1029" i="1"/>
  <c r="AP1029" i="1" s="1"/>
  <c r="AG1029" i="1"/>
  <c r="AF1029" i="1"/>
  <c r="AE1029" i="1"/>
  <c r="AD1029" i="1"/>
  <c r="BK1028" i="1"/>
  <c r="BJ1028" i="1"/>
  <c r="AQ1028" i="1" s="1"/>
  <c r="BI1028" i="1"/>
  <c r="BH1028" i="1"/>
  <c r="AO1028" i="1" s="1"/>
  <c r="BG1028" i="1"/>
  <c r="BF1028" i="1"/>
  <c r="BE1028" i="1"/>
  <c r="AR1028" i="1"/>
  <c r="AP1028" i="1"/>
  <c r="AJ1028" i="1"/>
  <c r="AI1028" i="1"/>
  <c r="AH1028" i="1"/>
  <c r="AG1028" i="1"/>
  <c r="AF1028" i="1"/>
  <c r="AN1028" i="1" s="1"/>
  <c r="AE1028" i="1"/>
  <c r="AM1028" i="1" s="1"/>
  <c r="AD1028" i="1"/>
  <c r="AL1028" i="1" s="1"/>
  <c r="BK1027" i="1"/>
  <c r="BJ1027" i="1"/>
  <c r="BI1027" i="1"/>
  <c r="BH1027" i="1"/>
  <c r="BG1027" i="1"/>
  <c r="BF1027" i="1"/>
  <c r="BE1027" i="1"/>
  <c r="AR1027" i="1"/>
  <c r="AP1027" i="1"/>
  <c r="AN1027" i="1"/>
  <c r="AL1027" i="1"/>
  <c r="AJ1027" i="1"/>
  <c r="AI1027" i="1"/>
  <c r="AQ1027" i="1" s="1"/>
  <c r="AH1027" i="1"/>
  <c r="AG1027" i="1"/>
  <c r="AO1027" i="1" s="1"/>
  <c r="AF1027" i="1"/>
  <c r="AE1027" i="1"/>
  <c r="AD1027" i="1"/>
  <c r="BK1026" i="1"/>
  <c r="AR1026" i="1" s="1"/>
  <c r="BJ1026" i="1"/>
  <c r="BI1026" i="1"/>
  <c r="AP1026" i="1" s="1"/>
  <c r="BH1026" i="1"/>
  <c r="BG1026" i="1"/>
  <c r="BF1026" i="1"/>
  <c r="BE1026" i="1"/>
  <c r="AO1026" i="1"/>
  <c r="AM1026" i="1"/>
  <c r="AL1026" i="1"/>
  <c r="AJ1026" i="1"/>
  <c r="AI1026" i="1"/>
  <c r="AQ1026" i="1" s="1"/>
  <c r="AH1026" i="1"/>
  <c r="AG1026" i="1"/>
  <c r="AF1026" i="1"/>
  <c r="AE1026" i="1"/>
  <c r="AD1026" i="1"/>
  <c r="BK1025" i="1"/>
  <c r="BJ1025" i="1"/>
  <c r="BI1025" i="1"/>
  <c r="BH1025" i="1"/>
  <c r="BG1025" i="1"/>
  <c r="BF1025" i="1"/>
  <c r="BE1025" i="1"/>
  <c r="BK1024" i="1"/>
  <c r="BJ1024" i="1"/>
  <c r="BI1024" i="1"/>
  <c r="BH1024" i="1"/>
  <c r="AO1024" i="1" s="1"/>
  <c r="BG1024" i="1"/>
  <c r="BF1024" i="1"/>
  <c r="AM1024" i="1" s="1"/>
  <c r="BE1024" i="1"/>
  <c r="AQ1024" i="1"/>
  <c r="AP1024" i="1"/>
  <c r="AL1024" i="1"/>
  <c r="AJ1024" i="1"/>
  <c r="AI1024" i="1"/>
  <c r="AH1024" i="1"/>
  <c r="AG1024" i="1"/>
  <c r="AF1024" i="1"/>
  <c r="AN1024" i="1" s="1"/>
  <c r="AE1024" i="1"/>
  <c r="AD1024" i="1"/>
  <c r="BK1023" i="1"/>
  <c r="BJ1023" i="1"/>
  <c r="BI1023" i="1"/>
  <c r="BH1023" i="1"/>
  <c r="BG1023" i="1"/>
  <c r="AN1023" i="1" s="1"/>
  <c r="BF1023" i="1"/>
  <c r="BE1023" i="1"/>
  <c r="AQ1023" i="1"/>
  <c r="AL1023" i="1"/>
  <c r="AJ1023" i="1"/>
  <c r="AR1023" i="1" s="1"/>
  <c r="AI1023" i="1"/>
  <c r="AH1023" i="1"/>
  <c r="AP1023" i="1" s="1"/>
  <c r="AG1023" i="1"/>
  <c r="AO1023" i="1" s="1"/>
  <c r="AF1023" i="1"/>
  <c r="AE1023" i="1"/>
  <c r="AM1023" i="1" s="1"/>
  <c r="AD1023" i="1"/>
  <c r="BK1022" i="1"/>
  <c r="BJ1022" i="1"/>
  <c r="BI1022" i="1"/>
  <c r="BH1022" i="1"/>
  <c r="BG1022" i="1"/>
  <c r="BF1022" i="1"/>
  <c r="BE1022" i="1"/>
  <c r="AQ1022" i="1"/>
  <c r="AM1022" i="1"/>
  <c r="AJ1022" i="1"/>
  <c r="AR1022" i="1" s="1"/>
  <c r="AI1022" i="1"/>
  <c r="AH1022" i="1"/>
  <c r="AP1022" i="1" s="1"/>
  <c r="AG1022" i="1"/>
  <c r="AO1022" i="1" s="1"/>
  <c r="AF1022" i="1"/>
  <c r="AN1022" i="1" s="1"/>
  <c r="AE1022" i="1"/>
  <c r="AD1022" i="1"/>
  <c r="AL1022" i="1" s="1"/>
  <c r="BK1021" i="1"/>
  <c r="BJ1021" i="1"/>
  <c r="BI1021" i="1"/>
  <c r="BH1021" i="1"/>
  <c r="BG1021" i="1"/>
  <c r="BF1021" i="1"/>
  <c r="AM1021" i="1" s="1"/>
  <c r="BE1021" i="1"/>
  <c r="AP1021" i="1"/>
  <c r="AO1021" i="1"/>
  <c r="AJ1021" i="1"/>
  <c r="AR1021" i="1" s="1"/>
  <c r="AI1021" i="1"/>
  <c r="AH1021" i="1"/>
  <c r="AG1021" i="1"/>
  <c r="AF1021" i="1"/>
  <c r="AN1021" i="1" s="1"/>
  <c r="AE1021" i="1"/>
  <c r="AD1021" i="1"/>
  <c r="AL1021" i="1" s="1"/>
  <c r="BK1020" i="1"/>
  <c r="BJ1020" i="1"/>
  <c r="BI1020" i="1"/>
  <c r="BH1020" i="1"/>
  <c r="BG1020" i="1"/>
  <c r="BF1020" i="1"/>
  <c r="AM1020" i="1" s="1"/>
  <c r="BE1020" i="1"/>
  <c r="AR1020" i="1"/>
  <c r="AP1020" i="1"/>
  <c r="AL1020" i="1"/>
  <c r="AJ1020" i="1"/>
  <c r="AI1020" i="1"/>
  <c r="AQ1020" i="1" s="1"/>
  <c r="AH1020" i="1"/>
  <c r="AG1020" i="1"/>
  <c r="AO1020" i="1" s="1"/>
  <c r="AF1020" i="1"/>
  <c r="AN1020" i="1" s="1"/>
  <c r="AE1020" i="1"/>
  <c r="AD1020" i="1"/>
  <c r="BK1019" i="1"/>
  <c r="AR1019" i="1" s="1"/>
  <c r="BJ1019" i="1"/>
  <c r="BI1019" i="1"/>
  <c r="BH1019" i="1"/>
  <c r="BG1019" i="1"/>
  <c r="BF1019" i="1"/>
  <c r="BE1019" i="1"/>
  <c r="AQ1019" i="1"/>
  <c r="AO1019" i="1"/>
  <c r="AM1019" i="1"/>
  <c r="AJ1019" i="1"/>
  <c r="AI1019" i="1"/>
  <c r="AH1019" i="1"/>
  <c r="AG1019" i="1"/>
  <c r="AF1019" i="1"/>
  <c r="AN1019" i="1" s="1"/>
  <c r="AE1019" i="1"/>
  <c r="AD1019" i="1"/>
  <c r="AL1019" i="1" s="1"/>
  <c r="BK1018" i="1"/>
  <c r="BJ1018" i="1"/>
  <c r="BI1018" i="1"/>
  <c r="BH1018" i="1"/>
  <c r="AO1018" i="1" s="1"/>
  <c r="BG1018" i="1"/>
  <c r="BF1018" i="1"/>
  <c r="BE1018" i="1"/>
  <c r="AR1018" i="1"/>
  <c r="AN1018" i="1"/>
  <c r="AL1018" i="1"/>
  <c r="AJ1018" i="1"/>
  <c r="AI1018" i="1"/>
  <c r="AQ1018" i="1" s="1"/>
  <c r="AH1018" i="1"/>
  <c r="AG1018" i="1"/>
  <c r="AF1018" i="1"/>
  <c r="AE1018" i="1"/>
  <c r="AD1018" i="1"/>
  <c r="BK1017" i="1"/>
  <c r="AR1017" i="1" s="1"/>
  <c r="BJ1017" i="1"/>
  <c r="BI1017" i="1"/>
  <c r="BH1017" i="1"/>
  <c r="BG1017" i="1"/>
  <c r="BF1017" i="1"/>
  <c r="BE1017" i="1"/>
  <c r="AL1017" i="1" s="1"/>
  <c r="AJ1017" i="1"/>
  <c r="AI1017" i="1"/>
  <c r="AQ1017" i="1" s="1"/>
  <c r="AH1017" i="1"/>
  <c r="AG1017" i="1"/>
  <c r="AO1017" i="1" s="1"/>
  <c r="AF1017" i="1"/>
  <c r="AN1017" i="1" s="1"/>
  <c r="AE1017" i="1"/>
  <c r="AM1017" i="1" s="1"/>
  <c r="AD1017" i="1"/>
  <c r="BK1016" i="1"/>
  <c r="BJ1016" i="1"/>
  <c r="BI1016" i="1"/>
  <c r="BH1016" i="1"/>
  <c r="BG1016" i="1"/>
  <c r="AN1016" i="1" s="1"/>
  <c r="BF1016" i="1"/>
  <c r="BE1016" i="1"/>
  <c r="AQ1016" i="1"/>
  <c r="AM1016" i="1"/>
  <c r="AJ1016" i="1"/>
  <c r="AR1016" i="1" s="1"/>
  <c r="AI1016" i="1"/>
  <c r="AH1016" i="1"/>
  <c r="AG1016" i="1"/>
  <c r="AF1016" i="1"/>
  <c r="AE1016" i="1"/>
  <c r="AD1016" i="1"/>
  <c r="BK1015" i="1"/>
  <c r="BJ1015" i="1"/>
  <c r="AQ1015" i="1" s="1"/>
  <c r="BI1015" i="1"/>
  <c r="BH1015" i="1"/>
  <c r="BG1015" i="1"/>
  <c r="BF1015" i="1"/>
  <c r="BE1015" i="1"/>
  <c r="AR1015" i="1"/>
  <c r="AP1015" i="1"/>
  <c r="AN1015" i="1"/>
  <c r="AM1015" i="1"/>
  <c r="AJ1015" i="1"/>
  <c r="AI1015" i="1"/>
  <c r="AH1015" i="1"/>
  <c r="AG1015" i="1"/>
  <c r="AF1015" i="1"/>
  <c r="AE1015" i="1"/>
  <c r="AD1015" i="1"/>
  <c r="AL1015" i="1" s="1"/>
  <c r="BK1014" i="1"/>
  <c r="BJ1014" i="1"/>
  <c r="BI1014" i="1"/>
  <c r="BH1014" i="1"/>
  <c r="BG1014" i="1"/>
  <c r="AN1014" i="1" s="1"/>
  <c r="BF1014" i="1"/>
  <c r="BE1014" i="1"/>
  <c r="AR1014" i="1"/>
  <c r="AM1014" i="1"/>
  <c r="AJ1014" i="1"/>
  <c r="AI1014" i="1"/>
  <c r="AQ1014" i="1" s="1"/>
  <c r="AH1014" i="1"/>
  <c r="AG1014" i="1"/>
  <c r="AO1014" i="1" s="1"/>
  <c r="AF1014" i="1"/>
  <c r="AE1014" i="1"/>
  <c r="AD1014" i="1"/>
  <c r="AL1014" i="1" s="1"/>
  <c r="BK1013" i="1"/>
  <c r="BJ1013" i="1"/>
  <c r="BI1013" i="1"/>
  <c r="AP1013" i="1" s="1"/>
  <c r="BH1013" i="1"/>
  <c r="BG1013" i="1"/>
  <c r="AN1013" i="1" s="1"/>
  <c r="BF1013" i="1"/>
  <c r="BE1013" i="1"/>
  <c r="AR1013" i="1"/>
  <c r="AL1013" i="1"/>
  <c r="AJ1013" i="1"/>
  <c r="AI1013" i="1"/>
  <c r="AQ1013" i="1" s="1"/>
  <c r="AH1013" i="1"/>
  <c r="AG1013" i="1"/>
  <c r="AO1013" i="1" s="1"/>
  <c r="AF1013" i="1"/>
  <c r="AE1013" i="1"/>
  <c r="AM1013" i="1" s="1"/>
  <c r="AD1013" i="1"/>
  <c r="BK1012" i="1"/>
  <c r="BJ1012" i="1"/>
  <c r="BI1012" i="1"/>
  <c r="BH1012" i="1"/>
  <c r="BG1012" i="1"/>
  <c r="BF1012" i="1"/>
  <c r="BE1012" i="1"/>
  <c r="AQ1012" i="1"/>
  <c r="AM1012" i="1"/>
  <c r="AJ1012" i="1"/>
  <c r="AI1012" i="1"/>
  <c r="AH1012" i="1"/>
  <c r="AP1012" i="1" s="1"/>
  <c r="AG1012" i="1"/>
  <c r="AO1012" i="1" s="1"/>
  <c r="AF1012" i="1"/>
  <c r="AE1012" i="1"/>
  <c r="AD1012" i="1"/>
  <c r="BK1011" i="1"/>
  <c r="BJ1011" i="1"/>
  <c r="AQ1011" i="1" s="1"/>
  <c r="BI1011" i="1"/>
  <c r="BH1011" i="1"/>
  <c r="AO1011" i="1" s="1"/>
  <c r="BG1011" i="1"/>
  <c r="BF1011" i="1"/>
  <c r="BE1011" i="1"/>
  <c r="AR1011" i="1"/>
  <c r="AP1011" i="1"/>
  <c r="AJ1011" i="1"/>
  <c r="AI1011" i="1"/>
  <c r="AH1011" i="1"/>
  <c r="AG1011" i="1"/>
  <c r="AF1011" i="1"/>
  <c r="AN1011" i="1" s="1"/>
  <c r="AE1011" i="1"/>
  <c r="AM1011" i="1" s="1"/>
  <c r="AD1011" i="1"/>
  <c r="AL1011" i="1" s="1"/>
  <c r="BK1010" i="1"/>
  <c r="BJ1010" i="1"/>
  <c r="BI1010" i="1"/>
  <c r="BH1010" i="1"/>
  <c r="AO1010" i="1" s="1"/>
  <c r="BG1010" i="1"/>
  <c r="BF1010" i="1"/>
  <c r="BE1010" i="1"/>
  <c r="AR1010" i="1"/>
  <c r="AN1010" i="1"/>
  <c r="AL1010" i="1"/>
  <c r="AJ1010" i="1"/>
  <c r="AI1010" i="1"/>
  <c r="AQ1010" i="1" s="1"/>
  <c r="AH1010" i="1"/>
  <c r="AP1010" i="1" s="1"/>
  <c r="AG1010" i="1"/>
  <c r="AF1010" i="1"/>
  <c r="AE1010" i="1"/>
  <c r="AM1010" i="1" s="1"/>
  <c r="AD1010" i="1"/>
  <c r="BK1009" i="1"/>
  <c r="BJ1009" i="1"/>
  <c r="BI1009" i="1"/>
  <c r="BH1009" i="1"/>
  <c r="BG1009" i="1"/>
  <c r="BF1009" i="1"/>
  <c r="BE1009" i="1"/>
  <c r="AL1009" i="1" s="1"/>
  <c r="AQ1009" i="1"/>
  <c r="AO1009" i="1"/>
  <c r="AJ1009" i="1"/>
  <c r="AR1009" i="1" s="1"/>
  <c r="AI1009" i="1"/>
  <c r="AH1009" i="1"/>
  <c r="AG1009" i="1"/>
  <c r="AF1009" i="1"/>
  <c r="AN1009" i="1" s="1"/>
  <c r="AE1009" i="1"/>
  <c r="AM1009" i="1" s="1"/>
  <c r="AD1009" i="1"/>
  <c r="BK1008" i="1"/>
  <c r="BJ1008" i="1"/>
  <c r="AQ1008" i="1" s="1"/>
  <c r="BI1008" i="1"/>
  <c r="BH1008" i="1"/>
  <c r="AO1008" i="1" s="1"/>
  <c r="BG1008" i="1"/>
  <c r="BF1008" i="1"/>
  <c r="BE1008" i="1"/>
  <c r="AN1008" i="1"/>
  <c r="AL1008" i="1"/>
  <c r="AJ1008" i="1"/>
  <c r="AR1008" i="1" s="1"/>
  <c r="AI1008" i="1"/>
  <c r="AH1008" i="1"/>
  <c r="AP1008" i="1" s="1"/>
  <c r="AG1008" i="1"/>
  <c r="AF1008" i="1"/>
  <c r="AE1008" i="1"/>
  <c r="AM1008" i="1" s="1"/>
  <c r="AD1008" i="1"/>
  <c r="BK1007" i="1"/>
  <c r="BJ1007" i="1"/>
  <c r="BI1007" i="1"/>
  <c r="BH1007" i="1"/>
  <c r="BG1007" i="1"/>
  <c r="BF1007" i="1"/>
  <c r="AM1007" i="1" s="1"/>
  <c r="BE1007" i="1"/>
  <c r="AQ1007" i="1"/>
  <c r="AN1007" i="1"/>
  <c r="AJ1007" i="1"/>
  <c r="AR1007" i="1" s="1"/>
  <c r="AI1007" i="1"/>
  <c r="AH1007" i="1"/>
  <c r="AP1007" i="1" s="1"/>
  <c r="AG1007" i="1"/>
  <c r="AF1007" i="1"/>
  <c r="AE1007" i="1"/>
  <c r="AD1007" i="1"/>
  <c r="BK1006" i="1"/>
  <c r="BJ1006" i="1"/>
  <c r="BI1006" i="1"/>
  <c r="AP1006" i="1" s="1"/>
  <c r="BH1006" i="1"/>
  <c r="AO1006" i="1" s="1"/>
  <c r="BG1006" i="1"/>
  <c r="BF1006" i="1"/>
  <c r="BE1006" i="1"/>
  <c r="AR1006" i="1"/>
  <c r="AN1006" i="1"/>
  <c r="AM1006" i="1"/>
  <c r="AJ1006" i="1"/>
  <c r="AI1006" i="1"/>
  <c r="AH1006" i="1"/>
  <c r="AG1006" i="1"/>
  <c r="AF1006" i="1"/>
  <c r="AE1006" i="1"/>
  <c r="AD1006" i="1"/>
  <c r="AL1006" i="1" s="1"/>
  <c r="BK1005" i="1"/>
  <c r="BJ1005" i="1"/>
  <c r="BI1005" i="1"/>
  <c r="BH1005" i="1"/>
  <c r="BG1005" i="1"/>
  <c r="BF1005" i="1"/>
  <c r="BE1005" i="1"/>
  <c r="AP1005" i="1"/>
  <c r="AN1005" i="1"/>
  <c r="AJ1005" i="1"/>
  <c r="AR1005" i="1" s="1"/>
  <c r="AI1005" i="1"/>
  <c r="AQ1005" i="1" s="1"/>
  <c r="AH1005" i="1"/>
  <c r="AG1005" i="1"/>
  <c r="AO1005" i="1" s="1"/>
  <c r="AF1005" i="1"/>
  <c r="AE1005" i="1"/>
  <c r="AM1005" i="1" s="1"/>
  <c r="AD1005" i="1"/>
  <c r="AL1005" i="1" s="1"/>
  <c r="BK1004" i="1"/>
  <c r="BJ1004" i="1"/>
  <c r="BI1004" i="1"/>
  <c r="BH1004" i="1"/>
  <c r="BG1004" i="1"/>
  <c r="BF1004" i="1"/>
  <c r="AM1004" i="1" s="1"/>
  <c r="BE1004" i="1"/>
  <c r="AR1004" i="1"/>
  <c r="AO1004" i="1"/>
  <c r="AL1004" i="1"/>
  <c r="AJ1004" i="1"/>
  <c r="AI1004" i="1"/>
  <c r="AQ1004" i="1" s="1"/>
  <c r="AH1004" i="1"/>
  <c r="AP1004" i="1" s="1"/>
  <c r="AG1004" i="1"/>
  <c r="AF1004" i="1"/>
  <c r="AE1004" i="1"/>
  <c r="AD1004" i="1"/>
  <c r="BK1003" i="1"/>
  <c r="AR1003" i="1" s="1"/>
  <c r="BJ1003" i="1"/>
  <c r="BI1003" i="1"/>
  <c r="AP1003" i="1" s="1"/>
  <c r="BH1003" i="1"/>
  <c r="BG1003" i="1"/>
  <c r="BF1003" i="1"/>
  <c r="BE1003" i="1"/>
  <c r="AQ1003" i="1"/>
  <c r="AO1003" i="1"/>
  <c r="AL1003" i="1"/>
  <c r="AJ1003" i="1"/>
  <c r="AI1003" i="1"/>
  <c r="AH1003" i="1"/>
  <c r="AG1003" i="1"/>
  <c r="AF1003" i="1"/>
  <c r="AN1003" i="1" s="1"/>
  <c r="AE1003" i="1"/>
  <c r="AM1003" i="1" s="1"/>
  <c r="AD1003" i="1"/>
  <c r="BK1002" i="1"/>
  <c r="BJ1002" i="1"/>
  <c r="BI1002" i="1"/>
  <c r="BH1002" i="1"/>
  <c r="BG1002" i="1"/>
  <c r="BF1002" i="1"/>
  <c r="BE1002" i="1"/>
  <c r="AO1002" i="1"/>
  <c r="AM1002" i="1"/>
  <c r="AJ1002" i="1"/>
  <c r="AR1002" i="1" s="1"/>
  <c r="AI1002" i="1"/>
  <c r="AQ1002" i="1" s="1"/>
  <c r="AH1002" i="1"/>
  <c r="AG1002" i="1"/>
  <c r="AF1002" i="1"/>
  <c r="AN1002" i="1" s="1"/>
  <c r="AE1002" i="1"/>
  <c r="AD1002" i="1"/>
  <c r="BK1001" i="1"/>
  <c r="BJ1001" i="1"/>
  <c r="BI1001" i="1"/>
  <c r="BH1001" i="1"/>
  <c r="BG1001" i="1"/>
  <c r="BF1001" i="1"/>
  <c r="BE1001" i="1"/>
  <c r="AR1001" i="1"/>
  <c r="AP1001" i="1"/>
  <c r="AL1001" i="1"/>
  <c r="AJ1001" i="1"/>
  <c r="AI1001" i="1"/>
  <c r="AH1001" i="1"/>
  <c r="AG1001" i="1"/>
  <c r="AO1001" i="1" s="1"/>
  <c r="AF1001" i="1"/>
  <c r="AN1001" i="1" s="1"/>
  <c r="AE1001" i="1"/>
  <c r="AD1001" i="1"/>
  <c r="BK1000" i="1"/>
  <c r="BJ1000" i="1"/>
  <c r="AQ1000" i="1" s="1"/>
  <c r="BI1000" i="1"/>
  <c r="AP1000" i="1" s="1"/>
  <c r="BH1000" i="1"/>
  <c r="BG1000" i="1"/>
  <c r="BF1000" i="1"/>
  <c r="BE1000" i="1"/>
  <c r="AO1000" i="1"/>
  <c r="AM1000" i="1"/>
  <c r="AJ1000" i="1"/>
  <c r="AI1000" i="1"/>
  <c r="AH1000" i="1"/>
  <c r="AG1000" i="1"/>
  <c r="AF1000" i="1"/>
  <c r="AN1000" i="1" s="1"/>
  <c r="AE1000" i="1"/>
  <c r="AD1000" i="1"/>
  <c r="BK999" i="1"/>
  <c r="BJ999" i="1"/>
  <c r="BI999" i="1"/>
  <c r="BH999" i="1"/>
  <c r="BG999" i="1"/>
  <c r="AN999" i="1" s="1"/>
  <c r="BF999" i="1"/>
  <c r="BE999" i="1"/>
  <c r="AR999" i="1"/>
  <c r="AP999" i="1"/>
  <c r="AL999" i="1"/>
  <c r="AJ999" i="1"/>
  <c r="AI999" i="1"/>
  <c r="AQ999" i="1" s="1"/>
  <c r="AH999" i="1"/>
  <c r="AG999" i="1"/>
  <c r="AO999" i="1" s="1"/>
  <c r="AF999" i="1"/>
  <c r="AE999" i="1"/>
  <c r="AD999" i="1"/>
  <c r="BK998" i="1"/>
  <c r="BJ998" i="1"/>
  <c r="AQ998" i="1" s="1"/>
  <c r="BI998" i="1"/>
  <c r="BH998" i="1"/>
  <c r="BG998" i="1"/>
  <c r="AN998" i="1" s="1"/>
  <c r="BF998" i="1"/>
  <c r="BE998" i="1"/>
  <c r="AP998" i="1"/>
  <c r="AO998" i="1"/>
  <c r="AJ998" i="1"/>
  <c r="AR998" i="1" s="1"/>
  <c r="AI998" i="1"/>
  <c r="AH998" i="1"/>
  <c r="AG998" i="1"/>
  <c r="AF998" i="1"/>
  <c r="AE998" i="1"/>
  <c r="AM998" i="1" s="1"/>
  <c r="AD998" i="1"/>
  <c r="AL998" i="1" s="1"/>
  <c r="BK997" i="1"/>
  <c r="BJ997" i="1"/>
  <c r="BI997" i="1"/>
  <c r="BH997" i="1"/>
  <c r="BG997" i="1"/>
  <c r="BF997" i="1"/>
  <c r="BE997" i="1"/>
  <c r="AR997" i="1"/>
  <c r="AP997" i="1"/>
  <c r="AL997" i="1"/>
  <c r="AJ997" i="1"/>
  <c r="AI997" i="1"/>
  <c r="AQ997" i="1" s="1"/>
  <c r="AH997" i="1"/>
  <c r="AG997" i="1"/>
  <c r="AO997" i="1" s="1"/>
  <c r="AF997" i="1"/>
  <c r="AN997" i="1" s="1"/>
  <c r="AE997" i="1"/>
  <c r="AM997" i="1" s="1"/>
  <c r="AD997" i="1"/>
  <c r="BK996" i="1"/>
  <c r="BJ996" i="1"/>
  <c r="BI996" i="1"/>
  <c r="AP996" i="1" s="1"/>
  <c r="BH996" i="1"/>
  <c r="BG996" i="1"/>
  <c r="BF996" i="1"/>
  <c r="BE996" i="1"/>
  <c r="AO996" i="1"/>
  <c r="AM996" i="1"/>
  <c r="AJ996" i="1"/>
  <c r="AR996" i="1" s="1"/>
  <c r="AI996" i="1"/>
  <c r="AQ996" i="1" s="1"/>
  <c r="AH996" i="1"/>
  <c r="AG996" i="1"/>
  <c r="AF996" i="1"/>
  <c r="AE996" i="1"/>
  <c r="AD996" i="1"/>
  <c r="BK995" i="1"/>
  <c r="BJ995" i="1"/>
  <c r="AQ995" i="1" s="1"/>
  <c r="BI995" i="1"/>
  <c r="BH995" i="1"/>
  <c r="BG995" i="1"/>
  <c r="BF995" i="1"/>
  <c r="BE995" i="1"/>
  <c r="AR995" i="1"/>
  <c r="AM995" i="1"/>
  <c r="AJ995" i="1"/>
  <c r="AI995" i="1"/>
  <c r="AH995" i="1"/>
  <c r="AP995" i="1" s="1"/>
  <c r="AG995" i="1"/>
  <c r="AO995" i="1" s="1"/>
  <c r="AF995" i="1"/>
  <c r="AN995" i="1" s="1"/>
  <c r="AE995" i="1"/>
  <c r="AD995" i="1"/>
  <c r="AL995" i="1" s="1"/>
  <c r="BK994" i="1"/>
  <c r="BJ994" i="1"/>
  <c r="BI994" i="1"/>
  <c r="BH994" i="1"/>
  <c r="AO994" i="1" s="1"/>
  <c r="BG994" i="1"/>
  <c r="BF994" i="1"/>
  <c r="AM994" i="1" s="1"/>
  <c r="BE994" i="1"/>
  <c r="AR994" i="1"/>
  <c r="AQ994" i="1"/>
  <c r="AJ994" i="1"/>
  <c r="AI994" i="1"/>
  <c r="AH994" i="1"/>
  <c r="AP994" i="1" s="1"/>
  <c r="AG994" i="1"/>
  <c r="AF994" i="1"/>
  <c r="AN994" i="1" s="1"/>
  <c r="AE994" i="1"/>
  <c r="AD994" i="1"/>
  <c r="AL994" i="1" s="1"/>
  <c r="BK993" i="1"/>
  <c r="BJ993" i="1"/>
  <c r="BI993" i="1"/>
  <c r="BH993" i="1"/>
  <c r="BG993" i="1"/>
  <c r="BF993" i="1"/>
  <c r="BE993" i="1"/>
  <c r="AR993" i="1"/>
  <c r="AP993" i="1"/>
  <c r="AL993" i="1"/>
  <c r="AJ993" i="1"/>
  <c r="AI993" i="1"/>
  <c r="AQ993" i="1" s="1"/>
  <c r="AH993" i="1"/>
  <c r="AG993" i="1"/>
  <c r="AO993" i="1" s="1"/>
  <c r="AF993" i="1"/>
  <c r="AN993" i="1" s="1"/>
  <c r="AE993" i="1"/>
  <c r="AD993" i="1"/>
  <c r="BK992" i="1"/>
  <c r="BJ992" i="1"/>
  <c r="BI992" i="1"/>
  <c r="BH992" i="1"/>
  <c r="BG992" i="1"/>
  <c r="AN992" i="1" s="1"/>
  <c r="BF992" i="1"/>
  <c r="BE992" i="1"/>
  <c r="AQ992" i="1"/>
  <c r="AP992" i="1"/>
  <c r="AL992" i="1"/>
  <c r="AJ992" i="1"/>
  <c r="AI992" i="1"/>
  <c r="AH992" i="1"/>
  <c r="AG992" i="1"/>
  <c r="AO992" i="1" s="1"/>
  <c r="AF992" i="1"/>
  <c r="AE992" i="1"/>
  <c r="AM992" i="1" s="1"/>
  <c r="AD992" i="1"/>
  <c r="BK991" i="1"/>
  <c r="BJ991" i="1"/>
  <c r="BI991" i="1"/>
  <c r="BH991" i="1"/>
  <c r="BG991" i="1"/>
  <c r="AN991" i="1" s="1"/>
  <c r="BF991" i="1"/>
  <c r="BE991" i="1"/>
  <c r="AQ991" i="1"/>
  <c r="AM991" i="1"/>
  <c r="AJ991" i="1"/>
  <c r="AI991" i="1"/>
  <c r="AH991" i="1"/>
  <c r="AP991" i="1" s="1"/>
  <c r="AG991" i="1"/>
  <c r="AO991" i="1" s="1"/>
  <c r="AF991" i="1"/>
  <c r="AE991" i="1"/>
  <c r="AD991" i="1"/>
  <c r="AL991" i="1" s="1"/>
  <c r="BK990" i="1"/>
  <c r="BJ990" i="1"/>
  <c r="AQ990" i="1" s="1"/>
  <c r="BI990" i="1"/>
  <c r="BH990" i="1"/>
  <c r="BG990" i="1"/>
  <c r="BF990" i="1"/>
  <c r="BE990" i="1"/>
  <c r="AM990" i="1"/>
  <c r="AJ990" i="1"/>
  <c r="AR990" i="1" s="1"/>
  <c r="AI990" i="1"/>
  <c r="AH990" i="1"/>
  <c r="AP990" i="1" s="1"/>
  <c r="AG990" i="1"/>
  <c r="AO990" i="1" s="1"/>
  <c r="AF990" i="1"/>
  <c r="AN990" i="1" s="1"/>
  <c r="AE990" i="1"/>
  <c r="AD990" i="1"/>
  <c r="AL990" i="1" s="1"/>
  <c r="BK989" i="1"/>
  <c r="BJ989" i="1"/>
  <c r="BI989" i="1"/>
  <c r="BH989" i="1"/>
  <c r="AO989" i="1" s="1"/>
  <c r="BG989" i="1"/>
  <c r="BF989" i="1"/>
  <c r="AM989" i="1" s="1"/>
  <c r="BE989" i="1"/>
  <c r="AR989" i="1"/>
  <c r="AP989" i="1"/>
  <c r="AL989" i="1"/>
  <c r="AJ989" i="1"/>
  <c r="AI989" i="1"/>
  <c r="AQ989" i="1" s="1"/>
  <c r="AH989" i="1"/>
  <c r="AG989" i="1"/>
  <c r="AF989" i="1"/>
  <c r="AN989" i="1" s="1"/>
  <c r="AE989" i="1"/>
  <c r="AD989" i="1"/>
  <c r="BK988" i="1"/>
  <c r="AR988" i="1" s="1"/>
  <c r="BJ988" i="1"/>
  <c r="BI988" i="1"/>
  <c r="BH988" i="1"/>
  <c r="BG988" i="1"/>
  <c r="BF988" i="1"/>
  <c r="AM988" i="1" s="1"/>
  <c r="BE988" i="1"/>
  <c r="AQ988" i="1"/>
  <c r="AL988" i="1"/>
  <c r="AJ988" i="1"/>
  <c r="AI988" i="1"/>
  <c r="AH988" i="1"/>
  <c r="AG988" i="1"/>
  <c r="AO988" i="1" s="1"/>
  <c r="AF988" i="1"/>
  <c r="AE988" i="1"/>
  <c r="AD988" i="1"/>
  <c r="BK987" i="1"/>
  <c r="AR987" i="1" s="1"/>
  <c r="BJ987" i="1"/>
  <c r="BI987" i="1"/>
  <c r="BH987" i="1"/>
  <c r="BG987" i="1"/>
  <c r="BF987" i="1"/>
  <c r="BE987" i="1"/>
  <c r="AP987" i="1"/>
  <c r="AN987" i="1"/>
  <c r="AL987" i="1"/>
  <c r="AJ987" i="1"/>
  <c r="AI987" i="1"/>
  <c r="AQ987" i="1" s="1"/>
  <c r="AH987" i="1"/>
  <c r="AG987" i="1"/>
  <c r="AO987" i="1" s="1"/>
  <c r="AF987" i="1"/>
  <c r="AE987" i="1"/>
  <c r="AM987" i="1" s="1"/>
  <c r="AD987" i="1"/>
  <c r="BK986" i="1"/>
  <c r="AR986" i="1" s="1"/>
  <c r="BJ986" i="1"/>
  <c r="BI986" i="1"/>
  <c r="BH986" i="1"/>
  <c r="BG986" i="1"/>
  <c r="BF986" i="1"/>
  <c r="BE986" i="1"/>
  <c r="AL986" i="1" s="1"/>
  <c r="AQ986" i="1"/>
  <c r="AO986" i="1"/>
  <c r="AN986" i="1"/>
  <c r="AJ986" i="1"/>
  <c r="AI986" i="1"/>
  <c r="AH986" i="1"/>
  <c r="AG986" i="1"/>
  <c r="AF986" i="1"/>
  <c r="AE986" i="1"/>
  <c r="AM986" i="1" s="1"/>
  <c r="AD986" i="1"/>
  <c r="BK985" i="1"/>
  <c r="BJ985" i="1"/>
  <c r="BI985" i="1"/>
  <c r="BH985" i="1"/>
  <c r="AO985" i="1" s="1"/>
  <c r="BG985" i="1"/>
  <c r="BF985" i="1"/>
  <c r="BE985" i="1"/>
  <c r="AL985" i="1" s="1"/>
  <c r="AQ985" i="1"/>
  <c r="AN985" i="1"/>
  <c r="AJ985" i="1"/>
  <c r="AR985" i="1" s="1"/>
  <c r="AI985" i="1"/>
  <c r="AH985" i="1"/>
  <c r="AG985" i="1"/>
  <c r="AF985" i="1"/>
  <c r="AE985" i="1"/>
  <c r="AM985" i="1" s="1"/>
  <c r="AD985" i="1"/>
  <c r="BK984" i="1"/>
  <c r="BJ984" i="1"/>
  <c r="BI984" i="1"/>
  <c r="BH984" i="1"/>
  <c r="BG984" i="1"/>
  <c r="BF984" i="1"/>
  <c r="BE984" i="1"/>
  <c r="AQ984" i="1"/>
  <c r="AO984" i="1"/>
  <c r="AM984" i="1"/>
  <c r="AJ984" i="1"/>
  <c r="AI984" i="1"/>
  <c r="AH984" i="1"/>
  <c r="AP984" i="1" s="1"/>
  <c r="AG984" i="1"/>
  <c r="AF984" i="1"/>
  <c r="AN984" i="1" s="1"/>
  <c r="AE984" i="1"/>
  <c r="AD984" i="1"/>
  <c r="AL984" i="1" s="1"/>
  <c r="BK983" i="1"/>
  <c r="BJ983" i="1"/>
  <c r="BI983" i="1"/>
  <c r="BH983" i="1"/>
  <c r="BG983" i="1"/>
  <c r="BF983" i="1"/>
  <c r="BE983" i="1"/>
  <c r="AR983" i="1"/>
  <c r="AN983" i="1"/>
  <c r="AL983" i="1"/>
  <c r="AJ983" i="1"/>
  <c r="AI983" i="1"/>
  <c r="AQ983" i="1" s="1"/>
  <c r="AH983" i="1"/>
  <c r="AP983" i="1" s="1"/>
  <c r="AG983" i="1"/>
  <c r="AO983" i="1" s="1"/>
  <c r="AF983" i="1"/>
  <c r="AE983" i="1"/>
  <c r="AD983" i="1"/>
  <c r="BK982" i="1"/>
  <c r="AR982" i="1" s="1"/>
  <c r="BJ982" i="1"/>
  <c r="BI982" i="1"/>
  <c r="AP982" i="1" s="1"/>
  <c r="BH982" i="1"/>
  <c r="BG982" i="1"/>
  <c r="BF982" i="1"/>
  <c r="BE982" i="1"/>
  <c r="AQ982" i="1"/>
  <c r="AO982" i="1"/>
  <c r="AM982" i="1"/>
  <c r="AJ982" i="1"/>
  <c r="AI982" i="1"/>
  <c r="AH982" i="1"/>
  <c r="AG982" i="1"/>
  <c r="AF982" i="1"/>
  <c r="AE982" i="1"/>
  <c r="AD982" i="1"/>
  <c r="BK981" i="1"/>
  <c r="BJ981" i="1"/>
  <c r="BI981" i="1"/>
  <c r="BH981" i="1"/>
  <c r="BG981" i="1"/>
  <c r="AN981" i="1" s="1"/>
  <c r="BF981" i="1"/>
  <c r="BE981" i="1"/>
  <c r="AP981" i="1"/>
  <c r="AM981" i="1"/>
  <c r="AJ981" i="1"/>
  <c r="AR981" i="1" s="1"/>
  <c r="AI981" i="1"/>
  <c r="AQ981" i="1" s="1"/>
  <c r="AH981" i="1"/>
  <c r="AG981" i="1"/>
  <c r="AF981" i="1"/>
  <c r="AE981" i="1"/>
  <c r="AD981" i="1"/>
  <c r="AL981" i="1" s="1"/>
  <c r="BK980" i="1"/>
  <c r="BJ980" i="1"/>
  <c r="AQ980" i="1" s="1"/>
  <c r="BI980" i="1"/>
  <c r="BH980" i="1"/>
  <c r="BG980" i="1"/>
  <c r="BF980" i="1"/>
  <c r="BE980" i="1"/>
  <c r="AR980" i="1"/>
  <c r="AP980" i="1"/>
  <c r="AO980" i="1"/>
  <c r="AM980" i="1"/>
  <c r="AJ980" i="1"/>
  <c r="AI980" i="1"/>
  <c r="AH980" i="1"/>
  <c r="AG980" i="1"/>
  <c r="AF980" i="1"/>
  <c r="AN980" i="1" s="1"/>
  <c r="AE980" i="1"/>
  <c r="AD980" i="1"/>
  <c r="AL980" i="1" s="1"/>
  <c r="BK979" i="1"/>
  <c r="BJ979" i="1"/>
  <c r="BI979" i="1"/>
  <c r="BH979" i="1"/>
  <c r="BG979" i="1"/>
  <c r="BF979" i="1"/>
  <c r="AM979" i="1" s="1"/>
  <c r="BE979" i="1"/>
  <c r="AR979" i="1"/>
  <c r="AO979" i="1"/>
  <c r="AJ979" i="1"/>
  <c r="AI979" i="1"/>
  <c r="AQ979" i="1" s="1"/>
  <c r="AH979" i="1"/>
  <c r="AP979" i="1" s="1"/>
  <c r="AG979" i="1"/>
  <c r="AF979" i="1"/>
  <c r="AN979" i="1" s="1"/>
  <c r="AE979" i="1"/>
  <c r="AD979" i="1"/>
  <c r="AL979" i="1" s="1"/>
  <c r="BK978" i="1"/>
  <c r="BJ978" i="1"/>
  <c r="BI978" i="1"/>
  <c r="BH978" i="1"/>
  <c r="AO978" i="1" s="1"/>
  <c r="BG978" i="1"/>
  <c r="BF978" i="1"/>
  <c r="AM978" i="1" s="1"/>
  <c r="BE978" i="1"/>
  <c r="AR978" i="1"/>
  <c r="AN978" i="1"/>
  <c r="AJ978" i="1"/>
  <c r="AI978" i="1"/>
  <c r="AQ978" i="1" s="1"/>
  <c r="AH978" i="1"/>
  <c r="AG978" i="1"/>
  <c r="AF978" i="1"/>
  <c r="AE978" i="1"/>
  <c r="AD978" i="1"/>
  <c r="AL978" i="1" s="1"/>
  <c r="BK977" i="1"/>
  <c r="BJ977" i="1"/>
  <c r="BI977" i="1"/>
  <c r="BH977" i="1"/>
  <c r="BG977" i="1"/>
  <c r="BF977" i="1"/>
  <c r="BE977" i="1"/>
  <c r="AL977" i="1" s="1"/>
  <c r="AP977" i="1"/>
  <c r="AO977" i="1"/>
  <c r="AN977" i="1"/>
  <c r="AJ977" i="1"/>
  <c r="AR977" i="1" s="1"/>
  <c r="AI977" i="1"/>
  <c r="AQ977" i="1" s="1"/>
  <c r="AH977" i="1"/>
  <c r="AG977" i="1"/>
  <c r="AF977" i="1"/>
  <c r="AE977" i="1"/>
  <c r="AD977" i="1"/>
  <c r="BK976" i="1"/>
  <c r="BJ976" i="1"/>
  <c r="BI976" i="1"/>
  <c r="BH976" i="1"/>
  <c r="BG976" i="1"/>
  <c r="BF976" i="1"/>
  <c r="AM976" i="1" s="1"/>
  <c r="BE976" i="1"/>
  <c r="AQ976" i="1"/>
  <c r="AN976" i="1"/>
  <c r="AJ976" i="1"/>
  <c r="AR976" i="1" s="1"/>
  <c r="AI976" i="1"/>
  <c r="AH976" i="1"/>
  <c r="AP976" i="1" s="1"/>
  <c r="AG976" i="1"/>
  <c r="AO976" i="1" s="1"/>
  <c r="AF976" i="1"/>
  <c r="AE976" i="1"/>
  <c r="AD976" i="1"/>
  <c r="AL976" i="1" s="1"/>
  <c r="BK975" i="1"/>
  <c r="BJ975" i="1"/>
  <c r="BI975" i="1"/>
  <c r="BH975" i="1"/>
  <c r="BG975" i="1"/>
  <c r="AN975" i="1" s="1"/>
  <c r="BF975" i="1"/>
  <c r="BE975" i="1"/>
  <c r="AP975" i="1"/>
  <c r="AM975" i="1"/>
  <c r="AJ975" i="1"/>
  <c r="AR975" i="1" s="1"/>
  <c r="AI975" i="1"/>
  <c r="AH975" i="1"/>
  <c r="AG975" i="1"/>
  <c r="AO975" i="1" s="1"/>
  <c r="AF975" i="1"/>
  <c r="AE975" i="1"/>
  <c r="AD975" i="1"/>
  <c r="AL975" i="1" s="1"/>
  <c r="BK974" i="1"/>
  <c r="BJ974" i="1"/>
  <c r="BI974" i="1"/>
  <c r="BH974" i="1"/>
  <c r="BG974" i="1"/>
  <c r="BF974" i="1"/>
  <c r="BE974" i="1"/>
  <c r="AR974" i="1"/>
  <c r="AM974" i="1"/>
  <c r="AJ974" i="1"/>
  <c r="AI974" i="1"/>
  <c r="AH974" i="1"/>
  <c r="AP974" i="1" s="1"/>
  <c r="AG974" i="1"/>
  <c r="AO974" i="1" s="1"/>
  <c r="AF974" i="1"/>
  <c r="AN974" i="1" s="1"/>
  <c r="AE974" i="1"/>
  <c r="AD974" i="1"/>
  <c r="AL974" i="1" s="1"/>
  <c r="BK973" i="1"/>
  <c r="BJ973" i="1"/>
  <c r="BI973" i="1"/>
  <c r="AP973" i="1" s="1"/>
  <c r="BH973" i="1"/>
  <c r="AO973" i="1" s="1"/>
  <c r="BG973" i="1"/>
  <c r="BF973" i="1"/>
  <c r="BE973" i="1"/>
  <c r="AM973" i="1"/>
  <c r="AJ973" i="1"/>
  <c r="AR973" i="1" s="1"/>
  <c r="AI973" i="1"/>
  <c r="AH973" i="1"/>
  <c r="AG973" i="1"/>
  <c r="AF973" i="1"/>
  <c r="AN973" i="1" s="1"/>
  <c r="AE973" i="1"/>
  <c r="AD973" i="1"/>
  <c r="AL973" i="1" s="1"/>
  <c r="BK972" i="1"/>
  <c r="BJ972" i="1"/>
  <c r="BI972" i="1"/>
  <c r="BH972" i="1"/>
  <c r="BG972" i="1"/>
  <c r="BF972" i="1"/>
  <c r="AM972" i="1" s="1"/>
  <c r="BE972" i="1"/>
  <c r="AP972" i="1"/>
  <c r="AJ972" i="1"/>
  <c r="AR972" i="1" s="1"/>
  <c r="AI972" i="1"/>
  <c r="AQ972" i="1" s="1"/>
  <c r="AH972" i="1"/>
  <c r="AG972" i="1"/>
  <c r="AO972" i="1" s="1"/>
  <c r="AF972" i="1"/>
  <c r="AN972" i="1" s="1"/>
  <c r="AE972" i="1"/>
  <c r="AD972" i="1"/>
  <c r="AL972" i="1" s="1"/>
  <c r="BK971" i="1"/>
  <c r="BJ971" i="1"/>
  <c r="BI971" i="1"/>
  <c r="BH971" i="1"/>
  <c r="BG971" i="1"/>
  <c r="BF971" i="1"/>
  <c r="BE971" i="1"/>
  <c r="AR971" i="1"/>
  <c r="AP971" i="1"/>
  <c r="AN971" i="1"/>
  <c r="AL971" i="1"/>
  <c r="AJ971" i="1"/>
  <c r="AI971" i="1"/>
  <c r="AQ971" i="1" s="1"/>
  <c r="AH971" i="1"/>
  <c r="AG971" i="1"/>
  <c r="AO971" i="1" s="1"/>
  <c r="AF971" i="1"/>
  <c r="AE971" i="1"/>
  <c r="AM971" i="1" s="1"/>
  <c r="AD971" i="1"/>
  <c r="BK970" i="1"/>
  <c r="BJ970" i="1"/>
  <c r="BI970" i="1"/>
  <c r="BH970" i="1"/>
  <c r="AO970" i="1" s="1"/>
  <c r="BG970" i="1"/>
  <c r="AN970" i="1" s="1"/>
  <c r="BF970" i="1"/>
  <c r="BE970" i="1"/>
  <c r="AL970" i="1" s="1"/>
  <c r="AJ970" i="1"/>
  <c r="AI970" i="1"/>
  <c r="AQ970" i="1" s="1"/>
  <c r="AH970" i="1"/>
  <c r="AG970" i="1"/>
  <c r="AF970" i="1"/>
  <c r="AE970" i="1"/>
  <c r="AM970" i="1" s="1"/>
  <c r="AD970" i="1"/>
  <c r="BK969" i="1"/>
  <c r="AR969" i="1" s="1"/>
  <c r="BJ969" i="1"/>
  <c r="BI969" i="1"/>
  <c r="AP969" i="1" s="1"/>
  <c r="BH969" i="1"/>
  <c r="BG969" i="1"/>
  <c r="BF969" i="1"/>
  <c r="BE969" i="1"/>
  <c r="AQ969" i="1"/>
  <c r="AO969" i="1"/>
  <c r="AL969" i="1"/>
  <c r="AJ969" i="1"/>
  <c r="AI969" i="1"/>
  <c r="AH969" i="1"/>
  <c r="AG969" i="1"/>
  <c r="AF969" i="1"/>
  <c r="AN969" i="1" s="1"/>
  <c r="AE969" i="1"/>
  <c r="AM969" i="1" s="1"/>
  <c r="AD969" i="1"/>
  <c r="BK968" i="1"/>
  <c r="BJ968" i="1"/>
  <c r="BI968" i="1"/>
  <c r="BH968" i="1"/>
  <c r="BG968" i="1"/>
  <c r="AN968" i="1" s="1"/>
  <c r="BF968" i="1"/>
  <c r="BE968" i="1"/>
  <c r="AQ968" i="1"/>
  <c r="AP968" i="1"/>
  <c r="AL968" i="1"/>
  <c r="AJ968" i="1"/>
  <c r="AI968" i="1"/>
  <c r="AH968" i="1"/>
  <c r="AG968" i="1"/>
  <c r="AO968" i="1" s="1"/>
  <c r="AF968" i="1"/>
  <c r="AE968" i="1"/>
  <c r="AM968" i="1" s="1"/>
  <c r="AD968" i="1"/>
  <c r="BK967" i="1"/>
  <c r="AR967" i="1" s="1"/>
  <c r="BJ967" i="1"/>
  <c r="BI967" i="1"/>
  <c r="BH967" i="1"/>
  <c r="BG967" i="1"/>
  <c r="AN967" i="1" s="1"/>
  <c r="BF967" i="1"/>
  <c r="BE967" i="1"/>
  <c r="AQ967" i="1"/>
  <c r="AP967" i="1"/>
  <c r="AL967" i="1"/>
  <c r="AJ967" i="1"/>
  <c r="AI967" i="1"/>
  <c r="AH967" i="1"/>
  <c r="AG967" i="1"/>
  <c r="AO967" i="1" s="1"/>
  <c r="AF967" i="1"/>
  <c r="AE967" i="1"/>
  <c r="AM967" i="1" s="1"/>
  <c r="AD967" i="1"/>
  <c r="BK966" i="1"/>
  <c r="BJ966" i="1"/>
  <c r="BI966" i="1"/>
  <c r="BH966" i="1"/>
  <c r="BG966" i="1"/>
  <c r="AN966" i="1" s="1"/>
  <c r="BF966" i="1"/>
  <c r="BE966" i="1"/>
  <c r="AM966" i="1"/>
  <c r="AJ966" i="1"/>
  <c r="AI966" i="1"/>
  <c r="AQ966" i="1" s="1"/>
  <c r="AH966" i="1"/>
  <c r="AP966" i="1" s="1"/>
  <c r="AG966" i="1"/>
  <c r="AO966" i="1" s="1"/>
  <c r="AF966" i="1"/>
  <c r="AE966" i="1"/>
  <c r="AD966" i="1"/>
  <c r="BK965" i="1"/>
  <c r="BJ965" i="1"/>
  <c r="BI965" i="1"/>
  <c r="AP965" i="1" s="1"/>
  <c r="BH965" i="1"/>
  <c r="BG965" i="1"/>
  <c r="AN965" i="1" s="1"/>
  <c r="BF965" i="1"/>
  <c r="BE965" i="1"/>
  <c r="AR965" i="1"/>
  <c r="AL965" i="1"/>
  <c r="AJ965" i="1"/>
  <c r="AI965" i="1"/>
  <c r="AQ965" i="1" s="1"/>
  <c r="AH965" i="1"/>
  <c r="AG965" i="1"/>
  <c r="AO965" i="1" s="1"/>
  <c r="AF965" i="1"/>
  <c r="AE965" i="1"/>
  <c r="AM965" i="1" s="1"/>
  <c r="AD965" i="1"/>
  <c r="BK964" i="1"/>
  <c r="BJ964" i="1"/>
  <c r="BI964" i="1"/>
  <c r="BH964" i="1"/>
  <c r="BG964" i="1"/>
  <c r="BF964" i="1"/>
  <c r="AM964" i="1" s="1"/>
  <c r="BE964" i="1"/>
  <c r="AL964" i="1"/>
  <c r="AJ964" i="1"/>
  <c r="AI964" i="1"/>
  <c r="AQ964" i="1" s="1"/>
  <c r="AH964" i="1"/>
  <c r="AP964" i="1" s="1"/>
  <c r="AG964" i="1"/>
  <c r="AO964" i="1" s="1"/>
  <c r="AF964" i="1"/>
  <c r="AE964" i="1"/>
  <c r="AD964" i="1"/>
  <c r="BK963" i="1"/>
  <c r="AR963" i="1" s="1"/>
  <c r="BJ963" i="1"/>
  <c r="BI963" i="1"/>
  <c r="BH963" i="1"/>
  <c r="BG963" i="1"/>
  <c r="BF963" i="1"/>
  <c r="BE963" i="1"/>
  <c r="AQ963" i="1"/>
  <c r="AO963" i="1"/>
  <c r="AM963" i="1"/>
  <c r="AJ963" i="1"/>
  <c r="AI963" i="1"/>
  <c r="AH963" i="1"/>
  <c r="AP963" i="1" s="1"/>
  <c r="AG963" i="1"/>
  <c r="AF963" i="1"/>
  <c r="AE963" i="1"/>
  <c r="AD963" i="1"/>
  <c r="AL963" i="1" s="1"/>
  <c r="BK962" i="1"/>
  <c r="BJ962" i="1"/>
  <c r="BI962" i="1"/>
  <c r="BH962" i="1"/>
  <c r="AO962" i="1" s="1"/>
  <c r="BG962" i="1"/>
  <c r="BF962" i="1"/>
  <c r="AM962" i="1" s="1"/>
  <c r="BE962" i="1"/>
  <c r="AR962" i="1"/>
  <c r="AJ962" i="1"/>
  <c r="AI962" i="1"/>
  <c r="AQ962" i="1" s="1"/>
  <c r="AH962" i="1"/>
  <c r="AP962" i="1" s="1"/>
  <c r="AG962" i="1"/>
  <c r="AF962" i="1"/>
  <c r="AN962" i="1" s="1"/>
  <c r="AE962" i="1"/>
  <c r="AD962" i="1"/>
  <c r="AL962" i="1" s="1"/>
  <c r="BK961" i="1"/>
  <c r="BJ961" i="1"/>
  <c r="AQ961" i="1" s="1"/>
  <c r="BI961" i="1"/>
  <c r="BH961" i="1"/>
  <c r="BG961" i="1"/>
  <c r="BF961" i="1"/>
  <c r="BE961" i="1"/>
  <c r="AL961" i="1" s="1"/>
  <c r="AR961" i="1"/>
  <c r="AN961" i="1"/>
  <c r="AJ961" i="1"/>
  <c r="AI961" i="1"/>
  <c r="AH961" i="1"/>
  <c r="AP961" i="1" s="1"/>
  <c r="AG961" i="1"/>
  <c r="AF961" i="1"/>
  <c r="AE961" i="1"/>
  <c r="AD961" i="1"/>
  <c r="BK960" i="1"/>
  <c r="BJ960" i="1"/>
  <c r="BI960" i="1"/>
  <c r="BH960" i="1"/>
  <c r="AO960" i="1" s="1"/>
  <c r="BG960" i="1"/>
  <c r="BF960" i="1"/>
  <c r="BE960" i="1"/>
  <c r="AQ960" i="1"/>
  <c r="AM960" i="1"/>
  <c r="AJ960" i="1"/>
  <c r="AR960" i="1" s="1"/>
  <c r="AI960" i="1"/>
  <c r="AH960" i="1"/>
  <c r="AP960" i="1" s="1"/>
  <c r="AG960" i="1"/>
  <c r="AF960" i="1"/>
  <c r="AN960" i="1" s="1"/>
  <c r="AE960" i="1"/>
  <c r="AD960" i="1"/>
  <c r="AL960" i="1" s="1"/>
  <c r="BK959" i="1"/>
  <c r="BJ959" i="1"/>
  <c r="AQ959" i="1" s="1"/>
  <c r="BI959" i="1"/>
  <c r="BH959" i="1"/>
  <c r="BG959" i="1"/>
  <c r="BF959" i="1"/>
  <c r="BE959" i="1"/>
  <c r="AR959" i="1"/>
  <c r="AP959" i="1"/>
  <c r="AN959" i="1"/>
  <c r="AM959" i="1"/>
  <c r="AJ959" i="1"/>
  <c r="AI959" i="1"/>
  <c r="AH959" i="1"/>
  <c r="AG959" i="1"/>
  <c r="AF959" i="1"/>
  <c r="AE959" i="1"/>
  <c r="AD959" i="1"/>
  <c r="AL959" i="1" s="1"/>
  <c r="BK958" i="1"/>
  <c r="BJ958" i="1"/>
  <c r="BI958" i="1"/>
  <c r="BH958" i="1"/>
  <c r="AO958" i="1" s="1"/>
  <c r="BG958" i="1"/>
  <c r="BF958" i="1"/>
  <c r="BE958" i="1"/>
  <c r="AN958" i="1"/>
  <c r="AM958" i="1"/>
  <c r="AJ958" i="1"/>
  <c r="AR958" i="1" s="1"/>
  <c r="AI958" i="1"/>
  <c r="AQ958" i="1" s="1"/>
  <c r="AH958" i="1"/>
  <c r="AP958" i="1" s="1"/>
  <c r="AG958" i="1"/>
  <c r="AF958" i="1"/>
  <c r="AE958" i="1"/>
  <c r="AD958" i="1"/>
  <c r="AL958" i="1" s="1"/>
  <c r="BK957" i="1"/>
  <c r="BJ957" i="1"/>
  <c r="BI957" i="1"/>
  <c r="BH957" i="1"/>
  <c r="AO957" i="1" s="1"/>
  <c r="BG957" i="1"/>
  <c r="BF957" i="1"/>
  <c r="BE957" i="1"/>
  <c r="AR957" i="1"/>
  <c r="AP957" i="1"/>
  <c r="AM957" i="1"/>
  <c r="AJ957" i="1"/>
  <c r="AI957" i="1"/>
  <c r="AH957" i="1"/>
  <c r="AG957" i="1"/>
  <c r="AF957" i="1"/>
  <c r="AN957" i="1" s="1"/>
  <c r="AE957" i="1"/>
  <c r="AD957" i="1"/>
  <c r="AL957" i="1" s="1"/>
  <c r="BK956" i="1"/>
  <c r="BJ956" i="1"/>
  <c r="BI956" i="1"/>
  <c r="BH956" i="1"/>
  <c r="BG956" i="1"/>
  <c r="BF956" i="1"/>
  <c r="AM956" i="1" s="1"/>
  <c r="BE956" i="1"/>
  <c r="AR956" i="1"/>
  <c r="AO956" i="1"/>
  <c r="AJ956" i="1"/>
  <c r="AI956" i="1"/>
  <c r="AQ956" i="1" s="1"/>
  <c r="AH956" i="1"/>
  <c r="AP956" i="1" s="1"/>
  <c r="AG956" i="1"/>
  <c r="AF956" i="1"/>
  <c r="AE956" i="1"/>
  <c r="AD956" i="1"/>
  <c r="AL956" i="1" s="1"/>
  <c r="BK955" i="1"/>
  <c r="BJ955" i="1"/>
  <c r="BI955" i="1"/>
  <c r="BH955" i="1"/>
  <c r="BG955" i="1"/>
  <c r="BF955" i="1"/>
  <c r="BE955" i="1"/>
  <c r="AR955" i="1"/>
  <c r="AP955" i="1"/>
  <c r="AN955" i="1"/>
  <c r="AL955" i="1"/>
  <c r="AJ955" i="1"/>
  <c r="AI955" i="1"/>
  <c r="AQ955" i="1" s="1"/>
  <c r="AH955" i="1"/>
  <c r="AG955" i="1"/>
  <c r="AO955" i="1" s="1"/>
  <c r="AF955" i="1"/>
  <c r="AE955" i="1"/>
  <c r="AM955" i="1" s="1"/>
  <c r="AD955" i="1"/>
  <c r="BK954" i="1"/>
  <c r="BJ954" i="1"/>
  <c r="BI954" i="1"/>
  <c r="BH954" i="1"/>
  <c r="AO954" i="1" s="1"/>
  <c r="BG954" i="1"/>
  <c r="AN954" i="1" s="1"/>
  <c r="BF954" i="1"/>
  <c r="BE954" i="1"/>
  <c r="AL954" i="1" s="1"/>
  <c r="AJ954" i="1"/>
  <c r="AR954" i="1" s="1"/>
  <c r="AI954" i="1"/>
  <c r="AQ954" i="1" s="1"/>
  <c r="AH954" i="1"/>
  <c r="AG954" i="1"/>
  <c r="AF954" i="1"/>
  <c r="AE954" i="1"/>
  <c r="AM954" i="1" s="1"/>
  <c r="AD954" i="1"/>
  <c r="BK953" i="1"/>
  <c r="AR953" i="1" s="1"/>
  <c r="BJ953" i="1"/>
  <c r="BI953" i="1"/>
  <c r="BH953" i="1"/>
  <c r="BG953" i="1"/>
  <c r="BF953" i="1"/>
  <c r="BE953" i="1"/>
  <c r="AL953" i="1" s="1"/>
  <c r="AO953" i="1"/>
  <c r="AJ953" i="1"/>
  <c r="AI953" i="1"/>
  <c r="AQ953" i="1" s="1"/>
  <c r="AH953" i="1"/>
  <c r="AG953" i="1"/>
  <c r="AF953" i="1"/>
  <c r="AN953" i="1" s="1"/>
  <c r="AE953" i="1"/>
  <c r="AM953" i="1" s="1"/>
  <c r="AD953" i="1"/>
  <c r="BK952" i="1"/>
  <c r="BJ952" i="1"/>
  <c r="AQ952" i="1" s="1"/>
  <c r="BI952" i="1"/>
  <c r="AP952" i="1" s="1"/>
  <c r="BH952" i="1"/>
  <c r="AO952" i="1" s="1"/>
  <c r="BG952" i="1"/>
  <c r="AN952" i="1" s="1"/>
  <c r="BF952" i="1"/>
  <c r="BE952" i="1"/>
  <c r="AL952" i="1" s="1"/>
  <c r="AJ952" i="1"/>
  <c r="AI952" i="1"/>
  <c r="AH952" i="1"/>
  <c r="AG952" i="1"/>
  <c r="AF952" i="1"/>
  <c r="AE952" i="1"/>
  <c r="AM952" i="1" s="1"/>
  <c r="AD952" i="1"/>
  <c r="BK951" i="1"/>
  <c r="AR951" i="1" s="1"/>
  <c r="BJ951" i="1"/>
  <c r="BI951" i="1"/>
  <c r="BH951" i="1"/>
  <c r="BG951" i="1"/>
  <c r="BF951" i="1"/>
  <c r="BE951" i="1"/>
  <c r="AL951" i="1" s="1"/>
  <c r="AN951" i="1"/>
  <c r="AJ951" i="1"/>
  <c r="AI951" i="1"/>
  <c r="AQ951" i="1" s="1"/>
  <c r="AH951" i="1"/>
  <c r="AP951" i="1" s="1"/>
  <c r="AG951" i="1"/>
  <c r="AO951" i="1" s="1"/>
  <c r="AF951" i="1"/>
  <c r="AE951" i="1"/>
  <c r="AM951" i="1" s="1"/>
  <c r="AD951" i="1"/>
  <c r="BK950" i="1"/>
  <c r="BJ950" i="1"/>
  <c r="BI950" i="1"/>
  <c r="AP950" i="1" s="1"/>
  <c r="BH950" i="1"/>
  <c r="BG950" i="1"/>
  <c r="AN950" i="1" s="1"/>
  <c r="BF950" i="1"/>
  <c r="BE950" i="1"/>
  <c r="AO950" i="1"/>
  <c r="AJ950" i="1"/>
  <c r="AR950" i="1" s="1"/>
  <c r="AI950" i="1"/>
  <c r="AQ950" i="1" s="1"/>
  <c r="AH950" i="1"/>
  <c r="AG950" i="1"/>
  <c r="AF950" i="1"/>
  <c r="AE950" i="1"/>
  <c r="AM950" i="1" s="1"/>
  <c r="AD950" i="1"/>
  <c r="BK949" i="1"/>
  <c r="BJ949" i="1"/>
  <c r="BI949" i="1"/>
  <c r="AP949" i="1" s="1"/>
  <c r="BH949" i="1"/>
  <c r="BG949" i="1"/>
  <c r="BF949" i="1"/>
  <c r="BE949" i="1"/>
  <c r="AL949" i="1" s="1"/>
  <c r="AR949" i="1"/>
  <c r="AN949" i="1"/>
  <c r="AJ949" i="1"/>
  <c r="AI949" i="1"/>
  <c r="AQ949" i="1" s="1"/>
  <c r="AH949" i="1"/>
  <c r="AG949" i="1"/>
  <c r="AO949" i="1" s="1"/>
  <c r="AF949" i="1"/>
  <c r="AE949" i="1"/>
  <c r="AM949" i="1" s="1"/>
  <c r="AD949" i="1"/>
  <c r="BK948" i="1"/>
  <c r="BJ948" i="1"/>
  <c r="BI948" i="1"/>
  <c r="AP948" i="1" s="1"/>
  <c r="BH948" i="1"/>
  <c r="BG948" i="1"/>
  <c r="BF948" i="1"/>
  <c r="BE948" i="1"/>
  <c r="AO948" i="1"/>
  <c r="AM948" i="1"/>
  <c r="AL948" i="1"/>
  <c r="AJ948" i="1"/>
  <c r="AR948" i="1" s="1"/>
  <c r="AI948" i="1"/>
  <c r="AQ948" i="1" s="1"/>
  <c r="AH948" i="1"/>
  <c r="AG948" i="1"/>
  <c r="AF948" i="1"/>
  <c r="AE948" i="1"/>
  <c r="AD948" i="1"/>
  <c r="AJ947" i="1"/>
  <c r="AI947" i="1"/>
  <c r="AH947" i="1"/>
  <c r="AG947" i="1"/>
  <c r="AF947" i="1"/>
  <c r="AE947" i="1"/>
  <c r="AD947" i="1"/>
  <c r="AJ946" i="1"/>
  <c r="AI946" i="1"/>
  <c r="AH946" i="1"/>
  <c r="AG946" i="1"/>
  <c r="AF946" i="1"/>
  <c r="AE946" i="1"/>
  <c r="AD946" i="1"/>
  <c r="AJ945" i="1"/>
  <c r="AI945" i="1"/>
  <c r="AH945" i="1"/>
  <c r="AG945" i="1"/>
  <c r="AF945" i="1"/>
  <c r="AE945" i="1"/>
  <c r="AD945" i="1"/>
  <c r="AJ944" i="1"/>
  <c r="AI944" i="1"/>
  <c r="AH944" i="1"/>
  <c r="AG944" i="1"/>
  <c r="AF944" i="1"/>
  <c r="AE944" i="1"/>
  <c r="AD944" i="1"/>
  <c r="AJ943" i="1"/>
  <c r="AI943" i="1"/>
  <c r="AH943" i="1"/>
  <c r="AG943" i="1"/>
  <c r="AF943" i="1"/>
  <c r="AE943" i="1"/>
  <c r="AD943" i="1"/>
  <c r="AJ942" i="1"/>
  <c r="AI942" i="1"/>
  <c r="AH942" i="1"/>
  <c r="AG942" i="1"/>
  <c r="AF942" i="1"/>
  <c r="AE942" i="1"/>
  <c r="AD942" i="1"/>
  <c r="AJ941" i="1"/>
  <c r="AI941" i="1"/>
  <c r="AH941" i="1"/>
  <c r="AG941" i="1"/>
  <c r="AF941" i="1"/>
  <c r="AE941" i="1"/>
  <c r="AD941" i="1"/>
  <c r="AJ940" i="1"/>
  <c r="AI940" i="1"/>
  <c r="AH940" i="1"/>
  <c r="AG940" i="1"/>
  <c r="AF940" i="1"/>
  <c r="AE940" i="1"/>
  <c r="AD940" i="1"/>
  <c r="AJ939" i="1"/>
  <c r="AI939" i="1"/>
  <c r="AH939" i="1"/>
  <c r="AG939" i="1"/>
  <c r="AF939" i="1"/>
  <c r="AE939" i="1"/>
  <c r="AD939" i="1"/>
  <c r="AJ938" i="1"/>
  <c r="AI938" i="1"/>
  <c r="AH938" i="1"/>
  <c r="AG938" i="1"/>
  <c r="AF938" i="1"/>
  <c r="AE938" i="1"/>
  <c r="AD938" i="1"/>
  <c r="AJ937" i="1"/>
  <c r="AI937" i="1"/>
  <c r="AH937" i="1"/>
  <c r="AG937" i="1"/>
  <c r="AF937" i="1"/>
  <c r="AE937" i="1"/>
  <c r="AD937" i="1"/>
  <c r="AJ936" i="1"/>
  <c r="AI936" i="1"/>
  <c r="AH936" i="1"/>
  <c r="AG936" i="1"/>
  <c r="AF936" i="1"/>
  <c r="AE936" i="1"/>
  <c r="AD936" i="1"/>
  <c r="AJ935" i="1"/>
  <c r="AI935" i="1"/>
  <c r="AH935" i="1"/>
  <c r="AG935" i="1"/>
  <c r="AF935" i="1"/>
  <c r="AE935" i="1"/>
  <c r="AD935" i="1"/>
  <c r="AJ933" i="1"/>
  <c r="AI933" i="1"/>
  <c r="AH933" i="1"/>
  <c r="AG933" i="1"/>
  <c r="AF933" i="1"/>
  <c r="AE933" i="1"/>
  <c r="AD933" i="1"/>
  <c r="AJ932" i="1"/>
  <c r="AI932" i="1"/>
  <c r="AH932" i="1"/>
  <c r="AG932" i="1"/>
  <c r="AF932" i="1"/>
  <c r="AE932" i="1"/>
  <c r="AD932" i="1"/>
  <c r="AJ931" i="1"/>
  <c r="AI931" i="1"/>
  <c r="AH931" i="1"/>
  <c r="AG931" i="1"/>
  <c r="AF931" i="1"/>
  <c r="AE931" i="1"/>
  <c r="AD931" i="1"/>
  <c r="AJ930" i="1"/>
  <c r="AI930" i="1"/>
  <c r="AH930" i="1"/>
  <c r="AG930" i="1"/>
  <c r="AF930" i="1"/>
  <c r="AE930" i="1"/>
  <c r="AD930" i="1"/>
  <c r="AJ929" i="1"/>
  <c r="AI929" i="1"/>
  <c r="AH929" i="1"/>
  <c r="AG929" i="1"/>
  <c r="AF929" i="1"/>
  <c r="AE929" i="1"/>
  <c r="AD929" i="1"/>
  <c r="AJ928" i="1"/>
  <c r="AI928" i="1"/>
  <c r="AH928" i="1"/>
  <c r="AG928" i="1"/>
  <c r="AF928" i="1"/>
  <c r="AE928" i="1"/>
  <c r="AD928" i="1"/>
  <c r="AJ927" i="1"/>
  <c r="AI927" i="1"/>
  <c r="AH927" i="1"/>
  <c r="AG927" i="1"/>
  <c r="AF927" i="1"/>
  <c r="AE927" i="1"/>
  <c r="AD927" i="1"/>
  <c r="AJ926" i="1"/>
  <c r="AI926" i="1"/>
  <c r="AH926" i="1"/>
  <c r="AG926" i="1"/>
  <c r="AF926" i="1"/>
  <c r="AE926" i="1"/>
  <c r="AD926" i="1"/>
  <c r="AJ925" i="1"/>
  <c r="AI925" i="1"/>
  <c r="AH925" i="1"/>
  <c r="AG925" i="1"/>
  <c r="AF925" i="1"/>
  <c r="AE925" i="1"/>
  <c r="AD925" i="1"/>
  <c r="BK924" i="1"/>
  <c r="BJ924" i="1"/>
  <c r="BI924" i="1"/>
  <c r="BH924" i="1"/>
  <c r="BG924" i="1"/>
  <c r="BF924" i="1"/>
  <c r="BE924" i="1"/>
  <c r="AL924" i="1" s="1"/>
  <c r="AQ924" i="1"/>
  <c r="AN924" i="1"/>
  <c r="AJ924" i="1"/>
  <c r="AR924" i="1" s="1"/>
  <c r="AI924" i="1"/>
  <c r="AH924" i="1"/>
  <c r="AP924" i="1" s="1"/>
  <c r="AG924" i="1"/>
  <c r="AO924" i="1" s="1"/>
  <c r="AF924" i="1"/>
  <c r="AE924" i="1"/>
  <c r="AM924" i="1" s="1"/>
  <c r="AD924" i="1"/>
  <c r="BK923" i="1"/>
  <c r="BJ923" i="1"/>
  <c r="AQ923" i="1" s="1"/>
  <c r="BI923" i="1"/>
  <c r="BH923" i="1"/>
  <c r="BG923" i="1"/>
  <c r="AN923" i="1" s="1"/>
  <c r="BF923" i="1"/>
  <c r="BE923" i="1"/>
  <c r="AP923" i="1"/>
  <c r="AL923" i="1"/>
  <c r="AJ923" i="1"/>
  <c r="AI923" i="1"/>
  <c r="AH923" i="1"/>
  <c r="AG923" i="1"/>
  <c r="AO923" i="1" s="1"/>
  <c r="AF923" i="1"/>
  <c r="AE923" i="1"/>
  <c r="AM923" i="1" s="1"/>
  <c r="AD923" i="1"/>
  <c r="BK922" i="1"/>
  <c r="BJ922" i="1"/>
  <c r="BI922" i="1"/>
  <c r="BH922" i="1"/>
  <c r="BG922" i="1"/>
  <c r="AN922" i="1" s="1"/>
  <c r="BF922" i="1"/>
  <c r="BE922" i="1"/>
  <c r="AL922" i="1"/>
  <c r="AJ922" i="1"/>
  <c r="AI922" i="1"/>
  <c r="AQ922" i="1" s="1"/>
  <c r="AH922" i="1"/>
  <c r="AP922" i="1" s="1"/>
  <c r="AG922" i="1"/>
  <c r="AO922" i="1" s="1"/>
  <c r="AF922" i="1"/>
  <c r="AE922" i="1"/>
  <c r="AM922" i="1" s="1"/>
  <c r="AD922" i="1"/>
  <c r="BK921" i="1"/>
  <c r="AR921" i="1" s="1"/>
  <c r="BJ921" i="1"/>
  <c r="BI921" i="1"/>
  <c r="AP921" i="1" s="1"/>
  <c r="BH921" i="1"/>
  <c r="BG921" i="1"/>
  <c r="BF921" i="1"/>
  <c r="BE921" i="1"/>
  <c r="AQ921" i="1"/>
  <c r="AO921" i="1"/>
  <c r="AM921" i="1"/>
  <c r="AJ921" i="1"/>
  <c r="AI921" i="1"/>
  <c r="AH921" i="1"/>
  <c r="AG921" i="1"/>
  <c r="AF921" i="1"/>
  <c r="AE921" i="1"/>
  <c r="AD921" i="1"/>
  <c r="BK920" i="1"/>
  <c r="BJ920" i="1"/>
  <c r="BI920" i="1"/>
  <c r="BH920" i="1"/>
  <c r="BG920" i="1"/>
  <c r="AN920" i="1" s="1"/>
  <c r="BF920" i="1"/>
  <c r="BE920" i="1"/>
  <c r="AP920" i="1"/>
  <c r="AL920" i="1"/>
  <c r="AJ920" i="1"/>
  <c r="AR920" i="1" s="1"/>
  <c r="AI920" i="1"/>
  <c r="AQ920" i="1" s="1"/>
  <c r="AH920" i="1"/>
  <c r="AG920" i="1"/>
  <c r="AO920" i="1" s="1"/>
  <c r="AF920" i="1"/>
  <c r="AE920" i="1"/>
  <c r="AM920" i="1" s="1"/>
  <c r="AD920" i="1"/>
  <c r="BK919" i="1"/>
  <c r="AR919" i="1" s="1"/>
  <c r="BJ919" i="1"/>
  <c r="BI919" i="1"/>
  <c r="AP919" i="1" s="1"/>
  <c r="BH919" i="1"/>
  <c r="BG919" i="1"/>
  <c r="BF919" i="1"/>
  <c r="BE919" i="1"/>
  <c r="AQ919" i="1"/>
  <c r="AO919" i="1"/>
  <c r="AM919" i="1"/>
  <c r="AL919" i="1"/>
  <c r="AJ919" i="1"/>
  <c r="AI919" i="1"/>
  <c r="AH919" i="1"/>
  <c r="AG919" i="1"/>
  <c r="AF919" i="1"/>
  <c r="AE919" i="1"/>
  <c r="AD919" i="1"/>
  <c r="BK918" i="1"/>
  <c r="AR918" i="1" s="1"/>
  <c r="BJ918" i="1"/>
  <c r="BI918" i="1"/>
  <c r="BH918" i="1"/>
  <c r="BG918" i="1"/>
  <c r="BF918" i="1"/>
  <c r="BE918" i="1"/>
  <c r="AQ918" i="1"/>
  <c r="AO918" i="1"/>
  <c r="AM918" i="1"/>
  <c r="AJ918" i="1"/>
  <c r="AI918" i="1"/>
  <c r="AH918" i="1"/>
  <c r="AP918" i="1" s="1"/>
  <c r="AG918" i="1"/>
  <c r="AF918" i="1"/>
  <c r="AN918" i="1" s="1"/>
  <c r="AE918" i="1"/>
  <c r="AD918" i="1"/>
  <c r="AL918" i="1" s="1"/>
  <c r="BK917" i="1"/>
  <c r="BJ917" i="1"/>
  <c r="BI917" i="1"/>
  <c r="BH917" i="1"/>
  <c r="BG917" i="1"/>
  <c r="BF917" i="1"/>
  <c r="BE917" i="1"/>
  <c r="AR917" i="1"/>
  <c r="AQ917" i="1"/>
  <c r="AO917" i="1"/>
  <c r="AM917" i="1"/>
  <c r="AJ917" i="1"/>
  <c r="AI917" i="1"/>
  <c r="AH917" i="1"/>
  <c r="AP917" i="1" s="1"/>
  <c r="AG917" i="1"/>
  <c r="AF917" i="1"/>
  <c r="AN917" i="1" s="1"/>
  <c r="AE917" i="1"/>
  <c r="AD917" i="1"/>
  <c r="AL917" i="1" s="1"/>
  <c r="BK916" i="1"/>
  <c r="BJ916" i="1"/>
  <c r="BI916" i="1"/>
  <c r="BH916" i="1"/>
  <c r="AO916" i="1" s="1"/>
  <c r="BG916" i="1"/>
  <c r="BF916" i="1"/>
  <c r="BE916" i="1"/>
  <c r="AN916" i="1"/>
  <c r="AL916" i="1"/>
  <c r="AJ916" i="1"/>
  <c r="AR916" i="1" s="1"/>
  <c r="AI916" i="1"/>
  <c r="AQ916" i="1" s="1"/>
  <c r="AH916" i="1"/>
  <c r="AP916" i="1" s="1"/>
  <c r="AG916" i="1"/>
  <c r="AF916" i="1"/>
  <c r="AE916" i="1"/>
  <c r="AD916" i="1"/>
  <c r="BK915" i="1"/>
  <c r="BJ915" i="1"/>
  <c r="AQ915" i="1" s="1"/>
  <c r="BI915" i="1"/>
  <c r="BH915" i="1"/>
  <c r="BG915" i="1"/>
  <c r="BF915" i="1"/>
  <c r="BE915" i="1"/>
  <c r="AM915" i="1"/>
  <c r="AJ915" i="1"/>
  <c r="AR915" i="1" s="1"/>
  <c r="AI915" i="1"/>
  <c r="AH915" i="1"/>
  <c r="AP915" i="1" s="1"/>
  <c r="AG915" i="1"/>
  <c r="AO915" i="1" s="1"/>
  <c r="AF915" i="1"/>
  <c r="AN915" i="1" s="1"/>
  <c r="AE915" i="1"/>
  <c r="AD915" i="1"/>
  <c r="AL915" i="1" s="1"/>
  <c r="BK914" i="1"/>
  <c r="BJ914" i="1"/>
  <c r="BI914" i="1"/>
  <c r="BH914" i="1"/>
  <c r="BG914" i="1"/>
  <c r="AN914" i="1" s="1"/>
  <c r="BF914" i="1"/>
  <c r="AM914" i="1" s="1"/>
  <c r="BE914" i="1"/>
  <c r="AP914" i="1"/>
  <c r="AL914" i="1"/>
  <c r="AJ914" i="1"/>
  <c r="AR914" i="1" s="1"/>
  <c r="AI914" i="1"/>
  <c r="AQ914" i="1" s="1"/>
  <c r="AH914" i="1"/>
  <c r="AG914" i="1"/>
  <c r="AF914" i="1"/>
  <c r="AE914" i="1"/>
  <c r="AD914" i="1"/>
  <c r="BK913" i="1"/>
  <c r="BJ913" i="1"/>
  <c r="BI913" i="1"/>
  <c r="BH913" i="1"/>
  <c r="BG913" i="1"/>
  <c r="BF913" i="1"/>
  <c r="BE913" i="1"/>
  <c r="AQ913" i="1"/>
  <c r="AP913" i="1"/>
  <c r="AN913" i="1"/>
  <c r="AJ913" i="1"/>
  <c r="AR913" i="1" s="1"/>
  <c r="AI913" i="1"/>
  <c r="AH913" i="1"/>
  <c r="AG913" i="1"/>
  <c r="AO913" i="1" s="1"/>
  <c r="AF913" i="1"/>
  <c r="AE913" i="1"/>
  <c r="AM913" i="1" s="1"/>
  <c r="AD913" i="1"/>
  <c r="AL913" i="1" s="1"/>
  <c r="BK912" i="1"/>
  <c r="BJ912" i="1"/>
  <c r="BI912" i="1"/>
  <c r="AP912" i="1" s="1"/>
  <c r="BH912" i="1"/>
  <c r="BG912" i="1"/>
  <c r="BF912" i="1"/>
  <c r="BE912" i="1"/>
  <c r="AR912" i="1"/>
  <c r="AO912" i="1"/>
  <c r="AM912" i="1"/>
  <c r="AJ912" i="1"/>
  <c r="AI912" i="1"/>
  <c r="AH912" i="1"/>
  <c r="AG912" i="1"/>
  <c r="AF912" i="1"/>
  <c r="AE912" i="1"/>
  <c r="AD912" i="1"/>
  <c r="AL912" i="1" s="1"/>
  <c r="BK911" i="1"/>
  <c r="BJ911" i="1"/>
  <c r="BI911" i="1"/>
  <c r="BH911" i="1"/>
  <c r="BG911" i="1"/>
  <c r="BF911" i="1"/>
  <c r="BE911" i="1"/>
  <c r="AR911" i="1"/>
  <c r="AQ911" i="1"/>
  <c r="AM911" i="1"/>
  <c r="AJ911" i="1"/>
  <c r="AI911" i="1"/>
  <c r="AH911" i="1"/>
  <c r="AP911" i="1" s="1"/>
  <c r="AG911" i="1"/>
  <c r="AO911" i="1" s="1"/>
  <c r="AF911" i="1"/>
  <c r="AN911" i="1" s="1"/>
  <c r="AE911" i="1"/>
  <c r="AD911" i="1"/>
  <c r="AL911" i="1" s="1"/>
  <c r="BK910" i="1"/>
  <c r="BJ910" i="1"/>
  <c r="BI910" i="1"/>
  <c r="BH910" i="1"/>
  <c r="BG910" i="1"/>
  <c r="AN910" i="1" s="1"/>
  <c r="BF910" i="1"/>
  <c r="AM910" i="1" s="1"/>
  <c r="BE910" i="1"/>
  <c r="AR910" i="1"/>
  <c r="AP910" i="1"/>
  <c r="AJ910" i="1"/>
  <c r="AI910" i="1"/>
  <c r="AQ910" i="1" s="1"/>
  <c r="AH910" i="1"/>
  <c r="AG910" i="1"/>
  <c r="AF910" i="1"/>
  <c r="AE910" i="1"/>
  <c r="AD910" i="1"/>
  <c r="AL910" i="1" s="1"/>
  <c r="BK909" i="1"/>
  <c r="BJ909" i="1"/>
  <c r="BI909" i="1"/>
  <c r="BH909" i="1"/>
  <c r="BG909" i="1"/>
  <c r="BF909" i="1"/>
  <c r="BE909" i="1"/>
  <c r="AR909" i="1"/>
  <c r="AO909" i="1"/>
  <c r="AN909" i="1"/>
  <c r="AL909" i="1"/>
  <c r="AJ909" i="1"/>
  <c r="AI909" i="1"/>
  <c r="AQ909" i="1" s="1"/>
  <c r="AH909" i="1"/>
  <c r="AG909" i="1"/>
  <c r="AF909" i="1"/>
  <c r="AE909" i="1"/>
  <c r="AM909" i="1" s="1"/>
  <c r="AD909" i="1"/>
  <c r="BK908" i="1"/>
  <c r="BJ908" i="1"/>
  <c r="BI908" i="1"/>
  <c r="AP908" i="1" s="1"/>
  <c r="BH908" i="1"/>
  <c r="BG908" i="1"/>
  <c r="BF908" i="1"/>
  <c r="BE908" i="1"/>
  <c r="AL908" i="1" s="1"/>
  <c r="AQ908" i="1"/>
  <c r="AN908" i="1"/>
  <c r="AJ908" i="1"/>
  <c r="AR908" i="1" s="1"/>
  <c r="AI908" i="1"/>
  <c r="AH908" i="1"/>
  <c r="AG908" i="1"/>
  <c r="AO908" i="1" s="1"/>
  <c r="AF908" i="1"/>
  <c r="AE908" i="1"/>
  <c r="AM908" i="1" s="1"/>
  <c r="AD908" i="1"/>
  <c r="BK907" i="1"/>
  <c r="BJ907" i="1"/>
  <c r="BI907" i="1"/>
  <c r="BH907" i="1"/>
  <c r="BG907" i="1"/>
  <c r="AN907" i="1" s="1"/>
  <c r="BF907" i="1"/>
  <c r="BE907" i="1"/>
  <c r="AQ907" i="1"/>
  <c r="AL907" i="1"/>
  <c r="AJ907" i="1"/>
  <c r="AR907" i="1" s="1"/>
  <c r="AI907" i="1"/>
  <c r="AH907" i="1"/>
  <c r="AP907" i="1" s="1"/>
  <c r="AG907" i="1"/>
  <c r="AO907" i="1" s="1"/>
  <c r="AF907" i="1"/>
  <c r="AE907" i="1"/>
  <c r="AD907" i="1"/>
  <c r="BK906" i="1"/>
  <c r="BJ906" i="1"/>
  <c r="BI906" i="1"/>
  <c r="BH906" i="1"/>
  <c r="BG906" i="1"/>
  <c r="BF906" i="1"/>
  <c r="BE906" i="1"/>
  <c r="AP906" i="1"/>
  <c r="AN906" i="1"/>
  <c r="AJ906" i="1"/>
  <c r="AI906" i="1"/>
  <c r="AH906" i="1"/>
  <c r="AG906" i="1"/>
  <c r="AO906" i="1" s="1"/>
  <c r="AF906" i="1"/>
  <c r="AE906" i="1"/>
  <c r="AM906" i="1" s="1"/>
  <c r="AD906" i="1"/>
  <c r="AL906" i="1" s="1"/>
  <c r="BK905" i="1"/>
  <c r="BJ905" i="1"/>
  <c r="BI905" i="1"/>
  <c r="BH905" i="1"/>
  <c r="BG905" i="1"/>
  <c r="BF905" i="1"/>
  <c r="BE905" i="1"/>
  <c r="AR905" i="1"/>
  <c r="AM905" i="1"/>
  <c r="AJ905" i="1"/>
  <c r="AI905" i="1"/>
  <c r="AQ905" i="1" s="1"/>
  <c r="AH905" i="1"/>
  <c r="AG905" i="1"/>
  <c r="AO905" i="1" s="1"/>
  <c r="AF905" i="1"/>
  <c r="AN905" i="1" s="1"/>
  <c r="AE905" i="1"/>
  <c r="AD905" i="1"/>
  <c r="BK904" i="1"/>
  <c r="BJ904" i="1"/>
  <c r="BI904" i="1"/>
  <c r="AP904" i="1" s="1"/>
  <c r="BH904" i="1"/>
  <c r="BG904" i="1"/>
  <c r="BF904" i="1"/>
  <c r="BE904" i="1"/>
  <c r="AO904" i="1"/>
  <c r="AM904" i="1"/>
  <c r="AJ904" i="1"/>
  <c r="AR904" i="1" s="1"/>
  <c r="AI904" i="1"/>
  <c r="AQ904" i="1" s="1"/>
  <c r="AH904" i="1"/>
  <c r="AG904" i="1"/>
  <c r="AF904" i="1"/>
  <c r="AN904" i="1" s="1"/>
  <c r="AE904" i="1"/>
  <c r="AD904" i="1"/>
  <c r="AL904" i="1" s="1"/>
  <c r="BK903" i="1"/>
  <c r="BJ903" i="1"/>
  <c r="BI903" i="1"/>
  <c r="BH903" i="1"/>
  <c r="BG903" i="1"/>
  <c r="BF903" i="1"/>
  <c r="AM903" i="1" s="1"/>
  <c r="BE903" i="1"/>
  <c r="AR903" i="1"/>
  <c r="AQ903" i="1"/>
  <c r="AO903" i="1"/>
  <c r="AL903" i="1"/>
  <c r="AJ903" i="1"/>
  <c r="AI903" i="1"/>
  <c r="AH903" i="1"/>
  <c r="AP903" i="1" s="1"/>
  <c r="AG903" i="1"/>
  <c r="AF903" i="1"/>
  <c r="AE903" i="1"/>
  <c r="AD903" i="1"/>
  <c r="BK902" i="1"/>
  <c r="AR902" i="1" s="1"/>
  <c r="BJ902" i="1"/>
  <c r="BI902" i="1"/>
  <c r="BH902" i="1"/>
  <c r="BG902" i="1"/>
  <c r="BF902" i="1"/>
  <c r="BE902" i="1"/>
  <c r="AQ902" i="1"/>
  <c r="AP902" i="1"/>
  <c r="AM902" i="1"/>
  <c r="AJ902" i="1"/>
  <c r="AI902" i="1"/>
  <c r="AH902" i="1"/>
  <c r="AG902" i="1"/>
  <c r="AF902" i="1"/>
  <c r="AN902" i="1" s="1"/>
  <c r="AE902" i="1"/>
  <c r="AD902" i="1"/>
  <c r="AL902" i="1" s="1"/>
  <c r="BK901" i="1"/>
  <c r="BJ901" i="1"/>
  <c r="BI901" i="1"/>
  <c r="BH901" i="1"/>
  <c r="BG901" i="1"/>
  <c r="BF901" i="1"/>
  <c r="AM901" i="1" s="1"/>
  <c r="BE901" i="1"/>
  <c r="AO901" i="1"/>
  <c r="AL901" i="1"/>
  <c r="AJ901" i="1"/>
  <c r="AR901" i="1" s="1"/>
  <c r="AI901" i="1"/>
  <c r="AQ901" i="1" s="1"/>
  <c r="AH901" i="1"/>
  <c r="AP901" i="1" s="1"/>
  <c r="AG901" i="1"/>
  <c r="AF901" i="1"/>
  <c r="AE901" i="1"/>
  <c r="AD901" i="1"/>
  <c r="BK900" i="1"/>
  <c r="AR900" i="1" s="1"/>
  <c r="BJ900" i="1"/>
  <c r="BI900" i="1"/>
  <c r="AP900" i="1" s="1"/>
  <c r="BH900" i="1"/>
  <c r="BG900" i="1"/>
  <c r="BF900" i="1"/>
  <c r="BE900" i="1"/>
  <c r="AQ900" i="1"/>
  <c r="AO900" i="1"/>
  <c r="AN900" i="1"/>
  <c r="AL900" i="1"/>
  <c r="AJ900" i="1"/>
  <c r="AI900" i="1"/>
  <c r="AH900" i="1"/>
  <c r="AG900" i="1"/>
  <c r="AF900" i="1"/>
  <c r="AE900" i="1"/>
  <c r="AM900" i="1" s="1"/>
  <c r="AD900" i="1"/>
  <c r="BK899" i="1"/>
  <c r="BJ899" i="1"/>
  <c r="BI899" i="1"/>
  <c r="BH899" i="1"/>
  <c r="BG899" i="1"/>
  <c r="BF899" i="1"/>
  <c r="AM899" i="1" s="1"/>
  <c r="BE899" i="1"/>
  <c r="AQ899" i="1"/>
  <c r="AO899" i="1"/>
  <c r="AL899" i="1"/>
  <c r="AJ899" i="1"/>
  <c r="AR899" i="1" s="1"/>
  <c r="AI899" i="1"/>
  <c r="AH899" i="1"/>
  <c r="AP899" i="1" s="1"/>
  <c r="AG899" i="1"/>
  <c r="AF899" i="1"/>
  <c r="AN899" i="1" s="1"/>
  <c r="AE899" i="1"/>
  <c r="AD899" i="1"/>
  <c r="BK898" i="1"/>
  <c r="BJ898" i="1"/>
  <c r="BI898" i="1"/>
  <c r="BH898" i="1"/>
  <c r="BG898" i="1"/>
  <c r="BF898" i="1"/>
  <c r="AM898" i="1" s="1"/>
  <c r="BE898" i="1"/>
  <c r="AQ898" i="1"/>
  <c r="AN898" i="1"/>
  <c r="AJ898" i="1"/>
  <c r="AI898" i="1"/>
  <c r="AH898" i="1"/>
  <c r="AP898" i="1" s="1"/>
  <c r="AG898" i="1"/>
  <c r="AF898" i="1"/>
  <c r="AE898" i="1"/>
  <c r="AD898" i="1"/>
  <c r="AL898" i="1" s="1"/>
  <c r="BK897" i="1"/>
  <c r="BJ897" i="1"/>
  <c r="BI897" i="1"/>
  <c r="BH897" i="1"/>
  <c r="BG897" i="1"/>
  <c r="BF897" i="1"/>
  <c r="BE897" i="1"/>
  <c r="AR897" i="1"/>
  <c r="AN897" i="1"/>
  <c r="AM897" i="1"/>
  <c r="AJ897" i="1"/>
  <c r="AI897" i="1"/>
  <c r="AH897" i="1"/>
  <c r="AP897" i="1" s="1"/>
  <c r="AG897" i="1"/>
  <c r="AF897" i="1"/>
  <c r="AE897" i="1"/>
  <c r="AD897" i="1"/>
  <c r="AL897" i="1" s="1"/>
  <c r="BK896" i="1"/>
  <c r="BJ896" i="1"/>
  <c r="BI896" i="1"/>
  <c r="BH896" i="1"/>
  <c r="BG896" i="1"/>
  <c r="BF896" i="1"/>
  <c r="BE896" i="1"/>
  <c r="AR896" i="1"/>
  <c r="AP896" i="1"/>
  <c r="AM896" i="1"/>
  <c r="AJ896" i="1"/>
  <c r="AI896" i="1"/>
  <c r="AH896" i="1"/>
  <c r="AG896" i="1"/>
  <c r="AF896" i="1"/>
  <c r="AN896" i="1" s="1"/>
  <c r="AE896" i="1"/>
  <c r="AD896" i="1"/>
  <c r="AL896" i="1" s="1"/>
  <c r="BK895" i="1"/>
  <c r="BJ895" i="1"/>
  <c r="BI895" i="1"/>
  <c r="BH895" i="1"/>
  <c r="BG895" i="1"/>
  <c r="BF895" i="1"/>
  <c r="AM895" i="1" s="1"/>
  <c r="BE895" i="1"/>
  <c r="AP895" i="1"/>
  <c r="AL895" i="1"/>
  <c r="AJ895" i="1"/>
  <c r="AR895" i="1" s="1"/>
  <c r="AI895" i="1"/>
  <c r="AQ895" i="1" s="1"/>
  <c r="AH895" i="1"/>
  <c r="AG895" i="1"/>
  <c r="AO895" i="1" s="1"/>
  <c r="AF895" i="1"/>
  <c r="AE895" i="1"/>
  <c r="AD895" i="1"/>
  <c r="BK894" i="1"/>
  <c r="AR894" i="1" s="1"/>
  <c r="BJ894" i="1"/>
  <c r="BI894" i="1"/>
  <c r="AP894" i="1" s="1"/>
  <c r="BH894" i="1"/>
  <c r="BG894" i="1"/>
  <c r="BF894" i="1"/>
  <c r="BE894" i="1"/>
  <c r="AO894" i="1"/>
  <c r="AN894" i="1"/>
  <c r="AL894" i="1"/>
  <c r="AJ894" i="1"/>
  <c r="AI894" i="1"/>
  <c r="AQ894" i="1" s="1"/>
  <c r="AH894" i="1"/>
  <c r="AG894" i="1"/>
  <c r="AF894" i="1"/>
  <c r="AE894" i="1"/>
  <c r="AM894" i="1" s="1"/>
  <c r="AD894" i="1"/>
  <c r="BK893" i="1"/>
  <c r="BJ893" i="1"/>
  <c r="BI893" i="1"/>
  <c r="BH893" i="1"/>
  <c r="AO893" i="1" s="1"/>
  <c r="BG893" i="1"/>
  <c r="AN893" i="1" s="1"/>
  <c r="BF893" i="1"/>
  <c r="BE893" i="1"/>
  <c r="AQ893" i="1"/>
  <c r="AL893" i="1"/>
  <c r="AJ893" i="1"/>
  <c r="AI893" i="1"/>
  <c r="AH893" i="1"/>
  <c r="AG893" i="1"/>
  <c r="AF893" i="1"/>
  <c r="AE893" i="1"/>
  <c r="AM893" i="1" s="1"/>
  <c r="AD893" i="1"/>
  <c r="BK892" i="1"/>
  <c r="AR892" i="1" s="1"/>
  <c r="BJ892" i="1"/>
  <c r="BI892" i="1"/>
  <c r="BH892" i="1"/>
  <c r="BG892" i="1"/>
  <c r="BF892" i="1"/>
  <c r="BE892" i="1"/>
  <c r="AL892" i="1" s="1"/>
  <c r="AQ892" i="1"/>
  <c r="AO892" i="1"/>
  <c r="AJ892" i="1"/>
  <c r="AI892" i="1"/>
  <c r="AH892" i="1"/>
  <c r="AP892" i="1" s="1"/>
  <c r="AG892" i="1"/>
  <c r="AF892" i="1"/>
  <c r="AN892" i="1" s="1"/>
  <c r="AE892" i="1"/>
  <c r="AM892" i="1" s="1"/>
  <c r="AD892" i="1"/>
  <c r="BK891" i="1"/>
  <c r="BJ891" i="1"/>
  <c r="BI891" i="1"/>
  <c r="AP891" i="1" s="1"/>
  <c r="BH891" i="1"/>
  <c r="BG891" i="1"/>
  <c r="BF891" i="1"/>
  <c r="BE891" i="1"/>
  <c r="AQ891" i="1"/>
  <c r="AN891" i="1"/>
  <c r="AJ891" i="1"/>
  <c r="AI891" i="1"/>
  <c r="AH891" i="1"/>
  <c r="AG891" i="1"/>
  <c r="AO891" i="1" s="1"/>
  <c r="AF891" i="1"/>
  <c r="AE891" i="1"/>
  <c r="AD891" i="1"/>
  <c r="AL891" i="1" s="1"/>
  <c r="BK890" i="1"/>
  <c r="BJ890" i="1"/>
  <c r="BI890" i="1"/>
  <c r="BH890" i="1"/>
  <c r="BG890" i="1"/>
  <c r="BF890" i="1"/>
  <c r="BE890" i="1"/>
  <c r="AL890" i="1" s="1"/>
  <c r="AR890" i="1"/>
  <c r="AQ890" i="1"/>
  <c r="AN890" i="1"/>
  <c r="AJ890" i="1"/>
  <c r="AI890" i="1"/>
  <c r="AH890" i="1"/>
  <c r="AP890" i="1" s="1"/>
  <c r="AG890" i="1"/>
  <c r="AO890" i="1" s="1"/>
  <c r="AF890" i="1"/>
  <c r="AE890" i="1"/>
  <c r="AM890" i="1" s="1"/>
  <c r="AD890" i="1"/>
  <c r="BK889" i="1"/>
  <c r="BJ889" i="1"/>
  <c r="BI889" i="1"/>
  <c r="BH889" i="1"/>
  <c r="AO889" i="1" s="1"/>
  <c r="BG889" i="1"/>
  <c r="AN889" i="1" s="1"/>
  <c r="BF889" i="1"/>
  <c r="BE889" i="1"/>
  <c r="AQ889" i="1"/>
  <c r="AM889" i="1"/>
  <c r="AJ889" i="1"/>
  <c r="AR889" i="1" s="1"/>
  <c r="AI889" i="1"/>
  <c r="AH889" i="1"/>
  <c r="AP889" i="1" s="1"/>
  <c r="AG889" i="1"/>
  <c r="AF889" i="1"/>
  <c r="AE889" i="1"/>
  <c r="AD889" i="1"/>
  <c r="AL889" i="1" s="1"/>
  <c r="BK888" i="1"/>
  <c r="BJ888" i="1"/>
  <c r="BI888" i="1"/>
  <c r="AP888" i="1" s="1"/>
  <c r="BH888" i="1"/>
  <c r="BG888" i="1"/>
  <c r="BF888" i="1"/>
  <c r="BE888" i="1"/>
  <c r="AR888" i="1"/>
  <c r="AO888" i="1"/>
  <c r="AN888" i="1"/>
  <c r="AL888" i="1"/>
  <c r="AJ888" i="1"/>
  <c r="AI888" i="1"/>
  <c r="AQ888" i="1" s="1"/>
  <c r="AH888" i="1"/>
  <c r="AG888" i="1"/>
  <c r="AF888" i="1"/>
  <c r="AE888" i="1"/>
  <c r="AM888" i="1" s="1"/>
  <c r="AD888" i="1"/>
  <c r="BK887" i="1"/>
  <c r="BJ887" i="1"/>
  <c r="BI887" i="1"/>
  <c r="BH887" i="1"/>
  <c r="BG887" i="1"/>
  <c r="BF887" i="1"/>
  <c r="AM887" i="1" s="1"/>
  <c r="BE887" i="1"/>
  <c r="AL887" i="1" s="1"/>
  <c r="AQ887" i="1"/>
  <c r="AJ887" i="1"/>
  <c r="AI887" i="1"/>
  <c r="AH887" i="1"/>
  <c r="AG887" i="1"/>
  <c r="AO887" i="1" s="1"/>
  <c r="AF887" i="1"/>
  <c r="AE887" i="1"/>
  <c r="AD887" i="1"/>
  <c r="BK886" i="1"/>
  <c r="AR886" i="1" s="1"/>
  <c r="BJ886" i="1"/>
  <c r="BI886" i="1"/>
  <c r="BH886" i="1"/>
  <c r="BG886" i="1"/>
  <c r="BF886" i="1"/>
  <c r="BE886" i="1"/>
  <c r="AQ886" i="1"/>
  <c r="AO886" i="1"/>
  <c r="AM886" i="1"/>
  <c r="AJ886" i="1"/>
  <c r="AI886" i="1"/>
  <c r="AH886" i="1"/>
  <c r="AP886" i="1" s="1"/>
  <c r="AG886" i="1"/>
  <c r="AF886" i="1"/>
  <c r="AE886" i="1"/>
  <c r="AD886" i="1"/>
  <c r="AL886" i="1" s="1"/>
  <c r="BK885" i="1"/>
  <c r="BJ885" i="1"/>
  <c r="BI885" i="1"/>
  <c r="BH885" i="1"/>
  <c r="AO885" i="1" s="1"/>
  <c r="BG885" i="1"/>
  <c r="BF885" i="1"/>
  <c r="BE885" i="1"/>
  <c r="AR885" i="1"/>
  <c r="AN885" i="1"/>
  <c r="AJ885" i="1"/>
  <c r="AI885" i="1"/>
  <c r="AQ885" i="1" s="1"/>
  <c r="AH885" i="1"/>
  <c r="AG885" i="1"/>
  <c r="AF885" i="1"/>
  <c r="AE885" i="1"/>
  <c r="AM885" i="1" s="1"/>
  <c r="AD885" i="1"/>
  <c r="AL885" i="1" s="1"/>
  <c r="BK884" i="1"/>
  <c r="BJ884" i="1"/>
  <c r="BI884" i="1"/>
  <c r="BH884" i="1"/>
  <c r="BG884" i="1"/>
  <c r="BF884" i="1"/>
  <c r="BE884" i="1"/>
  <c r="AL884" i="1" s="1"/>
  <c r="AR884" i="1"/>
  <c r="AN884" i="1"/>
  <c r="AJ884" i="1"/>
  <c r="AI884" i="1"/>
  <c r="AQ884" i="1" s="1"/>
  <c r="AH884" i="1"/>
  <c r="AP884" i="1" s="1"/>
  <c r="AG884" i="1"/>
  <c r="AO884" i="1" s="1"/>
  <c r="AF884" i="1"/>
  <c r="AE884" i="1"/>
  <c r="AD884" i="1"/>
  <c r="BK883" i="1"/>
  <c r="BJ883" i="1"/>
  <c r="AQ883" i="1" s="1"/>
  <c r="BI883" i="1"/>
  <c r="BH883" i="1"/>
  <c r="BG883" i="1"/>
  <c r="BF883" i="1"/>
  <c r="AM883" i="1" s="1"/>
  <c r="BE883" i="1"/>
  <c r="AO883" i="1"/>
  <c r="AJ883" i="1"/>
  <c r="AR883" i="1" s="1"/>
  <c r="AI883" i="1"/>
  <c r="AH883" i="1"/>
  <c r="AG883" i="1"/>
  <c r="AF883" i="1"/>
  <c r="AN883" i="1" s="1"/>
  <c r="AE883" i="1"/>
  <c r="AD883" i="1"/>
  <c r="AL883" i="1" s="1"/>
  <c r="BK882" i="1"/>
  <c r="BJ882" i="1"/>
  <c r="BI882" i="1"/>
  <c r="BH882" i="1"/>
  <c r="BG882" i="1"/>
  <c r="BF882" i="1"/>
  <c r="AM882" i="1" s="1"/>
  <c r="BE882" i="1"/>
  <c r="AR882" i="1"/>
  <c r="AP882" i="1"/>
  <c r="AN882" i="1"/>
  <c r="AJ882" i="1"/>
  <c r="AI882" i="1"/>
  <c r="AH882" i="1"/>
  <c r="AG882" i="1"/>
  <c r="AO882" i="1" s="1"/>
  <c r="AF882" i="1"/>
  <c r="AE882" i="1"/>
  <c r="AD882" i="1"/>
  <c r="AL882" i="1" s="1"/>
  <c r="BK881" i="1"/>
  <c r="BJ881" i="1"/>
  <c r="BI881" i="1"/>
  <c r="BH881" i="1"/>
  <c r="AO881" i="1" s="1"/>
  <c r="BG881" i="1"/>
  <c r="BF881" i="1"/>
  <c r="BE881" i="1"/>
  <c r="AR881" i="1"/>
  <c r="AN881" i="1"/>
  <c r="AM881" i="1"/>
  <c r="AJ881" i="1"/>
  <c r="AI881" i="1"/>
  <c r="AQ881" i="1" s="1"/>
  <c r="AH881" i="1"/>
  <c r="AP881" i="1" s="1"/>
  <c r="AG881" i="1"/>
  <c r="AF881" i="1"/>
  <c r="AE881" i="1"/>
  <c r="AD881" i="1"/>
  <c r="AL881" i="1" s="1"/>
  <c r="BK880" i="1"/>
  <c r="BJ880" i="1"/>
  <c r="BI880" i="1"/>
  <c r="BH880" i="1"/>
  <c r="AO880" i="1" s="1"/>
  <c r="BG880" i="1"/>
  <c r="BF880" i="1"/>
  <c r="AM880" i="1" s="1"/>
  <c r="BE880" i="1"/>
  <c r="AR880" i="1"/>
  <c r="AP880" i="1"/>
  <c r="AJ880" i="1"/>
  <c r="AI880" i="1"/>
  <c r="AQ880" i="1" s="1"/>
  <c r="AH880" i="1"/>
  <c r="AG880" i="1"/>
  <c r="AF880" i="1"/>
  <c r="AN880" i="1" s="1"/>
  <c r="AE880" i="1"/>
  <c r="AD880" i="1"/>
  <c r="AL880" i="1" s="1"/>
  <c r="BK879" i="1"/>
  <c r="BJ879" i="1"/>
  <c r="BI879" i="1"/>
  <c r="AP879" i="1" s="1"/>
  <c r="BH879" i="1"/>
  <c r="BG879" i="1"/>
  <c r="BF879" i="1"/>
  <c r="AM879" i="1" s="1"/>
  <c r="BE879" i="1"/>
  <c r="AR879" i="1"/>
  <c r="AO879" i="1"/>
  <c r="AJ879" i="1"/>
  <c r="AI879" i="1"/>
  <c r="AQ879" i="1" s="1"/>
  <c r="AH879" i="1"/>
  <c r="AG879" i="1"/>
  <c r="AF879" i="1"/>
  <c r="AN879" i="1" s="1"/>
  <c r="AE879" i="1"/>
  <c r="AD879" i="1"/>
  <c r="AL879" i="1" s="1"/>
  <c r="BK878" i="1"/>
  <c r="BJ878" i="1"/>
  <c r="BI878" i="1"/>
  <c r="BH878" i="1"/>
  <c r="BG878" i="1"/>
  <c r="BF878" i="1"/>
  <c r="BE878" i="1"/>
  <c r="AR878" i="1"/>
  <c r="AQ878" i="1"/>
  <c r="AN878" i="1"/>
  <c r="AL878" i="1"/>
  <c r="AJ878" i="1"/>
  <c r="AI878" i="1"/>
  <c r="AH878" i="1"/>
  <c r="AP878" i="1" s="1"/>
  <c r="AG878" i="1"/>
  <c r="AO878" i="1" s="1"/>
  <c r="AF878" i="1"/>
  <c r="AE878" i="1"/>
  <c r="AD878" i="1"/>
  <c r="BK877" i="1"/>
  <c r="BJ877" i="1"/>
  <c r="BI877" i="1"/>
  <c r="BH877" i="1"/>
  <c r="AO877" i="1" s="1"/>
  <c r="BG877" i="1"/>
  <c r="AN877" i="1" s="1"/>
  <c r="BF877" i="1"/>
  <c r="BE877" i="1"/>
  <c r="AQ877" i="1"/>
  <c r="AL877" i="1"/>
  <c r="AJ877" i="1"/>
  <c r="AR877" i="1" s="1"/>
  <c r="AI877" i="1"/>
  <c r="AH877" i="1"/>
  <c r="AG877" i="1"/>
  <c r="AF877" i="1"/>
  <c r="AE877" i="1"/>
  <c r="AM877" i="1" s="1"/>
  <c r="AD877" i="1"/>
  <c r="BK876" i="1"/>
  <c r="AR876" i="1" s="1"/>
  <c r="BJ876" i="1"/>
  <c r="BI876" i="1"/>
  <c r="BH876" i="1"/>
  <c r="BG876" i="1"/>
  <c r="BF876" i="1"/>
  <c r="BE876" i="1"/>
  <c r="AL876" i="1" s="1"/>
  <c r="AO876" i="1"/>
  <c r="AJ876" i="1"/>
  <c r="AI876" i="1"/>
  <c r="AQ876" i="1" s="1"/>
  <c r="AH876" i="1"/>
  <c r="AG876" i="1"/>
  <c r="AF876" i="1"/>
  <c r="AN876" i="1" s="1"/>
  <c r="AE876" i="1"/>
  <c r="AM876" i="1" s="1"/>
  <c r="AD876" i="1"/>
  <c r="BK875" i="1"/>
  <c r="BJ875" i="1"/>
  <c r="AQ875" i="1" s="1"/>
  <c r="BI875" i="1"/>
  <c r="AP875" i="1" s="1"/>
  <c r="BH875" i="1"/>
  <c r="BG875" i="1"/>
  <c r="BF875" i="1"/>
  <c r="BE875" i="1"/>
  <c r="AM875" i="1"/>
  <c r="AJ875" i="1"/>
  <c r="AI875" i="1"/>
  <c r="AH875" i="1"/>
  <c r="AG875" i="1"/>
  <c r="AO875" i="1" s="1"/>
  <c r="AF875" i="1"/>
  <c r="AN875" i="1" s="1"/>
  <c r="AE875" i="1"/>
  <c r="AD875" i="1"/>
  <c r="AL875" i="1" s="1"/>
  <c r="BK874" i="1"/>
  <c r="BJ874" i="1"/>
  <c r="BI874" i="1"/>
  <c r="BH874" i="1"/>
  <c r="BG874" i="1"/>
  <c r="AN874" i="1" s="1"/>
  <c r="BF874" i="1"/>
  <c r="BE874" i="1"/>
  <c r="AL874" i="1"/>
  <c r="AJ874" i="1"/>
  <c r="AR874" i="1" s="1"/>
  <c r="AI874" i="1"/>
  <c r="AQ874" i="1" s="1"/>
  <c r="AH874" i="1"/>
  <c r="AP874" i="1" s="1"/>
  <c r="AG874" i="1"/>
  <c r="AO874" i="1" s="1"/>
  <c r="AF874" i="1"/>
  <c r="AE874" i="1"/>
  <c r="AD874" i="1"/>
  <c r="BK873" i="1"/>
  <c r="BJ873" i="1"/>
  <c r="BI873" i="1"/>
  <c r="AP873" i="1" s="1"/>
  <c r="BH873" i="1"/>
  <c r="BG873" i="1"/>
  <c r="BF873" i="1"/>
  <c r="BE873" i="1"/>
  <c r="AO873" i="1"/>
  <c r="AN873" i="1"/>
  <c r="AJ873" i="1"/>
  <c r="AI873" i="1"/>
  <c r="AH873" i="1"/>
  <c r="AG873" i="1"/>
  <c r="AF873" i="1"/>
  <c r="AE873" i="1"/>
  <c r="AM873" i="1" s="1"/>
  <c r="AD873" i="1"/>
  <c r="AL873" i="1" s="1"/>
  <c r="BK872" i="1"/>
  <c r="BJ872" i="1"/>
  <c r="BI872" i="1"/>
  <c r="AP872" i="1" s="1"/>
  <c r="BH872" i="1"/>
  <c r="BG872" i="1"/>
  <c r="AN872" i="1" s="1"/>
  <c r="BF872" i="1"/>
  <c r="BE872" i="1"/>
  <c r="AL872" i="1" s="1"/>
  <c r="AR872" i="1"/>
  <c r="AJ872" i="1"/>
  <c r="AI872" i="1"/>
  <c r="AQ872" i="1" s="1"/>
  <c r="AH872" i="1"/>
  <c r="AG872" i="1"/>
  <c r="AO872" i="1" s="1"/>
  <c r="AF872" i="1"/>
  <c r="AE872" i="1"/>
  <c r="AM872" i="1" s="1"/>
  <c r="AD872" i="1"/>
  <c r="BK871" i="1"/>
  <c r="BJ871" i="1"/>
  <c r="BI871" i="1"/>
  <c r="BH871" i="1"/>
  <c r="BG871" i="1"/>
  <c r="BF871" i="1"/>
  <c r="BE871" i="1"/>
  <c r="AP871" i="1"/>
  <c r="AO871" i="1"/>
  <c r="AM871" i="1"/>
  <c r="AJ871" i="1"/>
  <c r="AR871" i="1" s="1"/>
  <c r="AI871" i="1"/>
  <c r="AQ871" i="1" s="1"/>
  <c r="AH871" i="1"/>
  <c r="AG871" i="1"/>
  <c r="AF871" i="1"/>
  <c r="AN871" i="1" s="1"/>
  <c r="AE871" i="1"/>
  <c r="AD871" i="1"/>
  <c r="AL871" i="1" s="1"/>
  <c r="BK870" i="1"/>
  <c r="BJ870" i="1"/>
  <c r="BI870" i="1"/>
  <c r="BH870" i="1"/>
  <c r="BG870" i="1"/>
  <c r="BF870" i="1"/>
  <c r="AM870" i="1" s="1"/>
  <c r="BE870" i="1"/>
  <c r="AR870" i="1"/>
  <c r="AO870" i="1"/>
  <c r="AJ870" i="1"/>
  <c r="AI870" i="1"/>
  <c r="AQ870" i="1" s="1"/>
  <c r="AH870" i="1"/>
  <c r="AG870" i="1"/>
  <c r="AF870" i="1"/>
  <c r="AN870" i="1" s="1"/>
  <c r="AE870" i="1"/>
  <c r="AD870" i="1"/>
  <c r="AL870" i="1" s="1"/>
  <c r="BK869" i="1"/>
  <c r="BJ869" i="1"/>
  <c r="BI869" i="1"/>
  <c r="BH869" i="1"/>
  <c r="AO869" i="1" s="1"/>
  <c r="BG869" i="1"/>
  <c r="BF869" i="1"/>
  <c r="AM869" i="1" s="1"/>
  <c r="BE869" i="1"/>
  <c r="AR869" i="1"/>
  <c r="AQ869" i="1"/>
  <c r="AN869" i="1"/>
  <c r="AJ869" i="1"/>
  <c r="AI869" i="1"/>
  <c r="AH869" i="1"/>
  <c r="AG869" i="1"/>
  <c r="AF869" i="1"/>
  <c r="AE869" i="1"/>
  <c r="AD869" i="1"/>
  <c r="AL869" i="1" s="1"/>
  <c r="BK868" i="1"/>
  <c r="BJ868" i="1"/>
  <c r="BI868" i="1"/>
  <c r="BH868" i="1"/>
  <c r="BG868" i="1"/>
  <c r="BF868" i="1"/>
  <c r="BE868" i="1"/>
  <c r="AR868" i="1"/>
  <c r="AL868" i="1"/>
  <c r="AJ868" i="1"/>
  <c r="AI868" i="1"/>
  <c r="AQ868" i="1" s="1"/>
  <c r="AH868" i="1"/>
  <c r="AP868" i="1" s="1"/>
  <c r="AG868" i="1"/>
  <c r="AF868" i="1"/>
  <c r="AN868" i="1" s="1"/>
  <c r="AE868" i="1"/>
  <c r="AD868" i="1"/>
  <c r="BK867" i="1"/>
  <c r="BJ867" i="1"/>
  <c r="AQ867" i="1" s="1"/>
  <c r="BI867" i="1"/>
  <c r="AP867" i="1" s="1"/>
  <c r="BH867" i="1"/>
  <c r="BG867" i="1"/>
  <c r="BF867" i="1"/>
  <c r="BE867" i="1"/>
  <c r="AO867" i="1"/>
  <c r="AN867" i="1"/>
  <c r="AJ867" i="1"/>
  <c r="AI867" i="1"/>
  <c r="AH867" i="1"/>
  <c r="AG867" i="1"/>
  <c r="AF867" i="1"/>
  <c r="AE867" i="1"/>
  <c r="AD867" i="1"/>
  <c r="AL867" i="1" s="1"/>
  <c r="BK866" i="1"/>
  <c r="BJ866" i="1"/>
  <c r="BI866" i="1"/>
  <c r="BH866" i="1"/>
  <c r="BG866" i="1"/>
  <c r="AN866" i="1" s="1"/>
  <c r="BF866" i="1"/>
  <c r="AM866" i="1" s="1"/>
  <c r="BE866" i="1"/>
  <c r="AR866" i="1"/>
  <c r="AP866" i="1"/>
  <c r="AL866" i="1"/>
  <c r="AJ866" i="1"/>
  <c r="AI866" i="1"/>
  <c r="AQ866" i="1" s="1"/>
  <c r="AH866" i="1"/>
  <c r="AG866" i="1"/>
  <c r="AF866" i="1"/>
  <c r="AE866" i="1"/>
  <c r="AD866" i="1"/>
  <c r="BK865" i="1"/>
  <c r="BJ865" i="1"/>
  <c r="BI865" i="1"/>
  <c r="BH865" i="1"/>
  <c r="BG865" i="1"/>
  <c r="BF865" i="1"/>
  <c r="BE865" i="1"/>
  <c r="AQ865" i="1"/>
  <c r="AO865" i="1"/>
  <c r="AJ865" i="1"/>
  <c r="AR865" i="1" s="1"/>
  <c r="AI865" i="1"/>
  <c r="AH865" i="1"/>
  <c r="AP865" i="1" s="1"/>
  <c r="AG865" i="1"/>
  <c r="AF865" i="1"/>
  <c r="AN865" i="1" s="1"/>
  <c r="AE865" i="1"/>
  <c r="AM865" i="1" s="1"/>
  <c r="AD865" i="1"/>
  <c r="AL865" i="1" s="1"/>
  <c r="BK864" i="1"/>
  <c r="BJ864" i="1"/>
  <c r="BI864" i="1"/>
  <c r="BH864" i="1"/>
  <c r="BG864" i="1"/>
  <c r="BF864" i="1"/>
  <c r="AM864" i="1" s="1"/>
  <c r="BE864" i="1"/>
  <c r="AR864" i="1"/>
  <c r="AP864" i="1"/>
  <c r="AO864" i="1"/>
  <c r="AJ864" i="1"/>
  <c r="AI864" i="1"/>
  <c r="AQ864" i="1" s="1"/>
  <c r="AH864" i="1"/>
  <c r="AG864" i="1"/>
  <c r="AF864" i="1"/>
  <c r="AN864" i="1" s="1"/>
  <c r="AE864" i="1"/>
  <c r="AD864" i="1"/>
  <c r="AL864" i="1" s="1"/>
  <c r="BK863" i="1"/>
  <c r="BJ863" i="1"/>
  <c r="BI863" i="1"/>
  <c r="BH863" i="1"/>
  <c r="BG863" i="1"/>
  <c r="BF863" i="1"/>
  <c r="AM863" i="1" s="1"/>
  <c r="BE863" i="1"/>
  <c r="AR863" i="1"/>
  <c r="AQ863" i="1"/>
  <c r="AO863" i="1"/>
  <c r="AJ863" i="1"/>
  <c r="AI863" i="1"/>
  <c r="AH863" i="1"/>
  <c r="AG863" i="1"/>
  <c r="AF863" i="1"/>
  <c r="AN863" i="1" s="1"/>
  <c r="AE863" i="1"/>
  <c r="AD863" i="1"/>
  <c r="AL863" i="1" s="1"/>
  <c r="BK862" i="1"/>
  <c r="BJ862" i="1"/>
  <c r="BI862" i="1"/>
  <c r="BH862" i="1"/>
  <c r="BG862" i="1"/>
  <c r="AN862" i="1" s="1"/>
  <c r="BF862" i="1"/>
  <c r="BE862" i="1"/>
  <c r="AR862" i="1"/>
  <c r="AP862" i="1"/>
  <c r="AL862" i="1"/>
  <c r="AJ862" i="1"/>
  <c r="AI862" i="1"/>
  <c r="AH862" i="1"/>
  <c r="AG862" i="1"/>
  <c r="AO862" i="1" s="1"/>
  <c r="AF862" i="1"/>
  <c r="AE862" i="1"/>
  <c r="AM862" i="1" s="1"/>
  <c r="AD862" i="1"/>
  <c r="BK861" i="1"/>
  <c r="AR861" i="1" s="1"/>
  <c r="BJ861" i="1"/>
  <c r="BI861" i="1"/>
  <c r="BH861" i="1"/>
  <c r="BG861" i="1"/>
  <c r="BF861" i="1"/>
  <c r="BE861" i="1"/>
  <c r="AL861" i="1" s="1"/>
  <c r="AQ861" i="1"/>
  <c r="AO861" i="1"/>
  <c r="AJ861" i="1"/>
  <c r="AI861" i="1"/>
  <c r="AH861" i="1"/>
  <c r="AP861" i="1" s="1"/>
  <c r="AG861" i="1"/>
  <c r="AF861" i="1"/>
  <c r="AE861" i="1"/>
  <c r="AM861" i="1" s="1"/>
  <c r="AD861" i="1"/>
  <c r="BK860" i="1"/>
  <c r="BJ860" i="1"/>
  <c r="BI860" i="1"/>
  <c r="BH860" i="1"/>
  <c r="BG860" i="1"/>
  <c r="BF860" i="1"/>
  <c r="BE860" i="1"/>
  <c r="AL860" i="1" s="1"/>
  <c r="AQ860" i="1"/>
  <c r="AN860" i="1"/>
  <c r="AJ860" i="1"/>
  <c r="AR860" i="1" s="1"/>
  <c r="AI860" i="1"/>
  <c r="AH860" i="1"/>
  <c r="AP860" i="1" s="1"/>
  <c r="AG860" i="1"/>
  <c r="AO860" i="1" s="1"/>
  <c r="AF860" i="1"/>
  <c r="AE860" i="1"/>
  <c r="AD860" i="1"/>
  <c r="BK859" i="1"/>
  <c r="BJ859" i="1"/>
  <c r="BI859" i="1"/>
  <c r="AP859" i="1" s="1"/>
  <c r="BH859" i="1"/>
  <c r="BG859" i="1"/>
  <c r="AN859" i="1" s="1"/>
  <c r="BF859" i="1"/>
  <c r="BE859" i="1"/>
  <c r="AQ859" i="1"/>
  <c r="AL859" i="1"/>
  <c r="AJ859" i="1"/>
  <c r="AI859" i="1"/>
  <c r="AH859" i="1"/>
  <c r="AG859" i="1"/>
  <c r="AO859" i="1" s="1"/>
  <c r="AF859" i="1"/>
  <c r="AE859" i="1"/>
  <c r="AM859" i="1" s="1"/>
  <c r="AD859" i="1"/>
  <c r="BK858" i="1"/>
  <c r="BJ858" i="1"/>
  <c r="BI858" i="1"/>
  <c r="BH858" i="1"/>
  <c r="BG858" i="1"/>
  <c r="AN858" i="1" s="1"/>
  <c r="BF858" i="1"/>
  <c r="BE858" i="1"/>
  <c r="AJ858" i="1"/>
  <c r="AI858" i="1"/>
  <c r="AQ858" i="1" s="1"/>
  <c r="AH858" i="1"/>
  <c r="AP858" i="1" s="1"/>
  <c r="AG858" i="1"/>
  <c r="AO858" i="1" s="1"/>
  <c r="AF858" i="1"/>
  <c r="AE858" i="1"/>
  <c r="AM858" i="1" s="1"/>
  <c r="AD858" i="1"/>
  <c r="AL858" i="1" s="1"/>
  <c r="BK857" i="1"/>
  <c r="BJ857" i="1"/>
  <c r="BI857" i="1"/>
  <c r="BH857" i="1"/>
  <c r="BG857" i="1"/>
  <c r="BF857" i="1"/>
  <c r="BE857" i="1"/>
  <c r="AR857" i="1"/>
  <c r="AQ857" i="1"/>
  <c r="AO857" i="1"/>
  <c r="AM857" i="1"/>
  <c r="AJ857" i="1"/>
  <c r="AI857" i="1"/>
  <c r="AH857" i="1"/>
  <c r="AG857" i="1"/>
  <c r="AF857" i="1"/>
  <c r="AE857" i="1"/>
  <c r="AD857" i="1"/>
  <c r="BK856" i="1"/>
  <c r="BJ856" i="1"/>
  <c r="BI856" i="1"/>
  <c r="BH856" i="1"/>
  <c r="BG856" i="1"/>
  <c r="AN856" i="1" s="1"/>
  <c r="BF856" i="1"/>
  <c r="BE856" i="1"/>
  <c r="AP856" i="1"/>
  <c r="AM856" i="1"/>
  <c r="AJ856" i="1"/>
  <c r="AR856" i="1" s="1"/>
  <c r="AI856" i="1"/>
  <c r="AQ856" i="1" s="1"/>
  <c r="AH856" i="1"/>
  <c r="AG856" i="1"/>
  <c r="AF856" i="1"/>
  <c r="AE856" i="1"/>
  <c r="AD856" i="1"/>
  <c r="AL856" i="1" s="1"/>
  <c r="BK855" i="1"/>
  <c r="BJ855" i="1"/>
  <c r="AQ855" i="1" s="1"/>
  <c r="BI855" i="1"/>
  <c r="BH855" i="1"/>
  <c r="BG855" i="1"/>
  <c r="BF855" i="1"/>
  <c r="BE855" i="1"/>
  <c r="AL855" i="1" s="1"/>
  <c r="AR855" i="1"/>
  <c r="AP855" i="1"/>
  <c r="AO855" i="1"/>
  <c r="AM855" i="1"/>
  <c r="AJ855" i="1"/>
  <c r="AI855" i="1"/>
  <c r="AH855" i="1"/>
  <c r="AG855" i="1"/>
  <c r="AF855" i="1"/>
  <c r="AN855" i="1" s="1"/>
  <c r="AE855" i="1"/>
  <c r="AD855" i="1"/>
  <c r="BK854" i="1"/>
  <c r="AR854" i="1" s="1"/>
  <c r="BJ854" i="1"/>
  <c r="BI854" i="1"/>
  <c r="BH854" i="1"/>
  <c r="AO854" i="1" s="1"/>
  <c r="BG854" i="1"/>
  <c r="BF854" i="1"/>
  <c r="BE854" i="1"/>
  <c r="AQ854" i="1"/>
  <c r="AN854" i="1"/>
  <c r="AL854" i="1"/>
  <c r="AJ854" i="1"/>
  <c r="AI854" i="1"/>
  <c r="AH854" i="1"/>
  <c r="AP854" i="1" s="1"/>
  <c r="AG854" i="1"/>
  <c r="AF854" i="1"/>
  <c r="AE854" i="1"/>
  <c r="AD854" i="1"/>
  <c r="BK853" i="1"/>
  <c r="BJ853" i="1"/>
  <c r="BI853" i="1"/>
  <c r="BH853" i="1"/>
  <c r="AO853" i="1" s="1"/>
  <c r="BG853" i="1"/>
  <c r="BF853" i="1"/>
  <c r="BE853" i="1"/>
  <c r="AQ853" i="1"/>
  <c r="AM853" i="1"/>
  <c r="AJ853" i="1"/>
  <c r="AR853" i="1" s="1"/>
  <c r="AI853" i="1"/>
  <c r="AH853" i="1"/>
  <c r="AP853" i="1" s="1"/>
  <c r="AG853" i="1"/>
  <c r="AF853" i="1"/>
  <c r="AN853" i="1" s="1"/>
  <c r="AE853" i="1"/>
  <c r="AD853" i="1"/>
  <c r="BK852" i="1"/>
  <c r="BJ852" i="1"/>
  <c r="BI852" i="1"/>
  <c r="BH852" i="1"/>
  <c r="BG852" i="1"/>
  <c r="BF852" i="1"/>
  <c r="BE852" i="1"/>
  <c r="AP852" i="1"/>
  <c r="AO852" i="1"/>
  <c r="AL852" i="1"/>
  <c r="AJ852" i="1"/>
  <c r="AR852" i="1" s="1"/>
  <c r="AI852" i="1"/>
  <c r="AH852" i="1"/>
  <c r="AG852" i="1"/>
  <c r="AF852" i="1"/>
  <c r="AN852" i="1" s="1"/>
  <c r="AE852" i="1"/>
  <c r="AM852" i="1" s="1"/>
  <c r="AD852" i="1"/>
  <c r="BK851" i="1"/>
  <c r="BJ851" i="1"/>
  <c r="AQ851" i="1" s="1"/>
  <c r="BI851" i="1"/>
  <c r="BH851" i="1"/>
  <c r="BG851" i="1"/>
  <c r="BF851" i="1"/>
  <c r="AM851" i="1" s="1"/>
  <c r="BE851" i="1"/>
  <c r="AO851" i="1"/>
  <c r="AJ851" i="1"/>
  <c r="AR851" i="1" s="1"/>
  <c r="AI851" i="1"/>
  <c r="AH851" i="1"/>
  <c r="AP851" i="1" s="1"/>
  <c r="AG851" i="1"/>
  <c r="AF851" i="1"/>
  <c r="AN851" i="1" s="1"/>
  <c r="AE851" i="1"/>
  <c r="AD851" i="1"/>
  <c r="AL851" i="1" s="1"/>
  <c r="BK850" i="1"/>
  <c r="BJ850" i="1"/>
  <c r="BI850" i="1"/>
  <c r="BH850" i="1"/>
  <c r="BG850" i="1"/>
  <c r="AN850" i="1" s="1"/>
  <c r="BF850" i="1"/>
  <c r="BE850" i="1"/>
  <c r="AR850" i="1"/>
  <c r="AP850" i="1"/>
  <c r="AL850" i="1"/>
  <c r="AJ850" i="1"/>
  <c r="AI850" i="1"/>
  <c r="AH850" i="1"/>
  <c r="AG850" i="1"/>
  <c r="AF850" i="1"/>
  <c r="AE850" i="1"/>
  <c r="AM850" i="1" s="1"/>
  <c r="AD850" i="1"/>
  <c r="BK849" i="1"/>
  <c r="AR849" i="1" s="1"/>
  <c r="BJ849" i="1"/>
  <c r="BI849" i="1"/>
  <c r="BH849" i="1"/>
  <c r="BG849" i="1"/>
  <c r="BF849" i="1"/>
  <c r="BE849" i="1"/>
  <c r="AP849" i="1"/>
  <c r="AN849" i="1"/>
  <c r="AJ849" i="1"/>
  <c r="AI849" i="1"/>
  <c r="AQ849" i="1" s="1"/>
  <c r="AH849" i="1"/>
  <c r="AG849" i="1"/>
  <c r="AO849" i="1" s="1"/>
  <c r="AF849" i="1"/>
  <c r="AE849" i="1"/>
  <c r="AM849" i="1" s="1"/>
  <c r="AD849" i="1"/>
  <c r="AL849" i="1" s="1"/>
  <c r="BK848" i="1"/>
  <c r="BJ848" i="1"/>
  <c r="BI848" i="1"/>
  <c r="AP848" i="1" s="1"/>
  <c r="BH848" i="1"/>
  <c r="BG848" i="1"/>
  <c r="BF848" i="1"/>
  <c r="BE848" i="1"/>
  <c r="AR848" i="1"/>
  <c r="AO848" i="1"/>
  <c r="AM848" i="1"/>
  <c r="AJ848" i="1"/>
  <c r="AI848" i="1"/>
  <c r="AH848" i="1"/>
  <c r="AG848" i="1"/>
  <c r="AF848" i="1"/>
  <c r="AN848" i="1" s="1"/>
  <c r="AE848" i="1"/>
  <c r="AD848" i="1"/>
  <c r="AL848" i="1" s="1"/>
  <c r="BK847" i="1"/>
  <c r="BJ847" i="1"/>
  <c r="BI847" i="1"/>
  <c r="BH847" i="1"/>
  <c r="BG847" i="1"/>
  <c r="BF847" i="1"/>
  <c r="AM847" i="1" s="1"/>
  <c r="BE847" i="1"/>
  <c r="AP847" i="1"/>
  <c r="AJ847" i="1"/>
  <c r="AR847" i="1" s="1"/>
  <c r="AI847" i="1"/>
  <c r="AQ847" i="1" s="1"/>
  <c r="AH847" i="1"/>
  <c r="AG847" i="1"/>
  <c r="AO847" i="1" s="1"/>
  <c r="AF847" i="1"/>
  <c r="AN847" i="1" s="1"/>
  <c r="AE847" i="1"/>
  <c r="AD847" i="1"/>
  <c r="AL847" i="1" s="1"/>
  <c r="BK846" i="1"/>
  <c r="BJ846" i="1"/>
  <c r="BI846" i="1"/>
  <c r="AP846" i="1" s="1"/>
  <c r="BH846" i="1"/>
  <c r="BG846" i="1"/>
  <c r="BF846" i="1"/>
  <c r="BE846" i="1"/>
  <c r="AR846" i="1"/>
  <c r="AO846" i="1"/>
  <c r="AJ846" i="1"/>
  <c r="AI846" i="1"/>
  <c r="AH846" i="1"/>
  <c r="AG846" i="1"/>
  <c r="AF846" i="1"/>
  <c r="AN846" i="1" s="1"/>
  <c r="AE846" i="1"/>
  <c r="AD846" i="1"/>
  <c r="AL846" i="1" s="1"/>
  <c r="BK845" i="1"/>
  <c r="BJ845" i="1"/>
  <c r="BI845" i="1"/>
  <c r="BH845" i="1"/>
  <c r="BG845" i="1"/>
  <c r="AN845" i="1" s="1"/>
  <c r="BF845" i="1"/>
  <c r="BE845" i="1"/>
  <c r="AL845" i="1" s="1"/>
  <c r="AR845" i="1"/>
  <c r="AO845" i="1"/>
  <c r="AJ845" i="1"/>
  <c r="AI845" i="1"/>
  <c r="AQ845" i="1" s="1"/>
  <c r="AH845" i="1"/>
  <c r="AP845" i="1" s="1"/>
  <c r="AG845" i="1"/>
  <c r="AF845" i="1"/>
  <c r="AE845" i="1"/>
  <c r="AD845" i="1"/>
  <c r="BK844" i="1"/>
  <c r="BJ844" i="1"/>
  <c r="AQ844" i="1" s="1"/>
  <c r="BI844" i="1"/>
  <c r="AP844" i="1" s="1"/>
  <c r="BH844" i="1"/>
  <c r="AO844" i="1" s="1"/>
  <c r="BG844" i="1"/>
  <c r="BF844" i="1"/>
  <c r="BE844" i="1"/>
  <c r="AL844" i="1" s="1"/>
  <c r="AN844" i="1"/>
  <c r="AJ844" i="1"/>
  <c r="AI844" i="1"/>
  <c r="AH844" i="1"/>
  <c r="AG844" i="1"/>
  <c r="AF844" i="1"/>
  <c r="AE844" i="1"/>
  <c r="AM844" i="1" s="1"/>
  <c r="AD844" i="1"/>
  <c r="BK843" i="1"/>
  <c r="BJ843" i="1"/>
  <c r="BI843" i="1"/>
  <c r="BH843" i="1"/>
  <c r="BG843" i="1"/>
  <c r="BF843" i="1"/>
  <c r="BE843" i="1"/>
  <c r="AL843" i="1" s="1"/>
  <c r="AQ843" i="1"/>
  <c r="AP843" i="1"/>
  <c r="AN843" i="1"/>
  <c r="AJ843" i="1"/>
  <c r="AR843" i="1" s="1"/>
  <c r="AI843" i="1"/>
  <c r="AH843" i="1"/>
  <c r="AG843" i="1"/>
  <c r="AO843" i="1" s="1"/>
  <c r="AF843" i="1"/>
  <c r="AE843" i="1"/>
  <c r="AM843" i="1" s="1"/>
  <c r="AD843" i="1"/>
  <c r="BK842" i="1"/>
  <c r="BJ842" i="1"/>
  <c r="BI842" i="1"/>
  <c r="BH842" i="1"/>
  <c r="BG842" i="1"/>
  <c r="BF842" i="1"/>
  <c r="BE842" i="1"/>
  <c r="AJ842" i="1"/>
  <c r="AI842" i="1"/>
  <c r="AH842" i="1"/>
  <c r="AG842" i="1"/>
  <c r="AF842" i="1"/>
  <c r="AE842" i="1"/>
  <c r="AD842" i="1"/>
  <c r="BK841" i="1"/>
  <c r="BJ841" i="1"/>
  <c r="BI841" i="1"/>
  <c r="BH841" i="1"/>
  <c r="AO841" i="1" s="1"/>
  <c r="BG841" i="1"/>
  <c r="BF841" i="1"/>
  <c r="BE841" i="1"/>
  <c r="AL841" i="1" s="1"/>
  <c r="AQ841" i="1"/>
  <c r="AN841" i="1"/>
  <c r="AJ841" i="1"/>
  <c r="AR841" i="1" s="1"/>
  <c r="AI841" i="1"/>
  <c r="AH841" i="1"/>
  <c r="AP841" i="1" s="1"/>
  <c r="AG841" i="1"/>
  <c r="AF841" i="1"/>
  <c r="AE841" i="1"/>
  <c r="AM841" i="1" s="1"/>
  <c r="AD841" i="1"/>
  <c r="BK840" i="1"/>
  <c r="BJ840" i="1"/>
  <c r="AQ840" i="1" s="1"/>
  <c r="BI840" i="1"/>
  <c r="BH840" i="1"/>
  <c r="BG840" i="1"/>
  <c r="AN840" i="1" s="1"/>
  <c r="BF840" i="1"/>
  <c r="BE840" i="1"/>
  <c r="AL840" i="1" s="1"/>
  <c r="AO840" i="1"/>
  <c r="AJ840" i="1"/>
  <c r="AI840" i="1"/>
  <c r="AH840" i="1"/>
  <c r="AP840" i="1" s="1"/>
  <c r="AG840" i="1"/>
  <c r="AF840" i="1"/>
  <c r="AE840" i="1"/>
  <c r="AM840" i="1" s="1"/>
  <c r="AD840" i="1"/>
  <c r="BK839" i="1"/>
  <c r="BJ839" i="1"/>
  <c r="BI839" i="1"/>
  <c r="BH839" i="1"/>
  <c r="BG839" i="1"/>
  <c r="BF839" i="1"/>
  <c r="BE839" i="1"/>
  <c r="AN839" i="1"/>
  <c r="AL839" i="1"/>
  <c r="AJ839" i="1"/>
  <c r="AR839" i="1" s="1"/>
  <c r="AI839" i="1"/>
  <c r="AQ839" i="1" s="1"/>
  <c r="AH839" i="1"/>
  <c r="AP839" i="1" s="1"/>
  <c r="AG839" i="1"/>
  <c r="AO839" i="1" s="1"/>
  <c r="AF839" i="1"/>
  <c r="AE839" i="1"/>
  <c r="AM839" i="1" s="1"/>
  <c r="AD839" i="1"/>
  <c r="BK838" i="1"/>
  <c r="AR838" i="1" s="1"/>
  <c r="BJ838" i="1"/>
  <c r="BI838" i="1"/>
  <c r="BH838" i="1"/>
  <c r="BG838" i="1"/>
  <c r="BF838" i="1"/>
  <c r="BE838" i="1"/>
  <c r="AQ838" i="1"/>
  <c r="AP838" i="1"/>
  <c r="AO838" i="1"/>
  <c r="AJ838" i="1"/>
  <c r="AI838" i="1"/>
  <c r="AH838" i="1"/>
  <c r="AG838" i="1"/>
  <c r="AF838" i="1"/>
  <c r="AE838" i="1"/>
  <c r="AM838" i="1" s="1"/>
  <c r="AD838" i="1"/>
  <c r="BK837" i="1"/>
  <c r="BJ837" i="1"/>
  <c r="BI837" i="1"/>
  <c r="BH837" i="1"/>
  <c r="BG837" i="1"/>
  <c r="AN837" i="1" s="1"/>
  <c r="BF837" i="1"/>
  <c r="BE837" i="1"/>
  <c r="AP837" i="1"/>
  <c r="AM837" i="1"/>
  <c r="AJ837" i="1"/>
  <c r="AR837" i="1" s="1"/>
  <c r="AI837" i="1"/>
  <c r="AQ837" i="1" s="1"/>
  <c r="AH837" i="1"/>
  <c r="AG837" i="1"/>
  <c r="AO837" i="1" s="1"/>
  <c r="AF837" i="1"/>
  <c r="AE837" i="1"/>
  <c r="AD837" i="1"/>
  <c r="AL837" i="1" s="1"/>
  <c r="BK836" i="1"/>
  <c r="BJ836" i="1"/>
  <c r="AQ836" i="1" s="1"/>
  <c r="BI836" i="1"/>
  <c r="BH836" i="1"/>
  <c r="BG836" i="1"/>
  <c r="BF836" i="1"/>
  <c r="BE836" i="1"/>
  <c r="AR836" i="1"/>
  <c r="AO836" i="1"/>
  <c r="AM836" i="1"/>
  <c r="AL836" i="1"/>
  <c r="AJ836" i="1"/>
  <c r="AI836" i="1"/>
  <c r="AH836" i="1"/>
  <c r="AP836" i="1" s="1"/>
  <c r="AG836" i="1"/>
  <c r="AF836" i="1"/>
  <c r="AE836" i="1"/>
  <c r="AD836" i="1"/>
  <c r="BK835" i="1"/>
  <c r="AR835" i="1" s="1"/>
  <c r="BJ835" i="1"/>
  <c r="BI835" i="1"/>
  <c r="BH835" i="1"/>
  <c r="AO835" i="1" s="1"/>
  <c r="BG835" i="1"/>
  <c r="BF835" i="1"/>
  <c r="BE835" i="1"/>
  <c r="AQ835" i="1"/>
  <c r="AL835" i="1"/>
  <c r="AJ835" i="1"/>
  <c r="AI835" i="1"/>
  <c r="AH835" i="1"/>
  <c r="AP835" i="1" s="1"/>
  <c r="AG835" i="1"/>
  <c r="AF835" i="1"/>
  <c r="AN835" i="1" s="1"/>
  <c r="AE835" i="1"/>
  <c r="AM835" i="1" s="1"/>
  <c r="AD835" i="1"/>
  <c r="BK834" i="1"/>
  <c r="BJ834" i="1"/>
  <c r="BI834" i="1"/>
  <c r="BH834" i="1"/>
  <c r="AO834" i="1" s="1"/>
  <c r="BG834" i="1"/>
  <c r="BF834" i="1"/>
  <c r="AM834" i="1" s="1"/>
  <c r="BE834" i="1"/>
  <c r="AJ834" i="1"/>
  <c r="AR834" i="1" s="1"/>
  <c r="AI834" i="1"/>
  <c r="AQ834" i="1" s="1"/>
  <c r="AH834" i="1"/>
  <c r="AP834" i="1" s="1"/>
  <c r="AG834" i="1"/>
  <c r="AF834" i="1"/>
  <c r="AN834" i="1" s="1"/>
  <c r="AE834" i="1"/>
  <c r="AD834" i="1"/>
  <c r="BK833" i="1"/>
  <c r="BJ833" i="1"/>
  <c r="BI833" i="1"/>
  <c r="BH833" i="1"/>
  <c r="AO833" i="1" s="1"/>
  <c r="BG833" i="1"/>
  <c r="BF833" i="1"/>
  <c r="BE833" i="1"/>
  <c r="AN833" i="1"/>
  <c r="AL833" i="1"/>
  <c r="AJ833" i="1"/>
  <c r="AR833" i="1" s="1"/>
  <c r="AI833" i="1"/>
  <c r="AH833" i="1"/>
  <c r="AG833" i="1"/>
  <c r="AF833" i="1"/>
  <c r="AE833" i="1"/>
  <c r="AM833" i="1" s="1"/>
  <c r="AD833" i="1"/>
  <c r="BK832" i="1"/>
  <c r="BJ832" i="1"/>
  <c r="BI832" i="1"/>
  <c r="BH832" i="1"/>
  <c r="AO832" i="1" s="1"/>
  <c r="BG832" i="1"/>
  <c r="BF832" i="1"/>
  <c r="AM832" i="1" s="1"/>
  <c r="BE832" i="1"/>
  <c r="AQ832" i="1"/>
  <c r="AP832" i="1"/>
  <c r="AJ832" i="1"/>
  <c r="AR832" i="1" s="1"/>
  <c r="AI832" i="1"/>
  <c r="AH832" i="1"/>
  <c r="AG832" i="1"/>
  <c r="AF832" i="1"/>
  <c r="AN832" i="1" s="1"/>
  <c r="AE832" i="1"/>
  <c r="AD832" i="1"/>
  <c r="AL832" i="1" s="1"/>
  <c r="BK831" i="1"/>
  <c r="BJ831" i="1"/>
  <c r="BI831" i="1"/>
  <c r="BH831" i="1"/>
  <c r="BG831" i="1"/>
  <c r="BF831" i="1"/>
  <c r="BE831" i="1"/>
  <c r="AR831" i="1"/>
  <c r="AN831" i="1"/>
  <c r="AL831" i="1"/>
  <c r="AJ831" i="1"/>
  <c r="AI831" i="1"/>
  <c r="AH831" i="1"/>
  <c r="AP831" i="1" s="1"/>
  <c r="AG831" i="1"/>
  <c r="AF831" i="1"/>
  <c r="AE831" i="1"/>
  <c r="AM831" i="1" s="1"/>
  <c r="AD831" i="1"/>
  <c r="BK830" i="1"/>
  <c r="BJ830" i="1"/>
  <c r="BI830" i="1"/>
  <c r="BH830" i="1"/>
  <c r="BG830" i="1"/>
  <c r="BF830" i="1"/>
  <c r="BE830" i="1"/>
  <c r="AQ830" i="1"/>
  <c r="AP830" i="1"/>
  <c r="AN830" i="1"/>
  <c r="AJ830" i="1"/>
  <c r="AR830" i="1" s="1"/>
  <c r="AI830" i="1"/>
  <c r="AH830" i="1"/>
  <c r="AG830" i="1"/>
  <c r="AF830" i="1"/>
  <c r="AE830" i="1"/>
  <c r="AM830" i="1" s="1"/>
  <c r="AD830" i="1"/>
  <c r="BK829" i="1"/>
  <c r="BJ829" i="1"/>
  <c r="BI829" i="1"/>
  <c r="AP829" i="1" s="1"/>
  <c r="BH829" i="1"/>
  <c r="BG829" i="1"/>
  <c r="BF829" i="1"/>
  <c r="BE829" i="1"/>
  <c r="AO829" i="1"/>
  <c r="AN829" i="1"/>
  <c r="AJ829" i="1"/>
  <c r="AR829" i="1" s="1"/>
  <c r="AI829" i="1"/>
  <c r="AH829" i="1"/>
  <c r="AG829" i="1"/>
  <c r="AF829" i="1"/>
  <c r="AE829" i="1"/>
  <c r="AM829" i="1" s="1"/>
  <c r="AD829" i="1"/>
  <c r="AL829" i="1" s="1"/>
  <c r="BK828" i="1"/>
  <c r="BJ828" i="1"/>
  <c r="BI828" i="1"/>
  <c r="BH828" i="1"/>
  <c r="BG828" i="1"/>
  <c r="BF828" i="1"/>
  <c r="AM828" i="1" s="1"/>
  <c r="BE828" i="1"/>
  <c r="AJ828" i="1"/>
  <c r="AR828" i="1" s="1"/>
  <c r="AI828" i="1"/>
  <c r="AQ828" i="1" s="1"/>
  <c r="AH828" i="1"/>
  <c r="AP828" i="1" s="1"/>
  <c r="AG828" i="1"/>
  <c r="AO828" i="1" s="1"/>
  <c r="AF828" i="1"/>
  <c r="AN828" i="1" s="1"/>
  <c r="AE828" i="1"/>
  <c r="AD828" i="1"/>
  <c r="AL828" i="1" s="1"/>
  <c r="BK827" i="1"/>
  <c r="BJ827" i="1"/>
  <c r="BI827" i="1"/>
  <c r="AP827" i="1" s="1"/>
  <c r="BH827" i="1"/>
  <c r="AO827" i="1" s="1"/>
  <c r="BG827" i="1"/>
  <c r="BF827" i="1"/>
  <c r="BE827" i="1"/>
  <c r="AR827" i="1"/>
  <c r="AM827" i="1"/>
  <c r="AJ827" i="1"/>
  <c r="AI827" i="1"/>
  <c r="AH827" i="1"/>
  <c r="AG827" i="1"/>
  <c r="AF827" i="1"/>
  <c r="AN827" i="1" s="1"/>
  <c r="AE827" i="1"/>
  <c r="AD827" i="1"/>
  <c r="AL827" i="1" s="1"/>
  <c r="BK826" i="1"/>
  <c r="BJ826" i="1"/>
  <c r="BI826" i="1"/>
  <c r="BH826" i="1"/>
  <c r="BG826" i="1"/>
  <c r="AN826" i="1" s="1"/>
  <c r="BF826" i="1"/>
  <c r="BE826" i="1"/>
  <c r="AR826" i="1"/>
  <c r="AQ826" i="1"/>
  <c r="AO826" i="1"/>
  <c r="AL826" i="1"/>
  <c r="AJ826" i="1"/>
  <c r="AI826" i="1"/>
  <c r="AH826" i="1"/>
  <c r="AP826" i="1" s="1"/>
  <c r="AG826" i="1"/>
  <c r="AF826" i="1"/>
  <c r="AE826" i="1"/>
  <c r="AD826" i="1"/>
  <c r="BK825" i="1"/>
  <c r="BJ825" i="1"/>
  <c r="BI825" i="1"/>
  <c r="AP825" i="1" s="1"/>
  <c r="BH825" i="1"/>
  <c r="AO825" i="1" s="1"/>
  <c r="BG825" i="1"/>
  <c r="BF825" i="1"/>
  <c r="BE825" i="1"/>
  <c r="AL825" i="1" s="1"/>
  <c r="AN825" i="1"/>
  <c r="AJ825" i="1"/>
  <c r="AI825" i="1"/>
  <c r="AQ825" i="1" s="1"/>
  <c r="AH825" i="1"/>
  <c r="AG825" i="1"/>
  <c r="AF825" i="1"/>
  <c r="AE825" i="1"/>
  <c r="AM825" i="1" s="1"/>
  <c r="AD825" i="1"/>
  <c r="BK824" i="1"/>
  <c r="BJ824" i="1"/>
  <c r="BI824" i="1"/>
  <c r="BH824" i="1"/>
  <c r="BG824" i="1"/>
  <c r="BF824" i="1"/>
  <c r="BE824" i="1"/>
  <c r="AQ824" i="1"/>
  <c r="AN824" i="1"/>
  <c r="AL824" i="1"/>
  <c r="AJ824" i="1"/>
  <c r="AR824" i="1" s="1"/>
  <c r="AI824" i="1"/>
  <c r="AH824" i="1"/>
  <c r="AG824" i="1"/>
  <c r="AO824" i="1" s="1"/>
  <c r="AF824" i="1"/>
  <c r="AE824" i="1"/>
  <c r="AD824" i="1"/>
  <c r="BK823" i="1"/>
  <c r="BJ823" i="1"/>
  <c r="BI823" i="1"/>
  <c r="BH823" i="1"/>
  <c r="BG823" i="1"/>
  <c r="BF823" i="1"/>
  <c r="BE823" i="1"/>
  <c r="AQ823" i="1"/>
  <c r="AP823" i="1"/>
  <c r="AN823" i="1"/>
  <c r="AL823" i="1"/>
  <c r="AJ823" i="1"/>
  <c r="AI823" i="1"/>
  <c r="AH823" i="1"/>
  <c r="AG823" i="1"/>
  <c r="AO823" i="1" s="1"/>
  <c r="AF823" i="1"/>
  <c r="AE823" i="1"/>
  <c r="AM823" i="1" s="1"/>
  <c r="AD823" i="1"/>
  <c r="BK822" i="1"/>
  <c r="BJ822" i="1"/>
  <c r="BI822" i="1"/>
  <c r="BH822" i="1"/>
  <c r="BG822" i="1"/>
  <c r="BF822" i="1"/>
  <c r="BE822" i="1"/>
  <c r="AM822" i="1"/>
  <c r="AJ822" i="1"/>
  <c r="AI822" i="1"/>
  <c r="AQ822" i="1" s="1"/>
  <c r="AH822" i="1"/>
  <c r="AG822" i="1"/>
  <c r="AO822" i="1" s="1"/>
  <c r="AF822" i="1"/>
  <c r="AE822" i="1"/>
  <c r="AD822" i="1"/>
  <c r="BK821" i="1"/>
  <c r="BJ821" i="1"/>
  <c r="BI821" i="1"/>
  <c r="AP821" i="1" s="1"/>
  <c r="BH821" i="1"/>
  <c r="AO821" i="1" s="1"/>
  <c r="BG821" i="1"/>
  <c r="BF821" i="1"/>
  <c r="BE821" i="1"/>
  <c r="AM821" i="1"/>
  <c r="AJ821" i="1"/>
  <c r="AR821" i="1" s="1"/>
  <c r="AI821" i="1"/>
  <c r="AH821" i="1"/>
  <c r="AG821" i="1"/>
  <c r="AF821" i="1"/>
  <c r="AN821" i="1" s="1"/>
  <c r="AE821" i="1"/>
  <c r="AD821" i="1"/>
  <c r="AL821" i="1" s="1"/>
  <c r="BK820" i="1"/>
  <c r="BJ820" i="1"/>
  <c r="BI820" i="1"/>
  <c r="BH820" i="1"/>
  <c r="BG820" i="1"/>
  <c r="BF820" i="1"/>
  <c r="AM820" i="1" s="1"/>
  <c r="BE820" i="1"/>
  <c r="AL820" i="1" s="1"/>
  <c r="AQ820" i="1"/>
  <c r="AO820" i="1"/>
  <c r="AJ820" i="1"/>
  <c r="AR820" i="1" s="1"/>
  <c r="AI820" i="1"/>
  <c r="AH820" i="1"/>
  <c r="AP820" i="1" s="1"/>
  <c r="AG820" i="1"/>
  <c r="AF820" i="1"/>
  <c r="AE820" i="1"/>
  <c r="AD820" i="1"/>
  <c r="BK819" i="1"/>
  <c r="AR819" i="1" s="1"/>
  <c r="BJ819" i="1"/>
  <c r="AQ819" i="1" s="1"/>
  <c r="BI819" i="1"/>
  <c r="BH819" i="1"/>
  <c r="AO819" i="1" s="1"/>
  <c r="BG819" i="1"/>
  <c r="AN819" i="1" s="1"/>
  <c r="BF819" i="1"/>
  <c r="BE819" i="1"/>
  <c r="AM819" i="1"/>
  <c r="AJ819" i="1"/>
  <c r="AI819" i="1"/>
  <c r="AH819" i="1"/>
  <c r="AP819" i="1" s="1"/>
  <c r="AG819" i="1"/>
  <c r="AF819" i="1"/>
  <c r="AE819" i="1"/>
  <c r="AD819" i="1"/>
  <c r="AL819" i="1" s="1"/>
  <c r="BK818" i="1"/>
  <c r="BJ818" i="1"/>
  <c r="BI818" i="1"/>
  <c r="BH818" i="1"/>
  <c r="AO818" i="1" s="1"/>
  <c r="BG818" i="1"/>
  <c r="BF818" i="1"/>
  <c r="BE818" i="1"/>
  <c r="AM818" i="1"/>
  <c r="AL818" i="1"/>
  <c r="AJ818" i="1"/>
  <c r="AR818" i="1" s="1"/>
  <c r="AI818" i="1"/>
  <c r="AQ818" i="1" s="1"/>
  <c r="AH818" i="1"/>
  <c r="AP818" i="1" s="1"/>
  <c r="AG818" i="1"/>
  <c r="AF818" i="1"/>
  <c r="AE818" i="1"/>
  <c r="AD818" i="1"/>
  <c r="BK817" i="1"/>
  <c r="AR817" i="1" s="1"/>
  <c r="BJ817" i="1"/>
  <c r="BI817" i="1"/>
  <c r="BH817" i="1"/>
  <c r="BG817" i="1"/>
  <c r="BF817" i="1"/>
  <c r="BE817" i="1"/>
  <c r="AQ817" i="1"/>
  <c r="AP817" i="1"/>
  <c r="AL817" i="1"/>
  <c r="AJ817" i="1"/>
  <c r="AI817" i="1"/>
  <c r="AH817" i="1"/>
  <c r="AG817" i="1"/>
  <c r="AO817" i="1" s="1"/>
  <c r="AF817" i="1"/>
  <c r="AN817" i="1" s="1"/>
  <c r="AE817" i="1"/>
  <c r="AM817" i="1" s="1"/>
  <c r="AD817" i="1"/>
  <c r="BK816" i="1"/>
  <c r="BJ816" i="1"/>
  <c r="AQ816" i="1" s="1"/>
  <c r="BI816" i="1"/>
  <c r="BH816" i="1"/>
  <c r="BG816" i="1"/>
  <c r="BF816" i="1"/>
  <c r="AM816" i="1" s="1"/>
  <c r="BE816" i="1"/>
  <c r="AO816" i="1"/>
  <c r="AL816" i="1"/>
  <c r="AJ816" i="1"/>
  <c r="AR816" i="1" s="1"/>
  <c r="AI816" i="1"/>
  <c r="AH816" i="1"/>
  <c r="AP816" i="1" s="1"/>
  <c r="AG816" i="1"/>
  <c r="AF816" i="1"/>
  <c r="AE816" i="1"/>
  <c r="AD816" i="1"/>
  <c r="BK815" i="1"/>
  <c r="BJ815" i="1"/>
  <c r="BI815" i="1"/>
  <c r="BH815" i="1"/>
  <c r="BG815" i="1"/>
  <c r="BF815" i="1"/>
  <c r="BE815" i="1"/>
  <c r="AQ815" i="1"/>
  <c r="AN815" i="1"/>
  <c r="AM815" i="1"/>
  <c r="AJ815" i="1"/>
  <c r="AR815" i="1" s="1"/>
  <c r="AI815" i="1"/>
  <c r="AH815" i="1"/>
  <c r="AP815" i="1" s="1"/>
  <c r="AG815" i="1"/>
  <c r="AF815" i="1"/>
  <c r="AE815" i="1"/>
  <c r="AD815" i="1"/>
  <c r="AL815" i="1" s="1"/>
  <c r="BK814" i="1"/>
  <c r="BJ814" i="1"/>
  <c r="BI814" i="1"/>
  <c r="BH814" i="1"/>
  <c r="BG814" i="1"/>
  <c r="BF814" i="1"/>
  <c r="BE814" i="1"/>
  <c r="AP814" i="1"/>
  <c r="AM814" i="1"/>
  <c r="AJ814" i="1"/>
  <c r="AR814" i="1" s="1"/>
  <c r="AI814" i="1"/>
  <c r="AH814" i="1"/>
  <c r="AG814" i="1"/>
  <c r="AF814" i="1"/>
  <c r="AN814" i="1" s="1"/>
  <c r="AE814" i="1"/>
  <c r="AD814" i="1"/>
  <c r="AL814" i="1" s="1"/>
  <c r="BK813" i="1"/>
  <c r="BJ813" i="1"/>
  <c r="BI813" i="1"/>
  <c r="AP813" i="1" s="1"/>
  <c r="BH813" i="1"/>
  <c r="BG813" i="1"/>
  <c r="BF813" i="1"/>
  <c r="AM813" i="1" s="1"/>
  <c r="BE813" i="1"/>
  <c r="AR813" i="1"/>
  <c r="AO813" i="1"/>
  <c r="AN813" i="1"/>
  <c r="AJ813" i="1"/>
  <c r="AI813" i="1"/>
  <c r="AH813" i="1"/>
  <c r="AG813" i="1"/>
  <c r="AF813" i="1"/>
  <c r="AE813" i="1"/>
  <c r="AD813" i="1"/>
  <c r="AL813" i="1" s="1"/>
  <c r="BK812" i="1"/>
  <c r="BJ812" i="1"/>
  <c r="BI812" i="1"/>
  <c r="BH812" i="1"/>
  <c r="BG812" i="1"/>
  <c r="BF812" i="1"/>
  <c r="BE812" i="1"/>
  <c r="AL812" i="1" s="1"/>
  <c r="AP812" i="1"/>
  <c r="AM812" i="1"/>
  <c r="AJ812" i="1"/>
  <c r="AR812" i="1" s="1"/>
  <c r="AI812" i="1"/>
  <c r="AQ812" i="1" s="1"/>
  <c r="AH812" i="1"/>
  <c r="AG812" i="1"/>
  <c r="AO812" i="1" s="1"/>
  <c r="AF812" i="1"/>
  <c r="AE812" i="1"/>
  <c r="AD812" i="1"/>
  <c r="BK811" i="1"/>
  <c r="AR811" i="1" s="1"/>
  <c r="BJ811" i="1"/>
  <c r="AQ811" i="1" s="1"/>
  <c r="BI811" i="1"/>
  <c r="BH811" i="1"/>
  <c r="BG811" i="1"/>
  <c r="BF811" i="1"/>
  <c r="BE811" i="1"/>
  <c r="AP811" i="1"/>
  <c r="AL811" i="1"/>
  <c r="AJ811" i="1"/>
  <c r="AI811" i="1"/>
  <c r="AH811" i="1"/>
  <c r="AG811" i="1"/>
  <c r="AO811" i="1" s="1"/>
  <c r="AF811" i="1"/>
  <c r="AN811" i="1" s="1"/>
  <c r="AE811" i="1"/>
  <c r="AM811" i="1" s="1"/>
  <c r="AD811" i="1"/>
  <c r="BK810" i="1"/>
  <c r="BJ810" i="1"/>
  <c r="BI810" i="1"/>
  <c r="BH810" i="1"/>
  <c r="AO810" i="1" s="1"/>
  <c r="BG810" i="1"/>
  <c r="AN810" i="1" s="1"/>
  <c r="BF810" i="1"/>
  <c r="BE810" i="1"/>
  <c r="AL810" i="1"/>
  <c r="AJ810" i="1"/>
  <c r="AI810" i="1"/>
  <c r="AQ810" i="1" s="1"/>
  <c r="AH810" i="1"/>
  <c r="AG810" i="1"/>
  <c r="AF810" i="1"/>
  <c r="AE810" i="1"/>
  <c r="AM810" i="1" s="1"/>
  <c r="AD810" i="1"/>
  <c r="BK809" i="1"/>
  <c r="AR809" i="1" s="1"/>
  <c r="BJ809" i="1"/>
  <c r="BI809" i="1"/>
  <c r="BH809" i="1"/>
  <c r="BG809" i="1"/>
  <c r="BF809" i="1"/>
  <c r="BE809" i="1"/>
  <c r="AQ809" i="1"/>
  <c r="AO809" i="1"/>
  <c r="AL809" i="1"/>
  <c r="AJ809" i="1"/>
  <c r="AI809" i="1"/>
  <c r="AH809" i="1"/>
  <c r="AP809" i="1" s="1"/>
  <c r="AG809" i="1"/>
  <c r="AF809" i="1"/>
  <c r="AN809" i="1" s="1"/>
  <c r="AE809" i="1"/>
  <c r="AM809" i="1" s="1"/>
  <c r="AD809" i="1"/>
  <c r="BK808" i="1"/>
  <c r="BJ808" i="1"/>
  <c r="BI808" i="1"/>
  <c r="BH808" i="1"/>
  <c r="BG808" i="1"/>
  <c r="BF808" i="1"/>
  <c r="BE808" i="1"/>
  <c r="AQ808" i="1"/>
  <c r="AP808" i="1"/>
  <c r="AN808" i="1"/>
  <c r="AL808" i="1"/>
  <c r="AJ808" i="1"/>
  <c r="AI808" i="1"/>
  <c r="AH808" i="1"/>
  <c r="AG808" i="1"/>
  <c r="AF808" i="1"/>
  <c r="AE808" i="1"/>
  <c r="AM808" i="1" s="1"/>
  <c r="AD808" i="1"/>
  <c r="BK807" i="1"/>
  <c r="AR807" i="1" s="1"/>
  <c r="BJ807" i="1"/>
  <c r="BI807" i="1"/>
  <c r="BH807" i="1"/>
  <c r="BG807" i="1"/>
  <c r="BF807" i="1"/>
  <c r="BE807" i="1"/>
  <c r="AL807" i="1" s="1"/>
  <c r="AN807" i="1"/>
  <c r="AJ807" i="1"/>
  <c r="AI807" i="1"/>
  <c r="AQ807" i="1" s="1"/>
  <c r="AH807" i="1"/>
  <c r="AP807" i="1" s="1"/>
  <c r="AG807" i="1"/>
  <c r="AO807" i="1" s="1"/>
  <c r="AF807" i="1"/>
  <c r="AE807" i="1"/>
  <c r="AM807" i="1" s="1"/>
  <c r="AD807" i="1"/>
  <c r="BK806" i="1"/>
  <c r="BJ806" i="1"/>
  <c r="BI806" i="1"/>
  <c r="BH806" i="1"/>
  <c r="AO806" i="1" s="1"/>
  <c r="BG806" i="1"/>
  <c r="BF806" i="1"/>
  <c r="BE806" i="1"/>
  <c r="AQ806" i="1"/>
  <c r="AN806" i="1"/>
  <c r="AM806" i="1"/>
  <c r="AJ806" i="1"/>
  <c r="AR806" i="1" s="1"/>
  <c r="AI806" i="1"/>
  <c r="AH806" i="1"/>
  <c r="AG806" i="1"/>
  <c r="AF806" i="1"/>
  <c r="AE806" i="1"/>
  <c r="AD806" i="1"/>
  <c r="AL806" i="1" s="1"/>
  <c r="BK805" i="1"/>
  <c r="BJ805" i="1"/>
  <c r="BI805" i="1"/>
  <c r="BH805" i="1"/>
  <c r="BG805" i="1"/>
  <c r="BF805" i="1"/>
  <c r="BE805" i="1"/>
  <c r="AR805" i="1"/>
  <c r="AP805" i="1"/>
  <c r="AL805" i="1"/>
  <c r="AJ805" i="1"/>
  <c r="AI805" i="1"/>
  <c r="AQ805" i="1" s="1"/>
  <c r="AH805" i="1"/>
  <c r="AG805" i="1"/>
  <c r="AO805" i="1" s="1"/>
  <c r="AF805" i="1"/>
  <c r="AN805" i="1" s="1"/>
  <c r="AE805" i="1"/>
  <c r="AM805" i="1" s="1"/>
  <c r="AD805" i="1"/>
  <c r="BK804" i="1"/>
  <c r="BJ804" i="1"/>
  <c r="BI804" i="1"/>
  <c r="BH804" i="1"/>
  <c r="BG804" i="1"/>
  <c r="BF804" i="1"/>
  <c r="AM804" i="1" s="1"/>
  <c r="BE804" i="1"/>
  <c r="AO804" i="1"/>
  <c r="AL804" i="1"/>
  <c r="AJ804" i="1"/>
  <c r="AI804" i="1"/>
  <c r="AQ804" i="1" s="1"/>
  <c r="AH804" i="1"/>
  <c r="AP804" i="1" s="1"/>
  <c r="AG804" i="1"/>
  <c r="AF804" i="1"/>
  <c r="AE804" i="1"/>
  <c r="AD804" i="1"/>
  <c r="BK803" i="1"/>
  <c r="AR803" i="1" s="1"/>
  <c r="BJ803" i="1"/>
  <c r="BI803" i="1"/>
  <c r="BH803" i="1"/>
  <c r="BG803" i="1"/>
  <c r="BF803" i="1"/>
  <c r="BE803" i="1"/>
  <c r="AQ803" i="1"/>
  <c r="AO803" i="1"/>
  <c r="AM803" i="1"/>
  <c r="AJ803" i="1"/>
  <c r="AI803" i="1"/>
  <c r="AH803" i="1"/>
  <c r="AP803" i="1" s="1"/>
  <c r="AG803" i="1"/>
  <c r="AF803" i="1"/>
  <c r="AN803" i="1" s="1"/>
  <c r="AE803" i="1"/>
  <c r="AD803" i="1"/>
  <c r="AL803" i="1" s="1"/>
  <c r="BK802" i="1"/>
  <c r="BJ802" i="1"/>
  <c r="BI802" i="1"/>
  <c r="BH802" i="1"/>
  <c r="AO802" i="1" s="1"/>
  <c r="BG802" i="1"/>
  <c r="BF802" i="1"/>
  <c r="BE802" i="1"/>
  <c r="AR802" i="1"/>
  <c r="AL802" i="1"/>
  <c r="AJ802" i="1"/>
  <c r="AI802" i="1"/>
  <c r="AQ802" i="1" s="1"/>
  <c r="AH802" i="1"/>
  <c r="AP802" i="1" s="1"/>
  <c r="AG802" i="1"/>
  <c r="AF802" i="1"/>
  <c r="AN802" i="1" s="1"/>
  <c r="AE802" i="1"/>
  <c r="AD802" i="1"/>
  <c r="BK801" i="1"/>
  <c r="BJ801" i="1"/>
  <c r="BI801" i="1"/>
  <c r="BH801" i="1"/>
  <c r="BG801" i="1"/>
  <c r="BF801" i="1"/>
  <c r="BE801" i="1"/>
  <c r="AL801" i="1" s="1"/>
  <c r="AN801" i="1"/>
  <c r="AJ801" i="1"/>
  <c r="AR801" i="1" s="1"/>
  <c r="AI801" i="1"/>
  <c r="AQ801" i="1" s="1"/>
  <c r="AH801" i="1"/>
  <c r="AP801" i="1" s="1"/>
  <c r="AG801" i="1"/>
  <c r="AO801" i="1" s="1"/>
  <c r="AF801" i="1"/>
  <c r="AE801" i="1"/>
  <c r="AD801" i="1"/>
  <c r="BK800" i="1"/>
  <c r="BJ800" i="1"/>
  <c r="AQ800" i="1" s="1"/>
  <c r="BI800" i="1"/>
  <c r="BH800" i="1"/>
  <c r="BG800" i="1"/>
  <c r="BF800" i="1"/>
  <c r="BE800" i="1"/>
  <c r="AO800" i="1"/>
  <c r="AM800" i="1"/>
  <c r="AL800" i="1"/>
  <c r="AJ800" i="1"/>
  <c r="AR800" i="1" s="1"/>
  <c r="AI800" i="1"/>
  <c r="AH800" i="1"/>
  <c r="AG800" i="1"/>
  <c r="AF800" i="1"/>
  <c r="AN800" i="1" s="1"/>
  <c r="AE800" i="1"/>
  <c r="AD800" i="1"/>
  <c r="BK799" i="1"/>
  <c r="AR799" i="1" s="1"/>
  <c r="BJ799" i="1"/>
  <c r="BI799" i="1"/>
  <c r="BH799" i="1"/>
  <c r="BG799" i="1"/>
  <c r="BF799" i="1"/>
  <c r="BE799" i="1"/>
  <c r="AQ799" i="1"/>
  <c r="AP799" i="1"/>
  <c r="AN799" i="1"/>
  <c r="AM799" i="1"/>
  <c r="AJ799" i="1"/>
  <c r="AI799" i="1"/>
  <c r="AH799" i="1"/>
  <c r="AG799" i="1"/>
  <c r="AF799" i="1"/>
  <c r="AE799" i="1"/>
  <c r="AD799" i="1"/>
  <c r="BK798" i="1"/>
  <c r="BJ798" i="1"/>
  <c r="BI798" i="1"/>
  <c r="AP798" i="1" s="1"/>
  <c r="BH798" i="1"/>
  <c r="AO798" i="1" s="1"/>
  <c r="BG798" i="1"/>
  <c r="BF798" i="1"/>
  <c r="BE798" i="1"/>
  <c r="AN798" i="1"/>
  <c r="AM798" i="1"/>
  <c r="AJ798" i="1"/>
  <c r="AR798" i="1" s="1"/>
  <c r="AI798" i="1"/>
  <c r="AQ798" i="1" s="1"/>
  <c r="AH798" i="1"/>
  <c r="AG798" i="1"/>
  <c r="AF798" i="1"/>
  <c r="AE798" i="1"/>
  <c r="AD798" i="1"/>
  <c r="AL798" i="1" s="1"/>
  <c r="BK797" i="1"/>
  <c r="BJ797" i="1"/>
  <c r="BI797" i="1"/>
  <c r="BH797" i="1"/>
  <c r="BG797" i="1"/>
  <c r="BF797" i="1"/>
  <c r="AM797" i="1" s="1"/>
  <c r="BE797" i="1"/>
  <c r="AR797" i="1"/>
  <c r="AP797" i="1"/>
  <c r="AO797" i="1"/>
  <c r="AJ797" i="1"/>
  <c r="AI797" i="1"/>
  <c r="AH797" i="1"/>
  <c r="AG797" i="1"/>
  <c r="AF797" i="1"/>
  <c r="AN797" i="1" s="1"/>
  <c r="AE797" i="1"/>
  <c r="AD797" i="1"/>
  <c r="AL797" i="1" s="1"/>
  <c r="BK796" i="1"/>
  <c r="BJ796" i="1"/>
  <c r="BI796" i="1"/>
  <c r="BH796" i="1"/>
  <c r="BG796" i="1"/>
  <c r="BF796" i="1"/>
  <c r="AM796" i="1" s="1"/>
  <c r="BE796" i="1"/>
  <c r="AR796" i="1"/>
  <c r="AP796" i="1"/>
  <c r="AO796" i="1"/>
  <c r="AL796" i="1"/>
  <c r="AJ796" i="1"/>
  <c r="AI796" i="1"/>
  <c r="AQ796" i="1" s="1"/>
  <c r="AH796" i="1"/>
  <c r="AG796" i="1"/>
  <c r="AF796" i="1"/>
  <c r="AN796" i="1" s="1"/>
  <c r="AE796" i="1"/>
  <c r="AD796" i="1"/>
  <c r="BK795" i="1"/>
  <c r="AR795" i="1" s="1"/>
  <c r="BJ795" i="1"/>
  <c r="BI795" i="1"/>
  <c r="BH795" i="1"/>
  <c r="BG795" i="1"/>
  <c r="BF795" i="1"/>
  <c r="BE795" i="1"/>
  <c r="AN795" i="1"/>
  <c r="AL795" i="1"/>
  <c r="AJ795" i="1"/>
  <c r="AI795" i="1"/>
  <c r="AQ795" i="1" s="1"/>
  <c r="AH795" i="1"/>
  <c r="AP795" i="1" s="1"/>
  <c r="AG795" i="1"/>
  <c r="AF795" i="1"/>
  <c r="AE795" i="1"/>
  <c r="AD795" i="1"/>
  <c r="BK794" i="1"/>
  <c r="BJ794" i="1"/>
  <c r="BI794" i="1"/>
  <c r="BH794" i="1"/>
  <c r="AO794" i="1" s="1"/>
  <c r="BG794" i="1"/>
  <c r="BF794" i="1"/>
  <c r="BE794" i="1"/>
  <c r="AQ794" i="1"/>
  <c r="AN794" i="1"/>
  <c r="AJ794" i="1"/>
  <c r="AI794" i="1"/>
  <c r="AH794" i="1"/>
  <c r="AG794" i="1"/>
  <c r="AF794" i="1"/>
  <c r="AE794" i="1"/>
  <c r="AM794" i="1" s="1"/>
  <c r="AD794" i="1"/>
  <c r="AL794" i="1" s="1"/>
  <c r="BK793" i="1"/>
  <c r="BJ793" i="1"/>
  <c r="BI793" i="1"/>
  <c r="BH793" i="1"/>
  <c r="BG793" i="1"/>
  <c r="BF793" i="1"/>
  <c r="BE793" i="1"/>
  <c r="AL793" i="1" s="1"/>
  <c r="AR793" i="1"/>
  <c r="AJ793" i="1"/>
  <c r="AI793" i="1"/>
  <c r="AQ793" i="1" s="1"/>
  <c r="AH793" i="1"/>
  <c r="AG793" i="1"/>
  <c r="AO793" i="1" s="1"/>
  <c r="AF793" i="1"/>
  <c r="AN793" i="1" s="1"/>
  <c r="AE793" i="1"/>
  <c r="AM793" i="1" s="1"/>
  <c r="AD793" i="1"/>
  <c r="BK792" i="1"/>
  <c r="BJ792" i="1"/>
  <c r="AQ792" i="1" s="1"/>
  <c r="BI792" i="1"/>
  <c r="AP792" i="1" s="1"/>
  <c r="BH792" i="1"/>
  <c r="BG792" i="1"/>
  <c r="BF792" i="1"/>
  <c r="BE792" i="1"/>
  <c r="AO792" i="1"/>
  <c r="AM792" i="1"/>
  <c r="AJ792" i="1"/>
  <c r="AI792" i="1"/>
  <c r="AH792" i="1"/>
  <c r="AG792" i="1"/>
  <c r="AF792" i="1"/>
  <c r="AE792" i="1"/>
  <c r="AD792" i="1"/>
  <c r="AL792" i="1" s="1"/>
  <c r="BK791" i="1"/>
  <c r="BJ791" i="1"/>
  <c r="BI791" i="1"/>
  <c r="BH791" i="1"/>
  <c r="BG791" i="1"/>
  <c r="BF791" i="1"/>
  <c r="BE791" i="1"/>
  <c r="AR791" i="1"/>
  <c r="AQ791" i="1"/>
  <c r="AN791" i="1"/>
  <c r="AL791" i="1"/>
  <c r="AJ791" i="1"/>
  <c r="AI791" i="1"/>
  <c r="AH791" i="1"/>
  <c r="AP791" i="1" s="1"/>
  <c r="AG791" i="1"/>
  <c r="AO791" i="1" s="1"/>
  <c r="AF791" i="1"/>
  <c r="AE791" i="1"/>
  <c r="AD791" i="1"/>
  <c r="BK790" i="1"/>
  <c r="BJ790" i="1"/>
  <c r="BI790" i="1"/>
  <c r="BH790" i="1"/>
  <c r="BG790" i="1"/>
  <c r="BF790" i="1"/>
  <c r="BE790" i="1"/>
  <c r="AQ790" i="1"/>
  <c r="AP790" i="1"/>
  <c r="AM790" i="1"/>
  <c r="AJ790" i="1"/>
  <c r="AI790" i="1"/>
  <c r="AH790" i="1"/>
  <c r="AG790" i="1"/>
  <c r="AO790" i="1" s="1"/>
  <c r="AF790" i="1"/>
  <c r="AN790" i="1" s="1"/>
  <c r="AE790" i="1"/>
  <c r="AD790" i="1"/>
  <c r="BK789" i="1"/>
  <c r="BJ789" i="1"/>
  <c r="BI789" i="1"/>
  <c r="BH789" i="1"/>
  <c r="BG789" i="1"/>
  <c r="AN789" i="1" s="1"/>
  <c r="BF789" i="1"/>
  <c r="BE789" i="1"/>
  <c r="AP789" i="1"/>
  <c r="AL789" i="1"/>
  <c r="AJ789" i="1"/>
  <c r="AR789" i="1" s="1"/>
  <c r="AI789" i="1"/>
  <c r="AQ789" i="1" s="1"/>
  <c r="AH789" i="1"/>
  <c r="AG789" i="1"/>
  <c r="AO789" i="1" s="1"/>
  <c r="AF789" i="1"/>
  <c r="AE789" i="1"/>
  <c r="AM789" i="1" s="1"/>
  <c r="AD789" i="1"/>
  <c r="BK788" i="1"/>
  <c r="BJ788" i="1"/>
  <c r="AQ788" i="1" s="1"/>
  <c r="BI788" i="1"/>
  <c r="BH788" i="1"/>
  <c r="BG788" i="1"/>
  <c r="BF788" i="1"/>
  <c r="BE788" i="1"/>
  <c r="AP788" i="1"/>
  <c r="AO788" i="1"/>
  <c r="AM788" i="1"/>
  <c r="AJ788" i="1"/>
  <c r="AI788" i="1"/>
  <c r="AH788" i="1"/>
  <c r="AG788" i="1"/>
  <c r="AF788" i="1"/>
  <c r="AN788" i="1" s="1"/>
  <c r="AE788" i="1"/>
  <c r="AD788" i="1"/>
  <c r="BK787" i="1"/>
  <c r="BJ787" i="1"/>
  <c r="BI787" i="1"/>
  <c r="BH787" i="1"/>
  <c r="BG787" i="1"/>
  <c r="BF787" i="1"/>
  <c r="AM787" i="1" s="1"/>
  <c r="BE787" i="1"/>
  <c r="AR787" i="1"/>
  <c r="AO787" i="1"/>
  <c r="AL787" i="1"/>
  <c r="AJ787" i="1"/>
  <c r="AI787" i="1"/>
  <c r="AQ787" i="1" s="1"/>
  <c r="AH787" i="1"/>
  <c r="AP787" i="1" s="1"/>
  <c r="AG787" i="1"/>
  <c r="AF787" i="1"/>
  <c r="AN787" i="1" s="1"/>
  <c r="AE787" i="1"/>
  <c r="AD787" i="1"/>
  <c r="BK786" i="1"/>
  <c r="BJ786" i="1"/>
  <c r="BI786" i="1"/>
  <c r="BH786" i="1"/>
  <c r="AO786" i="1" s="1"/>
  <c r="BG786" i="1"/>
  <c r="BF786" i="1"/>
  <c r="AM786" i="1" s="1"/>
  <c r="BE786" i="1"/>
  <c r="AQ786" i="1"/>
  <c r="AN786" i="1"/>
  <c r="AJ786" i="1"/>
  <c r="AI786" i="1"/>
  <c r="AH786" i="1"/>
  <c r="AG786" i="1"/>
  <c r="AF786" i="1"/>
  <c r="AE786" i="1"/>
  <c r="AD786" i="1"/>
  <c r="AL786" i="1" s="1"/>
  <c r="BK785" i="1"/>
  <c r="BJ785" i="1"/>
  <c r="BI785" i="1"/>
  <c r="BH785" i="1"/>
  <c r="BG785" i="1"/>
  <c r="BF785" i="1"/>
  <c r="BE785" i="1"/>
  <c r="AR785" i="1"/>
  <c r="AN785" i="1"/>
  <c r="AL785" i="1"/>
  <c r="AJ785" i="1"/>
  <c r="AI785" i="1"/>
  <c r="AH785" i="1"/>
  <c r="AP785" i="1" s="1"/>
  <c r="AG785" i="1"/>
  <c r="AF785" i="1"/>
  <c r="AE785" i="1"/>
  <c r="AD785" i="1"/>
  <c r="BK784" i="1"/>
  <c r="BJ784" i="1"/>
  <c r="BI784" i="1"/>
  <c r="BH784" i="1"/>
  <c r="BG784" i="1"/>
  <c r="BF784" i="1"/>
  <c r="BE784" i="1"/>
  <c r="AQ784" i="1"/>
  <c r="AP784" i="1"/>
  <c r="AM784" i="1"/>
  <c r="AJ784" i="1"/>
  <c r="AI784" i="1"/>
  <c r="AH784" i="1"/>
  <c r="AG784" i="1"/>
  <c r="AF784" i="1"/>
  <c r="AN784" i="1" s="1"/>
  <c r="AE784" i="1"/>
  <c r="AD784" i="1"/>
  <c r="AL784" i="1" s="1"/>
  <c r="BK783" i="1"/>
  <c r="BJ783" i="1"/>
  <c r="BI783" i="1"/>
  <c r="BH783" i="1"/>
  <c r="BG783" i="1"/>
  <c r="AN783" i="1" s="1"/>
  <c r="BF783" i="1"/>
  <c r="AM783" i="1" s="1"/>
  <c r="BE783" i="1"/>
  <c r="AL783" i="1"/>
  <c r="AJ783" i="1"/>
  <c r="AR783" i="1" s="1"/>
  <c r="AI783" i="1"/>
  <c r="AQ783" i="1" s="1"/>
  <c r="AH783" i="1"/>
  <c r="AP783" i="1" s="1"/>
  <c r="AG783" i="1"/>
  <c r="AF783" i="1"/>
  <c r="AE783" i="1"/>
  <c r="AD783" i="1"/>
  <c r="BK782" i="1"/>
  <c r="BJ782" i="1"/>
  <c r="BI782" i="1"/>
  <c r="BH782" i="1"/>
  <c r="AO782" i="1" s="1"/>
  <c r="BG782" i="1"/>
  <c r="BF782" i="1"/>
  <c r="BE782" i="1"/>
  <c r="AQ782" i="1"/>
  <c r="AJ782" i="1"/>
  <c r="AI782" i="1"/>
  <c r="AH782" i="1"/>
  <c r="AG782" i="1"/>
  <c r="AF782" i="1"/>
  <c r="AN782" i="1" s="1"/>
  <c r="AE782" i="1"/>
  <c r="AM782" i="1" s="1"/>
  <c r="AD782" i="1"/>
  <c r="AL782" i="1" s="1"/>
  <c r="BK781" i="1"/>
  <c r="BJ781" i="1"/>
  <c r="BI781" i="1"/>
  <c r="BH781" i="1"/>
  <c r="AO781" i="1" s="1"/>
  <c r="BG781" i="1"/>
  <c r="BF781" i="1"/>
  <c r="AM781" i="1" s="1"/>
  <c r="BE781" i="1"/>
  <c r="AR781" i="1"/>
  <c r="AP781" i="1"/>
  <c r="AL781" i="1"/>
  <c r="AJ781" i="1"/>
  <c r="AI781" i="1"/>
  <c r="AQ781" i="1" s="1"/>
  <c r="AH781" i="1"/>
  <c r="AG781" i="1"/>
  <c r="AF781" i="1"/>
  <c r="AN781" i="1" s="1"/>
  <c r="AE781" i="1"/>
  <c r="AD781" i="1"/>
  <c r="BK780" i="1"/>
  <c r="BJ780" i="1"/>
  <c r="BI780" i="1"/>
  <c r="BH780" i="1"/>
  <c r="BG780" i="1"/>
  <c r="BF780" i="1"/>
  <c r="AM780" i="1" s="1"/>
  <c r="BE780" i="1"/>
  <c r="AQ780" i="1"/>
  <c r="AO780" i="1"/>
  <c r="AJ780" i="1"/>
  <c r="AR780" i="1" s="1"/>
  <c r="AI780" i="1"/>
  <c r="AH780" i="1"/>
  <c r="AP780" i="1" s="1"/>
  <c r="AG780" i="1"/>
  <c r="AF780" i="1"/>
  <c r="AN780" i="1" s="1"/>
  <c r="AE780" i="1"/>
  <c r="AD780" i="1"/>
  <c r="AL780" i="1" s="1"/>
  <c r="BK779" i="1"/>
  <c r="BJ779" i="1"/>
  <c r="BI779" i="1"/>
  <c r="BH779" i="1"/>
  <c r="BG779" i="1"/>
  <c r="BF779" i="1"/>
  <c r="BE779" i="1"/>
  <c r="AR779" i="1"/>
  <c r="AP779" i="1"/>
  <c r="AN779" i="1"/>
  <c r="AJ779" i="1"/>
  <c r="AI779" i="1"/>
  <c r="AQ779" i="1" s="1"/>
  <c r="AH779" i="1"/>
  <c r="AG779" i="1"/>
  <c r="AO779" i="1" s="1"/>
  <c r="AF779" i="1"/>
  <c r="AE779" i="1"/>
  <c r="AM779" i="1" s="1"/>
  <c r="AD779" i="1"/>
  <c r="AL779" i="1" s="1"/>
  <c r="BK778" i="1"/>
  <c r="BJ778" i="1"/>
  <c r="BI778" i="1"/>
  <c r="BH778" i="1"/>
  <c r="BG778" i="1"/>
  <c r="BF778" i="1"/>
  <c r="BE778" i="1"/>
  <c r="AL778" i="1" s="1"/>
  <c r="AR778" i="1"/>
  <c r="AQ778" i="1"/>
  <c r="AO778" i="1"/>
  <c r="AN778" i="1"/>
  <c r="AJ778" i="1"/>
  <c r="AI778" i="1"/>
  <c r="AH778" i="1"/>
  <c r="AG778" i="1"/>
  <c r="AF778" i="1"/>
  <c r="AE778" i="1"/>
  <c r="AM778" i="1" s="1"/>
  <c r="AD778" i="1"/>
  <c r="BK777" i="1"/>
  <c r="BJ777" i="1"/>
  <c r="BI777" i="1"/>
  <c r="BH777" i="1"/>
  <c r="AO777" i="1" s="1"/>
  <c r="BG777" i="1"/>
  <c r="BF777" i="1"/>
  <c r="BE777" i="1"/>
  <c r="AQ777" i="1"/>
  <c r="AN777" i="1"/>
  <c r="AL777" i="1"/>
  <c r="AJ777" i="1"/>
  <c r="AR777" i="1" s="1"/>
  <c r="AI777" i="1"/>
  <c r="AH777" i="1"/>
  <c r="AP777" i="1" s="1"/>
  <c r="AG777" i="1"/>
  <c r="AF777" i="1"/>
  <c r="AE777" i="1"/>
  <c r="AD777" i="1"/>
  <c r="BK776" i="1"/>
  <c r="BJ776" i="1"/>
  <c r="BI776" i="1"/>
  <c r="AP776" i="1" s="1"/>
  <c r="BH776" i="1"/>
  <c r="BG776" i="1"/>
  <c r="BF776" i="1"/>
  <c r="BE776" i="1"/>
  <c r="AQ776" i="1"/>
  <c r="AN776" i="1"/>
  <c r="AL776" i="1"/>
  <c r="AJ776" i="1"/>
  <c r="AI776" i="1"/>
  <c r="AH776" i="1"/>
  <c r="AG776" i="1"/>
  <c r="AO776" i="1" s="1"/>
  <c r="AF776" i="1"/>
  <c r="AE776" i="1"/>
  <c r="AM776" i="1" s="1"/>
  <c r="AD776" i="1"/>
  <c r="BK775" i="1"/>
  <c r="BJ775" i="1"/>
  <c r="BI775" i="1"/>
  <c r="BH775" i="1"/>
  <c r="BG775" i="1"/>
  <c r="AN775" i="1" s="1"/>
  <c r="BF775" i="1"/>
  <c r="BE775" i="1"/>
  <c r="AQ775" i="1"/>
  <c r="AL775" i="1"/>
  <c r="AJ775" i="1"/>
  <c r="AI775" i="1"/>
  <c r="AH775" i="1"/>
  <c r="AP775" i="1" s="1"/>
  <c r="AG775" i="1"/>
  <c r="AO775" i="1" s="1"/>
  <c r="AF775" i="1"/>
  <c r="AE775" i="1"/>
  <c r="AM775" i="1" s="1"/>
  <c r="AD775" i="1"/>
  <c r="BK774" i="1"/>
  <c r="AR774" i="1" s="1"/>
  <c r="BJ774" i="1"/>
  <c r="BI774" i="1"/>
  <c r="BH774" i="1"/>
  <c r="BG774" i="1"/>
  <c r="BF774" i="1"/>
  <c r="BE774" i="1"/>
  <c r="AQ774" i="1"/>
  <c r="AO774" i="1"/>
  <c r="AM774" i="1"/>
  <c r="AJ774" i="1"/>
  <c r="AI774" i="1"/>
  <c r="AH774" i="1"/>
  <c r="AP774" i="1" s="1"/>
  <c r="AG774" i="1"/>
  <c r="AF774" i="1"/>
  <c r="AE774" i="1"/>
  <c r="AD774" i="1"/>
  <c r="BK773" i="1"/>
  <c r="BJ773" i="1"/>
  <c r="BI773" i="1"/>
  <c r="BH773" i="1"/>
  <c r="BG773" i="1"/>
  <c r="BF773" i="1"/>
  <c r="BE773" i="1"/>
  <c r="AP773" i="1"/>
  <c r="AN773" i="1"/>
  <c r="AM773" i="1"/>
  <c r="AJ773" i="1"/>
  <c r="AR773" i="1" s="1"/>
  <c r="AI773" i="1"/>
  <c r="AQ773" i="1" s="1"/>
  <c r="AH773" i="1"/>
  <c r="AG773" i="1"/>
  <c r="AF773" i="1"/>
  <c r="AE773" i="1"/>
  <c r="AD773" i="1"/>
  <c r="AL773" i="1" s="1"/>
  <c r="BK772" i="1"/>
  <c r="BJ772" i="1"/>
  <c r="BI772" i="1"/>
  <c r="BH772" i="1"/>
  <c r="BG772" i="1"/>
  <c r="BF772" i="1"/>
  <c r="BE772" i="1"/>
  <c r="AL772" i="1" s="1"/>
  <c r="AR772" i="1"/>
  <c r="AQ772" i="1"/>
  <c r="AM772" i="1"/>
  <c r="AJ772" i="1"/>
  <c r="AI772" i="1"/>
  <c r="AH772" i="1"/>
  <c r="AP772" i="1" s="1"/>
  <c r="AG772" i="1"/>
  <c r="AO772" i="1" s="1"/>
  <c r="AF772" i="1"/>
  <c r="AN772" i="1" s="1"/>
  <c r="AE772" i="1"/>
  <c r="AD772" i="1"/>
  <c r="BK771" i="1"/>
  <c r="AR771" i="1" s="1"/>
  <c r="BJ771" i="1"/>
  <c r="BI771" i="1"/>
  <c r="BH771" i="1"/>
  <c r="AO771" i="1" s="1"/>
  <c r="BG771" i="1"/>
  <c r="BF771" i="1"/>
  <c r="BE771" i="1"/>
  <c r="AQ771" i="1"/>
  <c r="AN771" i="1"/>
  <c r="AL771" i="1"/>
  <c r="AJ771" i="1"/>
  <c r="AI771" i="1"/>
  <c r="AH771" i="1"/>
  <c r="AG771" i="1"/>
  <c r="AF771" i="1"/>
  <c r="AE771" i="1"/>
  <c r="AM771" i="1" s="1"/>
  <c r="AD771" i="1"/>
  <c r="BK770" i="1"/>
  <c r="AR770" i="1" s="1"/>
  <c r="BJ770" i="1"/>
  <c r="BI770" i="1"/>
  <c r="BH770" i="1"/>
  <c r="BG770" i="1"/>
  <c r="BF770" i="1"/>
  <c r="BE770" i="1"/>
  <c r="AQ770" i="1"/>
  <c r="AO770" i="1"/>
  <c r="AM770" i="1"/>
  <c r="AJ770" i="1"/>
  <c r="AI770" i="1"/>
  <c r="AH770" i="1"/>
  <c r="AP770" i="1" s="1"/>
  <c r="AG770" i="1"/>
  <c r="AF770" i="1"/>
  <c r="AN770" i="1" s="1"/>
  <c r="AE770" i="1"/>
  <c r="AD770" i="1"/>
  <c r="AL770" i="1" s="1"/>
  <c r="BK769" i="1"/>
  <c r="BJ769" i="1"/>
  <c r="BI769" i="1"/>
  <c r="BH769" i="1"/>
  <c r="AO769" i="1" s="1"/>
  <c r="BG769" i="1"/>
  <c r="BF769" i="1"/>
  <c r="BE769" i="1"/>
  <c r="AR769" i="1"/>
  <c r="AN769" i="1"/>
  <c r="AL769" i="1"/>
  <c r="AJ769" i="1"/>
  <c r="AI769" i="1"/>
  <c r="AQ769" i="1" s="1"/>
  <c r="AH769" i="1"/>
  <c r="AP769" i="1" s="1"/>
  <c r="AG769" i="1"/>
  <c r="AF769" i="1"/>
  <c r="AE769" i="1"/>
  <c r="AD769" i="1"/>
  <c r="BK768" i="1"/>
  <c r="BJ768" i="1"/>
  <c r="AQ768" i="1" s="1"/>
  <c r="BI768" i="1"/>
  <c r="BH768" i="1"/>
  <c r="BG768" i="1"/>
  <c r="BF768" i="1"/>
  <c r="AM768" i="1" s="1"/>
  <c r="BE768" i="1"/>
  <c r="AO768" i="1"/>
  <c r="AJ768" i="1"/>
  <c r="AR768" i="1" s="1"/>
  <c r="AI768" i="1"/>
  <c r="AH768" i="1"/>
  <c r="AP768" i="1" s="1"/>
  <c r="AG768" i="1"/>
  <c r="AF768" i="1"/>
  <c r="AN768" i="1" s="1"/>
  <c r="AE768" i="1"/>
  <c r="AD768" i="1"/>
  <c r="AL768" i="1" s="1"/>
  <c r="BK767" i="1"/>
  <c r="BJ767" i="1"/>
  <c r="BI767" i="1"/>
  <c r="BH767" i="1"/>
  <c r="BG767" i="1"/>
  <c r="BF767" i="1"/>
  <c r="BE767" i="1"/>
  <c r="AR767" i="1"/>
  <c r="AP767" i="1"/>
  <c r="AN767" i="1"/>
  <c r="AJ767" i="1"/>
  <c r="AI767" i="1"/>
  <c r="AH767" i="1"/>
  <c r="AG767" i="1"/>
  <c r="AF767" i="1"/>
  <c r="AE767" i="1"/>
  <c r="AM767" i="1" s="1"/>
  <c r="AD767" i="1"/>
  <c r="AL767" i="1" s="1"/>
  <c r="BK766" i="1"/>
  <c r="BJ766" i="1"/>
  <c r="BI766" i="1"/>
  <c r="BH766" i="1"/>
  <c r="BG766" i="1"/>
  <c r="BF766" i="1"/>
  <c r="BE766" i="1"/>
  <c r="AR766" i="1"/>
  <c r="AN766" i="1"/>
  <c r="AJ766" i="1"/>
  <c r="AI766" i="1"/>
  <c r="AQ766" i="1" s="1"/>
  <c r="AH766" i="1"/>
  <c r="AP766" i="1" s="1"/>
  <c r="AG766" i="1"/>
  <c r="AO766" i="1" s="1"/>
  <c r="AF766" i="1"/>
  <c r="AE766" i="1"/>
  <c r="AM766" i="1" s="1"/>
  <c r="AD766" i="1"/>
  <c r="BK765" i="1"/>
  <c r="BJ765" i="1"/>
  <c r="BI765" i="1"/>
  <c r="AP765" i="1" s="1"/>
  <c r="BH765" i="1"/>
  <c r="BG765" i="1"/>
  <c r="BF765" i="1"/>
  <c r="BE765" i="1"/>
  <c r="AO765" i="1"/>
  <c r="AM765" i="1"/>
  <c r="AJ765" i="1"/>
  <c r="AR765" i="1" s="1"/>
  <c r="AI765" i="1"/>
  <c r="AH765" i="1"/>
  <c r="AG765" i="1"/>
  <c r="AF765" i="1"/>
  <c r="AE765" i="1"/>
  <c r="AD765" i="1"/>
  <c r="AL765" i="1" s="1"/>
  <c r="BK764" i="1"/>
  <c r="BJ764" i="1"/>
  <c r="AQ764" i="1" s="1"/>
  <c r="BI764" i="1"/>
  <c r="BH764" i="1"/>
  <c r="BG764" i="1"/>
  <c r="BF764" i="1"/>
  <c r="BE764" i="1"/>
  <c r="AR764" i="1"/>
  <c r="AM764" i="1"/>
  <c r="AJ764" i="1"/>
  <c r="AI764" i="1"/>
  <c r="AH764" i="1"/>
  <c r="AP764" i="1" s="1"/>
  <c r="AG764" i="1"/>
  <c r="AO764" i="1" s="1"/>
  <c r="AF764" i="1"/>
  <c r="AN764" i="1" s="1"/>
  <c r="AE764" i="1"/>
  <c r="AD764" i="1"/>
  <c r="AL764" i="1" s="1"/>
  <c r="BK763" i="1"/>
  <c r="BJ763" i="1"/>
  <c r="BI763" i="1"/>
  <c r="BH763" i="1"/>
  <c r="BG763" i="1"/>
  <c r="BF763" i="1"/>
  <c r="AM763" i="1" s="1"/>
  <c r="BE763" i="1"/>
  <c r="AR763" i="1"/>
  <c r="AP763" i="1"/>
  <c r="AJ763" i="1"/>
  <c r="AI763" i="1"/>
  <c r="AH763" i="1"/>
  <c r="AG763" i="1"/>
  <c r="AF763" i="1"/>
  <c r="AN763" i="1" s="1"/>
  <c r="AE763" i="1"/>
  <c r="AD763" i="1"/>
  <c r="AL763" i="1" s="1"/>
  <c r="BK762" i="1"/>
  <c r="BJ762" i="1"/>
  <c r="BI762" i="1"/>
  <c r="BH762" i="1"/>
  <c r="BG762" i="1"/>
  <c r="AN762" i="1" s="1"/>
  <c r="BF762" i="1"/>
  <c r="BE762" i="1"/>
  <c r="AR762" i="1"/>
  <c r="AO762" i="1"/>
  <c r="AL762" i="1"/>
  <c r="AJ762" i="1"/>
  <c r="AI762" i="1"/>
  <c r="AQ762" i="1" s="1"/>
  <c r="AH762" i="1"/>
  <c r="AG762" i="1"/>
  <c r="AF762" i="1"/>
  <c r="AE762" i="1"/>
  <c r="AM762" i="1" s="1"/>
  <c r="AD762" i="1"/>
  <c r="BK761" i="1"/>
  <c r="BJ761" i="1"/>
  <c r="AQ761" i="1" s="1"/>
  <c r="BI761" i="1"/>
  <c r="BH761" i="1"/>
  <c r="BG761" i="1"/>
  <c r="BF761" i="1"/>
  <c r="BE761" i="1"/>
  <c r="AL761" i="1" s="1"/>
  <c r="AP761" i="1"/>
  <c r="AO761" i="1"/>
  <c r="AJ761" i="1"/>
  <c r="AR761" i="1" s="1"/>
  <c r="AI761" i="1"/>
  <c r="AH761" i="1"/>
  <c r="AG761" i="1"/>
  <c r="AF761" i="1"/>
  <c r="AN761" i="1" s="1"/>
  <c r="AE761" i="1"/>
  <c r="AM761" i="1" s="1"/>
  <c r="AD761" i="1"/>
  <c r="BK760" i="1"/>
  <c r="BJ760" i="1"/>
  <c r="BI760" i="1"/>
  <c r="BH760" i="1"/>
  <c r="BG760" i="1"/>
  <c r="BF760" i="1"/>
  <c r="BE760" i="1"/>
  <c r="AL760" i="1" s="1"/>
  <c r="AQ760" i="1"/>
  <c r="AN760" i="1"/>
  <c r="AJ760" i="1"/>
  <c r="AR760" i="1" s="1"/>
  <c r="AI760" i="1"/>
  <c r="AH760" i="1"/>
  <c r="AP760" i="1" s="1"/>
  <c r="AG760" i="1"/>
  <c r="AO760" i="1" s="1"/>
  <c r="AF760" i="1"/>
  <c r="AE760" i="1"/>
  <c r="AD760" i="1"/>
  <c r="BK759" i="1"/>
  <c r="BJ759" i="1"/>
  <c r="AQ759" i="1" s="1"/>
  <c r="BI759" i="1"/>
  <c r="BH759" i="1"/>
  <c r="BG759" i="1"/>
  <c r="BF759" i="1"/>
  <c r="BE759" i="1"/>
  <c r="AP759" i="1"/>
  <c r="AN759" i="1"/>
  <c r="AL759" i="1"/>
  <c r="AJ759" i="1"/>
  <c r="AR759" i="1" s="1"/>
  <c r="AI759" i="1"/>
  <c r="AH759" i="1"/>
  <c r="AG759" i="1"/>
  <c r="AO759" i="1" s="1"/>
  <c r="AF759" i="1"/>
  <c r="AE759" i="1"/>
  <c r="AM759" i="1" s="1"/>
  <c r="AD759" i="1"/>
  <c r="BK758" i="1"/>
  <c r="AR758" i="1" s="1"/>
  <c r="BJ758" i="1"/>
  <c r="BI758" i="1"/>
  <c r="BH758" i="1"/>
  <c r="BG758" i="1"/>
  <c r="BF758" i="1"/>
  <c r="BE758" i="1"/>
  <c r="AQ758" i="1"/>
  <c r="AJ758" i="1"/>
  <c r="AI758" i="1"/>
  <c r="AH758" i="1"/>
  <c r="AG758" i="1"/>
  <c r="AO758" i="1" s="1"/>
  <c r="AF758" i="1"/>
  <c r="AE758" i="1"/>
  <c r="AM758" i="1" s="1"/>
  <c r="AD758" i="1"/>
  <c r="BK757" i="1"/>
  <c r="BJ757" i="1"/>
  <c r="BI757" i="1"/>
  <c r="BH757" i="1"/>
  <c r="BG757" i="1"/>
  <c r="BF757" i="1"/>
  <c r="BE757" i="1"/>
  <c r="AP757" i="1"/>
  <c r="AM757" i="1"/>
  <c r="AJ757" i="1"/>
  <c r="AR757" i="1" s="1"/>
  <c r="AI757" i="1"/>
  <c r="AQ757" i="1" s="1"/>
  <c r="AH757" i="1"/>
  <c r="AG757" i="1"/>
  <c r="AO757" i="1" s="1"/>
  <c r="AF757" i="1"/>
  <c r="AE757" i="1"/>
  <c r="AD757" i="1"/>
  <c r="BK756" i="1"/>
  <c r="BJ756" i="1"/>
  <c r="BI756" i="1"/>
  <c r="BH756" i="1"/>
  <c r="BG756" i="1"/>
  <c r="BF756" i="1"/>
  <c r="AM756" i="1" s="1"/>
  <c r="BE756" i="1"/>
  <c r="AR756" i="1"/>
  <c r="AO756" i="1"/>
  <c r="AL756" i="1"/>
  <c r="AJ756" i="1"/>
  <c r="AI756" i="1"/>
  <c r="AQ756" i="1" s="1"/>
  <c r="AH756" i="1"/>
  <c r="AP756" i="1" s="1"/>
  <c r="AG756" i="1"/>
  <c r="AF756" i="1"/>
  <c r="AE756" i="1"/>
  <c r="AD756" i="1"/>
  <c r="BK755" i="1"/>
  <c r="AR755" i="1" s="1"/>
  <c r="BJ755" i="1"/>
  <c r="AQ755" i="1" s="1"/>
  <c r="BI755" i="1"/>
  <c r="AP755" i="1" s="1"/>
  <c r="BH755" i="1"/>
  <c r="BG755" i="1"/>
  <c r="BF755" i="1"/>
  <c r="BE755" i="1"/>
  <c r="AN755" i="1"/>
  <c r="AJ755" i="1"/>
  <c r="AI755" i="1"/>
  <c r="AH755" i="1"/>
  <c r="AG755" i="1"/>
  <c r="AO755" i="1" s="1"/>
  <c r="AF755" i="1"/>
  <c r="AE755" i="1"/>
  <c r="AM755" i="1" s="1"/>
  <c r="AD755" i="1"/>
  <c r="AL755" i="1" s="1"/>
  <c r="BK754" i="1"/>
  <c r="BJ754" i="1"/>
  <c r="BI754" i="1"/>
  <c r="BH754" i="1"/>
  <c r="BG754" i="1"/>
  <c r="BF754" i="1"/>
  <c r="AM754" i="1" s="1"/>
  <c r="BE754" i="1"/>
  <c r="AR754" i="1"/>
  <c r="AO754" i="1"/>
  <c r="AL754" i="1"/>
  <c r="AJ754" i="1"/>
  <c r="AI754" i="1"/>
  <c r="AQ754" i="1" s="1"/>
  <c r="AH754" i="1"/>
  <c r="AP754" i="1" s="1"/>
  <c r="AG754" i="1"/>
  <c r="AF754" i="1"/>
  <c r="AE754" i="1"/>
  <c r="AD754" i="1"/>
  <c r="BK753" i="1"/>
  <c r="BJ753" i="1"/>
  <c r="BI753" i="1"/>
  <c r="AP753" i="1" s="1"/>
  <c r="BH753" i="1"/>
  <c r="BG753" i="1"/>
  <c r="BF753" i="1"/>
  <c r="BE753" i="1"/>
  <c r="AQ753" i="1"/>
  <c r="AN753" i="1"/>
  <c r="AL753" i="1"/>
  <c r="AJ753" i="1"/>
  <c r="AR753" i="1" s="1"/>
  <c r="AI753" i="1"/>
  <c r="AH753" i="1"/>
  <c r="AG753" i="1"/>
  <c r="AO753" i="1" s="1"/>
  <c r="AF753" i="1"/>
  <c r="AE753" i="1"/>
  <c r="AM753" i="1" s="1"/>
  <c r="AD753" i="1"/>
  <c r="BK752" i="1"/>
  <c r="BJ752" i="1"/>
  <c r="AQ752" i="1" s="1"/>
  <c r="BI752" i="1"/>
  <c r="BH752" i="1"/>
  <c r="BG752" i="1"/>
  <c r="BF752" i="1"/>
  <c r="BE752" i="1"/>
  <c r="AO752" i="1"/>
  <c r="AM752" i="1"/>
  <c r="AJ752" i="1"/>
  <c r="AR752" i="1" s="1"/>
  <c r="AI752" i="1"/>
  <c r="AH752" i="1"/>
  <c r="AP752" i="1" s="1"/>
  <c r="AG752" i="1"/>
  <c r="AF752" i="1"/>
  <c r="AE752" i="1"/>
  <c r="AD752" i="1"/>
  <c r="AL752" i="1" s="1"/>
  <c r="BK751" i="1"/>
  <c r="BJ751" i="1"/>
  <c r="BI751" i="1"/>
  <c r="BH751" i="1"/>
  <c r="BG751" i="1"/>
  <c r="BF751" i="1"/>
  <c r="AM751" i="1" s="1"/>
  <c r="BE751" i="1"/>
  <c r="AR751" i="1"/>
  <c r="AQ751" i="1"/>
  <c r="AN751" i="1"/>
  <c r="AJ751" i="1"/>
  <c r="AI751" i="1"/>
  <c r="AH751" i="1"/>
  <c r="AP751" i="1" s="1"/>
  <c r="AG751" i="1"/>
  <c r="AO751" i="1" s="1"/>
  <c r="AF751" i="1"/>
  <c r="AE751" i="1"/>
  <c r="AD751" i="1"/>
  <c r="AL751" i="1" s="1"/>
  <c r="BK750" i="1"/>
  <c r="BJ750" i="1"/>
  <c r="BI750" i="1"/>
  <c r="BH750" i="1"/>
  <c r="BG750" i="1"/>
  <c r="BF750" i="1"/>
  <c r="BE750" i="1"/>
  <c r="AM750" i="1"/>
  <c r="AJ750" i="1"/>
  <c r="AR750" i="1" s="1"/>
  <c r="AI750" i="1"/>
  <c r="AQ750" i="1" s="1"/>
  <c r="AH750" i="1"/>
  <c r="AP750" i="1" s="1"/>
  <c r="AG750" i="1"/>
  <c r="AF750" i="1"/>
  <c r="AN750" i="1" s="1"/>
  <c r="AE750" i="1"/>
  <c r="AD750" i="1"/>
  <c r="AL750" i="1" s="1"/>
  <c r="BK749" i="1"/>
  <c r="BJ749" i="1"/>
  <c r="BI749" i="1"/>
  <c r="AP749" i="1" s="1"/>
  <c r="BH749" i="1"/>
  <c r="BG749" i="1"/>
  <c r="BF749" i="1"/>
  <c r="BE749" i="1"/>
  <c r="AR749" i="1"/>
  <c r="AO749" i="1"/>
  <c r="AN749" i="1"/>
  <c r="AJ749" i="1"/>
  <c r="AI749" i="1"/>
  <c r="AH749" i="1"/>
  <c r="AG749" i="1"/>
  <c r="AF749" i="1"/>
  <c r="AE749" i="1"/>
  <c r="AD749" i="1"/>
  <c r="AL749" i="1" s="1"/>
  <c r="BK748" i="1"/>
  <c r="BJ748" i="1"/>
  <c r="BI748" i="1"/>
  <c r="BH748" i="1"/>
  <c r="BG748" i="1"/>
  <c r="BF748" i="1"/>
  <c r="AM748" i="1" s="1"/>
  <c r="BE748" i="1"/>
  <c r="AR748" i="1"/>
  <c r="AP748" i="1"/>
  <c r="AL748" i="1"/>
  <c r="AJ748" i="1"/>
  <c r="AI748" i="1"/>
  <c r="AQ748" i="1" s="1"/>
  <c r="AH748" i="1"/>
  <c r="AG748" i="1"/>
  <c r="AO748" i="1" s="1"/>
  <c r="AF748" i="1"/>
  <c r="AE748" i="1"/>
  <c r="AD748" i="1"/>
  <c r="BK747" i="1"/>
  <c r="AR747" i="1" s="1"/>
  <c r="BJ747" i="1"/>
  <c r="BI747" i="1"/>
  <c r="AP747" i="1" s="1"/>
  <c r="BH747" i="1"/>
  <c r="BG747" i="1"/>
  <c r="BF747" i="1"/>
  <c r="BE747" i="1"/>
  <c r="AQ747" i="1"/>
  <c r="AO747" i="1"/>
  <c r="AN747" i="1"/>
  <c r="AL747" i="1"/>
  <c r="AJ747" i="1"/>
  <c r="AI747" i="1"/>
  <c r="AH747" i="1"/>
  <c r="AG747" i="1"/>
  <c r="AF747" i="1"/>
  <c r="AE747" i="1"/>
  <c r="AM747" i="1" s="1"/>
  <c r="AD747" i="1"/>
  <c r="BK746" i="1"/>
  <c r="BJ746" i="1"/>
  <c r="BI746" i="1"/>
  <c r="BH746" i="1"/>
  <c r="AO746" i="1" s="1"/>
  <c r="BG746" i="1"/>
  <c r="AN746" i="1" s="1"/>
  <c r="BF746" i="1"/>
  <c r="BE746" i="1"/>
  <c r="AJ746" i="1"/>
  <c r="AI746" i="1"/>
  <c r="AQ746" i="1" s="1"/>
  <c r="AH746" i="1"/>
  <c r="AG746" i="1"/>
  <c r="AF746" i="1"/>
  <c r="AE746" i="1"/>
  <c r="AM746" i="1" s="1"/>
  <c r="AD746" i="1"/>
  <c r="BK745" i="1"/>
  <c r="BJ745" i="1"/>
  <c r="BI745" i="1"/>
  <c r="BH745" i="1"/>
  <c r="BG745" i="1"/>
  <c r="BF745" i="1"/>
  <c r="BE745" i="1"/>
  <c r="AL745" i="1" s="1"/>
  <c r="AR745" i="1"/>
  <c r="AQ745" i="1"/>
  <c r="AO745" i="1"/>
  <c r="AJ745" i="1"/>
  <c r="AI745" i="1"/>
  <c r="AH745" i="1"/>
  <c r="AP745" i="1" s="1"/>
  <c r="AG745" i="1"/>
  <c r="AF745" i="1"/>
  <c r="AN745" i="1" s="1"/>
  <c r="AE745" i="1"/>
  <c r="AM745" i="1" s="1"/>
  <c r="AD745" i="1"/>
  <c r="BK744" i="1"/>
  <c r="BJ744" i="1"/>
  <c r="BI744" i="1"/>
  <c r="AP744" i="1" s="1"/>
  <c r="BH744" i="1"/>
  <c r="BG744" i="1"/>
  <c r="BF744" i="1"/>
  <c r="BE744" i="1"/>
  <c r="AQ744" i="1"/>
  <c r="AN744" i="1"/>
  <c r="AL744" i="1"/>
  <c r="AJ744" i="1"/>
  <c r="AR744" i="1" s="1"/>
  <c r="AI744" i="1"/>
  <c r="AH744" i="1"/>
  <c r="AG744" i="1"/>
  <c r="AF744" i="1"/>
  <c r="AE744" i="1"/>
  <c r="AM744" i="1" s="1"/>
  <c r="AD744" i="1"/>
  <c r="BK743" i="1"/>
  <c r="AR743" i="1" s="1"/>
  <c r="BJ743" i="1"/>
  <c r="BI743" i="1"/>
  <c r="BH743" i="1"/>
  <c r="BG743" i="1"/>
  <c r="AN743" i="1" s="1"/>
  <c r="BF743" i="1"/>
  <c r="BE743" i="1"/>
  <c r="AL743" i="1" s="1"/>
  <c r="AQ743" i="1"/>
  <c r="AJ743" i="1"/>
  <c r="AI743" i="1"/>
  <c r="AH743" i="1"/>
  <c r="AP743" i="1" s="1"/>
  <c r="AG743" i="1"/>
  <c r="AO743" i="1" s="1"/>
  <c r="AF743" i="1"/>
  <c r="AE743" i="1"/>
  <c r="AM743" i="1" s="1"/>
  <c r="AD743" i="1"/>
  <c r="BK742" i="1"/>
  <c r="BJ742" i="1"/>
  <c r="BI742" i="1"/>
  <c r="BH742" i="1"/>
  <c r="BG742" i="1"/>
  <c r="BF742" i="1"/>
  <c r="BE742" i="1"/>
  <c r="AQ742" i="1"/>
  <c r="AN742" i="1"/>
  <c r="AM742" i="1"/>
  <c r="AJ742" i="1"/>
  <c r="AR742" i="1" s="1"/>
  <c r="AI742" i="1"/>
  <c r="AH742" i="1"/>
  <c r="AP742" i="1" s="1"/>
  <c r="AG742" i="1"/>
  <c r="AO742" i="1" s="1"/>
  <c r="AF742" i="1"/>
  <c r="AE742" i="1"/>
  <c r="AD742" i="1"/>
  <c r="BK741" i="1"/>
  <c r="BJ741" i="1"/>
  <c r="BI741" i="1"/>
  <c r="AP741" i="1" s="1"/>
  <c r="BH741" i="1"/>
  <c r="BG741" i="1"/>
  <c r="AN741" i="1" s="1"/>
  <c r="BF741" i="1"/>
  <c r="BE741" i="1"/>
  <c r="AR741" i="1"/>
  <c r="AO741" i="1"/>
  <c r="AL741" i="1"/>
  <c r="AJ741" i="1"/>
  <c r="AI741" i="1"/>
  <c r="AH741" i="1"/>
  <c r="AG741" i="1"/>
  <c r="AF741" i="1"/>
  <c r="AE741" i="1"/>
  <c r="AM741" i="1" s="1"/>
  <c r="AD741" i="1"/>
  <c r="BK740" i="1"/>
  <c r="BJ740" i="1"/>
  <c r="BI740" i="1"/>
  <c r="BH740" i="1"/>
  <c r="BG740" i="1"/>
  <c r="BF740" i="1"/>
  <c r="BE740" i="1"/>
  <c r="AO740" i="1"/>
  <c r="AM740" i="1"/>
  <c r="AJ740" i="1"/>
  <c r="AI740" i="1"/>
  <c r="AQ740" i="1" s="1"/>
  <c r="AH740" i="1"/>
  <c r="AG740" i="1"/>
  <c r="AF740" i="1"/>
  <c r="AE740" i="1"/>
  <c r="AD740" i="1"/>
  <c r="AL740" i="1" s="1"/>
  <c r="BK739" i="1"/>
  <c r="BJ739" i="1"/>
  <c r="BI739" i="1"/>
  <c r="BH739" i="1"/>
  <c r="BG739" i="1"/>
  <c r="BF739" i="1"/>
  <c r="BE739" i="1"/>
  <c r="AR739" i="1"/>
  <c r="AQ739" i="1"/>
  <c r="AO739" i="1"/>
  <c r="AM739" i="1"/>
  <c r="AJ739" i="1"/>
  <c r="AI739" i="1"/>
  <c r="AH739" i="1"/>
  <c r="AP739" i="1" s="1"/>
  <c r="AG739" i="1"/>
  <c r="AF739" i="1"/>
  <c r="AE739" i="1"/>
  <c r="AD739" i="1"/>
  <c r="AL739" i="1" s="1"/>
  <c r="BK738" i="1"/>
  <c r="BJ738" i="1"/>
  <c r="BI738" i="1"/>
  <c r="BH738" i="1"/>
  <c r="AO738" i="1" s="1"/>
  <c r="BG738" i="1"/>
  <c r="BF738" i="1"/>
  <c r="BE738" i="1"/>
  <c r="AN738" i="1"/>
  <c r="AL738" i="1"/>
  <c r="AJ738" i="1"/>
  <c r="AR738" i="1" s="1"/>
  <c r="AI738" i="1"/>
  <c r="AQ738" i="1" s="1"/>
  <c r="AH738" i="1"/>
  <c r="AG738" i="1"/>
  <c r="AF738" i="1"/>
  <c r="AE738" i="1"/>
  <c r="AM738" i="1" s="1"/>
  <c r="AD738" i="1"/>
  <c r="BK737" i="1"/>
  <c r="AR737" i="1" s="1"/>
  <c r="BJ737" i="1"/>
  <c r="BI737" i="1"/>
  <c r="BH737" i="1"/>
  <c r="BG737" i="1"/>
  <c r="BF737" i="1"/>
  <c r="BE737" i="1"/>
  <c r="AL737" i="1" s="1"/>
  <c r="AQ737" i="1"/>
  <c r="AP737" i="1"/>
  <c r="AN737" i="1"/>
  <c r="AJ737" i="1"/>
  <c r="AI737" i="1"/>
  <c r="AH737" i="1"/>
  <c r="AG737" i="1"/>
  <c r="AO737" i="1" s="1"/>
  <c r="AF737" i="1"/>
  <c r="AE737" i="1"/>
  <c r="AD737" i="1"/>
  <c r="BK736" i="1"/>
  <c r="BJ736" i="1"/>
  <c r="BI736" i="1"/>
  <c r="BH736" i="1"/>
  <c r="BG736" i="1"/>
  <c r="BF736" i="1"/>
  <c r="BE736" i="1"/>
  <c r="AQ736" i="1"/>
  <c r="AO736" i="1"/>
  <c r="AM736" i="1"/>
  <c r="AJ736" i="1"/>
  <c r="AR736" i="1" s="1"/>
  <c r="AI736" i="1"/>
  <c r="AH736" i="1"/>
  <c r="AP736" i="1" s="1"/>
  <c r="AG736" i="1"/>
  <c r="AF736" i="1"/>
  <c r="AN736" i="1" s="1"/>
  <c r="AE736" i="1"/>
  <c r="AD736" i="1"/>
  <c r="AL736" i="1" s="1"/>
  <c r="BK735" i="1"/>
  <c r="BJ735" i="1"/>
  <c r="BI735" i="1"/>
  <c r="BH735" i="1"/>
  <c r="BG735" i="1"/>
  <c r="BF735" i="1"/>
  <c r="BE735" i="1"/>
  <c r="AP735" i="1"/>
  <c r="AN735" i="1"/>
  <c r="AM735" i="1"/>
  <c r="AJ735" i="1"/>
  <c r="AR735" i="1" s="1"/>
  <c r="AI735" i="1"/>
  <c r="AQ735" i="1" s="1"/>
  <c r="AH735" i="1"/>
  <c r="AG735" i="1"/>
  <c r="AF735" i="1"/>
  <c r="AE735" i="1"/>
  <c r="AD735" i="1"/>
  <c r="AL735" i="1" s="1"/>
  <c r="BK734" i="1"/>
  <c r="BJ734" i="1"/>
  <c r="BI734" i="1"/>
  <c r="BH734" i="1"/>
  <c r="BG734" i="1"/>
  <c r="BF734" i="1"/>
  <c r="BE734" i="1"/>
  <c r="AO734" i="1"/>
  <c r="AJ734" i="1"/>
  <c r="AR734" i="1" s="1"/>
  <c r="AI734" i="1"/>
  <c r="AH734" i="1"/>
  <c r="AP734" i="1" s="1"/>
  <c r="AG734" i="1"/>
  <c r="AF734" i="1"/>
  <c r="AE734" i="1"/>
  <c r="AM734" i="1" s="1"/>
  <c r="AD734" i="1"/>
  <c r="AL734" i="1" s="1"/>
  <c r="BK733" i="1"/>
  <c r="BJ733" i="1"/>
  <c r="BI733" i="1"/>
  <c r="BH733" i="1"/>
  <c r="AO733" i="1" s="1"/>
  <c r="BG733" i="1"/>
  <c r="BF733" i="1"/>
  <c r="AM733" i="1" s="1"/>
  <c r="BE733" i="1"/>
  <c r="AP733" i="1"/>
  <c r="AJ733" i="1"/>
  <c r="AR733" i="1" s="1"/>
  <c r="AI733" i="1"/>
  <c r="AH733" i="1"/>
  <c r="AG733" i="1"/>
  <c r="AF733" i="1"/>
  <c r="AN733" i="1" s="1"/>
  <c r="AE733" i="1"/>
  <c r="AD733" i="1"/>
  <c r="BK732" i="1"/>
  <c r="BJ732" i="1"/>
  <c r="BI732" i="1"/>
  <c r="AP732" i="1" s="1"/>
  <c r="BH732" i="1"/>
  <c r="BG732" i="1"/>
  <c r="BF732" i="1"/>
  <c r="AM732" i="1" s="1"/>
  <c r="BE732" i="1"/>
  <c r="AO732" i="1"/>
  <c r="AL732" i="1"/>
  <c r="AJ732" i="1"/>
  <c r="AR732" i="1" s="1"/>
  <c r="AI732" i="1"/>
  <c r="AH732" i="1"/>
  <c r="AG732" i="1"/>
  <c r="AF732" i="1"/>
  <c r="AE732" i="1"/>
  <c r="AD732" i="1"/>
  <c r="BK731" i="1"/>
  <c r="AR731" i="1" s="1"/>
  <c r="BJ731" i="1"/>
  <c r="BI731" i="1"/>
  <c r="BH731" i="1"/>
  <c r="BG731" i="1"/>
  <c r="BF731" i="1"/>
  <c r="BE731" i="1"/>
  <c r="AQ731" i="1"/>
  <c r="AN731" i="1"/>
  <c r="AL731" i="1"/>
  <c r="AJ731" i="1"/>
  <c r="AI731" i="1"/>
  <c r="AH731" i="1"/>
  <c r="AP731" i="1" s="1"/>
  <c r="AG731" i="1"/>
  <c r="AO731" i="1" s="1"/>
  <c r="AF731" i="1"/>
  <c r="AE731" i="1"/>
  <c r="AM731" i="1" s="1"/>
  <c r="AD731" i="1"/>
  <c r="BK730" i="1"/>
  <c r="BJ730" i="1"/>
  <c r="BI730" i="1"/>
  <c r="BH730" i="1"/>
  <c r="AO730" i="1" s="1"/>
  <c r="BG730" i="1"/>
  <c r="BF730" i="1"/>
  <c r="BE730" i="1"/>
  <c r="AN730" i="1"/>
  <c r="AL730" i="1"/>
  <c r="AJ730" i="1"/>
  <c r="AR730" i="1" s="1"/>
  <c r="AI730" i="1"/>
  <c r="AQ730" i="1" s="1"/>
  <c r="AH730" i="1"/>
  <c r="AG730" i="1"/>
  <c r="AF730" i="1"/>
  <c r="AE730" i="1"/>
  <c r="AM730" i="1" s="1"/>
  <c r="AD730" i="1"/>
  <c r="BK729" i="1"/>
  <c r="BJ729" i="1"/>
  <c r="BI729" i="1"/>
  <c r="BH729" i="1"/>
  <c r="BG729" i="1"/>
  <c r="BF729" i="1"/>
  <c r="BE729" i="1"/>
  <c r="AQ729" i="1"/>
  <c r="AL729" i="1"/>
  <c r="AJ729" i="1"/>
  <c r="AI729" i="1"/>
  <c r="AH729" i="1"/>
  <c r="AG729" i="1"/>
  <c r="AO729" i="1" s="1"/>
  <c r="AF729" i="1"/>
  <c r="AN729" i="1" s="1"/>
  <c r="AE729" i="1"/>
  <c r="AM729" i="1" s="1"/>
  <c r="AD729" i="1"/>
  <c r="BK728" i="1"/>
  <c r="BJ728" i="1"/>
  <c r="AQ728" i="1" s="1"/>
  <c r="BI728" i="1"/>
  <c r="AP728" i="1" s="1"/>
  <c r="BH728" i="1"/>
  <c r="BG728" i="1"/>
  <c r="BF728" i="1"/>
  <c r="BE728" i="1"/>
  <c r="AO728" i="1"/>
  <c r="AN728" i="1"/>
  <c r="AJ728" i="1"/>
  <c r="AI728" i="1"/>
  <c r="AH728" i="1"/>
  <c r="AG728" i="1"/>
  <c r="AF728" i="1"/>
  <c r="AE728" i="1"/>
  <c r="AM728" i="1" s="1"/>
  <c r="AD728" i="1"/>
  <c r="BK727" i="1"/>
  <c r="BJ727" i="1"/>
  <c r="BI727" i="1"/>
  <c r="BH727" i="1"/>
  <c r="BG727" i="1"/>
  <c r="BF727" i="1"/>
  <c r="BE727" i="1"/>
  <c r="AL727" i="1" s="1"/>
  <c r="AN727" i="1"/>
  <c r="AJ727" i="1"/>
  <c r="AR727" i="1" s="1"/>
  <c r="AI727" i="1"/>
  <c r="AQ727" i="1" s="1"/>
  <c r="AH727" i="1"/>
  <c r="AP727" i="1" s="1"/>
  <c r="AG727" i="1"/>
  <c r="AO727" i="1" s="1"/>
  <c r="AF727" i="1"/>
  <c r="AE727" i="1"/>
  <c r="AD727" i="1"/>
  <c r="BK726" i="1"/>
  <c r="BJ726" i="1"/>
  <c r="AQ726" i="1" s="1"/>
  <c r="BI726" i="1"/>
  <c r="AP726" i="1" s="1"/>
  <c r="BH726" i="1"/>
  <c r="AO726" i="1" s="1"/>
  <c r="BG726" i="1"/>
  <c r="AN726" i="1" s="1"/>
  <c r="BF726" i="1"/>
  <c r="BE726" i="1"/>
  <c r="AM726" i="1"/>
  <c r="AJ726" i="1"/>
  <c r="AR726" i="1" s="1"/>
  <c r="AI726" i="1"/>
  <c r="AH726" i="1"/>
  <c r="AG726" i="1"/>
  <c r="AF726" i="1"/>
  <c r="AE726" i="1"/>
  <c r="AD726" i="1"/>
  <c r="AL726" i="1" s="1"/>
  <c r="BK725" i="1"/>
  <c r="BJ725" i="1"/>
  <c r="BI725" i="1"/>
  <c r="BH725" i="1"/>
  <c r="BG725" i="1"/>
  <c r="BF725" i="1"/>
  <c r="BE725" i="1"/>
  <c r="AL725" i="1" s="1"/>
  <c r="AR725" i="1"/>
  <c r="AP725" i="1"/>
  <c r="AN725" i="1"/>
  <c r="AJ725" i="1"/>
  <c r="AI725" i="1"/>
  <c r="AQ725" i="1" s="1"/>
  <c r="AH725" i="1"/>
  <c r="AG725" i="1"/>
  <c r="AO725" i="1" s="1"/>
  <c r="AF725" i="1"/>
  <c r="AE725" i="1"/>
  <c r="AM725" i="1" s="1"/>
  <c r="AD725" i="1"/>
  <c r="BK724" i="1"/>
  <c r="BJ724" i="1"/>
  <c r="BI724" i="1"/>
  <c r="AP724" i="1" s="1"/>
  <c r="BH724" i="1"/>
  <c r="BG724" i="1"/>
  <c r="BF724" i="1"/>
  <c r="BE724" i="1"/>
  <c r="AQ724" i="1"/>
  <c r="AM724" i="1"/>
  <c r="AJ724" i="1"/>
  <c r="AR724" i="1" s="1"/>
  <c r="AI724" i="1"/>
  <c r="AH724" i="1"/>
  <c r="AG724" i="1"/>
  <c r="AO724" i="1" s="1"/>
  <c r="AF724" i="1"/>
  <c r="AE724" i="1"/>
  <c r="AD724" i="1"/>
  <c r="AL724" i="1" s="1"/>
  <c r="BK723" i="1"/>
  <c r="BJ723" i="1"/>
  <c r="BI723" i="1"/>
  <c r="BH723" i="1"/>
  <c r="BG723" i="1"/>
  <c r="BF723" i="1"/>
  <c r="AM723" i="1" s="1"/>
  <c r="BE723" i="1"/>
  <c r="AR723" i="1"/>
  <c r="AO723" i="1"/>
  <c r="AL723" i="1"/>
  <c r="AJ723" i="1"/>
  <c r="AI723" i="1"/>
  <c r="AQ723" i="1" s="1"/>
  <c r="AH723" i="1"/>
  <c r="AG723" i="1"/>
  <c r="AF723" i="1"/>
  <c r="AE723" i="1"/>
  <c r="AD723" i="1"/>
  <c r="BK722" i="1"/>
  <c r="BJ722" i="1"/>
  <c r="BI722" i="1"/>
  <c r="BH722" i="1"/>
  <c r="BG722" i="1"/>
  <c r="BF722" i="1"/>
  <c r="BE722" i="1"/>
  <c r="AQ722" i="1"/>
  <c r="AO722" i="1"/>
  <c r="AJ722" i="1"/>
  <c r="AR722" i="1" s="1"/>
  <c r="AI722" i="1"/>
  <c r="AH722" i="1"/>
  <c r="AP722" i="1" s="1"/>
  <c r="AG722" i="1"/>
  <c r="AF722" i="1"/>
  <c r="AN722" i="1" s="1"/>
  <c r="AE722" i="1"/>
  <c r="AM722" i="1" s="1"/>
  <c r="AD722" i="1"/>
  <c r="AL722" i="1" s="1"/>
  <c r="BK721" i="1"/>
  <c r="BJ721" i="1"/>
  <c r="BI721" i="1"/>
  <c r="BH721" i="1"/>
  <c r="BG721" i="1"/>
  <c r="BF721" i="1"/>
  <c r="BE721" i="1"/>
  <c r="AL721" i="1" s="1"/>
  <c r="AN721" i="1"/>
  <c r="AJ721" i="1"/>
  <c r="AR721" i="1" s="1"/>
  <c r="AI721" i="1"/>
  <c r="AH721" i="1"/>
  <c r="AP721" i="1" s="1"/>
  <c r="AG721" i="1"/>
  <c r="AO721" i="1" s="1"/>
  <c r="AF721" i="1"/>
  <c r="AE721" i="1"/>
  <c r="AD721" i="1"/>
  <c r="BK720" i="1"/>
  <c r="BJ720" i="1"/>
  <c r="BI720" i="1"/>
  <c r="AP720" i="1" s="1"/>
  <c r="BH720" i="1"/>
  <c r="BG720" i="1"/>
  <c r="BF720" i="1"/>
  <c r="BE720" i="1"/>
  <c r="AQ720" i="1"/>
  <c r="AO720" i="1"/>
  <c r="AN720" i="1"/>
  <c r="AM720" i="1"/>
  <c r="AJ720" i="1"/>
  <c r="AR720" i="1" s="1"/>
  <c r="AI720" i="1"/>
  <c r="AH720" i="1"/>
  <c r="AG720" i="1"/>
  <c r="AF720" i="1"/>
  <c r="AE720" i="1"/>
  <c r="AD720" i="1"/>
  <c r="AL720" i="1" s="1"/>
  <c r="BK719" i="1"/>
  <c r="BJ719" i="1"/>
  <c r="BI719" i="1"/>
  <c r="BH719" i="1"/>
  <c r="BG719" i="1"/>
  <c r="AN719" i="1" s="1"/>
  <c r="BF719" i="1"/>
  <c r="BE719" i="1"/>
  <c r="AR719" i="1"/>
  <c r="AP719" i="1"/>
  <c r="AM719" i="1"/>
  <c r="AJ719" i="1"/>
  <c r="AI719" i="1"/>
  <c r="AQ719" i="1" s="1"/>
  <c r="AH719" i="1"/>
  <c r="AG719" i="1"/>
  <c r="AF719" i="1"/>
  <c r="AE719" i="1"/>
  <c r="AD719" i="1"/>
  <c r="AL719" i="1" s="1"/>
  <c r="BK718" i="1"/>
  <c r="BJ718" i="1"/>
  <c r="BI718" i="1"/>
  <c r="BH718" i="1"/>
  <c r="BG718" i="1"/>
  <c r="BF718" i="1"/>
  <c r="BE718" i="1"/>
  <c r="AQ718" i="1"/>
  <c r="AO718" i="1"/>
  <c r="AJ718" i="1"/>
  <c r="AR718" i="1" s="1"/>
  <c r="AI718" i="1"/>
  <c r="AH718" i="1"/>
  <c r="AP718" i="1" s="1"/>
  <c r="AG718" i="1"/>
  <c r="AF718" i="1"/>
  <c r="AN718" i="1" s="1"/>
  <c r="AE718" i="1"/>
  <c r="AM718" i="1" s="1"/>
  <c r="AD718" i="1"/>
  <c r="AL718" i="1" s="1"/>
  <c r="BK717" i="1"/>
  <c r="BJ717" i="1"/>
  <c r="BI717" i="1"/>
  <c r="BH717" i="1"/>
  <c r="AO717" i="1" s="1"/>
  <c r="BG717" i="1"/>
  <c r="BF717" i="1"/>
  <c r="AM717" i="1" s="1"/>
  <c r="BE717" i="1"/>
  <c r="AP717" i="1"/>
  <c r="AL717" i="1"/>
  <c r="AJ717" i="1"/>
  <c r="AR717" i="1" s="1"/>
  <c r="AI717" i="1"/>
  <c r="AH717" i="1"/>
  <c r="AG717" i="1"/>
  <c r="AF717" i="1"/>
  <c r="AE717" i="1"/>
  <c r="AD717" i="1"/>
  <c r="BK716" i="1"/>
  <c r="BJ716" i="1"/>
  <c r="AQ716" i="1" s="1"/>
  <c r="BI716" i="1"/>
  <c r="BH716" i="1"/>
  <c r="BG716" i="1"/>
  <c r="BF716" i="1"/>
  <c r="AM716" i="1" s="1"/>
  <c r="BE716" i="1"/>
  <c r="AO716" i="1"/>
  <c r="AJ716" i="1"/>
  <c r="AR716" i="1" s="1"/>
  <c r="AI716" i="1"/>
  <c r="AH716" i="1"/>
  <c r="AP716" i="1" s="1"/>
  <c r="AG716" i="1"/>
  <c r="AF716" i="1"/>
  <c r="AN716" i="1" s="1"/>
  <c r="AE716" i="1"/>
  <c r="AD716" i="1"/>
  <c r="AL716" i="1" s="1"/>
  <c r="BK715" i="1"/>
  <c r="BJ715" i="1"/>
  <c r="BI715" i="1"/>
  <c r="BH715" i="1"/>
  <c r="BG715" i="1"/>
  <c r="BF715" i="1"/>
  <c r="BE715" i="1"/>
  <c r="AR715" i="1"/>
  <c r="AP715" i="1"/>
  <c r="AN715" i="1"/>
  <c r="AL715" i="1"/>
  <c r="AJ715" i="1"/>
  <c r="AI715" i="1"/>
  <c r="AH715" i="1"/>
  <c r="AG715" i="1"/>
  <c r="AF715" i="1"/>
  <c r="AE715" i="1"/>
  <c r="AM715" i="1" s="1"/>
  <c r="AD715" i="1"/>
  <c r="BK714" i="1"/>
  <c r="AR714" i="1" s="1"/>
  <c r="BJ714" i="1"/>
  <c r="BI714" i="1"/>
  <c r="BH714" i="1"/>
  <c r="BG714" i="1"/>
  <c r="BF714" i="1"/>
  <c r="BE714" i="1"/>
  <c r="AL714" i="1" s="1"/>
  <c r="AQ714" i="1"/>
  <c r="AO714" i="1"/>
  <c r="AN714" i="1"/>
  <c r="AJ714" i="1"/>
  <c r="AI714" i="1"/>
  <c r="AH714" i="1"/>
  <c r="AP714" i="1" s="1"/>
  <c r="AG714" i="1"/>
  <c r="AF714" i="1"/>
  <c r="AE714" i="1"/>
  <c r="AM714" i="1" s="1"/>
  <c r="AD714" i="1"/>
  <c r="AJ713" i="1"/>
  <c r="AI713" i="1"/>
  <c r="AH713" i="1"/>
  <c r="AG713" i="1"/>
  <c r="AF713" i="1"/>
  <c r="AE713" i="1"/>
  <c r="AD713" i="1"/>
  <c r="AJ712" i="1"/>
  <c r="AI712" i="1"/>
  <c r="AH712" i="1"/>
  <c r="AG712" i="1"/>
  <c r="AF712" i="1"/>
  <c r="AE712" i="1"/>
  <c r="AD712" i="1"/>
  <c r="AJ711" i="1"/>
  <c r="AI711" i="1"/>
  <c r="AH711" i="1"/>
  <c r="AG711" i="1"/>
  <c r="AF711" i="1"/>
  <c r="AE711" i="1"/>
  <c r="AD711" i="1"/>
  <c r="AJ710" i="1"/>
  <c r="AI710" i="1"/>
  <c r="AH710" i="1"/>
  <c r="AG710" i="1"/>
  <c r="AF710" i="1"/>
  <c r="AE710" i="1"/>
  <c r="AD710" i="1"/>
  <c r="AJ709" i="1"/>
  <c r="AI709" i="1"/>
  <c r="AH709" i="1"/>
  <c r="AG709" i="1"/>
  <c r="AF709" i="1"/>
  <c r="AE709" i="1"/>
  <c r="AD709" i="1"/>
  <c r="AJ708" i="1"/>
  <c r="AI708" i="1"/>
  <c r="AH708" i="1"/>
  <c r="AG708" i="1"/>
  <c r="AF708" i="1"/>
  <c r="AE708" i="1"/>
  <c r="AD708" i="1"/>
  <c r="AJ707" i="1"/>
  <c r="AI707" i="1"/>
  <c r="AH707" i="1"/>
  <c r="AG707" i="1"/>
  <c r="AF707" i="1"/>
  <c r="AE707" i="1"/>
  <c r="AD707" i="1"/>
  <c r="AJ706" i="1"/>
  <c r="AI706" i="1"/>
  <c r="AH706" i="1"/>
  <c r="AG706" i="1"/>
  <c r="AF706" i="1"/>
  <c r="AE706" i="1"/>
  <c r="AD706" i="1"/>
  <c r="AJ705" i="1"/>
  <c r="AI705" i="1"/>
  <c r="AH705" i="1"/>
  <c r="AG705" i="1"/>
  <c r="AF705" i="1"/>
  <c r="AE705" i="1"/>
  <c r="AD705" i="1"/>
  <c r="AJ704" i="1"/>
  <c r="AI704" i="1"/>
  <c r="AH704" i="1"/>
  <c r="AG704" i="1"/>
  <c r="AF704" i="1"/>
  <c r="AE704" i="1"/>
  <c r="AD704" i="1"/>
  <c r="AJ703" i="1"/>
  <c r="AI703" i="1"/>
  <c r="AH703" i="1"/>
  <c r="AG703" i="1"/>
  <c r="AF703" i="1"/>
  <c r="AE703" i="1"/>
  <c r="AD703" i="1"/>
  <c r="AJ702" i="1"/>
  <c r="AI702" i="1"/>
  <c r="AH702" i="1"/>
  <c r="AG702" i="1"/>
  <c r="AF702" i="1"/>
  <c r="AE702" i="1"/>
  <c r="AD702" i="1"/>
  <c r="AJ701" i="1"/>
  <c r="AI701" i="1"/>
  <c r="AH701" i="1"/>
  <c r="AG701" i="1"/>
  <c r="AF701" i="1"/>
  <c r="AE701" i="1"/>
  <c r="AD701" i="1"/>
  <c r="AJ700" i="1"/>
  <c r="AI700" i="1"/>
  <c r="AH700" i="1"/>
  <c r="AG700" i="1"/>
  <c r="AF700" i="1"/>
  <c r="AE700" i="1"/>
  <c r="AD700" i="1"/>
  <c r="AJ699" i="1"/>
  <c r="AI699" i="1"/>
  <c r="AH699" i="1"/>
  <c r="AG699" i="1"/>
  <c r="AF699" i="1"/>
  <c r="AE699" i="1"/>
  <c r="AD699" i="1"/>
  <c r="AJ698" i="1"/>
  <c r="AI698" i="1"/>
  <c r="AH698" i="1"/>
  <c r="AG698" i="1"/>
  <c r="AF698" i="1"/>
  <c r="AE698" i="1"/>
  <c r="AD698" i="1"/>
  <c r="AJ697" i="1"/>
  <c r="AI697" i="1"/>
  <c r="AH697" i="1"/>
  <c r="AG697" i="1"/>
  <c r="AF697" i="1"/>
  <c r="AE697" i="1"/>
  <c r="AD697" i="1"/>
  <c r="AJ696" i="1"/>
  <c r="AI696" i="1"/>
  <c r="AH696" i="1"/>
  <c r="AG696" i="1"/>
  <c r="AF696" i="1"/>
  <c r="AE696" i="1"/>
  <c r="AD696" i="1"/>
  <c r="AJ695" i="1"/>
  <c r="AI695" i="1"/>
  <c r="AH695" i="1"/>
  <c r="AG695" i="1"/>
  <c r="AF695" i="1"/>
  <c r="AE695" i="1"/>
  <c r="AD695" i="1"/>
  <c r="AJ694" i="1"/>
  <c r="AI694" i="1"/>
  <c r="AH694" i="1"/>
  <c r="AG694" i="1"/>
  <c r="AF694" i="1"/>
  <c r="AE694" i="1"/>
  <c r="AD694" i="1"/>
  <c r="AJ693" i="1"/>
  <c r="AI693" i="1"/>
  <c r="AH693" i="1"/>
  <c r="AG693" i="1"/>
  <c r="AF693" i="1"/>
  <c r="AE693" i="1"/>
  <c r="AD693" i="1"/>
  <c r="AJ692" i="1"/>
  <c r="AI692" i="1"/>
  <c r="AH692" i="1"/>
  <c r="AG692" i="1"/>
  <c r="AF692" i="1"/>
  <c r="AE692" i="1"/>
  <c r="AD692" i="1"/>
  <c r="AJ691" i="1"/>
  <c r="AI691" i="1"/>
  <c r="AH691" i="1"/>
  <c r="AG691" i="1"/>
  <c r="AF691" i="1"/>
  <c r="AE691" i="1"/>
  <c r="AD691" i="1"/>
  <c r="AJ690" i="1"/>
  <c r="AI690" i="1"/>
  <c r="AH690" i="1"/>
  <c r="AG690" i="1"/>
  <c r="AF690" i="1"/>
  <c r="AE690" i="1"/>
  <c r="AD690" i="1"/>
  <c r="AJ689" i="1"/>
  <c r="AI689" i="1"/>
  <c r="AH689" i="1"/>
  <c r="AG689" i="1"/>
  <c r="AF689" i="1"/>
  <c r="AE689" i="1"/>
  <c r="AD689" i="1"/>
  <c r="AJ688" i="1"/>
  <c r="AI688" i="1"/>
  <c r="AH688" i="1"/>
  <c r="AG688" i="1"/>
  <c r="AF688" i="1"/>
  <c r="AE688" i="1"/>
  <c r="AD688" i="1"/>
  <c r="BK687" i="1"/>
  <c r="BJ687" i="1"/>
  <c r="BI687" i="1"/>
  <c r="BH687" i="1"/>
  <c r="BG687" i="1"/>
  <c r="BF687" i="1"/>
  <c r="BE687" i="1"/>
  <c r="AR687" i="1"/>
  <c r="AO687" i="1"/>
  <c r="AM687" i="1"/>
  <c r="AJ687" i="1"/>
  <c r="AI687" i="1"/>
  <c r="AQ687" i="1" s="1"/>
  <c r="AH687" i="1"/>
  <c r="AG687" i="1"/>
  <c r="AF687" i="1"/>
  <c r="AN687" i="1" s="1"/>
  <c r="AE687" i="1"/>
  <c r="AD687" i="1"/>
  <c r="AL687" i="1" s="1"/>
  <c r="BK686" i="1"/>
  <c r="BJ686" i="1"/>
  <c r="BI686" i="1"/>
  <c r="BH686" i="1"/>
  <c r="AO686" i="1" s="1"/>
  <c r="BG686" i="1"/>
  <c r="BF686" i="1"/>
  <c r="AM686" i="1" s="1"/>
  <c r="BE686" i="1"/>
  <c r="AQ686" i="1"/>
  <c r="AN686" i="1"/>
  <c r="AJ686" i="1"/>
  <c r="AR686" i="1" s="1"/>
  <c r="AI686" i="1"/>
  <c r="AH686" i="1"/>
  <c r="AG686" i="1"/>
  <c r="AF686" i="1"/>
  <c r="AE686" i="1"/>
  <c r="AD686" i="1"/>
  <c r="AL686" i="1" s="1"/>
  <c r="BK685" i="1"/>
  <c r="BJ685" i="1"/>
  <c r="BI685" i="1"/>
  <c r="BH685" i="1"/>
  <c r="BG685" i="1"/>
  <c r="BF685" i="1"/>
  <c r="BE685" i="1"/>
  <c r="AL685" i="1"/>
  <c r="AJ685" i="1"/>
  <c r="AR685" i="1" s="1"/>
  <c r="AI685" i="1"/>
  <c r="AH685" i="1"/>
  <c r="AP685" i="1" s="1"/>
  <c r="AG685" i="1"/>
  <c r="AF685" i="1"/>
  <c r="AN685" i="1" s="1"/>
  <c r="AE685" i="1"/>
  <c r="AD685" i="1"/>
  <c r="BK684" i="1"/>
  <c r="BJ684" i="1"/>
  <c r="AQ684" i="1" s="1"/>
  <c r="BI684" i="1"/>
  <c r="AP684" i="1" s="1"/>
  <c r="BH684" i="1"/>
  <c r="BG684" i="1"/>
  <c r="BF684" i="1"/>
  <c r="BE684" i="1"/>
  <c r="AO684" i="1"/>
  <c r="AN684" i="1"/>
  <c r="AJ684" i="1"/>
  <c r="AI684" i="1"/>
  <c r="AH684" i="1"/>
  <c r="AG684" i="1"/>
  <c r="AF684" i="1"/>
  <c r="AE684" i="1"/>
  <c r="AD684" i="1"/>
  <c r="AL684" i="1" s="1"/>
  <c r="BK683" i="1"/>
  <c r="BJ683" i="1"/>
  <c r="BI683" i="1"/>
  <c r="BH683" i="1"/>
  <c r="BG683" i="1"/>
  <c r="AN683" i="1" s="1"/>
  <c r="BF683" i="1"/>
  <c r="AM683" i="1" s="1"/>
  <c r="BE683" i="1"/>
  <c r="AR683" i="1"/>
  <c r="AP683" i="1"/>
  <c r="AL683" i="1"/>
  <c r="AJ683" i="1"/>
  <c r="AI683" i="1"/>
  <c r="AQ683" i="1" s="1"/>
  <c r="AH683" i="1"/>
  <c r="AG683" i="1"/>
  <c r="AF683" i="1"/>
  <c r="AE683" i="1"/>
  <c r="AD683" i="1"/>
  <c r="BK682" i="1"/>
  <c r="BJ682" i="1"/>
  <c r="BI682" i="1"/>
  <c r="BH682" i="1"/>
  <c r="BG682" i="1"/>
  <c r="BF682" i="1"/>
  <c r="BE682" i="1"/>
  <c r="AQ682" i="1"/>
  <c r="AO682" i="1"/>
  <c r="AJ682" i="1"/>
  <c r="AR682" i="1" s="1"/>
  <c r="AI682" i="1"/>
  <c r="AH682" i="1"/>
  <c r="AG682" i="1"/>
  <c r="AF682" i="1"/>
  <c r="AN682" i="1" s="1"/>
  <c r="AE682" i="1"/>
  <c r="AM682" i="1" s="1"/>
  <c r="AD682" i="1"/>
  <c r="AL682" i="1" s="1"/>
  <c r="BK681" i="1"/>
  <c r="BJ681" i="1"/>
  <c r="BI681" i="1"/>
  <c r="BH681" i="1"/>
  <c r="BG681" i="1"/>
  <c r="BF681" i="1"/>
  <c r="BE681" i="1"/>
  <c r="AR681" i="1"/>
  <c r="AP681" i="1"/>
  <c r="AO681" i="1"/>
  <c r="AM681" i="1"/>
  <c r="AJ681" i="1"/>
  <c r="AI681" i="1"/>
  <c r="AQ681" i="1" s="1"/>
  <c r="AH681" i="1"/>
  <c r="AG681" i="1"/>
  <c r="AF681" i="1"/>
  <c r="AN681" i="1" s="1"/>
  <c r="AE681" i="1"/>
  <c r="AD681" i="1"/>
  <c r="AL681" i="1" s="1"/>
  <c r="BK680" i="1"/>
  <c r="BJ680" i="1"/>
  <c r="BI680" i="1"/>
  <c r="BH680" i="1"/>
  <c r="BG680" i="1"/>
  <c r="BF680" i="1"/>
  <c r="AM680" i="1" s="1"/>
  <c r="BE680" i="1"/>
  <c r="AQ680" i="1"/>
  <c r="AJ680" i="1"/>
  <c r="AR680" i="1" s="1"/>
  <c r="AI680" i="1"/>
  <c r="AH680" i="1"/>
  <c r="AP680" i="1" s="1"/>
  <c r="AG680" i="1"/>
  <c r="AO680" i="1" s="1"/>
  <c r="AF680" i="1"/>
  <c r="AN680" i="1" s="1"/>
  <c r="AE680" i="1"/>
  <c r="AD680" i="1"/>
  <c r="AL680" i="1" s="1"/>
  <c r="BK679" i="1"/>
  <c r="BJ679" i="1"/>
  <c r="BI679" i="1"/>
  <c r="BH679" i="1"/>
  <c r="BG679" i="1"/>
  <c r="BF679" i="1"/>
  <c r="BE679" i="1"/>
  <c r="AR679" i="1"/>
  <c r="AP679" i="1"/>
  <c r="AN679" i="1"/>
  <c r="AL679" i="1"/>
  <c r="AJ679" i="1"/>
  <c r="AI679" i="1"/>
  <c r="AH679" i="1"/>
  <c r="AG679" i="1"/>
  <c r="AO679" i="1" s="1"/>
  <c r="AF679" i="1"/>
  <c r="AE679" i="1"/>
  <c r="AM679" i="1" s="1"/>
  <c r="AD679" i="1"/>
  <c r="BK678" i="1"/>
  <c r="AR678" i="1" s="1"/>
  <c r="BJ678" i="1"/>
  <c r="BI678" i="1"/>
  <c r="BH678" i="1"/>
  <c r="BG678" i="1"/>
  <c r="BF678" i="1"/>
  <c r="BE678" i="1"/>
  <c r="AL678" i="1" s="1"/>
  <c r="AQ678" i="1"/>
  <c r="AO678" i="1"/>
  <c r="AJ678" i="1"/>
  <c r="AI678" i="1"/>
  <c r="AH678" i="1"/>
  <c r="AP678" i="1" s="1"/>
  <c r="AG678" i="1"/>
  <c r="AF678" i="1"/>
  <c r="AE678" i="1"/>
  <c r="AM678" i="1" s="1"/>
  <c r="AD678" i="1"/>
  <c r="BK677" i="1"/>
  <c r="BJ677" i="1"/>
  <c r="BI677" i="1"/>
  <c r="BH677" i="1"/>
  <c r="BG677" i="1"/>
  <c r="BF677" i="1"/>
  <c r="BE677" i="1"/>
  <c r="AL677" i="1" s="1"/>
  <c r="AQ677" i="1"/>
  <c r="AN677" i="1"/>
  <c r="AJ677" i="1"/>
  <c r="AR677" i="1" s="1"/>
  <c r="AI677" i="1"/>
  <c r="AH677" i="1"/>
  <c r="AP677" i="1" s="1"/>
  <c r="AG677" i="1"/>
  <c r="AO677" i="1" s="1"/>
  <c r="AF677" i="1"/>
  <c r="AE677" i="1"/>
  <c r="AD677" i="1"/>
  <c r="BK676" i="1"/>
  <c r="BJ676" i="1"/>
  <c r="BI676" i="1"/>
  <c r="AP676" i="1" s="1"/>
  <c r="BH676" i="1"/>
  <c r="BG676" i="1"/>
  <c r="AN676" i="1" s="1"/>
  <c r="BF676" i="1"/>
  <c r="BE676" i="1"/>
  <c r="AQ676" i="1"/>
  <c r="AL676" i="1"/>
  <c r="AJ676" i="1"/>
  <c r="AI676" i="1"/>
  <c r="AH676" i="1"/>
  <c r="AG676" i="1"/>
  <c r="AO676" i="1" s="1"/>
  <c r="AF676" i="1"/>
  <c r="AE676" i="1"/>
  <c r="AM676" i="1" s="1"/>
  <c r="AD676" i="1"/>
  <c r="BK675" i="1"/>
  <c r="BJ675" i="1"/>
  <c r="BI675" i="1"/>
  <c r="BH675" i="1"/>
  <c r="BG675" i="1"/>
  <c r="AN675" i="1" s="1"/>
  <c r="BF675" i="1"/>
  <c r="BE675" i="1"/>
  <c r="AM675" i="1"/>
  <c r="AJ675" i="1"/>
  <c r="AI675" i="1"/>
  <c r="AQ675" i="1" s="1"/>
  <c r="AH675" i="1"/>
  <c r="AP675" i="1" s="1"/>
  <c r="AG675" i="1"/>
  <c r="AO675" i="1" s="1"/>
  <c r="AF675" i="1"/>
  <c r="AE675" i="1"/>
  <c r="AD675" i="1"/>
  <c r="BK674" i="1"/>
  <c r="BJ674" i="1"/>
  <c r="BI674" i="1"/>
  <c r="BH674" i="1"/>
  <c r="BG674" i="1"/>
  <c r="BF674" i="1"/>
  <c r="BE674" i="1"/>
  <c r="AR674" i="1"/>
  <c r="AQ674" i="1"/>
  <c r="AM674" i="1"/>
  <c r="AJ674" i="1"/>
  <c r="AI674" i="1"/>
  <c r="AH674" i="1"/>
  <c r="AP674" i="1" s="1"/>
  <c r="AG674" i="1"/>
  <c r="AO674" i="1" s="1"/>
  <c r="AF674" i="1"/>
  <c r="AE674" i="1"/>
  <c r="AD674" i="1"/>
  <c r="BK673" i="1"/>
  <c r="BJ673" i="1"/>
  <c r="BI673" i="1"/>
  <c r="BH673" i="1"/>
  <c r="BG673" i="1"/>
  <c r="AN673" i="1" s="1"/>
  <c r="BF673" i="1"/>
  <c r="BE673" i="1"/>
  <c r="AP673" i="1"/>
  <c r="AM673" i="1"/>
  <c r="AJ673" i="1"/>
  <c r="AR673" i="1" s="1"/>
  <c r="AI673" i="1"/>
  <c r="AQ673" i="1" s="1"/>
  <c r="AH673" i="1"/>
  <c r="AG673" i="1"/>
  <c r="AF673" i="1"/>
  <c r="AE673" i="1"/>
  <c r="AD673" i="1"/>
  <c r="AL673" i="1" s="1"/>
  <c r="BK672" i="1"/>
  <c r="BJ672" i="1"/>
  <c r="AQ672" i="1" s="1"/>
  <c r="BI672" i="1"/>
  <c r="AP672" i="1" s="1"/>
  <c r="BH672" i="1"/>
  <c r="BG672" i="1"/>
  <c r="BF672" i="1"/>
  <c r="BE672" i="1"/>
  <c r="AL672" i="1" s="1"/>
  <c r="AR672" i="1"/>
  <c r="AO672" i="1"/>
  <c r="AM672" i="1"/>
  <c r="AJ672" i="1"/>
  <c r="AI672" i="1"/>
  <c r="AH672" i="1"/>
  <c r="AG672" i="1"/>
  <c r="AF672" i="1"/>
  <c r="AN672" i="1" s="1"/>
  <c r="AE672" i="1"/>
  <c r="AD672" i="1"/>
  <c r="BK671" i="1"/>
  <c r="AR671" i="1" s="1"/>
  <c r="BJ671" i="1"/>
  <c r="BI671" i="1"/>
  <c r="BH671" i="1"/>
  <c r="AO671" i="1" s="1"/>
  <c r="BG671" i="1"/>
  <c r="BF671" i="1"/>
  <c r="BE671" i="1"/>
  <c r="AQ671" i="1"/>
  <c r="AN671" i="1"/>
  <c r="AL671" i="1"/>
  <c r="AJ671" i="1"/>
  <c r="AI671" i="1"/>
  <c r="AH671" i="1"/>
  <c r="AP671" i="1" s="1"/>
  <c r="AG671" i="1"/>
  <c r="AF671" i="1"/>
  <c r="AE671" i="1"/>
  <c r="AD671" i="1"/>
  <c r="BK670" i="1"/>
  <c r="BJ670" i="1"/>
  <c r="BI670" i="1"/>
  <c r="BH670" i="1"/>
  <c r="AO670" i="1" s="1"/>
  <c r="BG670" i="1"/>
  <c r="BF670" i="1"/>
  <c r="BE670" i="1"/>
  <c r="AQ670" i="1"/>
  <c r="AM670" i="1"/>
  <c r="AJ670" i="1"/>
  <c r="AR670" i="1" s="1"/>
  <c r="AI670" i="1"/>
  <c r="AH670" i="1"/>
  <c r="AP670" i="1" s="1"/>
  <c r="AG670" i="1"/>
  <c r="AF670" i="1"/>
  <c r="AN670" i="1" s="1"/>
  <c r="AE670" i="1"/>
  <c r="AD670" i="1"/>
  <c r="BK669" i="1"/>
  <c r="BJ669" i="1"/>
  <c r="BI669" i="1"/>
  <c r="BH669" i="1"/>
  <c r="BG669" i="1"/>
  <c r="BF669" i="1"/>
  <c r="BE669" i="1"/>
  <c r="AO669" i="1"/>
  <c r="AL669" i="1"/>
  <c r="AJ669" i="1"/>
  <c r="AR669" i="1" s="1"/>
  <c r="AI669" i="1"/>
  <c r="AH669" i="1"/>
  <c r="AP669" i="1" s="1"/>
  <c r="AG669" i="1"/>
  <c r="AF669" i="1"/>
  <c r="AN669" i="1" s="1"/>
  <c r="AE669" i="1"/>
  <c r="AM669" i="1" s="1"/>
  <c r="AD669" i="1"/>
  <c r="BK668" i="1"/>
  <c r="BJ668" i="1"/>
  <c r="AQ668" i="1" s="1"/>
  <c r="BI668" i="1"/>
  <c r="BH668" i="1"/>
  <c r="BG668" i="1"/>
  <c r="BF668" i="1"/>
  <c r="AM668" i="1" s="1"/>
  <c r="BE668" i="1"/>
  <c r="AJ668" i="1"/>
  <c r="AR668" i="1" s="1"/>
  <c r="AI668" i="1"/>
  <c r="AH668" i="1"/>
  <c r="AP668" i="1" s="1"/>
  <c r="AG668" i="1"/>
  <c r="AF668" i="1"/>
  <c r="AN668" i="1" s="1"/>
  <c r="AE668" i="1"/>
  <c r="AD668" i="1"/>
  <c r="AL668" i="1" s="1"/>
  <c r="BK667" i="1"/>
  <c r="BJ667" i="1"/>
  <c r="BI667" i="1"/>
  <c r="BH667" i="1"/>
  <c r="BG667" i="1"/>
  <c r="BF667" i="1"/>
  <c r="BE667" i="1"/>
  <c r="AR667" i="1"/>
  <c r="AP667" i="1"/>
  <c r="AN667" i="1"/>
  <c r="AL667" i="1"/>
  <c r="AJ667" i="1"/>
  <c r="AI667" i="1"/>
  <c r="AH667" i="1"/>
  <c r="AG667" i="1"/>
  <c r="AF667" i="1"/>
  <c r="AE667" i="1"/>
  <c r="AM667" i="1" s="1"/>
  <c r="AD667" i="1"/>
  <c r="BK666" i="1"/>
  <c r="AR666" i="1" s="1"/>
  <c r="BJ666" i="1"/>
  <c r="BI666" i="1"/>
  <c r="BH666" i="1"/>
  <c r="BG666" i="1"/>
  <c r="BF666" i="1"/>
  <c r="BE666" i="1"/>
  <c r="AQ666" i="1"/>
  <c r="AP666" i="1"/>
  <c r="AN666" i="1"/>
  <c r="AJ666" i="1"/>
  <c r="AI666" i="1"/>
  <c r="AH666" i="1"/>
  <c r="AG666" i="1"/>
  <c r="AO666" i="1" s="1"/>
  <c r="AF666" i="1"/>
  <c r="AE666" i="1"/>
  <c r="AM666" i="1" s="1"/>
  <c r="AD666" i="1"/>
  <c r="BK665" i="1"/>
  <c r="BJ665" i="1"/>
  <c r="BI665" i="1"/>
  <c r="AP665" i="1" s="1"/>
  <c r="BH665" i="1"/>
  <c r="BG665" i="1"/>
  <c r="BF665" i="1"/>
  <c r="BE665" i="1"/>
  <c r="AO665" i="1"/>
  <c r="AM665" i="1"/>
  <c r="AJ665" i="1"/>
  <c r="AR665" i="1" s="1"/>
  <c r="AI665" i="1"/>
  <c r="AH665" i="1"/>
  <c r="AG665" i="1"/>
  <c r="AF665" i="1"/>
  <c r="AE665" i="1"/>
  <c r="AD665" i="1"/>
  <c r="AL665" i="1" s="1"/>
  <c r="BK664" i="1"/>
  <c r="BJ664" i="1"/>
  <c r="BI664" i="1"/>
  <c r="BH664" i="1"/>
  <c r="BG664" i="1"/>
  <c r="BF664" i="1"/>
  <c r="AM664" i="1" s="1"/>
  <c r="BE664" i="1"/>
  <c r="AR664" i="1"/>
  <c r="AP664" i="1"/>
  <c r="AJ664" i="1"/>
  <c r="AI664" i="1"/>
  <c r="AQ664" i="1" s="1"/>
  <c r="AH664" i="1"/>
  <c r="AG664" i="1"/>
  <c r="AO664" i="1" s="1"/>
  <c r="AF664" i="1"/>
  <c r="AN664" i="1" s="1"/>
  <c r="AE664" i="1"/>
  <c r="AD664" i="1"/>
  <c r="AL664" i="1" s="1"/>
  <c r="BK663" i="1"/>
  <c r="BJ663" i="1"/>
  <c r="BI663" i="1"/>
  <c r="AP663" i="1" s="1"/>
  <c r="BH663" i="1"/>
  <c r="BG663" i="1"/>
  <c r="BF663" i="1"/>
  <c r="BE663" i="1"/>
  <c r="AR663" i="1"/>
  <c r="AO663" i="1"/>
  <c r="AN663" i="1"/>
  <c r="AJ663" i="1"/>
  <c r="AI663" i="1"/>
  <c r="AH663" i="1"/>
  <c r="AG663" i="1"/>
  <c r="AF663" i="1"/>
  <c r="AE663" i="1"/>
  <c r="AM663" i="1" s="1"/>
  <c r="AD663" i="1"/>
  <c r="AL663" i="1" s="1"/>
  <c r="BK662" i="1"/>
  <c r="BJ662" i="1"/>
  <c r="BI662" i="1"/>
  <c r="BH662" i="1"/>
  <c r="BG662" i="1"/>
  <c r="AN662" i="1" s="1"/>
  <c r="BF662" i="1"/>
  <c r="BE662" i="1"/>
  <c r="AR662" i="1"/>
  <c r="AO662" i="1"/>
  <c r="AL662" i="1"/>
  <c r="AJ662" i="1"/>
  <c r="AI662" i="1"/>
  <c r="AQ662" i="1" s="1"/>
  <c r="AH662" i="1"/>
  <c r="AP662" i="1" s="1"/>
  <c r="AG662" i="1"/>
  <c r="AF662" i="1"/>
  <c r="AE662" i="1"/>
  <c r="AM662" i="1" s="1"/>
  <c r="AD662" i="1"/>
  <c r="BK661" i="1"/>
  <c r="BJ661" i="1"/>
  <c r="AQ661" i="1" s="1"/>
  <c r="BI661" i="1"/>
  <c r="AP661" i="1" s="1"/>
  <c r="BH661" i="1"/>
  <c r="AO661" i="1" s="1"/>
  <c r="BG661" i="1"/>
  <c r="BF661" i="1"/>
  <c r="BE661" i="1"/>
  <c r="AL661" i="1"/>
  <c r="AJ661" i="1"/>
  <c r="AI661" i="1"/>
  <c r="AH661" i="1"/>
  <c r="AG661" i="1"/>
  <c r="AF661" i="1"/>
  <c r="AN661" i="1" s="1"/>
  <c r="AE661" i="1"/>
  <c r="AM661" i="1" s="1"/>
  <c r="AD661" i="1"/>
  <c r="BK660" i="1"/>
  <c r="BJ660" i="1"/>
  <c r="BI660" i="1"/>
  <c r="BH660" i="1"/>
  <c r="BG660" i="1"/>
  <c r="BF660" i="1"/>
  <c r="BE660" i="1"/>
  <c r="AL660" i="1" s="1"/>
  <c r="AQ660" i="1"/>
  <c r="AN660" i="1"/>
  <c r="AJ660" i="1"/>
  <c r="AI660" i="1"/>
  <c r="AH660" i="1"/>
  <c r="AP660" i="1" s="1"/>
  <c r="AG660" i="1"/>
  <c r="AO660" i="1" s="1"/>
  <c r="AF660" i="1"/>
  <c r="AE660" i="1"/>
  <c r="AD660" i="1"/>
  <c r="BK659" i="1"/>
  <c r="BJ659" i="1"/>
  <c r="BI659" i="1"/>
  <c r="BH659" i="1"/>
  <c r="BG659" i="1"/>
  <c r="BF659" i="1"/>
  <c r="BE659" i="1"/>
  <c r="AP659" i="1"/>
  <c r="AN659" i="1"/>
  <c r="AL659" i="1"/>
  <c r="AJ659" i="1"/>
  <c r="AR659" i="1" s="1"/>
  <c r="AI659" i="1"/>
  <c r="AQ659" i="1" s="1"/>
  <c r="AH659" i="1"/>
  <c r="AG659" i="1"/>
  <c r="AF659" i="1"/>
  <c r="AE659" i="1"/>
  <c r="AM659" i="1" s="1"/>
  <c r="AD659" i="1"/>
  <c r="BK658" i="1"/>
  <c r="BJ658" i="1"/>
  <c r="BI658" i="1"/>
  <c r="BH658" i="1"/>
  <c r="BG658" i="1"/>
  <c r="BF658" i="1"/>
  <c r="BE658" i="1"/>
  <c r="AQ658" i="1"/>
  <c r="AJ658" i="1"/>
  <c r="AI658" i="1"/>
  <c r="AH658" i="1"/>
  <c r="AG658" i="1"/>
  <c r="AO658" i="1" s="1"/>
  <c r="AF658" i="1"/>
  <c r="AE658" i="1"/>
  <c r="AM658" i="1" s="1"/>
  <c r="AD658" i="1"/>
  <c r="BK657" i="1"/>
  <c r="BJ657" i="1"/>
  <c r="BI657" i="1"/>
  <c r="AP657" i="1" s="1"/>
  <c r="BH657" i="1"/>
  <c r="BG657" i="1"/>
  <c r="BF657" i="1"/>
  <c r="BE657" i="1"/>
  <c r="AO657" i="1"/>
  <c r="AN657" i="1"/>
  <c r="AJ657" i="1"/>
  <c r="AR657" i="1" s="1"/>
  <c r="AI657" i="1"/>
  <c r="AH657" i="1"/>
  <c r="AG657" i="1"/>
  <c r="AF657" i="1"/>
  <c r="AE657" i="1"/>
  <c r="AM657" i="1" s="1"/>
  <c r="AD657" i="1"/>
  <c r="BK656" i="1"/>
  <c r="BJ656" i="1"/>
  <c r="BI656" i="1"/>
  <c r="BH656" i="1"/>
  <c r="BG656" i="1"/>
  <c r="BF656" i="1"/>
  <c r="AM656" i="1" s="1"/>
  <c r="BE656" i="1"/>
  <c r="AL656" i="1" s="1"/>
  <c r="AJ656" i="1"/>
  <c r="AR656" i="1" s="1"/>
  <c r="AI656" i="1"/>
  <c r="AQ656" i="1" s="1"/>
  <c r="AH656" i="1"/>
  <c r="AP656" i="1" s="1"/>
  <c r="AG656" i="1"/>
  <c r="AO656" i="1" s="1"/>
  <c r="AF656" i="1"/>
  <c r="AE656" i="1"/>
  <c r="AD656" i="1"/>
  <c r="BK655" i="1"/>
  <c r="AR655" i="1" s="1"/>
  <c r="BJ655" i="1"/>
  <c r="BI655" i="1"/>
  <c r="AP655" i="1" s="1"/>
  <c r="BH655" i="1"/>
  <c r="AO655" i="1" s="1"/>
  <c r="BG655" i="1"/>
  <c r="AN655" i="1" s="1"/>
  <c r="BF655" i="1"/>
  <c r="BE655" i="1"/>
  <c r="AQ655" i="1"/>
  <c r="AM655" i="1"/>
  <c r="AJ655" i="1"/>
  <c r="AI655" i="1"/>
  <c r="AH655" i="1"/>
  <c r="AG655" i="1"/>
  <c r="AF655" i="1"/>
  <c r="AE655" i="1"/>
  <c r="AD655" i="1"/>
  <c r="AL655" i="1" s="1"/>
  <c r="BK654" i="1"/>
  <c r="BJ654" i="1"/>
  <c r="BI654" i="1"/>
  <c r="BH654" i="1"/>
  <c r="BG654" i="1"/>
  <c r="BF654" i="1"/>
  <c r="BE654" i="1"/>
  <c r="AR654" i="1"/>
  <c r="AO654" i="1"/>
  <c r="AM654" i="1"/>
  <c r="AJ654" i="1"/>
  <c r="AI654" i="1"/>
  <c r="AQ654" i="1" s="1"/>
  <c r="AH654" i="1"/>
  <c r="AP654" i="1" s="1"/>
  <c r="AG654" i="1"/>
  <c r="AF654" i="1"/>
  <c r="AE654" i="1"/>
  <c r="AD654" i="1"/>
  <c r="AL654" i="1" s="1"/>
  <c r="BK653" i="1"/>
  <c r="BJ653" i="1"/>
  <c r="BI653" i="1"/>
  <c r="BH653" i="1"/>
  <c r="BG653" i="1"/>
  <c r="BF653" i="1"/>
  <c r="BE653" i="1"/>
  <c r="AR653" i="1"/>
  <c r="AQ653" i="1"/>
  <c r="AO653" i="1"/>
  <c r="AN653" i="1"/>
  <c r="AL653" i="1"/>
  <c r="AJ653" i="1"/>
  <c r="AI653" i="1"/>
  <c r="AH653" i="1"/>
  <c r="AG653" i="1"/>
  <c r="AF653" i="1"/>
  <c r="AE653" i="1"/>
  <c r="AM653" i="1" s="1"/>
  <c r="AD653" i="1"/>
  <c r="BK652" i="1"/>
  <c r="BJ652" i="1"/>
  <c r="AQ652" i="1" s="1"/>
  <c r="BI652" i="1"/>
  <c r="BH652" i="1"/>
  <c r="BG652" i="1"/>
  <c r="BF652" i="1"/>
  <c r="BE652" i="1"/>
  <c r="AO652" i="1"/>
  <c r="AM652" i="1"/>
  <c r="AL652" i="1"/>
  <c r="AJ652" i="1"/>
  <c r="AR652" i="1" s="1"/>
  <c r="AI652" i="1"/>
  <c r="AH652" i="1"/>
  <c r="AP652" i="1" s="1"/>
  <c r="AG652" i="1"/>
  <c r="AF652" i="1"/>
  <c r="AE652" i="1"/>
  <c r="AD652" i="1"/>
  <c r="BK651" i="1"/>
  <c r="BJ651" i="1"/>
  <c r="AQ651" i="1" s="1"/>
  <c r="BI651" i="1"/>
  <c r="BH651" i="1"/>
  <c r="BG651" i="1"/>
  <c r="BF651" i="1"/>
  <c r="BE651" i="1"/>
  <c r="AP651" i="1"/>
  <c r="AN651" i="1"/>
  <c r="AJ651" i="1"/>
  <c r="AI651" i="1"/>
  <c r="AH651" i="1"/>
  <c r="AG651" i="1"/>
  <c r="AO651" i="1" s="1"/>
  <c r="AF651" i="1"/>
  <c r="AE651" i="1"/>
  <c r="AM651" i="1" s="1"/>
  <c r="AD651" i="1"/>
  <c r="AL651" i="1" s="1"/>
  <c r="BK650" i="1"/>
  <c r="BJ650" i="1"/>
  <c r="BI650" i="1"/>
  <c r="BH650" i="1"/>
  <c r="BG650" i="1"/>
  <c r="BF650" i="1"/>
  <c r="BE650" i="1"/>
  <c r="AN650" i="1"/>
  <c r="AM650" i="1"/>
  <c r="AJ650" i="1"/>
  <c r="AR650" i="1" s="1"/>
  <c r="AI650" i="1"/>
  <c r="AH650" i="1"/>
  <c r="AP650" i="1" s="1"/>
  <c r="AG650" i="1"/>
  <c r="AO650" i="1" s="1"/>
  <c r="AF650" i="1"/>
  <c r="AE650" i="1"/>
  <c r="AD650" i="1"/>
  <c r="AL650" i="1" s="1"/>
  <c r="BK649" i="1"/>
  <c r="BJ649" i="1"/>
  <c r="BI649" i="1"/>
  <c r="AP649" i="1" s="1"/>
  <c r="BH649" i="1"/>
  <c r="BG649" i="1"/>
  <c r="BF649" i="1"/>
  <c r="BE649" i="1"/>
  <c r="AR649" i="1"/>
  <c r="AO649" i="1"/>
  <c r="AN649" i="1"/>
  <c r="AJ649" i="1"/>
  <c r="AI649" i="1"/>
  <c r="AH649" i="1"/>
  <c r="AG649" i="1"/>
  <c r="AF649" i="1"/>
  <c r="AE649" i="1"/>
  <c r="AM649" i="1" s="1"/>
  <c r="AD649" i="1"/>
  <c r="AL649" i="1" s="1"/>
  <c r="BK648" i="1"/>
  <c r="BJ648" i="1"/>
  <c r="BI648" i="1"/>
  <c r="BH648" i="1"/>
  <c r="BG648" i="1"/>
  <c r="BF648" i="1"/>
  <c r="BE648" i="1"/>
  <c r="AR648" i="1"/>
  <c r="AP648" i="1"/>
  <c r="AM648" i="1"/>
  <c r="AJ648" i="1"/>
  <c r="AI648" i="1"/>
  <c r="AQ648" i="1" s="1"/>
  <c r="AH648" i="1"/>
  <c r="AG648" i="1"/>
  <c r="AO648" i="1" s="1"/>
  <c r="AF648" i="1"/>
  <c r="AE648" i="1"/>
  <c r="AD648" i="1"/>
  <c r="BK647" i="1"/>
  <c r="BJ647" i="1"/>
  <c r="BI647" i="1"/>
  <c r="BH647" i="1"/>
  <c r="BG647" i="1"/>
  <c r="BF647" i="1"/>
  <c r="BE647" i="1"/>
  <c r="AR647" i="1"/>
  <c r="AO647" i="1"/>
  <c r="AN647" i="1"/>
  <c r="AL647" i="1"/>
  <c r="AJ647" i="1"/>
  <c r="AI647" i="1"/>
  <c r="AQ647" i="1" s="1"/>
  <c r="AH647" i="1"/>
  <c r="AP647" i="1" s="1"/>
  <c r="AG647" i="1"/>
  <c r="AF647" i="1"/>
  <c r="AE647" i="1"/>
  <c r="AM647" i="1" s="1"/>
  <c r="AD647" i="1"/>
  <c r="BK646" i="1"/>
  <c r="BJ646" i="1"/>
  <c r="BI646" i="1"/>
  <c r="BH646" i="1"/>
  <c r="AO646" i="1" s="1"/>
  <c r="BG646" i="1"/>
  <c r="BF646" i="1"/>
  <c r="BE646" i="1"/>
  <c r="AN646" i="1"/>
  <c r="AL646" i="1"/>
  <c r="AJ646" i="1"/>
  <c r="AI646" i="1"/>
  <c r="AQ646" i="1" s="1"/>
  <c r="AH646" i="1"/>
  <c r="AG646" i="1"/>
  <c r="AF646" i="1"/>
  <c r="AE646" i="1"/>
  <c r="AM646" i="1" s="1"/>
  <c r="AD646" i="1"/>
  <c r="BK645" i="1"/>
  <c r="AR645" i="1" s="1"/>
  <c r="BJ645" i="1"/>
  <c r="BI645" i="1"/>
  <c r="BH645" i="1"/>
  <c r="BG645" i="1"/>
  <c r="BF645" i="1"/>
  <c r="BE645" i="1"/>
  <c r="AL645" i="1" s="1"/>
  <c r="AQ645" i="1"/>
  <c r="AP645" i="1"/>
  <c r="AO645" i="1"/>
  <c r="AJ645" i="1"/>
  <c r="AI645" i="1"/>
  <c r="AH645" i="1"/>
  <c r="AG645" i="1"/>
  <c r="AF645" i="1"/>
  <c r="AN645" i="1" s="1"/>
  <c r="AE645" i="1"/>
  <c r="AM645" i="1" s="1"/>
  <c r="AD645" i="1"/>
  <c r="BK644" i="1"/>
  <c r="BJ644" i="1"/>
  <c r="BI644" i="1"/>
  <c r="AP644" i="1" s="1"/>
  <c r="BH644" i="1"/>
  <c r="BG644" i="1"/>
  <c r="BF644" i="1"/>
  <c r="BE644" i="1"/>
  <c r="AQ644" i="1"/>
  <c r="AN644" i="1"/>
  <c r="AL644" i="1"/>
  <c r="AJ644" i="1"/>
  <c r="AR644" i="1" s="1"/>
  <c r="AI644" i="1"/>
  <c r="AH644" i="1"/>
  <c r="AG644" i="1"/>
  <c r="AF644" i="1"/>
  <c r="AE644" i="1"/>
  <c r="AM644" i="1" s="1"/>
  <c r="AD644" i="1"/>
  <c r="BK643" i="1"/>
  <c r="AR643" i="1" s="1"/>
  <c r="BJ643" i="1"/>
  <c r="BI643" i="1"/>
  <c r="BH643" i="1"/>
  <c r="BG643" i="1"/>
  <c r="BF643" i="1"/>
  <c r="BE643" i="1"/>
  <c r="AQ643" i="1"/>
  <c r="AN643" i="1"/>
  <c r="AL643" i="1"/>
  <c r="AJ643" i="1"/>
  <c r="AI643" i="1"/>
  <c r="AH643" i="1"/>
  <c r="AP643" i="1" s="1"/>
  <c r="AG643" i="1"/>
  <c r="AO643" i="1" s="1"/>
  <c r="AF643" i="1"/>
  <c r="AE643" i="1"/>
  <c r="AM643" i="1" s="1"/>
  <c r="AD643" i="1"/>
  <c r="BK642" i="1"/>
  <c r="BJ642" i="1"/>
  <c r="BI642" i="1"/>
  <c r="BH642" i="1"/>
  <c r="BG642" i="1"/>
  <c r="BF642" i="1"/>
  <c r="BE642" i="1"/>
  <c r="AQ642" i="1"/>
  <c r="AO642" i="1"/>
  <c r="AN642" i="1"/>
  <c r="AJ642" i="1"/>
  <c r="AI642" i="1"/>
  <c r="AH642" i="1"/>
  <c r="AP642" i="1" s="1"/>
  <c r="AG642" i="1"/>
  <c r="AF642" i="1"/>
  <c r="AE642" i="1"/>
  <c r="AM642" i="1" s="1"/>
  <c r="AD642" i="1"/>
  <c r="AL642" i="1" s="1"/>
  <c r="BK641" i="1"/>
  <c r="BJ641" i="1"/>
  <c r="BI641" i="1"/>
  <c r="AP641" i="1" s="1"/>
  <c r="BH641" i="1"/>
  <c r="BG641" i="1"/>
  <c r="AN641" i="1" s="1"/>
  <c r="BF641" i="1"/>
  <c r="BE641" i="1"/>
  <c r="AL641" i="1" s="1"/>
  <c r="AR641" i="1"/>
  <c r="AO641" i="1"/>
  <c r="AJ641" i="1"/>
  <c r="AI641" i="1"/>
  <c r="AH641" i="1"/>
  <c r="AG641" i="1"/>
  <c r="AF641" i="1"/>
  <c r="AE641" i="1"/>
  <c r="AM641" i="1" s="1"/>
  <c r="AD641" i="1"/>
  <c r="BK640" i="1"/>
  <c r="BJ640" i="1"/>
  <c r="BI640" i="1"/>
  <c r="BH640" i="1"/>
  <c r="BG640" i="1"/>
  <c r="BF640" i="1"/>
  <c r="BE640" i="1"/>
  <c r="AL640" i="1" s="1"/>
  <c r="AO640" i="1"/>
  <c r="AM640" i="1"/>
  <c r="AJ640" i="1"/>
  <c r="AR640" i="1" s="1"/>
  <c r="AI640" i="1"/>
  <c r="AQ640" i="1" s="1"/>
  <c r="AH640" i="1"/>
  <c r="AG640" i="1"/>
  <c r="AF640" i="1"/>
  <c r="AE640" i="1"/>
  <c r="AD640" i="1"/>
  <c r="AJ639" i="1"/>
  <c r="AI639" i="1"/>
  <c r="AH639" i="1"/>
  <c r="AG639" i="1"/>
  <c r="AF639" i="1"/>
  <c r="AE639" i="1"/>
  <c r="AD639" i="1"/>
  <c r="BK638" i="1"/>
  <c r="BJ638" i="1"/>
  <c r="AQ638" i="1" s="1"/>
  <c r="BI638" i="1"/>
  <c r="BH638" i="1"/>
  <c r="BG638" i="1"/>
  <c r="BF638" i="1"/>
  <c r="BE638" i="1"/>
  <c r="AR638" i="1"/>
  <c r="AO638" i="1"/>
  <c r="AL638" i="1"/>
  <c r="AJ638" i="1"/>
  <c r="AI638" i="1"/>
  <c r="AH638" i="1"/>
  <c r="AP638" i="1" s="1"/>
  <c r="AG638" i="1"/>
  <c r="AF638" i="1"/>
  <c r="AN638" i="1" s="1"/>
  <c r="AE638" i="1"/>
  <c r="AM638" i="1" s="1"/>
  <c r="AD638" i="1"/>
  <c r="BK637" i="1"/>
  <c r="BJ637" i="1"/>
  <c r="BI637" i="1"/>
  <c r="AP637" i="1" s="1"/>
  <c r="BH637" i="1"/>
  <c r="AO637" i="1" s="1"/>
  <c r="BG637" i="1"/>
  <c r="BF637" i="1"/>
  <c r="BE637" i="1"/>
  <c r="AL637" i="1" s="1"/>
  <c r="AR637" i="1"/>
  <c r="AN637" i="1"/>
  <c r="AJ637" i="1"/>
  <c r="AI637" i="1"/>
  <c r="AQ637" i="1" s="1"/>
  <c r="AH637" i="1"/>
  <c r="AG637" i="1"/>
  <c r="AF637" i="1"/>
  <c r="AE637" i="1"/>
  <c r="AD637" i="1"/>
  <c r="BK636" i="1"/>
  <c r="BJ636" i="1"/>
  <c r="BI636" i="1"/>
  <c r="BH636" i="1"/>
  <c r="BG636" i="1"/>
  <c r="BF636" i="1"/>
  <c r="BE636" i="1"/>
  <c r="AR636" i="1"/>
  <c r="AQ636" i="1"/>
  <c r="AN636" i="1"/>
  <c r="AL636" i="1"/>
  <c r="AT636" i="1" s="1"/>
  <c r="AJ636" i="1"/>
  <c r="AI636" i="1"/>
  <c r="AH636" i="1"/>
  <c r="AP636" i="1" s="1"/>
  <c r="AG636" i="1"/>
  <c r="AO636" i="1" s="1"/>
  <c r="AF636" i="1"/>
  <c r="AE636" i="1"/>
  <c r="AM636" i="1" s="1"/>
  <c r="AD636" i="1"/>
  <c r="BK635" i="1"/>
  <c r="AR635" i="1" s="1"/>
  <c r="BJ635" i="1"/>
  <c r="BI635" i="1"/>
  <c r="BH635" i="1"/>
  <c r="BG635" i="1"/>
  <c r="BF635" i="1"/>
  <c r="BE635" i="1"/>
  <c r="AL635" i="1" s="1"/>
  <c r="AQ635" i="1"/>
  <c r="AP635" i="1"/>
  <c r="AN635" i="1"/>
  <c r="AJ635" i="1"/>
  <c r="AI635" i="1"/>
  <c r="AH635" i="1"/>
  <c r="AG635" i="1"/>
  <c r="AO635" i="1" s="1"/>
  <c r="AF635" i="1"/>
  <c r="AE635" i="1"/>
  <c r="AM635" i="1" s="1"/>
  <c r="AD635" i="1"/>
  <c r="BK634" i="1"/>
  <c r="BJ634" i="1"/>
  <c r="BI634" i="1"/>
  <c r="BH634" i="1"/>
  <c r="BG634" i="1"/>
  <c r="AN634" i="1" s="1"/>
  <c r="BF634" i="1"/>
  <c r="BE634" i="1"/>
  <c r="AR634" i="1"/>
  <c r="AP634" i="1"/>
  <c r="AM634" i="1"/>
  <c r="AJ634" i="1"/>
  <c r="AI634" i="1"/>
  <c r="AQ634" i="1" s="1"/>
  <c r="AH634" i="1"/>
  <c r="AG634" i="1"/>
  <c r="AF634" i="1"/>
  <c r="AE634" i="1"/>
  <c r="AD634" i="1"/>
  <c r="AL634" i="1" s="1"/>
  <c r="AT634" i="1" s="1"/>
  <c r="BK633" i="1"/>
  <c r="BJ633" i="1"/>
  <c r="BI633" i="1"/>
  <c r="AP633" i="1" s="1"/>
  <c r="BH633" i="1"/>
  <c r="BG633" i="1"/>
  <c r="BF633" i="1"/>
  <c r="BE633" i="1"/>
  <c r="AT633" i="1"/>
  <c r="AR633" i="1"/>
  <c r="AM633" i="1"/>
  <c r="AJ633" i="1"/>
  <c r="AI633" i="1"/>
  <c r="AQ633" i="1" s="1"/>
  <c r="AH633" i="1"/>
  <c r="AG633" i="1"/>
  <c r="AO633" i="1" s="1"/>
  <c r="AF633" i="1"/>
  <c r="AN633" i="1" s="1"/>
  <c r="AE633" i="1"/>
  <c r="AD633" i="1"/>
  <c r="AL633" i="1" s="1"/>
  <c r="BK632" i="1"/>
  <c r="BJ632" i="1"/>
  <c r="BI632" i="1"/>
  <c r="AP632" i="1" s="1"/>
  <c r="BH632" i="1"/>
  <c r="BG632" i="1"/>
  <c r="BF632" i="1"/>
  <c r="BE632" i="1"/>
  <c r="AN632" i="1"/>
  <c r="AT632" i="1" s="1"/>
  <c r="AL632" i="1"/>
  <c r="AJ632" i="1"/>
  <c r="AR632" i="1" s="1"/>
  <c r="AI632" i="1"/>
  <c r="AQ632" i="1" s="1"/>
  <c r="AH632" i="1"/>
  <c r="AG632" i="1"/>
  <c r="AO632" i="1" s="1"/>
  <c r="AF632" i="1"/>
  <c r="AE632" i="1"/>
  <c r="AM632" i="1" s="1"/>
  <c r="AD632" i="1"/>
  <c r="BK631" i="1"/>
  <c r="BJ631" i="1"/>
  <c r="BI631" i="1"/>
  <c r="BH631" i="1"/>
  <c r="BG631" i="1"/>
  <c r="BF631" i="1"/>
  <c r="BE631" i="1"/>
  <c r="AR631" i="1"/>
  <c r="AL631" i="1"/>
  <c r="AT631" i="1" s="1"/>
  <c r="AJ631" i="1"/>
  <c r="AI631" i="1"/>
  <c r="AQ631" i="1" s="1"/>
  <c r="AH631" i="1"/>
  <c r="AG631" i="1"/>
  <c r="AO631" i="1" s="1"/>
  <c r="AF631" i="1"/>
  <c r="AN631" i="1" s="1"/>
  <c r="AE631" i="1"/>
  <c r="AM631" i="1" s="1"/>
  <c r="AD631" i="1"/>
  <c r="BK630" i="1"/>
  <c r="AR630" i="1" s="1"/>
  <c r="BJ630" i="1"/>
  <c r="BI630" i="1"/>
  <c r="BH630" i="1"/>
  <c r="BG630" i="1"/>
  <c r="BF630" i="1"/>
  <c r="BE630" i="1"/>
  <c r="AQ630" i="1"/>
  <c r="AN630" i="1"/>
  <c r="AL630" i="1"/>
  <c r="AJ630" i="1"/>
  <c r="AI630" i="1"/>
  <c r="AH630" i="1"/>
  <c r="AP630" i="1" s="1"/>
  <c r="AG630" i="1"/>
  <c r="AO630" i="1" s="1"/>
  <c r="AF630" i="1"/>
  <c r="AE630" i="1"/>
  <c r="AD630" i="1"/>
  <c r="BK629" i="1"/>
  <c r="BJ629" i="1"/>
  <c r="BI629" i="1"/>
  <c r="AP629" i="1" s="1"/>
  <c r="BH629" i="1"/>
  <c r="AO629" i="1" s="1"/>
  <c r="BG629" i="1"/>
  <c r="AN629" i="1" s="1"/>
  <c r="BF629" i="1"/>
  <c r="BE629" i="1"/>
  <c r="AR629" i="1"/>
  <c r="AL629" i="1"/>
  <c r="AJ629" i="1"/>
  <c r="AI629" i="1"/>
  <c r="AQ629" i="1" s="1"/>
  <c r="AH629" i="1"/>
  <c r="AG629" i="1"/>
  <c r="AF629" i="1"/>
  <c r="AE629" i="1"/>
  <c r="AM629" i="1" s="1"/>
  <c r="AD629" i="1"/>
  <c r="BK628" i="1"/>
  <c r="BJ628" i="1"/>
  <c r="BI628" i="1"/>
  <c r="BH628" i="1"/>
  <c r="BG628" i="1"/>
  <c r="BF628" i="1"/>
  <c r="BE628" i="1"/>
  <c r="AL628" i="1" s="1"/>
  <c r="AT628" i="1" s="1"/>
  <c r="AQ628" i="1"/>
  <c r="AN628" i="1"/>
  <c r="AJ628" i="1"/>
  <c r="AR628" i="1" s="1"/>
  <c r="AI628" i="1"/>
  <c r="AH628" i="1"/>
  <c r="AP628" i="1" s="1"/>
  <c r="AG628" i="1"/>
  <c r="AO628" i="1" s="1"/>
  <c r="AF628" i="1"/>
  <c r="AE628" i="1"/>
  <c r="AM628" i="1" s="1"/>
  <c r="AD628" i="1"/>
  <c r="BK627" i="1"/>
  <c r="BJ627" i="1"/>
  <c r="AQ627" i="1" s="1"/>
  <c r="BI627" i="1"/>
  <c r="BH627" i="1"/>
  <c r="BG627" i="1"/>
  <c r="BF627" i="1"/>
  <c r="BE627" i="1"/>
  <c r="AL627" i="1" s="1"/>
  <c r="AR627" i="1"/>
  <c r="AN627" i="1"/>
  <c r="AJ627" i="1"/>
  <c r="AI627" i="1"/>
  <c r="AH627" i="1"/>
  <c r="AP627" i="1" s="1"/>
  <c r="AG627" i="1"/>
  <c r="AF627" i="1"/>
  <c r="AE627" i="1"/>
  <c r="AM627" i="1" s="1"/>
  <c r="AD627" i="1"/>
  <c r="BK626" i="1"/>
  <c r="BJ626" i="1"/>
  <c r="BI626" i="1"/>
  <c r="BH626" i="1"/>
  <c r="BG626" i="1"/>
  <c r="AN626" i="1" s="1"/>
  <c r="BF626" i="1"/>
  <c r="BE626" i="1"/>
  <c r="AR626" i="1"/>
  <c r="AP626" i="1"/>
  <c r="AM626" i="1"/>
  <c r="AJ626" i="1"/>
  <c r="AI626" i="1"/>
  <c r="AH626" i="1"/>
  <c r="AG626" i="1"/>
  <c r="AF626" i="1"/>
  <c r="AE626" i="1"/>
  <c r="AD626" i="1"/>
  <c r="AL626" i="1" s="1"/>
  <c r="AT626" i="1" s="1"/>
  <c r="BK625" i="1"/>
  <c r="BJ625" i="1"/>
  <c r="BI625" i="1"/>
  <c r="BH625" i="1"/>
  <c r="BG625" i="1"/>
  <c r="BF625" i="1"/>
  <c r="BE625" i="1"/>
  <c r="AR625" i="1"/>
  <c r="AP625" i="1"/>
  <c r="AM625" i="1"/>
  <c r="AJ625" i="1"/>
  <c r="AI625" i="1"/>
  <c r="AQ625" i="1" s="1"/>
  <c r="AH625" i="1"/>
  <c r="AG625" i="1"/>
  <c r="AO625" i="1" s="1"/>
  <c r="AF625" i="1"/>
  <c r="AN625" i="1" s="1"/>
  <c r="AE625" i="1"/>
  <c r="AD625" i="1"/>
  <c r="BK624" i="1"/>
  <c r="BJ624" i="1"/>
  <c r="BI624" i="1"/>
  <c r="AP624" i="1" s="1"/>
  <c r="BH624" i="1"/>
  <c r="BG624" i="1"/>
  <c r="AN624" i="1" s="1"/>
  <c r="BF624" i="1"/>
  <c r="BE624" i="1"/>
  <c r="AQ624" i="1"/>
  <c r="AL624" i="1"/>
  <c r="AJ624" i="1"/>
  <c r="AR624" i="1" s="1"/>
  <c r="AI624" i="1"/>
  <c r="AH624" i="1"/>
  <c r="AG624" i="1"/>
  <c r="AO624" i="1" s="1"/>
  <c r="AF624" i="1"/>
  <c r="AE624" i="1"/>
  <c r="AD624" i="1"/>
  <c r="BK623" i="1"/>
  <c r="AR623" i="1" s="1"/>
  <c r="BJ623" i="1"/>
  <c r="BI623" i="1"/>
  <c r="BH623" i="1"/>
  <c r="BG623" i="1"/>
  <c r="AN623" i="1" s="1"/>
  <c r="BF623" i="1"/>
  <c r="BE623" i="1"/>
  <c r="AL623" i="1" s="1"/>
  <c r="AP623" i="1"/>
  <c r="AJ623" i="1"/>
  <c r="AI623" i="1"/>
  <c r="AQ623" i="1" s="1"/>
  <c r="AH623" i="1"/>
  <c r="AG623" i="1"/>
  <c r="AO623" i="1" s="1"/>
  <c r="AF623" i="1"/>
  <c r="AE623" i="1"/>
  <c r="AM623" i="1" s="1"/>
  <c r="AD623" i="1"/>
  <c r="BK622" i="1"/>
  <c r="BJ622" i="1"/>
  <c r="BI622" i="1"/>
  <c r="BH622" i="1"/>
  <c r="BG622" i="1"/>
  <c r="BF622" i="1"/>
  <c r="BE622" i="1"/>
  <c r="AO622" i="1"/>
  <c r="AM622" i="1"/>
  <c r="AJ622" i="1"/>
  <c r="AR622" i="1" s="1"/>
  <c r="AI622" i="1"/>
  <c r="AQ622" i="1" s="1"/>
  <c r="AH622" i="1"/>
  <c r="AP622" i="1" s="1"/>
  <c r="AG622" i="1"/>
  <c r="AF622" i="1"/>
  <c r="AE622" i="1"/>
  <c r="AD622" i="1"/>
  <c r="AL622" i="1" s="1"/>
  <c r="BK621" i="1"/>
  <c r="BJ621" i="1"/>
  <c r="BI621" i="1"/>
  <c r="AP621" i="1" s="1"/>
  <c r="BH621" i="1"/>
  <c r="BG621" i="1"/>
  <c r="BF621" i="1"/>
  <c r="BE621" i="1"/>
  <c r="AR621" i="1"/>
  <c r="AO621" i="1"/>
  <c r="AJ621" i="1"/>
  <c r="AI621" i="1"/>
  <c r="AH621" i="1"/>
  <c r="AG621" i="1"/>
  <c r="AF621" i="1"/>
  <c r="AN621" i="1" s="1"/>
  <c r="AE621" i="1"/>
  <c r="AD621" i="1"/>
  <c r="AL621" i="1" s="1"/>
  <c r="BK620" i="1"/>
  <c r="BJ620" i="1"/>
  <c r="BI620" i="1"/>
  <c r="BH620" i="1"/>
  <c r="BG620" i="1"/>
  <c r="BF620" i="1"/>
  <c r="AM620" i="1" s="1"/>
  <c r="BE620" i="1"/>
  <c r="AR620" i="1"/>
  <c r="AO620" i="1"/>
  <c r="AL620" i="1"/>
  <c r="AJ620" i="1"/>
  <c r="AI620" i="1"/>
  <c r="AQ620" i="1" s="1"/>
  <c r="AH620" i="1"/>
  <c r="AP620" i="1" s="1"/>
  <c r="AG620" i="1"/>
  <c r="AF620" i="1"/>
  <c r="AE620" i="1"/>
  <c r="AD620" i="1"/>
  <c r="BK619" i="1"/>
  <c r="AR619" i="1" s="1"/>
  <c r="BJ619" i="1"/>
  <c r="BI619" i="1"/>
  <c r="AP619" i="1" s="1"/>
  <c r="BH619" i="1"/>
  <c r="BG619" i="1"/>
  <c r="BF619" i="1"/>
  <c r="BE619" i="1"/>
  <c r="AO619" i="1"/>
  <c r="AN619" i="1"/>
  <c r="AL619" i="1"/>
  <c r="AJ619" i="1"/>
  <c r="AI619" i="1"/>
  <c r="AQ619" i="1" s="1"/>
  <c r="AH619" i="1"/>
  <c r="AG619" i="1"/>
  <c r="AF619" i="1"/>
  <c r="AE619" i="1"/>
  <c r="AM619" i="1" s="1"/>
  <c r="AD619" i="1"/>
  <c r="BK618" i="1"/>
  <c r="BJ618" i="1"/>
  <c r="BI618" i="1"/>
  <c r="BH618" i="1"/>
  <c r="BG618" i="1"/>
  <c r="BF618" i="1"/>
  <c r="BE618" i="1"/>
  <c r="AQ618" i="1"/>
  <c r="AO618" i="1"/>
  <c r="AM618" i="1"/>
  <c r="AJ618" i="1"/>
  <c r="AR618" i="1" s="1"/>
  <c r="AI618" i="1"/>
  <c r="AH618" i="1"/>
  <c r="AG618" i="1"/>
  <c r="AF618" i="1"/>
  <c r="AN618" i="1" s="1"/>
  <c r="AE618" i="1"/>
  <c r="AD618" i="1"/>
  <c r="BK617" i="1"/>
  <c r="BJ617" i="1"/>
  <c r="BI617" i="1"/>
  <c r="BH617" i="1"/>
  <c r="BG617" i="1"/>
  <c r="BF617" i="1"/>
  <c r="BE617" i="1"/>
  <c r="AR617" i="1"/>
  <c r="AP617" i="1"/>
  <c r="AN617" i="1"/>
  <c r="AL617" i="1"/>
  <c r="AJ617" i="1"/>
  <c r="AI617" i="1"/>
  <c r="AH617" i="1"/>
  <c r="AG617" i="1"/>
  <c r="AO617" i="1" s="1"/>
  <c r="AF617" i="1"/>
  <c r="AE617" i="1"/>
  <c r="AM617" i="1" s="1"/>
  <c r="AD617" i="1"/>
  <c r="BK616" i="1"/>
  <c r="BJ616" i="1"/>
  <c r="AQ616" i="1" s="1"/>
  <c r="BI616" i="1"/>
  <c r="BH616" i="1"/>
  <c r="BG616" i="1"/>
  <c r="BF616" i="1"/>
  <c r="BE616" i="1"/>
  <c r="AP616" i="1"/>
  <c r="AO616" i="1"/>
  <c r="AJ616" i="1"/>
  <c r="AI616" i="1"/>
  <c r="AH616" i="1"/>
  <c r="AG616" i="1"/>
  <c r="AF616" i="1"/>
  <c r="AE616" i="1"/>
  <c r="AM616" i="1" s="1"/>
  <c r="AD616" i="1"/>
  <c r="BK615" i="1"/>
  <c r="BJ615" i="1"/>
  <c r="BI615" i="1"/>
  <c r="BH615" i="1"/>
  <c r="BG615" i="1"/>
  <c r="BF615" i="1"/>
  <c r="BE615" i="1"/>
  <c r="AL615" i="1" s="1"/>
  <c r="AR615" i="1"/>
  <c r="AP615" i="1"/>
  <c r="AN615" i="1"/>
  <c r="AJ615" i="1"/>
  <c r="AI615" i="1"/>
  <c r="AQ615" i="1" s="1"/>
  <c r="AH615" i="1"/>
  <c r="AG615" i="1"/>
  <c r="AF615" i="1"/>
  <c r="AE615" i="1"/>
  <c r="AD615" i="1"/>
  <c r="BK614" i="1"/>
  <c r="BJ614" i="1"/>
  <c r="BI614" i="1"/>
  <c r="BH614" i="1"/>
  <c r="BG614" i="1"/>
  <c r="BF614" i="1"/>
  <c r="BE614" i="1"/>
  <c r="AQ614" i="1"/>
  <c r="AO614" i="1"/>
  <c r="AM614" i="1"/>
  <c r="AJ614" i="1"/>
  <c r="AR614" i="1" s="1"/>
  <c r="AI614" i="1"/>
  <c r="AH614" i="1"/>
  <c r="AG614" i="1"/>
  <c r="AF614" i="1"/>
  <c r="AN614" i="1" s="1"/>
  <c r="AE614" i="1"/>
  <c r="AD614" i="1"/>
  <c r="AL614" i="1" s="1"/>
  <c r="BK613" i="1"/>
  <c r="BJ613" i="1"/>
  <c r="BI613" i="1"/>
  <c r="BH613" i="1"/>
  <c r="BG613" i="1"/>
  <c r="BF613" i="1"/>
  <c r="BE613" i="1"/>
  <c r="AR613" i="1"/>
  <c r="AP613" i="1"/>
  <c r="AM613" i="1"/>
  <c r="AJ613" i="1"/>
  <c r="AI613" i="1"/>
  <c r="AH613" i="1"/>
  <c r="AG613" i="1"/>
  <c r="AF613" i="1"/>
  <c r="AN613" i="1" s="1"/>
  <c r="AE613" i="1"/>
  <c r="AD613" i="1"/>
  <c r="AL613" i="1" s="1"/>
  <c r="BK612" i="1"/>
  <c r="BJ612" i="1"/>
  <c r="BI612" i="1"/>
  <c r="BH612" i="1"/>
  <c r="BG612" i="1"/>
  <c r="BF612" i="1"/>
  <c r="AM612" i="1" s="1"/>
  <c r="BE612" i="1"/>
  <c r="AR612" i="1"/>
  <c r="AO612" i="1"/>
  <c r="AL612" i="1"/>
  <c r="AJ612" i="1"/>
  <c r="AI612" i="1"/>
  <c r="AQ612" i="1" s="1"/>
  <c r="AH612" i="1"/>
  <c r="AG612" i="1"/>
  <c r="AF612" i="1"/>
  <c r="AE612" i="1"/>
  <c r="AD612" i="1"/>
  <c r="BK611" i="1"/>
  <c r="AR611" i="1" s="1"/>
  <c r="BJ611" i="1"/>
  <c r="BI611" i="1"/>
  <c r="BH611" i="1"/>
  <c r="BG611" i="1"/>
  <c r="BF611" i="1"/>
  <c r="BE611" i="1"/>
  <c r="AQ611" i="1"/>
  <c r="AP611" i="1"/>
  <c r="AL611" i="1"/>
  <c r="AJ611" i="1"/>
  <c r="AI611" i="1"/>
  <c r="AH611" i="1"/>
  <c r="AG611" i="1"/>
  <c r="AO611" i="1" s="1"/>
  <c r="AF611" i="1"/>
  <c r="AN611" i="1" s="1"/>
  <c r="AE611" i="1"/>
  <c r="AM611" i="1" s="1"/>
  <c r="AD611" i="1"/>
  <c r="BK610" i="1"/>
  <c r="BJ610" i="1"/>
  <c r="BI610" i="1"/>
  <c r="BH610" i="1"/>
  <c r="BG610" i="1"/>
  <c r="BF610" i="1"/>
  <c r="AM610" i="1" s="1"/>
  <c r="BE610" i="1"/>
  <c r="AQ610" i="1"/>
  <c r="AO610" i="1"/>
  <c r="AJ610" i="1"/>
  <c r="AI610" i="1"/>
  <c r="AH610" i="1"/>
  <c r="AG610" i="1"/>
  <c r="AF610" i="1"/>
  <c r="AN610" i="1" s="1"/>
  <c r="AE610" i="1"/>
  <c r="AD610" i="1"/>
  <c r="AL610" i="1" s="1"/>
  <c r="BK609" i="1"/>
  <c r="BJ609" i="1"/>
  <c r="BI609" i="1"/>
  <c r="BH609" i="1"/>
  <c r="BG609" i="1"/>
  <c r="BF609" i="1"/>
  <c r="BE609" i="1"/>
  <c r="AR609" i="1"/>
  <c r="AP609" i="1"/>
  <c r="AN609" i="1"/>
  <c r="AL609" i="1"/>
  <c r="AJ609" i="1"/>
  <c r="AI609" i="1"/>
  <c r="AQ609" i="1" s="1"/>
  <c r="AH609" i="1"/>
  <c r="AG609" i="1"/>
  <c r="AO609" i="1" s="1"/>
  <c r="AF609" i="1"/>
  <c r="AE609" i="1"/>
  <c r="AM609" i="1" s="1"/>
  <c r="AD609" i="1"/>
  <c r="BK608" i="1"/>
  <c r="BJ608" i="1"/>
  <c r="BI608" i="1"/>
  <c r="BH608" i="1"/>
  <c r="BG608" i="1"/>
  <c r="AN608" i="1" s="1"/>
  <c r="BF608" i="1"/>
  <c r="BE608" i="1"/>
  <c r="AQ608" i="1"/>
  <c r="AM608" i="1"/>
  <c r="AJ608" i="1"/>
  <c r="AR608" i="1" s="1"/>
  <c r="AI608" i="1"/>
  <c r="AH608" i="1"/>
  <c r="AG608" i="1"/>
  <c r="AO608" i="1" s="1"/>
  <c r="AF608" i="1"/>
  <c r="AE608" i="1"/>
  <c r="AD608" i="1"/>
  <c r="BK607" i="1"/>
  <c r="BJ607" i="1"/>
  <c r="BI607" i="1"/>
  <c r="BH607" i="1"/>
  <c r="BG607" i="1"/>
  <c r="AN607" i="1" s="1"/>
  <c r="BF607" i="1"/>
  <c r="BE607" i="1"/>
  <c r="AP607" i="1"/>
  <c r="AL607" i="1"/>
  <c r="AJ607" i="1"/>
  <c r="AR607" i="1" s="1"/>
  <c r="AI607" i="1"/>
  <c r="AH607" i="1"/>
  <c r="AG607" i="1"/>
  <c r="AF607" i="1"/>
  <c r="AE607" i="1"/>
  <c r="AM607" i="1" s="1"/>
  <c r="AD607" i="1"/>
  <c r="BK606" i="1"/>
  <c r="BJ606" i="1"/>
  <c r="AQ606" i="1" s="1"/>
  <c r="BI606" i="1"/>
  <c r="BH606" i="1"/>
  <c r="BG606" i="1"/>
  <c r="BF606" i="1"/>
  <c r="BE606" i="1"/>
  <c r="AP606" i="1"/>
  <c r="AO606" i="1"/>
  <c r="AM606" i="1"/>
  <c r="AJ606" i="1"/>
  <c r="AR606" i="1" s="1"/>
  <c r="AI606" i="1"/>
  <c r="AH606" i="1"/>
  <c r="AG606" i="1"/>
  <c r="AF606" i="1"/>
  <c r="AE606" i="1"/>
  <c r="AD606" i="1"/>
  <c r="BK605" i="1"/>
  <c r="BJ605" i="1"/>
  <c r="BI605" i="1"/>
  <c r="AP605" i="1" s="1"/>
  <c r="BH605" i="1"/>
  <c r="BG605" i="1"/>
  <c r="BF605" i="1"/>
  <c r="BE605" i="1"/>
  <c r="AR605" i="1"/>
  <c r="AO605" i="1"/>
  <c r="AM605" i="1"/>
  <c r="AJ605" i="1"/>
  <c r="AI605" i="1"/>
  <c r="AH605" i="1"/>
  <c r="AG605" i="1"/>
  <c r="AF605" i="1"/>
  <c r="AN605" i="1" s="1"/>
  <c r="AE605" i="1"/>
  <c r="AD605" i="1"/>
  <c r="AL605" i="1" s="1"/>
  <c r="BK604" i="1"/>
  <c r="BJ604" i="1"/>
  <c r="AQ604" i="1" s="1"/>
  <c r="BI604" i="1"/>
  <c r="BH604" i="1"/>
  <c r="BG604" i="1"/>
  <c r="BF604" i="1"/>
  <c r="AM604" i="1" s="1"/>
  <c r="BE604" i="1"/>
  <c r="AR604" i="1"/>
  <c r="AP604" i="1"/>
  <c r="AO604" i="1"/>
  <c r="AJ604" i="1"/>
  <c r="AI604" i="1"/>
  <c r="AH604" i="1"/>
  <c r="AG604" i="1"/>
  <c r="AF604" i="1"/>
  <c r="AN604" i="1" s="1"/>
  <c r="AE604" i="1"/>
  <c r="AD604" i="1"/>
  <c r="AL604" i="1" s="1"/>
  <c r="BK603" i="1"/>
  <c r="BJ603" i="1"/>
  <c r="BI603" i="1"/>
  <c r="BH603" i="1"/>
  <c r="BG603" i="1"/>
  <c r="BF603" i="1"/>
  <c r="BE603" i="1"/>
  <c r="AR603" i="1"/>
  <c r="AP603" i="1"/>
  <c r="AN603" i="1"/>
  <c r="AL603" i="1"/>
  <c r="AJ603" i="1"/>
  <c r="AI603" i="1"/>
  <c r="AQ603" i="1" s="1"/>
  <c r="AH603" i="1"/>
  <c r="AG603" i="1"/>
  <c r="AO603" i="1" s="1"/>
  <c r="AF603" i="1"/>
  <c r="AE603" i="1"/>
  <c r="AD603" i="1"/>
  <c r="BK602" i="1"/>
  <c r="AR602" i="1" s="1"/>
  <c r="BJ602" i="1"/>
  <c r="BI602" i="1"/>
  <c r="BH602" i="1"/>
  <c r="BG602" i="1"/>
  <c r="BF602" i="1"/>
  <c r="BE602" i="1"/>
  <c r="AL602" i="1" s="1"/>
  <c r="AO602" i="1"/>
  <c r="AJ602" i="1"/>
  <c r="AI602" i="1"/>
  <c r="AQ602" i="1" s="1"/>
  <c r="AH602" i="1"/>
  <c r="AG602" i="1"/>
  <c r="AF602" i="1"/>
  <c r="AE602" i="1"/>
  <c r="AM602" i="1" s="1"/>
  <c r="AD602" i="1"/>
  <c r="BK601" i="1"/>
  <c r="BJ601" i="1"/>
  <c r="BI601" i="1"/>
  <c r="AP601" i="1" s="1"/>
  <c r="BH601" i="1"/>
  <c r="BG601" i="1"/>
  <c r="BF601" i="1"/>
  <c r="BE601" i="1"/>
  <c r="AQ601" i="1"/>
  <c r="AO601" i="1"/>
  <c r="AN601" i="1"/>
  <c r="AL601" i="1"/>
  <c r="AJ601" i="1"/>
  <c r="AR601" i="1" s="1"/>
  <c r="AI601" i="1"/>
  <c r="AH601" i="1"/>
  <c r="AG601" i="1"/>
  <c r="AF601" i="1"/>
  <c r="AE601" i="1"/>
  <c r="AD601" i="1"/>
  <c r="BK600" i="1"/>
  <c r="BJ600" i="1"/>
  <c r="AQ600" i="1" s="1"/>
  <c r="BI600" i="1"/>
  <c r="BH600" i="1"/>
  <c r="BG600" i="1"/>
  <c r="BF600" i="1"/>
  <c r="BE600" i="1"/>
  <c r="AP600" i="1"/>
  <c r="AL600" i="1"/>
  <c r="AJ600" i="1"/>
  <c r="AI600" i="1"/>
  <c r="AH600" i="1"/>
  <c r="AG600" i="1"/>
  <c r="AO600" i="1" s="1"/>
  <c r="AF600" i="1"/>
  <c r="AN600" i="1" s="1"/>
  <c r="AE600" i="1"/>
  <c r="AM600" i="1" s="1"/>
  <c r="AD600" i="1"/>
  <c r="BK599" i="1"/>
  <c r="BJ599" i="1"/>
  <c r="BI599" i="1"/>
  <c r="BH599" i="1"/>
  <c r="BG599" i="1"/>
  <c r="AN599" i="1" s="1"/>
  <c r="BF599" i="1"/>
  <c r="BE599" i="1"/>
  <c r="AQ599" i="1"/>
  <c r="AP599" i="1"/>
  <c r="AL599" i="1"/>
  <c r="AJ599" i="1"/>
  <c r="AI599" i="1"/>
  <c r="AH599" i="1"/>
  <c r="AG599" i="1"/>
  <c r="AO599" i="1" s="1"/>
  <c r="AF599" i="1"/>
  <c r="AE599" i="1"/>
  <c r="AM599" i="1" s="1"/>
  <c r="AD599" i="1"/>
  <c r="BK598" i="1"/>
  <c r="AR598" i="1" s="1"/>
  <c r="BJ598" i="1"/>
  <c r="BI598" i="1"/>
  <c r="BH598" i="1"/>
  <c r="BG598" i="1"/>
  <c r="BF598" i="1"/>
  <c r="BE598" i="1"/>
  <c r="AQ598" i="1"/>
  <c r="AP598" i="1"/>
  <c r="AM598" i="1"/>
  <c r="AJ598" i="1"/>
  <c r="AI598" i="1"/>
  <c r="AH598" i="1"/>
  <c r="AG598" i="1"/>
  <c r="AO598" i="1" s="1"/>
  <c r="AF598" i="1"/>
  <c r="AN598" i="1" s="1"/>
  <c r="AE598" i="1"/>
  <c r="AD598" i="1"/>
  <c r="BK597" i="1"/>
  <c r="BJ597" i="1"/>
  <c r="BI597" i="1"/>
  <c r="BH597" i="1"/>
  <c r="BG597" i="1"/>
  <c r="AN597" i="1" s="1"/>
  <c r="BF597" i="1"/>
  <c r="BE597" i="1"/>
  <c r="AP597" i="1"/>
  <c r="AL597" i="1"/>
  <c r="AJ597" i="1"/>
  <c r="AR597" i="1" s="1"/>
  <c r="AI597" i="1"/>
  <c r="AQ597" i="1" s="1"/>
  <c r="AH597" i="1"/>
  <c r="AG597" i="1"/>
  <c r="AO597" i="1" s="1"/>
  <c r="AF597" i="1"/>
  <c r="AE597" i="1"/>
  <c r="AD597" i="1"/>
  <c r="BK596" i="1"/>
  <c r="AR596" i="1" s="1"/>
  <c r="BJ596" i="1"/>
  <c r="BI596" i="1"/>
  <c r="BH596" i="1"/>
  <c r="BG596" i="1"/>
  <c r="BF596" i="1"/>
  <c r="AM596" i="1" s="1"/>
  <c r="BE596" i="1"/>
  <c r="AL596" i="1" s="1"/>
  <c r="AP596" i="1"/>
  <c r="AJ596" i="1"/>
  <c r="AI596" i="1"/>
  <c r="AH596" i="1"/>
  <c r="AG596" i="1"/>
  <c r="AO596" i="1" s="1"/>
  <c r="AF596" i="1"/>
  <c r="AN596" i="1" s="1"/>
  <c r="AE596" i="1"/>
  <c r="AD596" i="1"/>
  <c r="BK595" i="1"/>
  <c r="AR595" i="1" s="1"/>
  <c r="BJ595" i="1"/>
  <c r="BI595" i="1"/>
  <c r="BH595" i="1"/>
  <c r="BG595" i="1"/>
  <c r="BF595" i="1"/>
  <c r="AM595" i="1" s="1"/>
  <c r="BE595" i="1"/>
  <c r="AQ595" i="1"/>
  <c r="AO595" i="1"/>
  <c r="AJ595" i="1"/>
  <c r="AI595" i="1"/>
  <c r="AH595" i="1"/>
  <c r="AP595" i="1" s="1"/>
  <c r="AG595" i="1"/>
  <c r="AF595" i="1"/>
  <c r="AE595" i="1"/>
  <c r="AD595" i="1"/>
  <c r="AL595" i="1" s="1"/>
  <c r="BK594" i="1"/>
  <c r="BJ594" i="1"/>
  <c r="BI594" i="1"/>
  <c r="BH594" i="1"/>
  <c r="AO594" i="1" s="1"/>
  <c r="BG594" i="1"/>
  <c r="BF594" i="1"/>
  <c r="AM594" i="1" s="1"/>
  <c r="BE594" i="1"/>
  <c r="AR594" i="1"/>
  <c r="AQ594" i="1"/>
  <c r="AJ594" i="1"/>
  <c r="AI594" i="1"/>
  <c r="AH594" i="1"/>
  <c r="AP594" i="1" s="1"/>
  <c r="AG594" i="1"/>
  <c r="AF594" i="1"/>
  <c r="AN594" i="1" s="1"/>
  <c r="AE594" i="1"/>
  <c r="AD594" i="1"/>
  <c r="AL594" i="1" s="1"/>
  <c r="BK593" i="1"/>
  <c r="BJ593" i="1"/>
  <c r="AQ593" i="1" s="1"/>
  <c r="BI593" i="1"/>
  <c r="BH593" i="1"/>
  <c r="AO593" i="1" s="1"/>
  <c r="BG593" i="1"/>
  <c r="BF593" i="1"/>
  <c r="BE593" i="1"/>
  <c r="AR593" i="1"/>
  <c r="AN593" i="1"/>
  <c r="AL593" i="1"/>
  <c r="AJ593" i="1"/>
  <c r="AI593" i="1"/>
  <c r="AH593" i="1"/>
  <c r="AP593" i="1" s="1"/>
  <c r="AG593" i="1"/>
  <c r="AF593" i="1"/>
  <c r="AE593" i="1"/>
  <c r="AD593" i="1"/>
  <c r="BK592" i="1"/>
  <c r="BJ592" i="1"/>
  <c r="BI592" i="1"/>
  <c r="BH592" i="1"/>
  <c r="BG592" i="1"/>
  <c r="BF592" i="1"/>
  <c r="AM592" i="1" s="1"/>
  <c r="BE592" i="1"/>
  <c r="AQ592" i="1"/>
  <c r="AP592" i="1"/>
  <c r="AJ592" i="1"/>
  <c r="AI592" i="1"/>
  <c r="AH592" i="1"/>
  <c r="AG592" i="1"/>
  <c r="AO592" i="1" s="1"/>
  <c r="AF592" i="1"/>
  <c r="AN592" i="1" s="1"/>
  <c r="AE592" i="1"/>
  <c r="AD592" i="1"/>
  <c r="AL592" i="1" s="1"/>
  <c r="BK591" i="1"/>
  <c r="BJ591" i="1"/>
  <c r="AQ591" i="1" s="1"/>
  <c r="BI591" i="1"/>
  <c r="BH591" i="1"/>
  <c r="BG591" i="1"/>
  <c r="AN591" i="1" s="1"/>
  <c r="BF591" i="1"/>
  <c r="BE591" i="1"/>
  <c r="AR591" i="1"/>
  <c r="AM591" i="1"/>
  <c r="AJ591" i="1"/>
  <c r="AI591" i="1"/>
  <c r="AH591" i="1"/>
  <c r="AP591" i="1" s="1"/>
  <c r="AG591" i="1"/>
  <c r="AF591" i="1"/>
  <c r="AE591" i="1"/>
  <c r="AD591" i="1"/>
  <c r="AL591" i="1" s="1"/>
  <c r="BK590" i="1"/>
  <c r="BJ590" i="1"/>
  <c r="BI590" i="1"/>
  <c r="BH590" i="1"/>
  <c r="BG590" i="1"/>
  <c r="BF590" i="1"/>
  <c r="BE590" i="1"/>
  <c r="AQ590" i="1"/>
  <c r="AN590" i="1"/>
  <c r="AM590" i="1"/>
  <c r="AJ590" i="1"/>
  <c r="AR590" i="1" s="1"/>
  <c r="AI590" i="1"/>
  <c r="AH590" i="1"/>
  <c r="AP590" i="1" s="1"/>
  <c r="AG590" i="1"/>
  <c r="AF590" i="1"/>
  <c r="AE590" i="1"/>
  <c r="AD590" i="1"/>
  <c r="AL590" i="1" s="1"/>
  <c r="BK589" i="1"/>
  <c r="BJ589" i="1"/>
  <c r="BI589" i="1"/>
  <c r="AP589" i="1" s="1"/>
  <c r="BH589" i="1"/>
  <c r="BG589" i="1"/>
  <c r="BF589" i="1"/>
  <c r="BE589" i="1"/>
  <c r="AR589" i="1"/>
  <c r="AO589" i="1"/>
  <c r="AM589" i="1"/>
  <c r="AJ589" i="1"/>
  <c r="AI589" i="1"/>
  <c r="AH589" i="1"/>
  <c r="AG589" i="1"/>
  <c r="AF589" i="1"/>
  <c r="AN589" i="1" s="1"/>
  <c r="AE589" i="1"/>
  <c r="AD589" i="1"/>
  <c r="AL589" i="1" s="1"/>
  <c r="BK588" i="1"/>
  <c r="BJ588" i="1"/>
  <c r="BI588" i="1"/>
  <c r="BH588" i="1"/>
  <c r="BG588" i="1"/>
  <c r="BF588" i="1"/>
  <c r="AM588" i="1" s="1"/>
  <c r="BE588" i="1"/>
  <c r="AR588" i="1"/>
  <c r="AQ588" i="1"/>
  <c r="AJ588" i="1"/>
  <c r="AI588" i="1"/>
  <c r="AH588" i="1"/>
  <c r="AP588" i="1" s="1"/>
  <c r="AG588" i="1"/>
  <c r="AO588" i="1" s="1"/>
  <c r="AF588" i="1"/>
  <c r="AN588" i="1" s="1"/>
  <c r="AE588" i="1"/>
  <c r="AD588" i="1"/>
  <c r="AL588" i="1" s="1"/>
  <c r="BK587" i="1"/>
  <c r="BJ587" i="1"/>
  <c r="BI587" i="1"/>
  <c r="BH587" i="1"/>
  <c r="BG587" i="1"/>
  <c r="AN587" i="1" s="1"/>
  <c r="BF587" i="1"/>
  <c r="BE587" i="1"/>
  <c r="AR587" i="1"/>
  <c r="AP587" i="1"/>
  <c r="AM587" i="1"/>
  <c r="AJ587" i="1"/>
  <c r="AI587" i="1"/>
  <c r="AQ587" i="1" s="1"/>
  <c r="AH587" i="1"/>
  <c r="AG587" i="1"/>
  <c r="AF587" i="1"/>
  <c r="AE587" i="1"/>
  <c r="AD587" i="1"/>
  <c r="AL587" i="1" s="1"/>
  <c r="BK586" i="1"/>
  <c r="BJ586" i="1"/>
  <c r="BI586" i="1"/>
  <c r="BH586" i="1"/>
  <c r="AO586" i="1" s="1"/>
  <c r="BG586" i="1"/>
  <c r="BF586" i="1"/>
  <c r="BE586" i="1"/>
  <c r="AR586" i="1"/>
  <c r="AN586" i="1"/>
  <c r="AL586" i="1"/>
  <c r="AJ586" i="1"/>
  <c r="AI586" i="1"/>
  <c r="AQ586" i="1" s="1"/>
  <c r="AH586" i="1"/>
  <c r="AG586" i="1"/>
  <c r="AF586" i="1"/>
  <c r="AE586" i="1"/>
  <c r="AM586" i="1" s="1"/>
  <c r="AD586" i="1"/>
  <c r="BK585" i="1"/>
  <c r="AR585" i="1" s="1"/>
  <c r="BJ585" i="1"/>
  <c r="BI585" i="1"/>
  <c r="AP585" i="1" s="1"/>
  <c r="BH585" i="1"/>
  <c r="BG585" i="1"/>
  <c r="BF585" i="1"/>
  <c r="BE585" i="1"/>
  <c r="AL585" i="1" s="1"/>
  <c r="AO585" i="1"/>
  <c r="AN585" i="1"/>
  <c r="AJ585" i="1"/>
  <c r="AI585" i="1"/>
  <c r="AQ585" i="1" s="1"/>
  <c r="AH585" i="1"/>
  <c r="AG585" i="1"/>
  <c r="AF585" i="1"/>
  <c r="AE585" i="1"/>
  <c r="AM585" i="1" s="1"/>
  <c r="AD585" i="1"/>
  <c r="BK584" i="1"/>
  <c r="BJ584" i="1"/>
  <c r="BI584" i="1"/>
  <c r="BH584" i="1"/>
  <c r="BG584" i="1"/>
  <c r="BF584" i="1"/>
  <c r="BE584" i="1"/>
  <c r="AQ584" i="1"/>
  <c r="AN584" i="1"/>
  <c r="AL584" i="1"/>
  <c r="AJ584" i="1"/>
  <c r="AI584" i="1"/>
  <c r="AH584" i="1"/>
  <c r="AG584" i="1"/>
  <c r="AO584" i="1" s="1"/>
  <c r="AF584" i="1"/>
  <c r="AE584" i="1"/>
  <c r="AM584" i="1" s="1"/>
  <c r="AD584" i="1"/>
  <c r="BK583" i="1"/>
  <c r="AR583" i="1" s="1"/>
  <c r="BJ583" i="1"/>
  <c r="BI583" i="1"/>
  <c r="BH583" i="1"/>
  <c r="BG583" i="1"/>
  <c r="BF583" i="1"/>
  <c r="BE583" i="1"/>
  <c r="AQ583" i="1"/>
  <c r="AP583" i="1"/>
  <c r="AN583" i="1"/>
  <c r="AM583" i="1"/>
  <c r="AJ583" i="1"/>
  <c r="AI583" i="1"/>
  <c r="AH583" i="1"/>
  <c r="AG583" i="1"/>
  <c r="AO583" i="1" s="1"/>
  <c r="AF583" i="1"/>
  <c r="AE583" i="1"/>
  <c r="AD583" i="1"/>
  <c r="BK582" i="1"/>
  <c r="AR582" i="1" s="1"/>
  <c r="BJ582" i="1"/>
  <c r="BI582" i="1"/>
  <c r="BH582" i="1"/>
  <c r="BG582" i="1"/>
  <c r="AN582" i="1" s="1"/>
  <c r="BF582" i="1"/>
  <c r="BE582" i="1"/>
  <c r="AQ582" i="1"/>
  <c r="AJ582" i="1"/>
  <c r="AI582" i="1"/>
  <c r="AH582" i="1"/>
  <c r="AP582" i="1" s="1"/>
  <c r="AG582" i="1"/>
  <c r="AO582" i="1" s="1"/>
  <c r="AF582" i="1"/>
  <c r="AE582" i="1"/>
  <c r="AM582" i="1" s="1"/>
  <c r="AD582" i="1"/>
  <c r="BK581" i="1"/>
  <c r="BJ581" i="1"/>
  <c r="BI581" i="1"/>
  <c r="AP581" i="1" s="1"/>
  <c r="BH581" i="1"/>
  <c r="BG581" i="1"/>
  <c r="AN581" i="1" s="1"/>
  <c r="BF581" i="1"/>
  <c r="BE581" i="1"/>
  <c r="AL581" i="1" s="1"/>
  <c r="AR581" i="1"/>
  <c r="AJ581" i="1"/>
  <c r="AI581" i="1"/>
  <c r="AQ581" i="1" s="1"/>
  <c r="AH581" i="1"/>
  <c r="AG581" i="1"/>
  <c r="AF581" i="1"/>
  <c r="AE581" i="1"/>
  <c r="AM581" i="1" s="1"/>
  <c r="AD581" i="1"/>
  <c r="BK580" i="1"/>
  <c r="AR580" i="1" s="1"/>
  <c r="BJ580" i="1"/>
  <c r="BI580" i="1"/>
  <c r="BH580" i="1"/>
  <c r="BG580" i="1"/>
  <c r="BF580" i="1"/>
  <c r="AM580" i="1" s="1"/>
  <c r="BE580" i="1"/>
  <c r="AO580" i="1"/>
  <c r="AL580" i="1"/>
  <c r="AJ580" i="1"/>
  <c r="AI580" i="1"/>
  <c r="AQ580" i="1" s="1"/>
  <c r="AH580" i="1"/>
  <c r="AG580" i="1"/>
  <c r="AF580" i="1"/>
  <c r="AE580" i="1"/>
  <c r="AD580" i="1"/>
  <c r="BK579" i="1"/>
  <c r="AR579" i="1" s="1"/>
  <c r="BJ579" i="1"/>
  <c r="BI579" i="1"/>
  <c r="BH579" i="1"/>
  <c r="BG579" i="1"/>
  <c r="BF579" i="1"/>
  <c r="BE579" i="1"/>
  <c r="AQ579" i="1"/>
  <c r="AO579" i="1"/>
  <c r="AJ579" i="1"/>
  <c r="AI579" i="1"/>
  <c r="AH579" i="1"/>
  <c r="AG579" i="1"/>
  <c r="AF579" i="1"/>
  <c r="AN579" i="1" s="1"/>
  <c r="AE579" i="1"/>
  <c r="AM579" i="1" s="1"/>
  <c r="AD579" i="1"/>
  <c r="AL579" i="1" s="1"/>
  <c r="BK578" i="1"/>
  <c r="BJ578" i="1"/>
  <c r="BI578" i="1"/>
  <c r="BH578" i="1"/>
  <c r="BG578" i="1"/>
  <c r="BF578" i="1"/>
  <c r="AM578" i="1" s="1"/>
  <c r="BE578" i="1"/>
  <c r="AO578" i="1"/>
  <c r="AJ578" i="1"/>
  <c r="AR578" i="1" s="1"/>
  <c r="AI578" i="1"/>
  <c r="AQ578" i="1" s="1"/>
  <c r="AH578" i="1"/>
  <c r="AP578" i="1" s="1"/>
  <c r="AG578" i="1"/>
  <c r="AF578" i="1"/>
  <c r="AN578" i="1" s="1"/>
  <c r="AE578" i="1"/>
  <c r="AD578" i="1"/>
  <c r="BK577" i="1"/>
  <c r="BJ577" i="1"/>
  <c r="AQ577" i="1" s="1"/>
  <c r="BI577" i="1"/>
  <c r="BH577" i="1"/>
  <c r="BG577" i="1"/>
  <c r="BF577" i="1"/>
  <c r="BE577" i="1"/>
  <c r="AL577" i="1" s="1"/>
  <c r="AO577" i="1"/>
  <c r="AN577" i="1"/>
  <c r="AJ577" i="1"/>
  <c r="AR577" i="1" s="1"/>
  <c r="AI577" i="1"/>
  <c r="AH577" i="1"/>
  <c r="AG577" i="1"/>
  <c r="AF577" i="1"/>
  <c r="AE577" i="1"/>
  <c r="AD577" i="1"/>
  <c r="BK576" i="1"/>
  <c r="BJ576" i="1"/>
  <c r="BI576" i="1"/>
  <c r="BH576" i="1"/>
  <c r="BG576" i="1"/>
  <c r="BF576" i="1"/>
  <c r="AM576" i="1" s="1"/>
  <c r="BE576" i="1"/>
  <c r="AQ576" i="1"/>
  <c r="AO576" i="1"/>
  <c r="AJ576" i="1"/>
  <c r="AR576" i="1" s="1"/>
  <c r="AI576" i="1"/>
  <c r="AH576" i="1"/>
  <c r="AP576" i="1" s="1"/>
  <c r="AG576" i="1"/>
  <c r="AF576" i="1"/>
  <c r="AE576" i="1"/>
  <c r="AD576" i="1"/>
  <c r="AL576" i="1" s="1"/>
  <c r="BK575" i="1"/>
  <c r="BJ575" i="1"/>
  <c r="AQ575" i="1" s="1"/>
  <c r="BI575" i="1"/>
  <c r="BH575" i="1"/>
  <c r="BG575" i="1"/>
  <c r="BF575" i="1"/>
  <c r="BE575" i="1"/>
  <c r="AR575" i="1"/>
  <c r="AN575" i="1"/>
  <c r="AM575" i="1"/>
  <c r="AJ575" i="1"/>
  <c r="AI575" i="1"/>
  <c r="AH575" i="1"/>
  <c r="AP575" i="1" s="1"/>
  <c r="AG575" i="1"/>
  <c r="AF575" i="1"/>
  <c r="AE575" i="1"/>
  <c r="AD575" i="1"/>
  <c r="AL575" i="1" s="1"/>
  <c r="BK574" i="1"/>
  <c r="BJ574" i="1"/>
  <c r="BI574" i="1"/>
  <c r="BH574" i="1"/>
  <c r="AO574" i="1" s="1"/>
  <c r="BG574" i="1"/>
  <c r="BF574" i="1"/>
  <c r="BE574" i="1"/>
  <c r="AR574" i="1"/>
  <c r="AP574" i="1"/>
  <c r="AM574" i="1"/>
  <c r="AJ574" i="1"/>
  <c r="AI574" i="1"/>
  <c r="AQ574" i="1" s="1"/>
  <c r="AH574" i="1"/>
  <c r="AG574" i="1"/>
  <c r="AF574" i="1"/>
  <c r="AE574" i="1"/>
  <c r="AD574" i="1"/>
  <c r="BK573" i="1"/>
  <c r="BJ573" i="1"/>
  <c r="BI573" i="1"/>
  <c r="AP573" i="1" s="1"/>
  <c r="BH573" i="1"/>
  <c r="AO573" i="1" s="1"/>
  <c r="BG573" i="1"/>
  <c r="BF573" i="1"/>
  <c r="BE573" i="1"/>
  <c r="AM573" i="1"/>
  <c r="AJ573" i="1"/>
  <c r="AR573" i="1" s="1"/>
  <c r="AI573" i="1"/>
  <c r="AH573" i="1"/>
  <c r="AG573" i="1"/>
  <c r="AF573" i="1"/>
  <c r="AN573" i="1" s="1"/>
  <c r="AE573" i="1"/>
  <c r="AD573" i="1"/>
  <c r="AL573" i="1" s="1"/>
  <c r="BK572" i="1"/>
  <c r="BJ572" i="1"/>
  <c r="BI572" i="1"/>
  <c r="BH572" i="1"/>
  <c r="BG572" i="1"/>
  <c r="BF572" i="1"/>
  <c r="AM572" i="1" s="1"/>
  <c r="BE572" i="1"/>
  <c r="AR572" i="1"/>
  <c r="AP572" i="1"/>
  <c r="AO572" i="1"/>
  <c r="AL572" i="1"/>
  <c r="AJ572" i="1"/>
  <c r="AI572" i="1"/>
  <c r="AQ572" i="1" s="1"/>
  <c r="AH572" i="1"/>
  <c r="AG572" i="1"/>
  <c r="AF572" i="1"/>
  <c r="AN572" i="1" s="1"/>
  <c r="AE572" i="1"/>
  <c r="AD572" i="1"/>
  <c r="BK571" i="1"/>
  <c r="AR571" i="1" s="1"/>
  <c r="BJ571" i="1"/>
  <c r="BI571" i="1"/>
  <c r="BH571" i="1"/>
  <c r="BG571" i="1"/>
  <c r="BF571" i="1"/>
  <c r="BE571" i="1"/>
  <c r="AO571" i="1"/>
  <c r="AN571" i="1"/>
  <c r="AL571" i="1"/>
  <c r="AJ571" i="1"/>
  <c r="AI571" i="1"/>
  <c r="AQ571" i="1" s="1"/>
  <c r="AH571" i="1"/>
  <c r="AG571" i="1"/>
  <c r="AF571" i="1"/>
  <c r="AE571" i="1"/>
  <c r="AD571" i="1"/>
  <c r="BK570" i="1"/>
  <c r="BJ570" i="1"/>
  <c r="BI570" i="1"/>
  <c r="BH570" i="1"/>
  <c r="AO570" i="1" s="1"/>
  <c r="BG570" i="1"/>
  <c r="BF570" i="1"/>
  <c r="BE570" i="1"/>
  <c r="AQ570" i="1"/>
  <c r="AN570" i="1"/>
  <c r="AM570" i="1"/>
  <c r="AL570" i="1"/>
  <c r="AJ570" i="1"/>
  <c r="AR570" i="1" s="1"/>
  <c r="AI570" i="1"/>
  <c r="AH570" i="1"/>
  <c r="AG570" i="1"/>
  <c r="AF570" i="1"/>
  <c r="AE570" i="1"/>
  <c r="AD570" i="1"/>
  <c r="BK569" i="1"/>
  <c r="AR569" i="1" s="1"/>
  <c r="BJ569" i="1"/>
  <c r="BI569" i="1"/>
  <c r="BH569" i="1"/>
  <c r="BG569" i="1"/>
  <c r="BF569" i="1"/>
  <c r="BE569" i="1"/>
  <c r="AL569" i="1" s="1"/>
  <c r="AJ569" i="1"/>
  <c r="AI569" i="1"/>
  <c r="AQ569" i="1" s="1"/>
  <c r="AH569" i="1"/>
  <c r="AP569" i="1" s="1"/>
  <c r="AG569" i="1"/>
  <c r="AO569" i="1" s="1"/>
  <c r="AF569" i="1"/>
  <c r="AN569" i="1" s="1"/>
  <c r="AE569" i="1"/>
  <c r="AM569" i="1" s="1"/>
  <c r="AD569" i="1"/>
  <c r="BK568" i="1"/>
  <c r="BJ568" i="1"/>
  <c r="AQ568" i="1" s="1"/>
  <c r="BI568" i="1"/>
  <c r="AP568" i="1" s="1"/>
  <c r="BH568" i="1"/>
  <c r="BG568" i="1"/>
  <c r="AN568" i="1" s="1"/>
  <c r="BF568" i="1"/>
  <c r="AM568" i="1" s="1"/>
  <c r="BE568" i="1"/>
  <c r="AL568" i="1" s="1"/>
  <c r="AJ568" i="1"/>
  <c r="AR568" i="1" s="1"/>
  <c r="AI568" i="1"/>
  <c r="AH568" i="1"/>
  <c r="AG568" i="1"/>
  <c r="AF568" i="1"/>
  <c r="AE568" i="1"/>
  <c r="AD568" i="1"/>
  <c r="BK567" i="1"/>
  <c r="AR567" i="1" s="1"/>
  <c r="BJ567" i="1"/>
  <c r="BI567" i="1"/>
  <c r="BH567" i="1"/>
  <c r="BG567" i="1"/>
  <c r="BF567" i="1"/>
  <c r="BE567" i="1"/>
  <c r="AP567" i="1"/>
  <c r="AN567" i="1"/>
  <c r="AL567" i="1"/>
  <c r="AJ567" i="1"/>
  <c r="AI567" i="1"/>
  <c r="AH567" i="1"/>
  <c r="AG567" i="1"/>
  <c r="AO567" i="1" s="1"/>
  <c r="AF567" i="1"/>
  <c r="AE567" i="1"/>
  <c r="AM567" i="1" s="1"/>
  <c r="AD567" i="1"/>
  <c r="BK566" i="1"/>
  <c r="BJ566" i="1"/>
  <c r="BI566" i="1"/>
  <c r="AP566" i="1" s="1"/>
  <c r="BH566" i="1"/>
  <c r="BG566" i="1"/>
  <c r="BF566" i="1"/>
  <c r="BE566" i="1"/>
  <c r="AQ566" i="1"/>
  <c r="AN566" i="1"/>
  <c r="AM566" i="1"/>
  <c r="AJ566" i="1"/>
  <c r="AI566" i="1"/>
  <c r="AH566" i="1"/>
  <c r="AG566" i="1"/>
  <c r="AO566" i="1" s="1"/>
  <c r="AF566" i="1"/>
  <c r="AE566" i="1"/>
  <c r="AD566" i="1"/>
  <c r="BK565" i="1"/>
  <c r="BJ565" i="1"/>
  <c r="BI565" i="1"/>
  <c r="BH565" i="1"/>
  <c r="BG565" i="1"/>
  <c r="BF565" i="1"/>
  <c r="BE565" i="1"/>
  <c r="AL565" i="1" s="1"/>
  <c r="AR565" i="1"/>
  <c r="AP565" i="1"/>
  <c r="AJ565" i="1"/>
  <c r="AI565" i="1"/>
  <c r="AQ565" i="1" s="1"/>
  <c r="AH565" i="1"/>
  <c r="AG565" i="1"/>
  <c r="AO565" i="1" s="1"/>
  <c r="AF565" i="1"/>
  <c r="AE565" i="1"/>
  <c r="AM565" i="1" s="1"/>
  <c r="AD565" i="1"/>
  <c r="BK564" i="1"/>
  <c r="BJ564" i="1"/>
  <c r="BI564" i="1"/>
  <c r="AP564" i="1" s="1"/>
  <c r="BH564" i="1"/>
  <c r="BG564" i="1"/>
  <c r="BF564" i="1"/>
  <c r="AM564" i="1" s="1"/>
  <c r="BE564" i="1"/>
  <c r="AO564" i="1"/>
  <c r="AL564" i="1"/>
  <c r="AJ564" i="1"/>
  <c r="AR564" i="1" s="1"/>
  <c r="AI564" i="1"/>
  <c r="AQ564" i="1" s="1"/>
  <c r="AH564" i="1"/>
  <c r="AG564" i="1"/>
  <c r="AF564" i="1"/>
  <c r="AE564" i="1"/>
  <c r="AD564" i="1"/>
  <c r="BK563" i="1"/>
  <c r="AR563" i="1" s="1"/>
  <c r="BJ563" i="1"/>
  <c r="BI563" i="1"/>
  <c r="BH563" i="1"/>
  <c r="BG563" i="1"/>
  <c r="BF563" i="1"/>
  <c r="BE563" i="1"/>
  <c r="AQ563" i="1"/>
  <c r="AP563" i="1"/>
  <c r="AO563" i="1"/>
  <c r="AM563" i="1"/>
  <c r="AJ563" i="1"/>
  <c r="AI563" i="1"/>
  <c r="AH563" i="1"/>
  <c r="AG563" i="1"/>
  <c r="AF563" i="1"/>
  <c r="AN563" i="1" s="1"/>
  <c r="AE563" i="1"/>
  <c r="AD563" i="1"/>
  <c r="AL563" i="1" s="1"/>
  <c r="BK562" i="1"/>
  <c r="BJ562" i="1"/>
  <c r="BI562" i="1"/>
  <c r="BH562" i="1"/>
  <c r="AO562" i="1" s="1"/>
  <c r="BG562" i="1"/>
  <c r="BF562" i="1"/>
  <c r="BE562" i="1"/>
  <c r="AR562" i="1"/>
  <c r="AQ562" i="1"/>
  <c r="AN562" i="1"/>
  <c r="AJ562" i="1"/>
  <c r="AI562" i="1"/>
  <c r="AH562" i="1"/>
  <c r="AP562" i="1" s="1"/>
  <c r="AG562" i="1"/>
  <c r="AF562" i="1"/>
  <c r="AE562" i="1"/>
  <c r="AD562" i="1"/>
  <c r="AL562" i="1" s="1"/>
  <c r="BK561" i="1"/>
  <c r="BJ561" i="1"/>
  <c r="BI561" i="1"/>
  <c r="BH561" i="1"/>
  <c r="BG561" i="1"/>
  <c r="BF561" i="1"/>
  <c r="BE561" i="1"/>
  <c r="AL561" i="1" s="1"/>
  <c r="AP561" i="1"/>
  <c r="AN561" i="1"/>
  <c r="AJ561" i="1"/>
  <c r="AR561" i="1" s="1"/>
  <c r="AI561" i="1"/>
  <c r="AQ561" i="1" s="1"/>
  <c r="AH561" i="1"/>
  <c r="AG561" i="1"/>
  <c r="AO561" i="1" s="1"/>
  <c r="AF561" i="1"/>
  <c r="AE561" i="1"/>
  <c r="AD561" i="1"/>
  <c r="BK560" i="1"/>
  <c r="BJ560" i="1"/>
  <c r="AQ560" i="1" s="1"/>
  <c r="BI560" i="1"/>
  <c r="BH560" i="1"/>
  <c r="BG560" i="1"/>
  <c r="AN560" i="1" s="1"/>
  <c r="BF560" i="1"/>
  <c r="BE560" i="1"/>
  <c r="AO560" i="1"/>
  <c r="AJ560" i="1"/>
  <c r="AR560" i="1" s="1"/>
  <c r="AI560" i="1"/>
  <c r="AH560" i="1"/>
  <c r="AG560" i="1"/>
  <c r="AF560" i="1"/>
  <c r="AE560" i="1"/>
  <c r="AM560" i="1" s="1"/>
  <c r="AD560" i="1"/>
  <c r="AL560" i="1" s="1"/>
  <c r="BK559" i="1"/>
  <c r="BJ559" i="1"/>
  <c r="BI559" i="1"/>
  <c r="BH559" i="1"/>
  <c r="BG559" i="1"/>
  <c r="AN559" i="1" s="1"/>
  <c r="BF559" i="1"/>
  <c r="BE559" i="1"/>
  <c r="AR559" i="1"/>
  <c r="AQ559" i="1"/>
  <c r="AP559" i="1"/>
  <c r="AM559" i="1"/>
  <c r="AJ559" i="1"/>
  <c r="AI559" i="1"/>
  <c r="AH559" i="1"/>
  <c r="AG559" i="1"/>
  <c r="AO559" i="1" s="1"/>
  <c r="AF559" i="1"/>
  <c r="AE559" i="1"/>
  <c r="AD559" i="1"/>
  <c r="BK558" i="1"/>
  <c r="BJ558" i="1"/>
  <c r="AQ558" i="1" s="1"/>
  <c r="BI558" i="1"/>
  <c r="BH558" i="1"/>
  <c r="BG558" i="1"/>
  <c r="BF558" i="1"/>
  <c r="BE558" i="1"/>
  <c r="AP558" i="1"/>
  <c r="AO558" i="1"/>
  <c r="AJ558" i="1"/>
  <c r="AR558" i="1" s="1"/>
  <c r="AI558" i="1"/>
  <c r="AH558" i="1"/>
  <c r="AG558" i="1"/>
  <c r="AF558" i="1"/>
  <c r="AN558" i="1" s="1"/>
  <c r="AE558" i="1"/>
  <c r="AM558" i="1" s="1"/>
  <c r="AD558" i="1"/>
  <c r="AL558" i="1" s="1"/>
  <c r="BK557" i="1"/>
  <c r="BJ557" i="1"/>
  <c r="BI557" i="1"/>
  <c r="BH557" i="1"/>
  <c r="BG557" i="1"/>
  <c r="BF557" i="1"/>
  <c r="AM557" i="1" s="1"/>
  <c r="BE557" i="1"/>
  <c r="AP557" i="1"/>
  <c r="AO557" i="1"/>
  <c r="AJ557" i="1"/>
  <c r="AR557" i="1" s="1"/>
  <c r="AI557" i="1"/>
  <c r="AH557" i="1"/>
  <c r="AG557" i="1"/>
  <c r="AF557" i="1"/>
  <c r="AN557" i="1" s="1"/>
  <c r="AE557" i="1"/>
  <c r="AD557" i="1"/>
  <c r="AL557" i="1" s="1"/>
  <c r="BK556" i="1"/>
  <c r="BJ556" i="1"/>
  <c r="AQ556" i="1" s="1"/>
  <c r="BI556" i="1"/>
  <c r="BH556" i="1"/>
  <c r="BG556" i="1"/>
  <c r="BF556" i="1"/>
  <c r="BE556" i="1"/>
  <c r="AR556" i="1"/>
  <c r="AP556" i="1"/>
  <c r="AO556" i="1"/>
  <c r="AM556" i="1"/>
  <c r="AL556" i="1"/>
  <c r="AJ556" i="1"/>
  <c r="AI556" i="1"/>
  <c r="AH556" i="1"/>
  <c r="AG556" i="1"/>
  <c r="AF556" i="1"/>
  <c r="AN556" i="1" s="1"/>
  <c r="AE556" i="1"/>
  <c r="AD556" i="1"/>
  <c r="BK555" i="1"/>
  <c r="AR555" i="1" s="1"/>
  <c r="BJ555" i="1"/>
  <c r="BI555" i="1"/>
  <c r="BH555" i="1"/>
  <c r="BG555" i="1"/>
  <c r="BF555" i="1"/>
  <c r="BE555" i="1"/>
  <c r="AQ555" i="1"/>
  <c r="AN555" i="1"/>
  <c r="AL555" i="1"/>
  <c r="AJ555" i="1"/>
  <c r="AI555" i="1"/>
  <c r="AH555" i="1"/>
  <c r="AP555" i="1" s="1"/>
  <c r="AG555" i="1"/>
  <c r="AO555" i="1" s="1"/>
  <c r="AF555" i="1"/>
  <c r="AE555" i="1"/>
  <c r="AD555" i="1"/>
  <c r="BK554" i="1"/>
  <c r="AR554" i="1" s="1"/>
  <c r="BJ554" i="1"/>
  <c r="BI554" i="1"/>
  <c r="BH554" i="1"/>
  <c r="AO554" i="1" s="1"/>
  <c r="BG554" i="1"/>
  <c r="BF554" i="1"/>
  <c r="BE554" i="1"/>
  <c r="AN554" i="1"/>
  <c r="AJ554" i="1"/>
  <c r="AI554" i="1"/>
  <c r="AQ554" i="1" s="1"/>
  <c r="AH554" i="1"/>
  <c r="AG554" i="1"/>
  <c r="AF554" i="1"/>
  <c r="AE554" i="1"/>
  <c r="AM554" i="1" s="1"/>
  <c r="AD554" i="1"/>
  <c r="AL554" i="1" s="1"/>
  <c r="BK553" i="1"/>
  <c r="BJ553" i="1"/>
  <c r="BI553" i="1"/>
  <c r="BH553" i="1"/>
  <c r="BG553" i="1"/>
  <c r="BF553" i="1"/>
  <c r="BE553" i="1"/>
  <c r="AL553" i="1" s="1"/>
  <c r="AR553" i="1"/>
  <c r="AQ553" i="1"/>
  <c r="AN553" i="1"/>
  <c r="AJ553" i="1"/>
  <c r="AI553" i="1"/>
  <c r="AH553" i="1"/>
  <c r="AP553" i="1" s="1"/>
  <c r="AG553" i="1"/>
  <c r="AO553" i="1" s="1"/>
  <c r="AF553" i="1"/>
  <c r="AE553" i="1"/>
  <c r="AM553" i="1" s="1"/>
  <c r="AD553" i="1"/>
  <c r="BK552" i="1"/>
  <c r="BJ552" i="1"/>
  <c r="AQ552" i="1" s="1"/>
  <c r="BI552" i="1"/>
  <c r="BH552" i="1"/>
  <c r="BG552" i="1"/>
  <c r="BF552" i="1"/>
  <c r="BE552" i="1"/>
  <c r="AP552" i="1"/>
  <c r="AM552" i="1"/>
  <c r="AL552" i="1"/>
  <c r="AJ552" i="1"/>
  <c r="AI552" i="1"/>
  <c r="AH552" i="1"/>
  <c r="AG552" i="1"/>
  <c r="AF552" i="1"/>
  <c r="AN552" i="1" s="1"/>
  <c r="AE552" i="1"/>
  <c r="AD552" i="1"/>
  <c r="BK551" i="1"/>
  <c r="BJ551" i="1"/>
  <c r="BI551" i="1"/>
  <c r="BH551" i="1"/>
  <c r="BG551" i="1"/>
  <c r="AN551" i="1" s="1"/>
  <c r="BF551" i="1"/>
  <c r="BE551" i="1"/>
  <c r="AL551" i="1"/>
  <c r="AJ551" i="1"/>
  <c r="AR551" i="1" s="1"/>
  <c r="AI551" i="1"/>
  <c r="AQ551" i="1" s="1"/>
  <c r="AH551" i="1"/>
  <c r="AP551" i="1" s="1"/>
  <c r="AG551" i="1"/>
  <c r="AO551" i="1" s="1"/>
  <c r="AF551" i="1"/>
  <c r="AE551" i="1"/>
  <c r="AM551" i="1" s="1"/>
  <c r="AD551" i="1"/>
  <c r="BK550" i="1"/>
  <c r="AR550" i="1" s="1"/>
  <c r="BJ550" i="1"/>
  <c r="BI550" i="1"/>
  <c r="AP550" i="1" s="1"/>
  <c r="BH550" i="1"/>
  <c r="BG550" i="1"/>
  <c r="BF550" i="1"/>
  <c r="BE550" i="1"/>
  <c r="AQ550" i="1"/>
  <c r="AN550" i="1"/>
  <c r="AM550" i="1"/>
  <c r="AJ550" i="1"/>
  <c r="AI550" i="1"/>
  <c r="AH550" i="1"/>
  <c r="AG550" i="1"/>
  <c r="AO550" i="1" s="1"/>
  <c r="AF550" i="1"/>
  <c r="AE550" i="1"/>
  <c r="AD550" i="1"/>
  <c r="BK549" i="1"/>
  <c r="BJ549" i="1"/>
  <c r="BI549" i="1"/>
  <c r="BH549" i="1"/>
  <c r="BG549" i="1"/>
  <c r="AN549" i="1" s="1"/>
  <c r="BF549" i="1"/>
  <c r="BE549" i="1"/>
  <c r="AL549" i="1" s="1"/>
  <c r="AP549" i="1"/>
  <c r="AJ549" i="1"/>
  <c r="AR549" i="1" s="1"/>
  <c r="AI549" i="1"/>
  <c r="AQ549" i="1" s="1"/>
  <c r="AH549" i="1"/>
  <c r="AG549" i="1"/>
  <c r="AO549" i="1" s="1"/>
  <c r="AF549" i="1"/>
  <c r="AE549" i="1"/>
  <c r="AM549" i="1" s="1"/>
  <c r="AD549" i="1"/>
  <c r="BK548" i="1"/>
  <c r="AR548" i="1" s="1"/>
  <c r="BJ548" i="1"/>
  <c r="BI548" i="1"/>
  <c r="AP548" i="1" s="1"/>
  <c r="BH548" i="1"/>
  <c r="BG548" i="1"/>
  <c r="BF548" i="1"/>
  <c r="BE548" i="1"/>
  <c r="AO548" i="1"/>
  <c r="AM548" i="1"/>
  <c r="AJ548" i="1"/>
  <c r="AI548" i="1"/>
  <c r="AH548" i="1"/>
  <c r="AG548" i="1"/>
  <c r="AF548" i="1"/>
  <c r="AE548" i="1"/>
  <c r="AD548" i="1"/>
  <c r="AL548" i="1" s="1"/>
  <c r="BK547" i="1"/>
  <c r="BJ547" i="1"/>
  <c r="BI547" i="1"/>
  <c r="BH547" i="1"/>
  <c r="BG547" i="1"/>
  <c r="BF547" i="1"/>
  <c r="BE547" i="1"/>
  <c r="AR547" i="1"/>
  <c r="AQ547" i="1"/>
  <c r="AO547" i="1"/>
  <c r="AM547" i="1"/>
  <c r="AJ547" i="1"/>
  <c r="AI547" i="1"/>
  <c r="AH547" i="1"/>
  <c r="AP547" i="1" s="1"/>
  <c r="AG547" i="1"/>
  <c r="AF547" i="1"/>
  <c r="AN547" i="1" s="1"/>
  <c r="AE547" i="1"/>
  <c r="AD547" i="1"/>
  <c r="AL547" i="1" s="1"/>
  <c r="BK546" i="1"/>
  <c r="BJ546" i="1"/>
  <c r="BI546" i="1"/>
  <c r="BH546" i="1"/>
  <c r="AO546" i="1" s="1"/>
  <c r="BG546" i="1"/>
  <c r="BF546" i="1"/>
  <c r="BE546" i="1"/>
  <c r="AR546" i="1"/>
  <c r="AQ546" i="1"/>
  <c r="AM546" i="1"/>
  <c r="AJ546" i="1"/>
  <c r="AI546" i="1"/>
  <c r="AH546" i="1"/>
  <c r="AP546" i="1" s="1"/>
  <c r="AG546" i="1"/>
  <c r="AF546" i="1"/>
  <c r="AN546" i="1" s="1"/>
  <c r="AE546" i="1"/>
  <c r="AD546" i="1"/>
  <c r="AL546" i="1" s="1"/>
  <c r="BK545" i="1"/>
  <c r="BJ545" i="1"/>
  <c r="BI545" i="1"/>
  <c r="BH545" i="1"/>
  <c r="AO545" i="1" s="1"/>
  <c r="BG545" i="1"/>
  <c r="BF545" i="1"/>
  <c r="BE545" i="1"/>
  <c r="AP545" i="1"/>
  <c r="AN545" i="1"/>
  <c r="AL545" i="1"/>
  <c r="AJ545" i="1"/>
  <c r="AR545" i="1" s="1"/>
  <c r="AI545" i="1"/>
  <c r="AQ545" i="1" s="1"/>
  <c r="AH545" i="1"/>
  <c r="AG545" i="1"/>
  <c r="AF545" i="1"/>
  <c r="AE545" i="1"/>
  <c r="AD545" i="1"/>
  <c r="BK544" i="1"/>
  <c r="BJ544" i="1"/>
  <c r="BI544" i="1"/>
  <c r="BH544" i="1"/>
  <c r="BG544" i="1"/>
  <c r="BF544" i="1"/>
  <c r="BE544" i="1"/>
  <c r="AQ544" i="1"/>
  <c r="AN544" i="1"/>
  <c r="AM544" i="1"/>
  <c r="AJ544" i="1"/>
  <c r="AI544" i="1"/>
  <c r="AH544" i="1"/>
  <c r="AP544" i="1" s="1"/>
  <c r="AG544" i="1"/>
  <c r="AO544" i="1" s="1"/>
  <c r="AF544" i="1"/>
  <c r="AE544" i="1"/>
  <c r="AD544" i="1"/>
  <c r="AL544" i="1" s="1"/>
  <c r="BK543" i="1"/>
  <c r="BJ543" i="1"/>
  <c r="BI543" i="1"/>
  <c r="BH543" i="1"/>
  <c r="BG543" i="1"/>
  <c r="AN543" i="1" s="1"/>
  <c r="BF543" i="1"/>
  <c r="AM543" i="1" s="1"/>
  <c r="BE543" i="1"/>
  <c r="AL543" i="1" s="1"/>
  <c r="AR543" i="1"/>
  <c r="AP543" i="1"/>
  <c r="AJ543" i="1"/>
  <c r="AI543" i="1"/>
  <c r="AQ543" i="1" s="1"/>
  <c r="AH543" i="1"/>
  <c r="AG543" i="1"/>
  <c r="AF543" i="1"/>
  <c r="AE543" i="1"/>
  <c r="AD543" i="1"/>
  <c r="BK542" i="1"/>
  <c r="BJ542" i="1"/>
  <c r="AQ542" i="1" s="1"/>
  <c r="BI542" i="1"/>
  <c r="BH542" i="1"/>
  <c r="BG542" i="1"/>
  <c r="BF542" i="1"/>
  <c r="BE542" i="1"/>
  <c r="AP542" i="1"/>
  <c r="AO542" i="1"/>
  <c r="AN542" i="1"/>
  <c r="AJ542" i="1"/>
  <c r="AR542" i="1" s="1"/>
  <c r="AI542" i="1"/>
  <c r="AH542" i="1"/>
  <c r="AG542" i="1"/>
  <c r="AF542" i="1"/>
  <c r="AE542" i="1"/>
  <c r="AM542" i="1" s="1"/>
  <c r="AD542" i="1"/>
  <c r="AL542" i="1" s="1"/>
  <c r="BK541" i="1"/>
  <c r="BJ541" i="1"/>
  <c r="BI541" i="1"/>
  <c r="AP541" i="1" s="1"/>
  <c r="BH541" i="1"/>
  <c r="AO541" i="1" s="1"/>
  <c r="BG541" i="1"/>
  <c r="BF541" i="1"/>
  <c r="BE541" i="1"/>
  <c r="AR541" i="1"/>
  <c r="AM541" i="1"/>
  <c r="AL541" i="1"/>
  <c r="AJ541" i="1"/>
  <c r="AI541" i="1"/>
  <c r="AH541" i="1"/>
  <c r="AG541" i="1"/>
  <c r="AF541" i="1"/>
  <c r="AN541" i="1" s="1"/>
  <c r="AE541" i="1"/>
  <c r="AD541" i="1"/>
  <c r="BK540" i="1"/>
  <c r="BJ540" i="1"/>
  <c r="BI540" i="1"/>
  <c r="BH540" i="1"/>
  <c r="BG540" i="1"/>
  <c r="BF540" i="1"/>
  <c r="AM540" i="1" s="1"/>
  <c r="BE540" i="1"/>
  <c r="AQ540" i="1"/>
  <c r="AP540" i="1"/>
  <c r="AJ540" i="1"/>
  <c r="AR540" i="1" s="1"/>
  <c r="AI540" i="1"/>
  <c r="AH540" i="1"/>
  <c r="AG540" i="1"/>
  <c r="AO540" i="1" s="1"/>
  <c r="AF540" i="1"/>
  <c r="AN540" i="1" s="1"/>
  <c r="AE540" i="1"/>
  <c r="AD540" i="1"/>
  <c r="AL540" i="1" s="1"/>
  <c r="BK539" i="1"/>
  <c r="BJ539" i="1"/>
  <c r="BI539" i="1"/>
  <c r="BH539" i="1"/>
  <c r="BG539" i="1"/>
  <c r="BF539" i="1"/>
  <c r="BE539" i="1"/>
  <c r="AR539" i="1"/>
  <c r="AP539" i="1"/>
  <c r="AN539" i="1"/>
  <c r="AJ539" i="1"/>
  <c r="AI539" i="1"/>
  <c r="AQ539" i="1" s="1"/>
  <c r="AH539" i="1"/>
  <c r="AG539" i="1"/>
  <c r="AF539" i="1"/>
  <c r="AE539" i="1"/>
  <c r="AD539" i="1"/>
  <c r="AL539" i="1" s="1"/>
  <c r="BK538" i="1"/>
  <c r="BJ538" i="1"/>
  <c r="BI538" i="1"/>
  <c r="BH538" i="1"/>
  <c r="BG538" i="1"/>
  <c r="BF538" i="1"/>
  <c r="BE538" i="1"/>
  <c r="AL538" i="1" s="1"/>
  <c r="AR538" i="1"/>
  <c r="AQ538" i="1"/>
  <c r="AO538" i="1"/>
  <c r="AN538" i="1"/>
  <c r="AJ538" i="1"/>
  <c r="AI538" i="1"/>
  <c r="AH538" i="1"/>
  <c r="AP538" i="1" s="1"/>
  <c r="AG538" i="1"/>
  <c r="AF538" i="1"/>
  <c r="AE538" i="1"/>
  <c r="AM538" i="1" s="1"/>
  <c r="AD538" i="1"/>
  <c r="BK537" i="1"/>
  <c r="BJ537" i="1"/>
  <c r="BI537" i="1"/>
  <c r="AP537" i="1" s="1"/>
  <c r="BH537" i="1"/>
  <c r="BG537" i="1"/>
  <c r="BF537" i="1"/>
  <c r="BE537" i="1"/>
  <c r="AL537" i="1" s="1"/>
  <c r="AQ537" i="1"/>
  <c r="AN537" i="1"/>
  <c r="AJ537" i="1"/>
  <c r="AR537" i="1" s="1"/>
  <c r="AI537" i="1"/>
  <c r="AH537" i="1"/>
  <c r="AG537" i="1"/>
  <c r="AF537" i="1"/>
  <c r="AE537" i="1"/>
  <c r="AM537" i="1" s="1"/>
  <c r="AD537" i="1"/>
  <c r="BK536" i="1"/>
  <c r="BJ536" i="1"/>
  <c r="AQ536" i="1" s="1"/>
  <c r="BI536" i="1"/>
  <c r="BH536" i="1"/>
  <c r="BG536" i="1"/>
  <c r="BF536" i="1"/>
  <c r="BE536" i="1"/>
  <c r="AL536" i="1" s="1"/>
  <c r="AO536" i="1"/>
  <c r="AN536" i="1"/>
  <c r="AJ536" i="1"/>
  <c r="AR536" i="1" s="1"/>
  <c r="AI536" i="1"/>
  <c r="AH536" i="1"/>
  <c r="AP536" i="1" s="1"/>
  <c r="AG536" i="1"/>
  <c r="AF536" i="1"/>
  <c r="AE536" i="1"/>
  <c r="AM536" i="1" s="1"/>
  <c r="AD536" i="1"/>
  <c r="BK535" i="1"/>
  <c r="BJ535" i="1"/>
  <c r="BI535" i="1"/>
  <c r="BH535" i="1"/>
  <c r="BG535" i="1"/>
  <c r="BF535" i="1"/>
  <c r="BE535" i="1"/>
  <c r="AQ535" i="1"/>
  <c r="AP535" i="1"/>
  <c r="AN535" i="1"/>
  <c r="AM535" i="1"/>
  <c r="AJ535" i="1"/>
  <c r="AI535" i="1"/>
  <c r="AH535" i="1"/>
  <c r="AG535" i="1"/>
  <c r="AO535" i="1" s="1"/>
  <c r="AF535" i="1"/>
  <c r="AE535" i="1"/>
  <c r="AD535" i="1"/>
  <c r="BK534" i="1"/>
  <c r="BJ534" i="1"/>
  <c r="BI534" i="1"/>
  <c r="BH534" i="1"/>
  <c r="BG534" i="1"/>
  <c r="BF534" i="1"/>
  <c r="BE534" i="1"/>
  <c r="AR534" i="1"/>
  <c r="AQ534" i="1"/>
  <c r="AM534" i="1"/>
  <c r="AJ534" i="1"/>
  <c r="AI534" i="1"/>
  <c r="AH534" i="1"/>
  <c r="AP534" i="1" s="1"/>
  <c r="AG534" i="1"/>
  <c r="AO534" i="1" s="1"/>
  <c r="AF534" i="1"/>
  <c r="AE534" i="1"/>
  <c r="AD534" i="1"/>
  <c r="BK533" i="1"/>
  <c r="BJ533" i="1"/>
  <c r="BI533" i="1"/>
  <c r="BH533" i="1"/>
  <c r="BG533" i="1"/>
  <c r="BF533" i="1"/>
  <c r="BE533" i="1"/>
  <c r="AP533" i="1"/>
  <c r="AM533" i="1"/>
  <c r="AL533" i="1"/>
  <c r="AJ533" i="1"/>
  <c r="AR533" i="1" s="1"/>
  <c r="AI533" i="1"/>
  <c r="AH533" i="1"/>
  <c r="AG533" i="1"/>
  <c r="AO533" i="1" s="1"/>
  <c r="AF533" i="1"/>
  <c r="AE533" i="1"/>
  <c r="AD533" i="1"/>
  <c r="BK532" i="1"/>
  <c r="BJ532" i="1"/>
  <c r="BI532" i="1"/>
  <c r="BH532" i="1"/>
  <c r="BG532" i="1"/>
  <c r="BF532" i="1"/>
  <c r="AM532" i="1" s="1"/>
  <c r="BE532" i="1"/>
  <c r="AQ532" i="1"/>
  <c r="AL532" i="1"/>
  <c r="AJ532" i="1"/>
  <c r="AR532" i="1" s="1"/>
  <c r="AI532" i="1"/>
  <c r="AH532" i="1"/>
  <c r="AP532" i="1" s="1"/>
  <c r="AG532" i="1"/>
  <c r="AO532" i="1" s="1"/>
  <c r="AF532" i="1"/>
  <c r="AE532" i="1"/>
  <c r="AD532" i="1"/>
  <c r="BK531" i="1"/>
  <c r="AR531" i="1" s="1"/>
  <c r="BJ531" i="1"/>
  <c r="BI531" i="1"/>
  <c r="BH531" i="1"/>
  <c r="BG531" i="1"/>
  <c r="AN531" i="1" s="1"/>
  <c r="BF531" i="1"/>
  <c r="BE531" i="1"/>
  <c r="AQ531" i="1"/>
  <c r="AM531" i="1"/>
  <c r="AJ531" i="1"/>
  <c r="AI531" i="1"/>
  <c r="AH531" i="1"/>
  <c r="AP531" i="1" s="1"/>
  <c r="AG531" i="1"/>
  <c r="AO531" i="1" s="1"/>
  <c r="AF531" i="1"/>
  <c r="AE531" i="1"/>
  <c r="AD531" i="1"/>
  <c r="AL531" i="1" s="1"/>
  <c r="BK530" i="1"/>
  <c r="BJ530" i="1"/>
  <c r="BI530" i="1"/>
  <c r="BH530" i="1"/>
  <c r="AO530" i="1" s="1"/>
  <c r="BG530" i="1"/>
  <c r="AN530" i="1" s="1"/>
  <c r="BF530" i="1"/>
  <c r="BE530" i="1"/>
  <c r="AR530" i="1"/>
  <c r="AM530" i="1"/>
  <c r="AJ530" i="1"/>
  <c r="AI530" i="1"/>
  <c r="AQ530" i="1" s="1"/>
  <c r="AH530" i="1"/>
  <c r="AP530" i="1" s="1"/>
  <c r="AG530" i="1"/>
  <c r="AF530" i="1"/>
  <c r="AE530" i="1"/>
  <c r="AD530" i="1"/>
  <c r="AL530" i="1" s="1"/>
  <c r="BK529" i="1"/>
  <c r="BJ529" i="1"/>
  <c r="BI529" i="1"/>
  <c r="BH529" i="1"/>
  <c r="BG529" i="1"/>
  <c r="BF529" i="1"/>
  <c r="BE529" i="1"/>
  <c r="AR529" i="1"/>
  <c r="AQ529" i="1"/>
  <c r="AN529" i="1"/>
  <c r="AL529" i="1"/>
  <c r="AJ529" i="1"/>
  <c r="AI529" i="1"/>
  <c r="AH529" i="1"/>
  <c r="AP529" i="1" s="1"/>
  <c r="AG529" i="1"/>
  <c r="AF529" i="1"/>
  <c r="AE529" i="1"/>
  <c r="AM529" i="1" s="1"/>
  <c r="AD529" i="1"/>
  <c r="BK528" i="1"/>
  <c r="BJ528" i="1"/>
  <c r="BI528" i="1"/>
  <c r="BH528" i="1"/>
  <c r="BG528" i="1"/>
  <c r="AN528" i="1" s="1"/>
  <c r="BF528" i="1"/>
  <c r="BE528" i="1"/>
  <c r="AQ528" i="1"/>
  <c r="AM528" i="1"/>
  <c r="AJ528" i="1"/>
  <c r="AI528" i="1"/>
  <c r="AH528" i="1"/>
  <c r="AP528" i="1" s="1"/>
  <c r="AG528" i="1"/>
  <c r="AF528" i="1"/>
  <c r="AE528" i="1"/>
  <c r="AD528" i="1"/>
  <c r="AL528" i="1" s="1"/>
  <c r="BK527" i="1"/>
  <c r="BJ527" i="1"/>
  <c r="BI527" i="1"/>
  <c r="BH527" i="1"/>
  <c r="BG527" i="1"/>
  <c r="BF527" i="1"/>
  <c r="BE527" i="1"/>
  <c r="AR527" i="1"/>
  <c r="AQ527" i="1"/>
  <c r="AN527" i="1"/>
  <c r="AM527" i="1"/>
  <c r="AJ527" i="1"/>
  <c r="AI527" i="1"/>
  <c r="AH527" i="1"/>
  <c r="AP527" i="1" s="1"/>
  <c r="AG527" i="1"/>
  <c r="AF527" i="1"/>
  <c r="AE527" i="1"/>
  <c r="AD527" i="1"/>
  <c r="AL527" i="1" s="1"/>
  <c r="BK526" i="1"/>
  <c r="BJ526" i="1"/>
  <c r="BI526" i="1"/>
  <c r="BH526" i="1"/>
  <c r="BG526" i="1"/>
  <c r="BF526" i="1"/>
  <c r="BE526" i="1"/>
  <c r="AR526" i="1"/>
  <c r="AN526" i="1"/>
  <c r="AM526" i="1"/>
  <c r="AJ526" i="1"/>
  <c r="AI526" i="1"/>
  <c r="AQ526" i="1" s="1"/>
  <c r="AH526" i="1"/>
  <c r="AP526" i="1" s="1"/>
  <c r="AG526" i="1"/>
  <c r="AF526" i="1"/>
  <c r="AE526" i="1"/>
  <c r="AD526" i="1"/>
  <c r="AL526" i="1" s="1"/>
  <c r="BK525" i="1"/>
  <c r="BJ525" i="1"/>
  <c r="BI525" i="1"/>
  <c r="BH525" i="1"/>
  <c r="BG525" i="1"/>
  <c r="BF525" i="1"/>
  <c r="BE525" i="1"/>
  <c r="AR525" i="1"/>
  <c r="AP525" i="1"/>
  <c r="AN525" i="1"/>
  <c r="AM525" i="1"/>
  <c r="AJ525" i="1"/>
  <c r="AI525" i="1"/>
  <c r="AH525" i="1"/>
  <c r="AG525" i="1"/>
  <c r="AO525" i="1" s="1"/>
  <c r="AF525" i="1"/>
  <c r="AE525" i="1"/>
  <c r="AD525" i="1"/>
  <c r="AL525" i="1" s="1"/>
  <c r="BK524" i="1"/>
  <c r="BJ524" i="1"/>
  <c r="BI524" i="1"/>
  <c r="BH524" i="1"/>
  <c r="BG524" i="1"/>
  <c r="BF524" i="1"/>
  <c r="BE524" i="1"/>
  <c r="AR524" i="1"/>
  <c r="AM524" i="1"/>
  <c r="AJ524" i="1"/>
  <c r="AI524" i="1"/>
  <c r="AQ524" i="1" s="1"/>
  <c r="AH524" i="1"/>
  <c r="AP524" i="1" s="1"/>
  <c r="AG524" i="1"/>
  <c r="AO524" i="1" s="1"/>
  <c r="AF524" i="1"/>
  <c r="AE524" i="1"/>
  <c r="AD524" i="1"/>
  <c r="AL524" i="1" s="1"/>
  <c r="AJ523" i="1"/>
  <c r="AI523" i="1"/>
  <c r="AH523" i="1"/>
  <c r="AG523" i="1"/>
  <c r="AF523" i="1"/>
  <c r="AE523" i="1"/>
  <c r="AD523" i="1"/>
  <c r="AJ522" i="1"/>
  <c r="AI522" i="1"/>
  <c r="AH522" i="1"/>
  <c r="AG522" i="1"/>
  <c r="AF522" i="1"/>
  <c r="AE522" i="1"/>
  <c r="AD522" i="1"/>
  <c r="AJ521" i="1"/>
  <c r="AI521" i="1"/>
  <c r="AH521" i="1"/>
  <c r="AG521" i="1"/>
  <c r="AF521" i="1"/>
  <c r="AE521" i="1"/>
  <c r="AD521" i="1"/>
  <c r="AJ520" i="1"/>
  <c r="AI520" i="1"/>
  <c r="AH520" i="1"/>
  <c r="AG520" i="1"/>
  <c r="AF520" i="1"/>
  <c r="AE520" i="1"/>
  <c r="AD520" i="1"/>
  <c r="AJ519" i="1"/>
  <c r="AI519" i="1"/>
  <c r="AH519" i="1"/>
  <c r="AG519" i="1"/>
  <c r="AF519" i="1"/>
  <c r="AE519" i="1"/>
  <c r="AD519" i="1"/>
  <c r="AJ518" i="1"/>
  <c r="AI518" i="1"/>
  <c r="AH518" i="1"/>
  <c r="AG518" i="1"/>
  <c r="AF518" i="1"/>
  <c r="AE518" i="1"/>
  <c r="AD518" i="1"/>
  <c r="AJ517" i="1"/>
  <c r="AI517" i="1"/>
  <c r="AH517" i="1"/>
  <c r="AG517" i="1"/>
  <c r="AF517" i="1"/>
  <c r="AE517" i="1"/>
  <c r="AD517" i="1"/>
  <c r="AJ516" i="1"/>
  <c r="AI516" i="1"/>
  <c r="AH516" i="1"/>
  <c r="AG516" i="1"/>
  <c r="AF516" i="1"/>
  <c r="AE516" i="1"/>
  <c r="AD516" i="1"/>
  <c r="AJ515" i="1"/>
  <c r="AI515" i="1"/>
  <c r="AH515" i="1"/>
  <c r="AG515" i="1"/>
  <c r="AF515" i="1"/>
  <c r="AE515" i="1"/>
  <c r="AD515" i="1"/>
  <c r="AJ514" i="1"/>
  <c r="AI514" i="1"/>
  <c r="AH514" i="1"/>
  <c r="AG514" i="1"/>
  <c r="AF514" i="1"/>
  <c r="AE514" i="1"/>
  <c r="AD514" i="1"/>
  <c r="AJ513" i="1"/>
  <c r="AI513" i="1"/>
  <c r="AH513" i="1"/>
  <c r="AG513" i="1"/>
  <c r="AF513" i="1"/>
  <c r="AE513" i="1"/>
  <c r="AD513" i="1"/>
  <c r="AJ512" i="1"/>
  <c r="AI512" i="1"/>
  <c r="AH512" i="1"/>
  <c r="AG512" i="1"/>
  <c r="AF512" i="1"/>
  <c r="AE512" i="1"/>
  <c r="AD512" i="1"/>
  <c r="AJ511" i="1"/>
  <c r="AI511" i="1"/>
  <c r="AH511" i="1"/>
  <c r="AG511" i="1"/>
  <c r="AF511" i="1"/>
  <c r="AE511" i="1"/>
  <c r="AD511" i="1"/>
  <c r="AJ510" i="1"/>
  <c r="AI510" i="1"/>
  <c r="AH510" i="1"/>
  <c r="AG510" i="1"/>
  <c r="AF510" i="1"/>
  <c r="AE510" i="1"/>
  <c r="AD510" i="1"/>
  <c r="AJ509" i="1"/>
  <c r="AI509" i="1"/>
  <c r="AH509" i="1"/>
  <c r="AG509" i="1"/>
  <c r="AF509" i="1"/>
  <c r="AE509" i="1"/>
  <c r="AD509" i="1"/>
  <c r="AJ508" i="1"/>
  <c r="AI508" i="1"/>
  <c r="AH508" i="1"/>
  <c r="AG508" i="1"/>
  <c r="AF508" i="1"/>
  <c r="AE508" i="1"/>
  <c r="AD508" i="1"/>
  <c r="AJ507" i="1"/>
  <c r="AI507" i="1"/>
  <c r="AH507" i="1"/>
  <c r="AG507" i="1"/>
  <c r="AF507" i="1"/>
  <c r="AE507" i="1"/>
  <c r="AD507" i="1"/>
  <c r="AJ506" i="1"/>
  <c r="AI506" i="1"/>
  <c r="AH506" i="1"/>
  <c r="AG506" i="1"/>
  <c r="AF506" i="1"/>
  <c r="AE506" i="1"/>
  <c r="AD506" i="1"/>
  <c r="AJ505" i="1"/>
  <c r="AI505" i="1"/>
  <c r="AH505" i="1"/>
  <c r="AG505" i="1"/>
  <c r="AF505" i="1"/>
  <c r="AE505" i="1"/>
  <c r="AD505" i="1"/>
  <c r="AJ504" i="1"/>
  <c r="AI504" i="1"/>
  <c r="AH504" i="1"/>
  <c r="AG504" i="1"/>
  <c r="AF504" i="1"/>
  <c r="AE504" i="1"/>
  <c r="AD504" i="1"/>
  <c r="AJ503" i="1"/>
  <c r="AI503" i="1"/>
  <c r="AH503" i="1"/>
  <c r="AG503" i="1"/>
  <c r="AF503" i="1"/>
  <c r="AE503" i="1"/>
  <c r="AD503" i="1"/>
  <c r="AJ502" i="1"/>
  <c r="AI502" i="1"/>
  <c r="AH502" i="1"/>
  <c r="AG502" i="1"/>
  <c r="AF502" i="1"/>
  <c r="AE502" i="1"/>
  <c r="AD502" i="1"/>
  <c r="AJ501" i="1"/>
  <c r="AI501" i="1"/>
  <c r="AH501" i="1"/>
  <c r="AG501" i="1"/>
  <c r="AF501" i="1"/>
  <c r="AE501" i="1"/>
  <c r="AD501" i="1"/>
  <c r="AJ500" i="1"/>
  <c r="AI500" i="1"/>
  <c r="AH500" i="1"/>
  <c r="AG500" i="1"/>
  <c r="AF500" i="1"/>
  <c r="AE500" i="1"/>
  <c r="AD500" i="1"/>
  <c r="AJ499" i="1"/>
  <c r="AI499" i="1"/>
  <c r="AH499" i="1"/>
  <c r="AG499" i="1"/>
  <c r="AF499" i="1"/>
  <c r="AE499" i="1"/>
  <c r="AD499" i="1"/>
  <c r="AJ498" i="1"/>
  <c r="AI498" i="1"/>
  <c r="AH498" i="1"/>
  <c r="AG498" i="1"/>
  <c r="AF498" i="1"/>
  <c r="AE498" i="1"/>
  <c r="AD498" i="1"/>
  <c r="AJ497" i="1"/>
  <c r="AI497" i="1"/>
  <c r="AH497" i="1"/>
  <c r="AG497" i="1"/>
  <c r="AF497" i="1"/>
  <c r="AE497" i="1"/>
  <c r="AD497" i="1"/>
  <c r="AJ496" i="1"/>
  <c r="AI496" i="1"/>
  <c r="AH496" i="1"/>
  <c r="AG496" i="1"/>
  <c r="AF496" i="1"/>
  <c r="AE496" i="1"/>
  <c r="AD496" i="1"/>
  <c r="AJ495" i="1"/>
  <c r="AI495" i="1"/>
  <c r="AH495" i="1"/>
  <c r="AG495" i="1"/>
  <c r="AF495" i="1"/>
  <c r="AE495" i="1"/>
  <c r="AD495" i="1"/>
  <c r="AJ494" i="1"/>
  <c r="AI494" i="1"/>
  <c r="AH494" i="1"/>
  <c r="AG494" i="1"/>
  <c r="AF494" i="1"/>
  <c r="AE494" i="1"/>
  <c r="AD494" i="1"/>
  <c r="AJ493" i="1"/>
  <c r="AI493" i="1"/>
  <c r="AH493" i="1"/>
  <c r="AG493" i="1"/>
  <c r="AF493" i="1"/>
  <c r="AE493" i="1"/>
  <c r="AD493" i="1"/>
  <c r="AJ492" i="1"/>
  <c r="AI492" i="1"/>
  <c r="AH492" i="1"/>
  <c r="AG492" i="1"/>
  <c r="AF492" i="1"/>
  <c r="AE492" i="1"/>
  <c r="AD492" i="1"/>
  <c r="AJ491" i="1"/>
  <c r="AI491" i="1"/>
  <c r="AH491" i="1"/>
  <c r="AG491" i="1"/>
  <c r="AF491" i="1"/>
  <c r="AE491" i="1"/>
  <c r="AD491" i="1"/>
  <c r="AJ490" i="1"/>
  <c r="AI490" i="1"/>
  <c r="AH490" i="1"/>
  <c r="AG490" i="1"/>
  <c r="AF490" i="1"/>
  <c r="AE490" i="1"/>
  <c r="AD490" i="1"/>
  <c r="AJ489" i="1"/>
  <c r="AI489" i="1"/>
  <c r="AH489" i="1"/>
  <c r="AG489" i="1"/>
  <c r="AF489" i="1"/>
  <c r="AE489" i="1"/>
  <c r="AD489" i="1"/>
  <c r="AJ488" i="1"/>
  <c r="AI488" i="1"/>
  <c r="AH488" i="1"/>
  <c r="AG488" i="1"/>
  <c r="AF488" i="1"/>
  <c r="AE488" i="1"/>
  <c r="AD488" i="1"/>
  <c r="AJ487" i="1"/>
  <c r="AI487" i="1"/>
  <c r="AH487" i="1"/>
  <c r="AG487" i="1"/>
  <c r="AF487" i="1"/>
  <c r="AE487" i="1"/>
  <c r="AD487" i="1"/>
  <c r="AJ486" i="1"/>
  <c r="AI486" i="1"/>
  <c r="AH486" i="1"/>
  <c r="AG486" i="1"/>
  <c r="AF486" i="1"/>
  <c r="AE486" i="1"/>
  <c r="AD486" i="1"/>
  <c r="AJ485" i="1"/>
  <c r="AI485" i="1"/>
  <c r="AH485" i="1"/>
  <c r="AG485" i="1"/>
  <c r="AF485" i="1"/>
  <c r="AE485" i="1"/>
  <c r="AD485" i="1"/>
  <c r="AJ484" i="1"/>
  <c r="AI484" i="1"/>
  <c r="AH484" i="1"/>
  <c r="AG484" i="1"/>
  <c r="AF484" i="1"/>
  <c r="AE484" i="1"/>
  <c r="AD484" i="1"/>
  <c r="BK483" i="1"/>
  <c r="BJ483" i="1"/>
  <c r="BI483" i="1"/>
  <c r="BH483" i="1"/>
  <c r="BG483" i="1"/>
  <c r="BF483" i="1"/>
  <c r="BE483" i="1"/>
  <c r="AR483" i="1"/>
  <c r="AN483" i="1"/>
  <c r="AJ483" i="1"/>
  <c r="AI483" i="1"/>
  <c r="AQ483" i="1" s="1"/>
  <c r="AH483" i="1"/>
  <c r="AP483" i="1" s="1"/>
  <c r="AG483" i="1"/>
  <c r="AO483" i="1" s="1"/>
  <c r="AF483" i="1"/>
  <c r="AE483" i="1"/>
  <c r="AM483" i="1" s="1"/>
  <c r="AD483" i="1"/>
  <c r="AL483" i="1" s="1"/>
  <c r="BK482" i="1"/>
  <c r="BJ482" i="1"/>
  <c r="BI482" i="1"/>
  <c r="BH482" i="1"/>
  <c r="AO482" i="1" s="1"/>
  <c r="BG482" i="1"/>
  <c r="BF482" i="1"/>
  <c r="BE482" i="1"/>
  <c r="AN482" i="1"/>
  <c r="AJ482" i="1"/>
  <c r="AR482" i="1" s="1"/>
  <c r="AI482" i="1"/>
  <c r="AQ482" i="1" s="1"/>
  <c r="AH482" i="1"/>
  <c r="AG482" i="1"/>
  <c r="AF482" i="1"/>
  <c r="AE482" i="1"/>
  <c r="AM482" i="1" s="1"/>
  <c r="AD482" i="1"/>
  <c r="AL482" i="1" s="1"/>
  <c r="BK481" i="1"/>
  <c r="BJ481" i="1"/>
  <c r="BI481" i="1"/>
  <c r="BH481" i="1"/>
  <c r="BG481" i="1"/>
  <c r="BF481" i="1"/>
  <c r="BE481" i="1"/>
  <c r="AL481" i="1" s="1"/>
  <c r="AR481" i="1"/>
  <c r="AO481" i="1"/>
  <c r="AJ481" i="1"/>
  <c r="AI481" i="1"/>
  <c r="AQ481" i="1" s="1"/>
  <c r="AH481" i="1"/>
  <c r="AP481" i="1" s="1"/>
  <c r="AG481" i="1"/>
  <c r="AF481" i="1"/>
  <c r="AN481" i="1" s="1"/>
  <c r="AE481" i="1"/>
  <c r="AM481" i="1" s="1"/>
  <c r="AD481" i="1"/>
  <c r="BK480" i="1"/>
  <c r="BJ480" i="1"/>
  <c r="BI480" i="1"/>
  <c r="BH480" i="1"/>
  <c r="BG480" i="1"/>
  <c r="BF480" i="1"/>
  <c r="BE480" i="1"/>
  <c r="AQ480" i="1"/>
  <c r="AN480" i="1"/>
  <c r="AJ480" i="1"/>
  <c r="AR480" i="1" s="1"/>
  <c r="AI480" i="1"/>
  <c r="AH480" i="1"/>
  <c r="AP480" i="1" s="1"/>
  <c r="AG480" i="1"/>
  <c r="AO480" i="1" s="1"/>
  <c r="AF480" i="1"/>
  <c r="AE480" i="1"/>
  <c r="AM480" i="1" s="1"/>
  <c r="AD480" i="1"/>
  <c r="BK479" i="1"/>
  <c r="BJ479" i="1"/>
  <c r="BI479" i="1"/>
  <c r="BH479" i="1"/>
  <c r="BG479" i="1"/>
  <c r="BF479" i="1"/>
  <c r="BE479" i="1"/>
  <c r="AR479" i="1"/>
  <c r="AN479" i="1"/>
  <c r="AJ479" i="1"/>
  <c r="AI479" i="1"/>
  <c r="AQ479" i="1" s="1"/>
  <c r="AH479" i="1"/>
  <c r="AP479" i="1" s="1"/>
  <c r="AG479" i="1"/>
  <c r="AO479" i="1" s="1"/>
  <c r="AF479" i="1"/>
  <c r="AE479" i="1"/>
  <c r="AM479" i="1" s="1"/>
  <c r="AD479" i="1"/>
  <c r="BK478" i="1"/>
  <c r="BJ478" i="1"/>
  <c r="BI478" i="1"/>
  <c r="BH478" i="1"/>
  <c r="BG478" i="1"/>
  <c r="BF478" i="1"/>
  <c r="BE478" i="1"/>
  <c r="AO478" i="1"/>
  <c r="AN478" i="1"/>
  <c r="AJ478" i="1"/>
  <c r="AR478" i="1" s="1"/>
  <c r="AI478" i="1"/>
  <c r="AQ478" i="1" s="1"/>
  <c r="AH478" i="1"/>
  <c r="AP478" i="1" s="1"/>
  <c r="AG478" i="1"/>
  <c r="AF478" i="1"/>
  <c r="AE478" i="1"/>
  <c r="AM478" i="1" s="1"/>
  <c r="AD478" i="1"/>
  <c r="BK477" i="1"/>
  <c r="BJ477" i="1"/>
  <c r="BI477" i="1"/>
  <c r="AP477" i="1" s="1"/>
  <c r="BH477" i="1"/>
  <c r="BG477" i="1"/>
  <c r="BF477" i="1"/>
  <c r="BE477" i="1"/>
  <c r="AR477" i="1"/>
  <c r="AN477" i="1"/>
  <c r="AJ477" i="1"/>
  <c r="AI477" i="1"/>
  <c r="AQ477" i="1" s="1"/>
  <c r="AH477" i="1"/>
  <c r="AG477" i="1"/>
  <c r="AO477" i="1" s="1"/>
  <c r="AF477" i="1"/>
  <c r="AE477" i="1"/>
  <c r="AM477" i="1" s="1"/>
  <c r="AD477" i="1"/>
  <c r="BK476" i="1"/>
  <c r="BJ476" i="1"/>
  <c r="BI476" i="1"/>
  <c r="BH476" i="1"/>
  <c r="BG476" i="1"/>
  <c r="BF476" i="1"/>
  <c r="BE476" i="1"/>
  <c r="AO476" i="1"/>
  <c r="AM476" i="1"/>
  <c r="AJ476" i="1"/>
  <c r="AR476" i="1" s="1"/>
  <c r="AI476" i="1"/>
  <c r="AQ476" i="1" s="1"/>
  <c r="AH476" i="1"/>
  <c r="AP476" i="1" s="1"/>
  <c r="AG476" i="1"/>
  <c r="AF476" i="1"/>
  <c r="AE476" i="1"/>
  <c r="AD476" i="1"/>
  <c r="BK475" i="1"/>
  <c r="BJ475" i="1"/>
  <c r="BI475" i="1"/>
  <c r="BH475" i="1"/>
  <c r="BG475" i="1"/>
  <c r="BF475" i="1"/>
  <c r="BE475" i="1"/>
  <c r="AR475" i="1"/>
  <c r="AO475" i="1"/>
  <c r="AL475" i="1"/>
  <c r="AJ475" i="1"/>
  <c r="AI475" i="1"/>
  <c r="AQ475" i="1" s="1"/>
  <c r="AH475" i="1"/>
  <c r="AP475" i="1" s="1"/>
  <c r="AG475" i="1"/>
  <c r="AF475" i="1"/>
  <c r="AN475" i="1" s="1"/>
  <c r="AE475" i="1"/>
  <c r="AM475" i="1" s="1"/>
  <c r="AD475" i="1"/>
  <c r="BK474" i="1"/>
  <c r="BJ474" i="1"/>
  <c r="BI474" i="1"/>
  <c r="BH474" i="1"/>
  <c r="BG474" i="1"/>
  <c r="BF474" i="1"/>
  <c r="BE474" i="1"/>
  <c r="AO474" i="1"/>
  <c r="AJ474" i="1"/>
  <c r="AR474" i="1" s="1"/>
  <c r="AI474" i="1"/>
  <c r="AQ474" i="1" s="1"/>
  <c r="AH474" i="1"/>
  <c r="AG474" i="1"/>
  <c r="AF474" i="1"/>
  <c r="AN474" i="1" s="1"/>
  <c r="AE474" i="1"/>
  <c r="AM474" i="1" s="1"/>
  <c r="AD474" i="1"/>
  <c r="AL474" i="1" s="1"/>
  <c r="BK473" i="1"/>
  <c r="BJ473" i="1"/>
  <c r="BI473" i="1"/>
  <c r="BH473" i="1"/>
  <c r="BG473" i="1"/>
  <c r="BF473" i="1"/>
  <c r="BE473" i="1"/>
  <c r="AL473" i="1" s="1"/>
  <c r="AP473" i="1"/>
  <c r="AJ473" i="1"/>
  <c r="AR473" i="1" s="1"/>
  <c r="AI473" i="1"/>
  <c r="AQ473" i="1" s="1"/>
  <c r="AH473" i="1"/>
  <c r="AG473" i="1"/>
  <c r="AO473" i="1" s="1"/>
  <c r="AF473" i="1"/>
  <c r="AN473" i="1" s="1"/>
  <c r="AE473" i="1"/>
  <c r="AD473" i="1"/>
  <c r="BK472" i="1"/>
  <c r="BJ472" i="1"/>
  <c r="AQ472" i="1" s="1"/>
  <c r="BI472" i="1"/>
  <c r="AP472" i="1" s="1"/>
  <c r="BH472" i="1"/>
  <c r="BG472" i="1"/>
  <c r="BF472" i="1"/>
  <c r="BE472" i="1"/>
  <c r="AO472" i="1"/>
  <c r="AJ472" i="1"/>
  <c r="AR472" i="1" s="1"/>
  <c r="AI472" i="1"/>
  <c r="AH472" i="1"/>
  <c r="AG472" i="1"/>
  <c r="AF472" i="1"/>
  <c r="AN472" i="1" s="1"/>
  <c r="AE472" i="1"/>
  <c r="AM472" i="1" s="1"/>
  <c r="AD472" i="1"/>
  <c r="AL472" i="1" s="1"/>
  <c r="BK471" i="1"/>
  <c r="BJ471" i="1"/>
  <c r="BI471" i="1"/>
  <c r="BH471" i="1"/>
  <c r="BG471" i="1"/>
  <c r="BF471" i="1"/>
  <c r="BE471" i="1"/>
  <c r="AL471" i="1" s="1"/>
  <c r="AP471" i="1"/>
  <c r="AN471" i="1"/>
  <c r="AJ471" i="1"/>
  <c r="AR471" i="1" s="1"/>
  <c r="AI471" i="1"/>
  <c r="AQ471" i="1" s="1"/>
  <c r="AH471" i="1"/>
  <c r="AG471" i="1"/>
  <c r="AO471" i="1" s="1"/>
  <c r="AF471" i="1"/>
  <c r="AE471" i="1"/>
  <c r="AM471" i="1" s="1"/>
  <c r="AD471" i="1"/>
  <c r="BK470" i="1"/>
  <c r="BJ470" i="1"/>
  <c r="BI470" i="1"/>
  <c r="BH470" i="1"/>
  <c r="BG470" i="1"/>
  <c r="BF470" i="1"/>
  <c r="BE470" i="1"/>
  <c r="AP470" i="1"/>
  <c r="AO470" i="1"/>
  <c r="AJ470" i="1"/>
  <c r="AR470" i="1" s="1"/>
  <c r="AI470" i="1"/>
  <c r="AH470" i="1"/>
  <c r="AG470" i="1"/>
  <c r="AF470" i="1"/>
  <c r="AN470" i="1" s="1"/>
  <c r="AE470" i="1"/>
  <c r="AM470" i="1" s="1"/>
  <c r="AD470" i="1"/>
  <c r="AL470" i="1" s="1"/>
  <c r="BK469" i="1"/>
  <c r="BJ469" i="1"/>
  <c r="BI469" i="1"/>
  <c r="BH469" i="1"/>
  <c r="BG469" i="1"/>
  <c r="BF469" i="1"/>
  <c r="BE469" i="1"/>
  <c r="AL469" i="1" s="1"/>
  <c r="AP469" i="1"/>
  <c r="AO469" i="1"/>
  <c r="AJ469" i="1"/>
  <c r="AR469" i="1" s="1"/>
  <c r="AI469" i="1"/>
  <c r="AH469" i="1"/>
  <c r="AG469" i="1"/>
  <c r="AF469" i="1"/>
  <c r="AN469" i="1" s="1"/>
  <c r="AE469" i="1"/>
  <c r="AM469" i="1" s="1"/>
  <c r="AD469" i="1"/>
  <c r="BK468" i="1"/>
  <c r="BJ468" i="1"/>
  <c r="BI468" i="1"/>
  <c r="BH468" i="1"/>
  <c r="BG468" i="1"/>
  <c r="BF468" i="1"/>
  <c r="AM468" i="1" s="1"/>
  <c r="BE468" i="1"/>
  <c r="AP468" i="1"/>
  <c r="AO468" i="1"/>
  <c r="AJ468" i="1"/>
  <c r="AR468" i="1" s="1"/>
  <c r="AI468" i="1"/>
  <c r="AH468" i="1"/>
  <c r="AG468" i="1"/>
  <c r="AF468" i="1"/>
  <c r="AN468" i="1" s="1"/>
  <c r="AE468" i="1"/>
  <c r="AD468" i="1"/>
  <c r="AL468" i="1" s="1"/>
  <c r="BK467" i="1"/>
  <c r="AR467" i="1" s="1"/>
  <c r="BJ467" i="1"/>
  <c r="BI467" i="1"/>
  <c r="BH467" i="1"/>
  <c r="BG467" i="1"/>
  <c r="BF467" i="1"/>
  <c r="AM467" i="1" s="1"/>
  <c r="BE467" i="1"/>
  <c r="AP467" i="1"/>
  <c r="AL467" i="1"/>
  <c r="AJ467" i="1"/>
  <c r="AI467" i="1"/>
  <c r="AH467" i="1"/>
  <c r="AG467" i="1"/>
  <c r="AO467" i="1" s="1"/>
  <c r="AF467" i="1"/>
  <c r="AN467" i="1" s="1"/>
  <c r="AE467" i="1"/>
  <c r="AD467" i="1"/>
  <c r="BK466" i="1"/>
  <c r="BJ466" i="1"/>
  <c r="BI466" i="1"/>
  <c r="BH466" i="1"/>
  <c r="BG466" i="1"/>
  <c r="BF466" i="1"/>
  <c r="BE466" i="1"/>
  <c r="AQ466" i="1"/>
  <c r="AO466" i="1"/>
  <c r="AL466" i="1"/>
  <c r="AJ466" i="1"/>
  <c r="AI466" i="1"/>
  <c r="AH466" i="1"/>
  <c r="AG466" i="1"/>
  <c r="AF466" i="1"/>
  <c r="AN466" i="1" s="1"/>
  <c r="AE466" i="1"/>
  <c r="AM466" i="1" s="1"/>
  <c r="AD466" i="1"/>
  <c r="BK465" i="1"/>
  <c r="BJ465" i="1"/>
  <c r="BI465" i="1"/>
  <c r="BH465" i="1"/>
  <c r="BG465" i="1"/>
  <c r="BF465" i="1"/>
  <c r="BE465" i="1"/>
  <c r="AQ465" i="1"/>
  <c r="AL465" i="1"/>
  <c r="AJ465" i="1"/>
  <c r="AI465" i="1"/>
  <c r="AH465" i="1"/>
  <c r="AP465" i="1" s="1"/>
  <c r="AG465" i="1"/>
  <c r="AO465" i="1" s="1"/>
  <c r="AF465" i="1"/>
  <c r="AN465" i="1" s="1"/>
  <c r="AE465" i="1"/>
  <c r="AD465" i="1"/>
  <c r="BK464" i="1"/>
  <c r="BJ464" i="1"/>
  <c r="AQ464" i="1" s="1"/>
  <c r="BI464" i="1"/>
  <c r="BH464" i="1"/>
  <c r="BG464" i="1"/>
  <c r="BF464" i="1"/>
  <c r="BE464" i="1"/>
  <c r="AP464" i="1"/>
  <c r="AL464" i="1"/>
  <c r="AJ464" i="1"/>
  <c r="AI464" i="1"/>
  <c r="AH464" i="1"/>
  <c r="AG464" i="1"/>
  <c r="AO464" i="1" s="1"/>
  <c r="AF464" i="1"/>
  <c r="AN464" i="1" s="1"/>
  <c r="AE464" i="1"/>
  <c r="AM464" i="1" s="1"/>
  <c r="AD464" i="1"/>
  <c r="BK463" i="1"/>
  <c r="BJ463" i="1"/>
  <c r="BI463" i="1"/>
  <c r="BH463" i="1"/>
  <c r="BG463" i="1"/>
  <c r="AN463" i="1" s="1"/>
  <c r="BF463" i="1"/>
  <c r="AM463" i="1" s="1"/>
  <c r="BE463" i="1"/>
  <c r="AQ463" i="1"/>
  <c r="AL463" i="1"/>
  <c r="AJ463" i="1"/>
  <c r="AI463" i="1"/>
  <c r="AH463" i="1"/>
  <c r="AP463" i="1" s="1"/>
  <c r="AG463" i="1"/>
  <c r="AO463" i="1" s="1"/>
  <c r="AF463" i="1"/>
  <c r="AE463" i="1"/>
  <c r="AD463" i="1"/>
  <c r="BK462" i="1"/>
  <c r="BJ462" i="1"/>
  <c r="BI462" i="1"/>
  <c r="BH462" i="1"/>
  <c r="BG462" i="1"/>
  <c r="BF462" i="1"/>
  <c r="BE462" i="1"/>
  <c r="AQ462" i="1"/>
  <c r="AP462" i="1"/>
  <c r="AM462" i="1"/>
  <c r="AJ462" i="1"/>
  <c r="AR462" i="1" s="1"/>
  <c r="AI462" i="1"/>
  <c r="AH462" i="1"/>
  <c r="AG462" i="1"/>
  <c r="AO462" i="1" s="1"/>
  <c r="AF462" i="1"/>
  <c r="AN462" i="1" s="1"/>
  <c r="AE462" i="1"/>
  <c r="AD462" i="1"/>
  <c r="AL462" i="1" s="1"/>
  <c r="BK461" i="1"/>
  <c r="BJ461" i="1"/>
  <c r="BI461" i="1"/>
  <c r="BH461" i="1"/>
  <c r="BG461" i="1"/>
  <c r="BF461" i="1"/>
  <c r="AM461" i="1" s="1"/>
  <c r="BE461" i="1"/>
  <c r="AP461" i="1"/>
  <c r="AL461" i="1"/>
  <c r="AJ461" i="1"/>
  <c r="AR461" i="1" s="1"/>
  <c r="AI461" i="1"/>
  <c r="AQ461" i="1" s="1"/>
  <c r="AH461" i="1"/>
  <c r="AG461" i="1"/>
  <c r="AO461" i="1" s="1"/>
  <c r="AF461" i="1"/>
  <c r="AN461" i="1" s="1"/>
  <c r="AE461" i="1"/>
  <c r="AD461" i="1"/>
  <c r="BK460" i="1"/>
  <c r="BJ460" i="1"/>
  <c r="BI460" i="1"/>
  <c r="BH460" i="1"/>
  <c r="BG460" i="1"/>
  <c r="BF460" i="1"/>
  <c r="BE460" i="1"/>
  <c r="AQ460" i="1"/>
  <c r="AP460" i="1"/>
  <c r="AM460" i="1"/>
  <c r="AL460" i="1"/>
  <c r="AJ460" i="1"/>
  <c r="AR460" i="1" s="1"/>
  <c r="AI460" i="1"/>
  <c r="AH460" i="1"/>
  <c r="AG460" i="1"/>
  <c r="AO460" i="1" s="1"/>
  <c r="AF460" i="1"/>
  <c r="AE460" i="1"/>
  <c r="AD460" i="1"/>
  <c r="BK459" i="1"/>
  <c r="AR459" i="1" s="1"/>
  <c r="BJ459" i="1"/>
  <c r="BI459" i="1"/>
  <c r="BH459" i="1"/>
  <c r="BG459" i="1"/>
  <c r="AN459" i="1" s="1"/>
  <c r="BF459" i="1"/>
  <c r="BE459" i="1"/>
  <c r="AQ459" i="1"/>
  <c r="AM459" i="1"/>
  <c r="AJ459" i="1"/>
  <c r="AI459" i="1"/>
  <c r="AH459" i="1"/>
  <c r="AP459" i="1" s="1"/>
  <c r="AG459" i="1"/>
  <c r="AO459" i="1" s="1"/>
  <c r="AF459" i="1"/>
  <c r="AE459" i="1"/>
  <c r="AD459" i="1"/>
  <c r="AL459" i="1" s="1"/>
  <c r="BK458" i="1"/>
  <c r="BJ458" i="1"/>
  <c r="BI458" i="1"/>
  <c r="BH458" i="1"/>
  <c r="AO458" i="1" s="1"/>
  <c r="BG458" i="1"/>
  <c r="BF458" i="1"/>
  <c r="BE458" i="1"/>
  <c r="AR458" i="1"/>
  <c r="AQ458" i="1"/>
  <c r="AN458" i="1"/>
  <c r="AM458" i="1"/>
  <c r="AJ458" i="1"/>
  <c r="AI458" i="1"/>
  <c r="AH458" i="1"/>
  <c r="AP458" i="1" s="1"/>
  <c r="AG458" i="1"/>
  <c r="AF458" i="1"/>
  <c r="AE458" i="1"/>
  <c r="AD458" i="1"/>
  <c r="AL458" i="1" s="1"/>
  <c r="BK457" i="1"/>
  <c r="BJ457" i="1"/>
  <c r="BI457" i="1"/>
  <c r="BH457" i="1"/>
  <c r="BG457" i="1"/>
  <c r="BF457" i="1"/>
  <c r="BE457" i="1"/>
  <c r="AR457" i="1"/>
  <c r="AN457" i="1"/>
  <c r="AL457" i="1"/>
  <c r="AJ457" i="1"/>
  <c r="AI457" i="1"/>
  <c r="AQ457" i="1" s="1"/>
  <c r="AH457" i="1"/>
  <c r="AP457" i="1" s="1"/>
  <c r="AG457" i="1"/>
  <c r="AO457" i="1" s="1"/>
  <c r="AF457" i="1"/>
  <c r="AE457" i="1"/>
  <c r="AD457" i="1"/>
  <c r="BK456" i="1"/>
  <c r="BJ456" i="1"/>
  <c r="BI456" i="1"/>
  <c r="BH456" i="1"/>
  <c r="BG456" i="1"/>
  <c r="BF456" i="1"/>
  <c r="BE456" i="1"/>
  <c r="AQ456" i="1"/>
  <c r="AN456" i="1"/>
  <c r="AM456" i="1"/>
  <c r="AJ456" i="1"/>
  <c r="AI456" i="1"/>
  <c r="AH456" i="1"/>
  <c r="AP456" i="1" s="1"/>
  <c r="AG456" i="1"/>
  <c r="AF456" i="1"/>
  <c r="AE456" i="1"/>
  <c r="AD456" i="1"/>
  <c r="AL456" i="1" s="1"/>
  <c r="BK455" i="1"/>
  <c r="BJ455" i="1"/>
  <c r="BI455" i="1"/>
  <c r="BH455" i="1"/>
  <c r="BG455" i="1"/>
  <c r="AN455" i="1" s="1"/>
  <c r="BF455" i="1"/>
  <c r="BE455" i="1"/>
  <c r="AR455" i="1"/>
  <c r="AM455" i="1"/>
  <c r="AJ455" i="1"/>
  <c r="AI455" i="1"/>
  <c r="AQ455" i="1" s="1"/>
  <c r="AH455" i="1"/>
  <c r="AP455" i="1" s="1"/>
  <c r="AG455" i="1"/>
  <c r="AF455" i="1"/>
  <c r="AE455" i="1"/>
  <c r="AD455" i="1"/>
  <c r="AL455" i="1" s="1"/>
  <c r="BK454" i="1"/>
  <c r="BJ454" i="1"/>
  <c r="BI454" i="1"/>
  <c r="BH454" i="1"/>
  <c r="BG454" i="1"/>
  <c r="BF454" i="1"/>
  <c r="BE454" i="1"/>
  <c r="AR454" i="1"/>
  <c r="AQ454" i="1"/>
  <c r="AN454" i="1"/>
  <c r="AJ454" i="1"/>
  <c r="AI454" i="1"/>
  <c r="AH454" i="1"/>
  <c r="AP454" i="1" s="1"/>
  <c r="AG454" i="1"/>
  <c r="AF454" i="1"/>
  <c r="AE454" i="1"/>
  <c r="AM454" i="1" s="1"/>
  <c r="AD454" i="1"/>
  <c r="AL454" i="1" s="1"/>
  <c r="BK453" i="1"/>
  <c r="BJ453" i="1"/>
  <c r="BI453" i="1"/>
  <c r="BH453" i="1"/>
  <c r="BG453" i="1"/>
  <c r="BF453" i="1"/>
  <c r="BE453" i="1"/>
  <c r="AR453" i="1"/>
  <c r="AP453" i="1"/>
  <c r="AM453" i="1"/>
  <c r="AJ453" i="1"/>
  <c r="AI453" i="1"/>
  <c r="AQ453" i="1" s="1"/>
  <c r="AH453" i="1"/>
  <c r="AG453" i="1"/>
  <c r="AO453" i="1" s="1"/>
  <c r="AF453" i="1"/>
  <c r="AN453" i="1" s="1"/>
  <c r="AE453" i="1"/>
  <c r="AD453" i="1"/>
  <c r="AL453" i="1" s="1"/>
  <c r="BK452" i="1"/>
  <c r="BJ452" i="1"/>
  <c r="BI452" i="1"/>
  <c r="BH452" i="1"/>
  <c r="BG452" i="1"/>
  <c r="BF452" i="1"/>
  <c r="BE452" i="1"/>
  <c r="AR452" i="1"/>
  <c r="AQ452" i="1"/>
  <c r="AM452" i="1"/>
  <c r="AJ452" i="1"/>
  <c r="AI452" i="1"/>
  <c r="AH452" i="1"/>
  <c r="AP452" i="1" s="1"/>
  <c r="AG452" i="1"/>
  <c r="AO452" i="1" s="1"/>
  <c r="AF452" i="1"/>
  <c r="AN452" i="1" s="1"/>
  <c r="AE452" i="1"/>
  <c r="AD452" i="1"/>
  <c r="AL452" i="1" s="1"/>
  <c r="BK451" i="1"/>
  <c r="BJ451" i="1"/>
  <c r="BI451" i="1"/>
  <c r="BH451" i="1"/>
  <c r="BG451" i="1"/>
  <c r="BF451" i="1"/>
  <c r="BE451" i="1"/>
  <c r="AR451" i="1"/>
  <c r="AN451" i="1"/>
  <c r="AJ451" i="1"/>
  <c r="AI451" i="1"/>
  <c r="AQ451" i="1" s="1"/>
  <c r="AH451" i="1"/>
  <c r="AP451" i="1" s="1"/>
  <c r="AG451" i="1"/>
  <c r="AO451" i="1" s="1"/>
  <c r="AF451" i="1"/>
  <c r="AE451" i="1"/>
  <c r="AM451" i="1" s="1"/>
  <c r="AD451" i="1"/>
  <c r="AL451" i="1" s="1"/>
  <c r="BK450" i="1"/>
  <c r="BJ450" i="1"/>
  <c r="BI450" i="1"/>
  <c r="BH450" i="1"/>
  <c r="AO450" i="1" s="1"/>
  <c r="BG450" i="1"/>
  <c r="BF450" i="1"/>
  <c r="BE450" i="1"/>
  <c r="AR450" i="1"/>
  <c r="AN450" i="1"/>
  <c r="AJ450" i="1"/>
  <c r="AI450" i="1"/>
  <c r="AQ450" i="1" s="1"/>
  <c r="AH450" i="1"/>
  <c r="AG450" i="1"/>
  <c r="AF450" i="1"/>
  <c r="AE450" i="1"/>
  <c r="AM450" i="1" s="1"/>
  <c r="AD450" i="1"/>
  <c r="BK449" i="1"/>
  <c r="BJ449" i="1"/>
  <c r="BI449" i="1"/>
  <c r="BH449" i="1"/>
  <c r="BG449" i="1"/>
  <c r="BF449" i="1"/>
  <c r="BE449" i="1"/>
  <c r="AL449" i="1" s="1"/>
  <c r="AO449" i="1"/>
  <c r="AN449" i="1"/>
  <c r="AJ449" i="1"/>
  <c r="AR449" i="1" s="1"/>
  <c r="AI449" i="1"/>
  <c r="AQ449" i="1" s="1"/>
  <c r="AH449" i="1"/>
  <c r="AP449" i="1" s="1"/>
  <c r="AG449" i="1"/>
  <c r="AF449" i="1"/>
  <c r="AE449" i="1"/>
  <c r="AM449" i="1" s="1"/>
  <c r="AD449" i="1"/>
  <c r="BK448" i="1"/>
  <c r="BJ448" i="1"/>
  <c r="BI448" i="1"/>
  <c r="BH448" i="1"/>
  <c r="BG448" i="1"/>
  <c r="BF448" i="1"/>
  <c r="BE448" i="1"/>
  <c r="AQ448" i="1"/>
  <c r="AN448" i="1"/>
  <c r="AJ448" i="1"/>
  <c r="AI448" i="1"/>
  <c r="AH448" i="1"/>
  <c r="AP448" i="1" s="1"/>
  <c r="AG448" i="1"/>
  <c r="AO448" i="1" s="1"/>
  <c r="AF448" i="1"/>
  <c r="AE448" i="1"/>
  <c r="AM448" i="1" s="1"/>
  <c r="AD448" i="1"/>
  <c r="BK447" i="1"/>
  <c r="BJ447" i="1"/>
  <c r="BI447" i="1"/>
  <c r="BH447" i="1"/>
  <c r="BG447" i="1"/>
  <c r="BF447" i="1"/>
  <c r="BE447" i="1"/>
  <c r="AN447" i="1"/>
  <c r="AJ447" i="1"/>
  <c r="AR447" i="1" s="1"/>
  <c r="AI447" i="1"/>
  <c r="AQ447" i="1" s="1"/>
  <c r="AH447" i="1"/>
  <c r="AP447" i="1" s="1"/>
  <c r="AG447" i="1"/>
  <c r="AF447" i="1"/>
  <c r="AE447" i="1"/>
  <c r="AM447" i="1" s="1"/>
  <c r="AD447" i="1"/>
  <c r="AL447" i="1" s="1"/>
  <c r="BK446" i="1"/>
  <c r="BJ446" i="1"/>
  <c r="BI446" i="1"/>
  <c r="BH446" i="1"/>
  <c r="BG446" i="1"/>
  <c r="BF446" i="1"/>
  <c r="BE446" i="1"/>
  <c r="AR446" i="1"/>
  <c r="AO446" i="1"/>
  <c r="AJ446" i="1"/>
  <c r="AI446" i="1"/>
  <c r="AQ446" i="1" s="1"/>
  <c r="AH446" i="1"/>
  <c r="AP446" i="1" s="1"/>
  <c r="AG446" i="1"/>
  <c r="AF446" i="1"/>
  <c r="AN446" i="1" s="1"/>
  <c r="AE446" i="1"/>
  <c r="AM446" i="1" s="1"/>
  <c r="AD446" i="1"/>
  <c r="BK445" i="1"/>
  <c r="BJ445" i="1"/>
  <c r="BI445" i="1"/>
  <c r="AP445" i="1" s="1"/>
  <c r="BH445" i="1"/>
  <c r="BG445" i="1"/>
  <c r="BF445" i="1"/>
  <c r="BE445" i="1"/>
  <c r="AN445" i="1"/>
  <c r="AJ445" i="1"/>
  <c r="AR445" i="1" s="1"/>
  <c r="AI445" i="1"/>
  <c r="AQ445" i="1" s="1"/>
  <c r="AH445" i="1"/>
  <c r="AG445" i="1"/>
  <c r="AO445" i="1" s="1"/>
  <c r="AF445" i="1"/>
  <c r="AE445" i="1"/>
  <c r="AM445" i="1" s="1"/>
  <c r="AD445" i="1"/>
  <c r="AL445" i="1" s="1"/>
  <c r="BK444" i="1"/>
  <c r="BJ444" i="1"/>
  <c r="BI444" i="1"/>
  <c r="BH444" i="1"/>
  <c r="BG444" i="1"/>
  <c r="BF444" i="1"/>
  <c r="BE444" i="1"/>
  <c r="AR444" i="1"/>
  <c r="AO444" i="1"/>
  <c r="AM444" i="1"/>
  <c r="AJ444" i="1"/>
  <c r="AI444" i="1"/>
  <c r="AQ444" i="1" s="1"/>
  <c r="AH444" i="1"/>
  <c r="AG444" i="1"/>
  <c r="AF444" i="1"/>
  <c r="AN444" i="1" s="1"/>
  <c r="AE444" i="1"/>
  <c r="AD444" i="1"/>
  <c r="BK443" i="1"/>
  <c r="BJ443" i="1"/>
  <c r="BI443" i="1"/>
  <c r="BH443" i="1"/>
  <c r="BG443" i="1"/>
  <c r="BF443" i="1"/>
  <c r="BE443" i="1"/>
  <c r="AR443" i="1"/>
  <c r="AO443" i="1"/>
  <c r="AJ443" i="1"/>
  <c r="AI443" i="1"/>
  <c r="AQ443" i="1" s="1"/>
  <c r="AH443" i="1"/>
  <c r="AP443" i="1" s="1"/>
  <c r="AG443" i="1"/>
  <c r="AF443" i="1"/>
  <c r="AN443" i="1" s="1"/>
  <c r="AE443" i="1"/>
  <c r="AM443" i="1" s="1"/>
  <c r="AD443" i="1"/>
  <c r="AL443" i="1" s="1"/>
  <c r="BK442" i="1"/>
  <c r="BJ442" i="1"/>
  <c r="BI442" i="1"/>
  <c r="BH442" i="1"/>
  <c r="BG442" i="1"/>
  <c r="BF442" i="1"/>
  <c r="BE442" i="1"/>
  <c r="AO442" i="1"/>
  <c r="AJ442" i="1"/>
  <c r="AR442" i="1" s="1"/>
  <c r="AI442" i="1"/>
  <c r="AQ442" i="1" s="1"/>
  <c r="AH442" i="1"/>
  <c r="AP442" i="1" s="1"/>
  <c r="AG442" i="1"/>
  <c r="AF442" i="1"/>
  <c r="AN442" i="1" s="1"/>
  <c r="AE442" i="1"/>
  <c r="AM442" i="1" s="1"/>
  <c r="AD442" i="1"/>
  <c r="AL442" i="1" s="1"/>
  <c r="BK441" i="1"/>
  <c r="BJ441" i="1"/>
  <c r="BI441" i="1"/>
  <c r="BH441" i="1"/>
  <c r="BG441" i="1"/>
  <c r="BF441" i="1"/>
  <c r="BE441" i="1"/>
  <c r="AP441" i="1"/>
  <c r="AO441" i="1"/>
  <c r="AL441" i="1"/>
  <c r="AJ441" i="1"/>
  <c r="AR441" i="1" s="1"/>
  <c r="AI441" i="1"/>
  <c r="AH441" i="1"/>
  <c r="AG441" i="1"/>
  <c r="AF441" i="1"/>
  <c r="AN441" i="1" s="1"/>
  <c r="AE441" i="1"/>
  <c r="AD441" i="1"/>
  <c r="BK440" i="1"/>
  <c r="BJ440" i="1"/>
  <c r="AQ440" i="1" s="1"/>
  <c r="BI440" i="1"/>
  <c r="BH440" i="1"/>
  <c r="BG440" i="1"/>
  <c r="BF440" i="1"/>
  <c r="BE440" i="1"/>
  <c r="AO440" i="1"/>
  <c r="AJ440" i="1"/>
  <c r="AR440" i="1" s="1"/>
  <c r="AI440" i="1"/>
  <c r="AH440" i="1"/>
  <c r="AP440" i="1" s="1"/>
  <c r="AG440" i="1"/>
  <c r="AF440" i="1"/>
  <c r="AN440" i="1" s="1"/>
  <c r="AE440" i="1"/>
  <c r="AM440" i="1" s="1"/>
  <c r="AD440" i="1"/>
  <c r="AL440" i="1" s="1"/>
  <c r="BK439" i="1"/>
  <c r="BJ439" i="1"/>
  <c r="BI439" i="1"/>
  <c r="BH439" i="1"/>
  <c r="BG439" i="1"/>
  <c r="BF439" i="1"/>
  <c r="BE439" i="1"/>
  <c r="AP439" i="1"/>
  <c r="AN439" i="1"/>
  <c r="AJ439" i="1"/>
  <c r="AR439" i="1" s="1"/>
  <c r="AI439" i="1"/>
  <c r="AQ439" i="1" s="1"/>
  <c r="AH439" i="1"/>
  <c r="AG439" i="1"/>
  <c r="AF439" i="1"/>
  <c r="AE439" i="1"/>
  <c r="AM439" i="1" s="1"/>
  <c r="AD439" i="1"/>
  <c r="AL439" i="1" s="1"/>
  <c r="BK438" i="1"/>
  <c r="BJ438" i="1"/>
  <c r="BI438" i="1"/>
  <c r="BH438" i="1"/>
  <c r="BG438" i="1"/>
  <c r="BF438" i="1"/>
  <c r="BE438" i="1"/>
  <c r="AP438" i="1"/>
  <c r="AJ438" i="1"/>
  <c r="AR438" i="1" s="1"/>
  <c r="AI438" i="1"/>
  <c r="AQ438" i="1" s="1"/>
  <c r="AH438" i="1"/>
  <c r="AG438" i="1"/>
  <c r="AO438" i="1" s="1"/>
  <c r="AF438" i="1"/>
  <c r="AN438" i="1" s="1"/>
  <c r="AE438" i="1"/>
  <c r="AM438" i="1" s="1"/>
  <c r="AD438" i="1"/>
  <c r="BK437" i="1"/>
  <c r="BJ437" i="1"/>
  <c r="BI437" i="1"/>
  <c r="AP437" i="1" s="1"/>
  <c r="BH437" i="1"/>
  <c r="BG437" i="1"/>
  <c r="BF437" i="1"/>
  <c r="BE437" i="1"/>
  <c r="AO437" i="1"/>
  <c r="AJ437" i="1"/>
  <c r="AR437" i="1" s="1"/>
  <c r="AI437" i="1"/>
  <c r="AH437" i="1"/>
  <c r="AG437" i="1"/>
  <c r="AF437" i="1"/>
  <c r="AN437" i="1" s="1"/>
  <c r="AE437" i="1"/>
  <c r="AM437" i="1" s="1"/>
  <c r="AD437" i="1"/>
  <c r="AL437" i="1" s="1"/>
  <c r="BK436" i="1"/>
  <c r="BJ436" i="1"/>
  <c r="BI436" i="1"/>
  <c r="BH436" i="1"/>
  <c r="BG436" i="1"/>
  <c r="BF436" i="1"/>
  <c r="AM436" i="1" s="1"/>
  <c r="BE436" i="1"/>
  <c r="AP436" i="1"/>
  <c r="AJ436" i="1"/>
  <c r="AR436" i="1" s="1"/>
  <c r="AI436" i="1"/>
  <c r="AQ436" i="1" s="1"/>
  <c r="AH436" i="1"/>
  <c r="AG436" i="1"/>
  <c r="AO436" i="1" s="1"/>
  <c r="AF436" i="1"/>
  <c r="AN436" i="1" s="1"/>
  <c r="AE436" i="1"/>
  <c r="AD436" i="1"/>
  <c r="AL436" i="1" s="1"/>
  <c r="BK435" i="1"/>
  <c r="BJ435" i="1"/>
  <c r="BI435" i="1"/>
  <c r="BH435" i="1"/>
  <c r="BG435" i="1"/>
  <c r="BF435" i="1"/>
  <c r="BE435" i="1"/>
  <c r="AR435" i="1"/>
  <c r="AP435" i="1"/>
  <c r="AL435" i="1"/>
  <c r="AJ435" i="1"/>
  <c r="AI435" i="1"/>
  <c r="AH435" i="1"/>
  <c r="AG435" i="1"/>
  <c r="AO435" i="1" s="1"/>
  <c r="AF435" i="1"/>
  <c r="AN435" i="1" s="1"/>
  <c r="AE435" i="1"/>
  <c r="AD435" i="1"/>
  <c r="BK434" i="1"/>
  <c r="BJ434" i="1"/>
  <c r="BI434" i="1"/>
  <c r="BH434" i="1"/>
  <c r="BG434" i="1"/>
  <c r="BF434" i="1"/>
  <c r="BE434" i="1"/>
  <c r="AQ434" i="1"/>
  <c r="AO434" i="1"/>
  <c r="AL434" i="1"/>
  <c r="AJ434" i="1"/>
  <c r="AI434" i="1"/>
  <c r="AH434" i="1"/>
  <c r="AP434" i="1" s="1"/>
  <c r="AG434" i="1"/>
  <c r="AF434" i="1"/>
  <c r="AE434" i="1"/>
  <c r="AM434" i="1" s="1"/>
  <c r="AD434" i="1"/>
  <c r="BK433" i="1"/>
  <c r="BJ433" i="1"/>
  <c r="BI433" i="1"/>
  <c r="BH433" i="1"/>
  <c r="BG433" i="1"/>
  <c r="BF433" i="1"/>
  <c r="BE433" i="1"/>
  <c r="AQ433" i="1"/>
  <c r="AP433" i="1"/>
  <c r="AL433" i="1"/>
  <c r="AJ433" i="1"/>
  <c r="AI433" i="1"/>
  <c r="AH433" i="1"/>
  <c r="AG433" i="1"/>
  <c r="AO433" i="1" s="1"/>
  <c r="AF433" i="1"/>
  <c r="AN433" i="1" s="1"/>
  <c r="AE433" i="1"/>
  <c r="AM433" i="1" s="1"/>
  <c r="AD433" i="1"/>
  <c r="BK432" i="1"/>
  <c r="BJ432" i="1"/>
  <c r="BI432" i="1"/>
  <c r="BH432" i="1"/>
  <c r="BG432" i="1"/>
  <c r="BF432" i="1"/>
  <c r="BE432" i="1"/>
  <c r="AQ432" i="1"/>
  <c r="AP432" i="1"/>
  <c r="AL432" i="1"/>
  <c r="AJ432" i="1"/>
  <c r="AI432" i="1"/>
  <c r="AH432" i="1"/>
  <c r="AG432" i="1"/>
  <c r="AO432" i="1" s="1"/>
  <c r="AF432" i="1"/>
  <c r="AN432" i="1" s="1"/>
  <c r="AE432" i="1"/>
  <c r="AM432" i="1" s="1"/>
  <c r="AD432" i="1"/>
  <c r="BK431" i="1"/>
  <c r="BJ431" i="1"/>
  <c r="BI431" i="1"/>
  <c r="BH431" i="1"/>
  <c r="BG431" i="1"/>
  <c r="AN431" i="1" s="1"/>
  <c r="BF431" i="1"/>
  <c r="BE431" i="1"/>
  <c r="AQ431" i="1"/>
  <c r="AP431" i="1"/>
  <c r="AL431" i="1"/>
  <c r="AJ431" i="1"/>
  <c r="AI431" i="1"/>
  <c r="AH431" i="1"/>
  <c r="AG431" i="1"/>
  <c r="AO431" i="1" s="1"/>
  <c r="AF431" i="1"/>
  <c r="AE431" i="1"/>
  <c r="AM431" i="1" s="1"/>
  <c r="AD431" i="1"/>
  <c r="BK430" i="1"/>
  <c r="BJ430" i="1"/>
  <c r="BI430" i="1"/>
  <c r="BH430" i="1"/>
  <c r="BG430" i="1"/>
  <c r="BF430" i="1"/>
  <c r="BE430" i="1"/>
  <c r="AQ430" i="1"/>
  <c r="AM430" i="1"/>
  <c r="AJ430" i="1"/>
  <c r="AI430" i="1"/>
  <c r="AH430" i="1"/>
  <c r="AP430" i="1" s="1"/>
  <c r="AG430" i="1"/>
  <c r="AO430" i="1" s="1"/>
  <c r="AF430" i="1"/>
  <c r="AE430" i="1"/>
  <c r="AD430" i="1"/>
  <c r="BK429" i="1"/>
  <c r="BJ429" i="1"/>
  <c r="BI429" i="1"/>
  <c r="BH429" i="1"/>
  <c r="BG429" i="1"/>
  <c r="BF429" i="1"/>
  <c r="BE429" i="1"/>
  <c r="AP429" i="1"/>
  <c r="AL429" i="1"/>
  <c r="AJ429" i="1"/>
  <c r="AR429" i="1" s="1"/>
  <c r="AI429" i="1"/>
  <c r="AH429" i="1"/>
  <c r="AG429" i="1"/>
  <c r="AO429" i="1" s="1"/>
  <c r="AF429" i="1"/>
  <c r="AE429" i="1"/>
  <c r="AM429" i="1" s="1"/>
  <c r="AD429" i="1"/>
  <c r="BK428" i="1"/>
  <c r="BJ428" i="1"/>
  <c r="BI428" i="1"/>
  <c r="BH428" i="1"/>
  <c r="BG428" i="1"/>
  <c r="BF428" i="1"/>
  <c r="AM428" i="1" s="1"/>
  <c r="BE428" i="1"/>
  <c r="AQ428" i="1"/>
  <c r="AL428" i="1"/>
  <c r="AJ428" i="1"/>
  <c r="AI428" i="1"/>
  <c r="AH428" i="1"/>
  <c r="AP428" i="1" s="1"/>
  <c r="AG428" i="1"/>
  <c r="AO428" i="1" s="1"/>
  <c r="AF428" i="1"/>
  <c r="AE428" i="1"/>
  <c r="AD428" i="1"/>
  <c r="BK427" i="1"/>
  <c r="AR427" i="1" s="1"/>
  <c r="BJ427" i="1"/>
  <c r="BI427" i="1"/>
  <c r="BH427" i="1"/>
  <c r="BG427" i="1"/>
  <c r="BF427" i="1"/>
  <c r="BE427" i="1"/>
  <c r="AQ427" i="1"/>
  <c r="AM427" i="1"/>
  <c r="AJ427" i="1"/>
  <c r="AI427" i="1"/>
  <c r="AH427" i="1"/>
  <c r="AP427" i="1" s="1"/>
  <c r="AG427" i="1"/>
  <c r="AO427" i="1" s="1"/>
  <c r="AF427" i="1"/>
  <c r="AE427" i="1"/>
  <c r="AD427" i="1"/>
  <c r="AL427" i="1" s="1"/>
  <c r="BK426" i="1"/>
  <c r="BJ426" i="1"/>
  <c r="BI426" i="1"/>
  <c r="BH426" i="1"/>
  <c r="AO426" i="1" s="1"/>
  <c r="BG426" i="1"/>
  <c r="BF426" i="1"/>
  <c r="BE426" i="1"/>
  <c r="AR426" i="1"/>
  <c r="AM426" i="1"/>
  <c r="AJ426" i="1"/>
  <c r="AI426" i="1"/>
  <c r="AQ426" i="1" s="1"/>
  <c r="AH426" i="1"/>
  <c r="AP426" i="1" s="1"/>
  <c r="AG426" i="1"/>
  <c r="AF426" i="1"/>
  <c r="AN426" i="1" s="1"/>
  <c r="AE426" i="1"/>
  <c r="AD426" i="1"/>
  <c r="AL426" i="1" s="1"/>
  <c r="BK425" i="1"/>
  <c r="BJ425" i="1"/>
  <c r="BI425" i="1"/>
  <c r="BH425" i="1"/>
  <c r="BG425" i="1"/>
  <c r="BF425" i="1"/>
  <c r="BE425" i="1"/>
  <c r="AR425" i="1"/>
  <c r="AQ425" i="1"/>
  <c r="AN425" i="1"/>
  <c r="AL425" i="1"/>
  <c r="AJ425" i="1"/>
  <c r="AI425" i="1"/>
  <c r="AH425" i="1"/>
  <c r="AP425" i="1" s="1"/>
  <c r="AG425" i="1"/>
  <c r="AF425" i="1"/>
  <c r="AE425" i="1"/>
  <c r="AM425" i="1" s="1"/>
  <c r="AD425" i="1"/>
  <c r="BK424" i="1"/>
  <c r="BJ424" i="1"/>
  <c r="BI424" i="1"/>
  <c r="BH424" i="1"/>
  <c r="BG424" i="1"/>
  <c r="BF424" i="1"/>
  <c r="BE424" i="1"/>
  <c r="AQ424" i="1"/>
  <c r="AM424" i="1"/>
  <c r="AJ424" i="1"/>
  <c r="AR424" i="1" s="1"/>
  <c r="AI424" i="1"/>
  <c r="AH424" i="1"/>
  <c r="AP424" i="1" s="1"/>
  <c r="AG424" i="1"/>
  <c r="AF424" i="1"/>
  <c r="AN424" i="1" s="1"/>
  <c r="AE424" i="1"/>
  <c r="AD424" i="1"/>
  <c r="AL424" i="1" s="1"/>
  <c r="BK423" i="1"/>
  <c r="BJ423" i="1"/>
  <c r="BI423" i="1"/>
  <c r="BH423" i="1"/>
  <c r="BG423" i="1"/>
  <c r="BF423" i="1"/>
  <c r="BE423" i="1"/>
  <c r="AR423" i="1"/>
  <c r="AQ423" i="1"/>
  <c r="AN423" i="1"/>
  <c r="AM423" i="1"/>
  <c r="AJ423" i="1"/>
  <c r="AI423" i="1"/>
  <c r="AH423" i="1"/>
  <c r="AP423" i="1" s="1"/>
  <c r="AG423" i="1"/>
  <c r="AF423" i="1"/>
  <c r="AE423" i="1"/>
  <c r="AD423" i="1"/>
  <c r="AL423" i="1" s="1"/>
  <c r="BK422" i="1"/>
  <c r="BJ422" i="1"/>
  <c r="BI422" i="1"/>
  <c r="BH422" i="1"/>
  <c r="BG422" i="1"/>
  <c r="BF422" i="1"/>
  <c r="BE422" i="1"/>
  <c r="AR422" i="1"/>
  <c r="AN422" i="1"/>
  <c r="AM422" i="1"/>
  <c r="AJ422" i="1"/>
  <c r="AI422" i="1"/>
  <c r="AQ422" i="1" s="1"/>
  <c r="AH422" i="1"/>
  <c r="AP422" i="1" s="1"/>
  <c r="AG422" i="1"/>
  <c r="AF422" i="1"/>
  <c r="AE422" i="1"/>
  <c r="AD422" i="1"/>
  <c r="AL422" i="1" s="1"/>
  <c r="BK421" i="1"/>
  <c r="BJ421" i="1"/>
  <c r="BI421" i="1"/>
  <c r="BH421" i="1"/>
  <c r="BG421" i="1"/>
  <c r="BF421" i="1"/>
  <c r="BE421" i="1"/>
  <c r="AR421" i="1"/>
  <c r="AP421" i="1"/>
  <c r="AM421" i="1"/>
  <c r="AJ421" i="1"/>
  <c r="AI421" i="1"/>
  <c r="AH421" i="1"/>
  <c r="AG421" i="1"/>
  <c r="AF421" i="1"/>
  <c r="AN421" i="1" s="1"/>
  <c r="AE421" i="1"/>
  <c r="AD421" i="1"/>
  <c r="AL421" i="1" s="1"/>
  <c r="BK420" i="1"/>
  <c r="BJ420" i="1"/>
  <c r="BI420" i="1"/>
  <c r="BH420" i="1"/>
  <c r="BG420" i="1"/>
  <c r="BF420" i="1"/>
  <c r="BE420" i="1"/>
  <c r="AR420" i="1"/>
  <c r="AM420" i="1"/>
  <c r="AJ420" i="1"/>
  <c r="AI420" i="1"/>
  <c r="AQ420" i="1" s="1"/>
  <c r="AH420" i="1"/>
  <c r="AP420" i="1" s="1"/>
  <c r="AG420" i="1"/>
  <c r="AO420" i="1" s="1"/>
  <c r="AF420" i="1"/>
  <c r="AE420" i="1"/>
  <c r="AD420" i="1"/>
  <c r="AL420" i="1" s="1"/>
  <c r="BK419" i="1"/>
  <c r="BJ419" i="1"/>
  <c r="BI419" i="1"/>
  <c r="BH419" i="1"/>
  <c r="BG419" i="1"/>
  <c r="BF419" i="1"/>
  <c r="BE419" i="1"/>
  <c r="AR419" i="1"/>
  <c r="AN419" i="1"/>
  <c r="AJ419" i="1"/>
  <c r="AI419" i="1"/>
  <c r="AQ419" i="1" s="1"/>
  <c r="AH419" i="1"/>
  <c r="AP419" i="1" s="1"/>
  <c r="AG419" i="1"/>
  <c r="AO419" i="1" s="1"/>
  <c r="AF419" i="1"/>
  <c r="AE419" i="1"/>
  <c r="AM419" i="1" s="1"/>
  <c r="AD419" i="1"/>
  <c r="AL419" i="1" s="1"/>
  <c r="BK418" i="1"/>
  <c r="BJ418" i="1"/>
  <c r="BI418" i="1"/>
  <c r="BH418" i="1"/>
  <c r="AO418" i="1" s="1"/>
  <c r="BG418" i="1"/>
  <c r="BF418" i="1"/>
  <c r="BE418" i="1"/>
  <c r="AN418" i="1"/>
  <c r="AJ418" i="1"/>
  <c r="AR418" i="1" s="1"/>
  <c r="AI418" i="1"/>
  <c r="AQ418" i="1" s="1"/>
  <c r="AH418" i="1"/>
  <c r="AG418" i="1"/>
  <c r="AF418" i="1"/>
  <c r="AE418" i="1"/>
  <c r="AM418" i="1" s="1"/>
  <c r="AD418" i="1"/>
  <c r="AL418" i="1" s="1"/>
  <c r="BK417" i="1"/>
  <c r="BJ417" i="1"/>
  <c r="BI417" i="1"/>
  <c r="BH417" i="1"/>
  <c r="BG417" i="1"/>
  <c r="BF417" i="1"/>
  <c r="BE417" i="1"/>
  <c r="AL417" i="1" s="1"/>
  <c r="AR417" i="1"/>
  <c r="AO417" i="1"/>
  <c r="AJ417" i="1"/>
  <c r="AI417" i="1"/>
  <c r="AQ417" i="1" s="1"/>
  <c r="AH417" i="1"/>
  <c r="AP417" i="1" s="1"/>
  <c r="AG417" i="1"/>
  <c r="AF417" i="1"/>
  <c r="AN417" i="1" s="1"/>
  <c r="AE417" i="1"/>
  <c r="AM417" i="1" s="1"/>
  <c r="AD417" i="1"/>
  <c r="BK416" i="1"/>
  <c r="BJ416" i="1"/>
  <c r="BI416" i="1"/>
  <c r="BH416" i="1"/>
  <c r="BG416" i="1"/>
  <c r="BF416" i="1"/>
  <c r="BE416" i="1"/>
  <c r="AQ416" i="1"/>
  <c r="AN416" i="1"/>
  <c r="AJ416" i="1"/>
  <c r="AR416" i="1" s="1"/>
  <c r="AI416" i="1"/>
  <c r="AH416" i="1"/>
  <c r="AP416" i="1" s="1"/>
  <c r="AG416" i="1"/>
  <c r="AO416" i="1" s="1"/>
  <c r="AF416" i="1"/>
  <c r="AE416" i="1"/>
  <c r="AM416" i="1" s="1"/>
  <c r="AD416" i="1"/>
  <c r="AL416" i="1" s="1"/>
  <c r="BK415" i="1"/>
  <c r="BJ415" i="1"/>
  <c r="BI415" i="1"/>
  <c r="BH415" i="1"/>
  <c r="BG415" i="1"/>
  <c r="BF415" i="1"/>
  <c r="BE415" i="1"/>
  <c r="AR415" i="1"/>
  <c r="AN415" i="1"/>
  <c r="AJ415" i="1"/>
  <c r="AI415" i="1"/>
  <c r="AQ415" i="1" s="1"/>
  <c r="AH415" i="1"/>
  <c r="AP415" i="1" s="1"/>
  <c r="AG415" i="1"/>
  <c r="AO415" i="1" s="1"/>
  <c r="AF415" i="1"/>
  <c r="AE415" i="1"/>
  <c r="AM415" i="1" s="1"/>
  <c r="AD415" i="1"/>
  <c r="AL415" i="1" s="1"/>
  <c r="BK414" i="1"/>
  <c r="BJ414" i="1"/>
  <c r="BI414" i="1"/>
  <c r="BH414" i="1"/>
  <c r="BG414" i="1"/>
  <c r="BF414" i="1"/>
  <c r="BE414" i="1"/>
  <c r="AO414" i="1"/>
  <c r="AN414" i="1"/>
  <c r="AJ414" i="1"/>
  <c r="AR414" i="1" s="1"/>
  <c r="AI414" i="1"/>
  <c r="AQ414" i="1" s="1"/>
  <c r="AH414" i="1"/>
  <c r="AP414" i="1" s="1"/>
  <c r="AG414" i="1"/>
  <c r="AF414" i="1"/>
  <c r="AE414" i="1"/>
  <c r="AM414" i="1" s="1"/>
  <c r="AD414" i="1"/>
  <c r="BK413" i="1"/>
  <c r="BJ413" i="1"/>
  <c r="BI413" i="1"/>
  <c r="AP413" i="1" s="1"/>
  <c r="BH413" i="1"/>
  <c r="BG413" i="1"/>
  <c r="BF413" i="1"/>
  <c r="BE413" i="1"/>
  <c r="AR413" i="1"/>
  <c r="AN413" i="1"/>
  <c r="AJ413" i="1"/>
  <c r="AI413" i="1"/>
  <c r="AQ413" i="1" s="1"/>
  <c r="AH413" i="1"/>
  <c r="AG413" i="1"/>
  <c r="AO413" i="1" s="1"/>
  <c r="AF413" i="1"/>
  <c r="AE413" i="1"/>
  <c r="AM413" i="1" s="1"/>
  <c r="AD413" i="1"/>
  <c r="AL413" i="1" s="1"/>
  <c r="BK412" i="1"/>
  <c r="BJ412" i="1"/>
  <c r="BI412" i="1"/>
  <c r="BH412" i="1"/>
  <c r="BG412" i="1"/>
  <c r="BF412" i="1"/>
  <c r="BE412" i="1"/>
  <c r="AO412" i="1"/>
  <c r="AM412" i="1"/>
  <c r="AJ412" i="1"/>
  <c r="AR412" i="1" s="1"/>
  <c r="AI412" i="1"/>
  <c r="AQ412" i="1" s="1"/>
  <c r="AH412" i="1"/>
  <c r="AP412" i="1" s="1"/>
  <c r="AG412" i="1"/>
  <c r="AF412" i="1"/>
  <c r="AE412" i="1"/>
  <c r="AD412" i="1"/>
  <c r="AL412" i="1" s="1"/>
  <c r="BK411" i="1"/>
  <c r="BJ411" i="1"/>
  <c r="BI411" i="1"/>
  <c r="BH411" i="1"/>
  <c r="BG411" i="1"/>
  <c r="BF411" i="1"/>
  <c r="BE411" i="1"/>
  <c r="AR411" i="1"/>
  <c r="AO411" i="1"/>
  <c r="AJ411" i="1"/>
  <c r="AI411" i="1"/>
  <c r="AQ411" i="1" s="1"/>
  <c r="AH411" i="1"/>
  <c r="AP411" i="1" s="1"/>
  <c r="AG411" i="1"/>
  <c r="AF411" i="1"/>
  <c r="AN411" i="1" s="1"/>
  <c r="AE411" i="1"/>
  <c r="AM411" i="1" s="1"/>
  <c r="AD411" i="1"/>
  <c r="AL411" i="1" s="1"/>
  <c r="BK410" i="1"/>
  <c r="BJ410" i="1"/>
  <c r="BI410" i="1"/>
  <c r="BH410" i="1"/>
  <c r="BG410" i="1"/>
  <c r="BF410" i="1"/>
  <c r="BE410" i="1"/>
  <c r="AO410" i="1"/>
  <c r="AJ410" i="1"/>
  <c r="AR410" i="1" s="1"/>
  <c r="AI410" i="1"/>
  <c r="AQ410" i="1" s="1"/>
  <c r="AH410" i="1"/>
  <c r="AG410" i="1"/>
  <c r="AF410" i="1"/>
  <c r="AN410" i="1" s="1"/>
  <c r="AE410" i="1"/>
  <c r="AM410" i="1" s="1"/>
  <c r="AD410" i="1"/>
  <c r="AL410" i="1" s="1"/>
  <c r="BK409" i="1"/>
  <c r="BJ409" i="1"/>
  <c r="BI409" i="1"/>
  <c r="BH409" i="1"/>
  <c r="BG409" i="1"/>
  <c r="BF409" i="1"/>
  <c r="BE409" i="1"/>
  <c r="AL409" i="1" s="1"/>
  <c r="AP409" i="1"/>
  <c r="AJ409" i="1"/>
  <c r="AR409" i="1" s="1"/>
  <c r="AI409" i="1"/>
  <c r="AQ409" i="1" s="1"/>
  <c r="AH409" i="1"/>
  <c r="AG409" i="1"/>
  <c r="AO409" i="1" s="1"/>
  <c r="AF409" i="1"/>
  <c r="AN409" i="1" s="1"/>
  <c r="AE409" i="1"/>
  <c r="AD409" i="1"/>
  <c r="BK408" i="1"/>
  <c r="BJ408" i="1"/>
  <c r="AQ408" i="1" s="1"/>
  <c r="BI408" i="1"/>
  <c r="BH408" i="1"/>
  <c r="BG408" i="1"/>
  <c r="BF408" i="1"/>
  <c r="BE408" i="1"/>
  <c r="AO408" i="1"/>
  <c r="AJ408" i="1"/>
  <c r="AR408" i="1" s="1"/>
  <c r="AI408" i="1"/>
  <c r="AH408" i="1"/>
  <c r="AP408" i="1" s="1"/>
  <c r="AG408" i="1"/>
  <c r="AF408" i="1"/>
  <c r="AN408" i="1" s="1"/>
  <c r="AE408" i="1"/>
  <c r="AM408" i="1" s="1"/>
  <c r="AD408" i="1"/>
  <c r="AL408" i="1" s="1"/>
  <c r="BK407" i="1"/>
  <c r="BJ407" i="1"/>
  <c r="BI407" i="1"/>
  <c r="BH407" i="1"/>
  <c r="BG407" i="1"/>
  <c r="BF407" i="1"/>
  <c r="BE407" i="1"/>
  <c r="AP407" i="1"/>
  <c r="AN407" i="1"/>
  <c r="AJ407" i="1"/>
  <c r="AR407" i="1" s="1"/>
  <c r="AI407" i="1"/>
  <c r="AQ407" i="1" s="1"/>
  <c r="AH407" i="1"/>
  <c r="AG407" i="1"/>
  <c r="AO407" i="1" s="1"/>
  <c r="AF407" i="1"/>
  <c r="AE407" i="1"/>
  <c r="AM407" i="1" s="1"/>
  <c r="AD407" i="1"/>
  <c r="AL407" i="1" s="1"/>
  <c r="BK406" i="1"/>
  <c r="BJ406" i="1"/>
  <c r="BI406" i="1"/>
  <c r="BH406" i="1"/>
  <c r="BG406" i="1"/>
  <c r="BF406" i="1"/>
  <c r="BE406" i="1"/>
  <c r="AP406" i="1"/>
  <c r="AO406" i="1"/>
  <c r="AJ406" i="1"/>
  <c r="AR406" i="1" s="1"/>
  <c r="AI406" i="1"/>
  <c r="AQ406" i="1" s="1"/>
  <c r="AH406" i="1"/>
  <c r="AG406" i="1"/>
  <c r="AF406" i="1"/>
  <c r="AN406" i="1" s="1"/>
  <c r="AE406" i="1"/>
  <c r="AM406" i="1" s="1"/>
  <c r="AD406" i="1"/>
  <c r="AL406" i="1" s="1"/>
  <c r="BK405" i="1"/>
  <c r="BJ405" i="1"/>
  <c r="BI405" i="1"/>
  <c r="BH405" i="1"/>
  <c r="BG405" i="1"/>
  <c r="BF405" i="1"/>
  <c r="BE405" i="1"/>
  <c r="AP405" i="1"/>
  <c r="AO405" i="1"/>
  <c r="AJ405" i="1"/>
  <c r="AR405" i="1" s="1"/>
  <c r="AI405" i="1"/>
  <c r="AH405" i="1"/>
  <c r="AG405" i="1"/>
  <c r="AF405" i="1"/>
  <c r="AN405" i="1" s="1"/>
  <c r="AE405" i="1"/>
  <c r="AM405" i="1" s="1"/>
  <c r="AD405" i="1"/>
  <c r="AL405" i="1" s="1"/>
  <c r="BK404" i="1"/>
  <c r="BJ404" i="1"/>
  <c r="BI404" i="1"/>
  <c r="BH404" i="1"/>
  <c r="BG404" i="1"/>
  <c r="BF404" i="1"/>
  <c r="AM404" i="1" s="1"/>
  <c r="BE404" i="1"/>
  <c r="AP404" i="1"/>
  <c r="AO404" i="1"/>
  <c r="AL404" i="1"/>
  <c r="AJ404" i="1"/>
  <c r="AR404" i="1" s="1"/>
  <c r="AI404" i="1"/>
  <c r="AQ404" i="1" s="1"/>
  <c r="AH404" i="1"/>
  <c r="AG404" i="1"/>
  <c r="AF404" i="1"/>
  <c r="AN404" i="1" s="1"/>
  <c r="AE404" i="1"/>
  <c r="AD404" i="1"/>
  <c r="BK403" i="1"/>
  <c r="AR403" i="1" s="1"/>
  <c r="BJ403" i="1"/>
  <c r="AQ403" i="1" s="1"/>
  <c r="BI403" i="1"/>
  <c r="BH403" i="1"/>
  <c r="BG403" i="1"/>
  <c r="BF403" i="1"/>
  <c r="BE403" i="1"/>
  <c r="AP403" i="1"/>
  <c r="AL403" i="1"/>
  <c r="AJ403" i="1"/>
  <c r="AI403" i="1"/>
  <c r="AH403" i="1"/>
  <c r="AG403" i="1"/>
  <c r="AO403" i="1" s="1"/>
  <c r="AF403" i="1"/>
  <c r="AN403" i="1" s="1"/>
  <c r="AE403" i="1"/>
  <c r="AD403" i="1"/>
  <c r="BK402" i="1"/>
  <c r="BJ402" i="1"/>
  <c r="BI402" i="1"/>
  <c r="BH402" i="1"/>
  <c r="BG402" i="1"/>
  <c r="BF402" i="1"/>
  <c r="BE402" i="1"/>
  <c r="AQ402" i="1"/>
  <c r="AO402" i="1"/>
  <c r="AL402" i="1"/>
  <c r="AJ402" i="1"/>
  <c r="AR402" i="1" s="1"/>
  <c r="AI402" i="1"/>
  <c r="AH402" i="1"/>
  <c r="AG402" i="1"/>
  <c r="AF402" i="1"/>
  <c r="AE402" i="1"/>
  <c r="AM402" i="1" s="1"/>
  <c r="AD402" i="1"/>
  <c r="BK401" i="1"/>
  <c r="BJ401" i="1"/>
  <c r="BI401" i="1"/>
  <c r="BH401" i="1"/>
  <c r="BG401" i="1"/>
  <c r="BF401" i="1"/>
  <c r="BE401" i="1"/>
  <c r="AQ401" i="1"/>
  <c r="AL401" i="1"/>
  <c r="AJ401" i="1"/>
  <c r="AI401" i="1"/>
  <c r="AH401" i="1"/>
  <c r="AP401" i="1" s="1"/>
  <c r="AG401" i="1"/>
  <c r="AO401" i="1" s="1"/>
  <c r="AF401" i="1"/>
  <c r="AN401" i="1" s="1"/>
  <c r="AE401" i="1"/>
  <c r="AD401" i="1"/>
  <c r="BK400" i="1"/>
  <c r="BJ400" i="1"/>
  <c r="AQ400" i="1" s="1"/>
  <c r="BI400" i="1"/>
  <c r="BH400" i="1"/>
  <c r="BG400" i="1"/>
  <c r="BF400" i="1"/>
  <c r="BE400" i="1"/>
  <c r="AP400" i="1"/>
  <c r="AL400" i="1"/>
  <c r="AJ400" i="1"/>
  <c r="AI400" i="1"/>
  <c r="AH400" i="1"/>
  <c r="AG400" i="1"/>
  <c r="AO400" i="1" s="1"/>
  <c r="AF400" i="1"/>
  <c r="AE400" i="1"/>
  <c r="AM400" i="1" s="1"/>
  <c r="AD400" i="1"/>
  <c r="BK399" i="1"/>
  <c r="BJ399" i="1"/>
  <c r="BI399" i="1"/>
  <c r="BH399" i="1"/>
  <c r="BG399" i="1"/>
  <c r="AN399" i="1" s="1"/>
  <c r="BF399" i="1"/>
  <c r="BE399" i="1"/>
  <c r="AQ399" i="1"/>
  <c r="AL399" i="1"/>
  <c r="AJ399" i="1"/>
  <c r="AI399" i="1"/>
  <c r="AH399" i="1"/>
  <c r="AP399" i="1" s="1"/>
  <c r="AG399" i="1"/>
  <c r="AO399" i="1" s="1"/>
  <c r="AF399" i="1"/>
  <c r="AE399" i="1"/>
  <c r="AM399" i="1" s="1"/>
  <c r="AD399" i="1"/>
  <c r="BK398" i="1"/>
  <c r="BJ398" i="1"/>
  <c r="BI398" i="1"/>
  <c r="BH398" i="1"/>
  <c r="BG398" i="1"/>
  <c r="BF398" i="1"/>
  <c r="BE398" i="1"/>
  <c r="AQ398" i="1"/>
  <c r="AP398" i="1"/>
  <c r="AM398" i="1"/>
  <c r="AJ398" i="1"/>
  <c r="AI398" i="1"/>
  <c r="AH398" i="1"/>
  <c r="AG398" i="1"/>
  <c r="AO398" i="1" s="1"/>
  <c r="AF398" i="1"/>
  <c r="AE398" i="1"/>
  <c r="AD398" i="1"/>
  <c r="AL398" i="1" s="1"/>
  <c r="BK397" i="1"/>
  <c r="BJ397" i="1"/>
  <c r="BI397" i="1"/>
  <c r="BH397" i="1"/>
  <c r="BG397" i="1"/>
  <c r="BF397" i="1"/>
  <c r="BE397" i="1"/>
  <c r="AP397" i="1"/>
  <c r="AL397" i="1"/>
  <c r="AJ397" i="1"/>
  <c r="AR397" i="1" s="1"/>
  <c r="AI397" i="1"/>
  <c r="AQ397" i="1" s="1"/>
  <c r="AH397" i="1"/>
  <c r="AG397" i="1"/>
  <c r="AO397" i="1" s="1"/>
  <c r="AF397" i="1"/>
  <c r="AN397" i="1" s="1"/>
  <c r="AE397" i="1"/>
  <c r="AM397" i="1" s="1"/>
  <c r="AD397" i="1"/>
  <c r="BK396" i="1"/>
  <c r="BJ396" i="1"/>
  <c r="BI396" i="1"/>
  <c r="BH396" i="1"/>
  <c r="BG396" i="1"/>
  <c r="BF396" i="1"/>
  <c r="AM396" i="1" s="1"/>
  <c r="BE396" i="1"/>
  <c r="AQ396" i="1"/>
  <c r="AP396" i="1"/>
  <c r="AL396" i="1"/>
  <c r="AJ396" i="1"/>
  <c r="AI396" i="1"/>
  <c r="AH396" i="1"/>
  <c r="AG396" i="1"/>
  <c r="AO396" i="1" s="1"/>
  <c r="AF396" i="1"/>
  <c r="AE396" i="1"/>
  <c r="AD396" i="1"/>
  <c r="BK395" i="1"/>
  <c r="AR395" i="1" s="1"/>
  <c r="BJ395" i="1"/>
  <c r="BI395" i="1"/>
  <c r="BH395" i="1"/>
  <c r="BG395" i="1"/>
  <c r="BF395" i="1"/>
  <c r="BE395" i="1"/>
  <c r="AQ395" i="1"/>
  <c r="AM395" i="1"/>
  <c r="AJ395" i="1"/>
  <c r="AI395" i="1"/>
  <c r="AH395" i="1"/>
  <c r="AP395" i="1" s="1"/>
  <c r="AG395" i="1"/>
  <c r="AO395" i="1" s="1"/>
  <c r="AF395" i="1"/>
  <c r="AN395" i="1" s="1"/>
  <c r="AE395" i="1"/>
  <c r="AD395" i="1"/>
  <c r="AL395" i="1" s="1"/>
  <c r="BK394" i="1"/>
  <c r="BJ394" i="1"/>
  <c r="BI394" i="1"/>
  <c r="BH394" i="1"/>
  <c r="AO394" i="1" s="1"/>
  <c r="BG394" i="1"/>
  <c r="BF394" i="1"/>
  <c r="BE394" i="1"/>
  <c r="AR394" i="1"/>
  <c r="AQ394" i="1"/>
  <c r="AM394" i="1"/>
  <c r="AJ394" i="1"/>
  <c r="AI394" i="1"/>
  <c r="AH394" i="1"/>
  <c r="AP394" i="1" s="1"/>
  <c r="AG394" i="1"/>
  <c r="AF394" i="1"/>
  <c r="AN394" i="1" s="1"/>
  <c r="AE394" i="1"/>
  <c r="AD394" i="1"/>
  <c r="AL394" i="1" s="1"/>
  <c r="BK393" i="1"/>
  <c r="BJ393" i="1"/>
  <c r="BI393" i="1"/>
  <c r="BH393" i="1"/>
  <c r="BG393" i="1"/>
  <c r="BF393" i="1"/>
  <c r="BE393" i="1"/>
  <c r="AR393" i="1"/>
  <c r="AN393" i="1"/>
  <c r="AL393" i="1"/>
  <c r="AJ393" i="1"/>
  <c r="AI393" i="1"/>
  <c r="AQ393" i="1" s="1"/>
  <c r="AH393" i="1"/>
  <c r="AP393" i="1" s="1"/>
  <c r="AG393" i="1"/>
  <c r="AO393" i="1" s="1"/>
  <c r="AF393" i="1"/>
  <c r="AE393" i="1"/>
  <c r="AM393" i="1" s="1"/>
  <c r="AD393" i="1"/>
  <c r="BK392" i="1"/>
  <c r="BJ392" i="1"/>
  <c r="BI392" i="1"/>
  <c r="BH392" i="1"/>
  <c r="BG392" i="1"/>
  <c r="BF392" i="1"/>
  <c r="BE392" i="1"/>
  <c r="AQ392" i="1"/>
  <c r="AM392" i="1"/>
  <c r="AJ392" i="1"/>
  <c r="AI392" i="1"/>
  <c r="AH392" i="1"/>
  <c r="AP392" i="1" s="1"/>
  <c r="AG392" i="1"/>
  <c r="AO392" i="1" s="1"/>
  <c r="AF392" i="1"/>
  <c r="AN392" i="1" s="1"/>
  <c r="AE392" i="1"/>
  <c r="AD392" i="1"/>
  <c r="AL392" i="1" s="1"/>
  <c r="BK391" i="1"/>
  <c r="BJ391" i="1"/>
  <c r="BI391" i="1"/>
  <c r="BH391" i="1"/>
  <c r="BG391" i="1"/>
  <c r="AN391" i="1" s="1"/>
  <c r="BF391" i="1"/>
  <c r="BE391" i="1"/>
  <c r="AR391" i="1"/>
  <c r="AM391" i="1"/>
  <c r="AJ391" i="1"/>
  <c r="AI391" i="1"/>
  <c r="AQ391" i="1" s="1"/>
  <c r="AH391" i="1"/>
  <c r="AP391" i="1" s="1"/>
  <c r="AG391" i="1"/>
  <c r="AF391" i="1"/>
  <c r="AE391" i="1"/>
  <c r="AD391" i="1"/>
  <c r="AL391" i="1" s="1"/>
  <c r="BK390" i="1"/>
  <c r="BJ390" i="1"/>
  <c r="BI390" i="1"/>
  <c r="BH390" i="1"/>
  <c r="BG390" i="1"/>
  <c r="BF390" i="1"/>
  <c r="BE390" i="1"/>
  <c r="AR390" i="1"/>
  <c r="AQ390" i="1"/>
  <c r="AN390" i="1"/>
  <c r="AJ390" i="1"/>
  <c r="AI390" i="1"/>
  <c r="AH390" i="1"/>
  <c r="AP390" i="1" s="1"/>
  <c r="AG390" i="1"/>
  <c r="AO390" i="1" s="1"/>
  <c r="AF390" i="1"/>
  <c r="AE390" i="1"/>
  <c r="AM390" i="1" s="1"/>
  <c r="AD390" i="1"/>
  <c r="AL390" i="1" s="1"/>
  <c r="BK389" i="1"/>
  <c r="BJ389" i="1"/>
  <c r="BI389" i="1"/>
  <c r="BH389" i="1"/>
  <c r="BG389" i="1"/>
  <c r="BF389" i="1"/>
  <c r="BE389" i="1"/>
  <c r="AR389" i="1"/>
  <c r="AP389" i="1"/>
  <c r="AM389" i="1"/>
  <c r="AJ389" i="1"/>
  <c r="AI389" i="1"/>
  <c r="AQ389" i="1" s="1"/>
  <c r="AH389" i="1"/>
  <c r="AG389" i="1"/>
  <c r="AF389" i="1"/>
  <c r="AN389" i="1" s="1"/>
  <c r="AE389" i="1"/>
  <c r="AD389" i="1"/>
  <c r="AL389" i="1" s="1"/>
  <c r="BK388" i="1"/>
  <c r="BJ388" i="1"/>
  <c r="BI388" i="1"/>
  <c r="BH388" i="1"/>
  <c r="BG388" i="1"/>
  <c r="BF388" i="1"/>
  <c r="BE388" i="1"/>
  <c r="AR388" i="1"/>
  <c r="AQ388" i="1"/>
  <c r="AM388" i="1"/>
  <c r="AJ388" i="1"/>
  <c r="AI388" i="1"/>
  <c r="AH388" i="1"/>
  <c r="AP388" i="1" s="1"/>
  <c r="AG388" i="1"/>
  <c r="AO388" i="1" s="1"/>
  <c r="AF388" i="1"/>
  <c r="AN388" i="1" s="1"/>
  <c r="AE388" i="1"/>
  <c r="AD388" i="1"/>
  <c r="AL388" i="1" s="1"/>
  <c r="BK387" i="1"/>
  <c r="BJ387" i="1"/>
  <c r="BI387" i="1"/>
  <c r="BH387" i="1"/>
  <c r="BG387" i="1"/>
  <c r="BF387" i="1"/>
  <c r="BE387" i="1"/>
  <c r="AR387" i="1"/>
  <c r="AN387" i="1"/>
  <c r="AJ387" i="1"/>
  <c r="AI387" i="1"/>
  <c r="AQ387" i="1" s="1"/>
  <c r="AH387" i="1"/>
  <c r="AP387" i="1" s="1"/>
  <c r="AG387" i="1"/>
  <c r="AO387" i="1" s="1"/>
  <c r="AF387" i="1"/>
  <c r="AE387" i="1"/>
  <c r="AM387" i="1" s="1"/>
  <c r="AD387" i="1"/>
  <c r="AL387" i="1" s="1"/>
  <c r="BK386" i="1"/>
  <c r="BJ386" i="1"/>
  <c r="BI386" i="1"/>
  <c r="BH386" i="1"/>
  <c r="AO386" i="1" s="1"/>
  <c r="BG386" i="1"/>
  <c r="BF386" i="1"/>
  <c r="BE386" i="1"/>
  <c r="AR386" i="1"/>
  <c r="AN386" i="1"/>
  <c r="AJ386" i="1"/>
  <c r="AI386" i="1"/>
  <c r="AQ386" i="1" s="1"/>
  <c r="AH386" i="1"/>
  <c r="AG386" i="1"/>
  <c r="AF386" i="1"/>
  <c r="AE386" i="1"/>
  <c r="AM386" i="1" s="1"/>
  <c r="AD386" i="1"/>
  <c r="AL386" i="1" s="1"/>
  <c r="BK385" i="1"/>
  <c r="BJ385" i="1"/>
  <c r="BI385" i="1"/>
  <c r="BH385" i="1"/>
  <c r="BG385" i="1"/>
  <c r="BF385" i="1"/>
  <c r="BE385" i="1"/>
  <c r="AL385" i="1" s="1"/>
  <c r="AR385" i="1"/>
  <c r="AO385" i="1"/>
  <c r="AN385" i="1"/>
  <c r="AJ385" i="1"/>
  <c r="AI385" i="1"/>
  <c r="AQ385" i="1" s="1"/>
  <c r="AH385" i="1"/>
  <c r="AG385" i="1"/>
  <c r="AF385" i="1"/>
  <c r="AE385" i="1"/>
  <c r="AM385" i="1" s="1"/>
  <c r="AD385" i="1"/>
  <c r="BK384" i="1"/>
  <c r="BJ384" i="1"/>
  <c r="BI384" i="1"/>
  <c r="BH384" i="1"/>
  <c r="BG384" i="1"/>
  <c r="BF384" i="1"/>
  <c r="BE384" i="1"/>
  <c r="AQ384" i="1"/>
  <c r="AN384" i="1"/>
  <c r="AJ384" i="1"/>
  <c r="AR384" i="1" s="1"/>
  <c r="AI384" i="1"/>
  <c r="AH384" i="1"/>
  <c r="AP384" i="1" s="1"/>
  <c r="AG384" i="1"/>
  <c r="AO384" i="1" s="1"/>
  <c r="AF384" i="1"/>
  <c r="AE384" i="1"/>
  <c r="AM384" i="1" s="1"/>
  <c r="AD384" i="1"/>
  <c r="AL384" i="1" s="1"/>
  <c r="BK383" i="1"/>
  <c r="BJ383" i="1"/>
  <c r="BI383" i="1"/>
  <c r="BH383" i="1"/>
  <c r="BG383" i="1"/>
  <c r="BF383" i="1"/>
  <c r="BE383" i="1"/>
  <c r="AN383" i="1"/>
  <c r="AJ383" i="1"/>
  <c r="AR383" i="1" s="1"/>
  <c r="AI383" i="1"/>
  <c r="AQ383" i="1" s="1"/>
  <c r="AH383" i="1"/>
  <c r="AP383" i="1" s="1"/>
  <c r="AG383" i="1"/>
  <c r="AF383" i="1"/>
  <c r="AE383" i="1"/>
  <c r="AM383" i="1" s="1"/>
  <c r="AD383" i="1"/>
  <c r="AL383" i="1" s="1"/>
  <c r="BK382" i="1"/>
  <c r="BJ382" i="1"/>
  <c r="BI382" i="1"/>
  <c r="BH382" i="1"/>
  <c r="BG382" i="1"/>
  <c r="BF382" i="1"/>
  <c r="BE382" i="1"/>
  <c r="AR382" i="1"/>
  <c r="AO382" i="1"/>
  <c r="AJ382" i="1"/>
  <c r="AI382" i="1"/>
  <c r="AQ382" i="1" s="1"/>
  <c r="AH382" i="1"/>
  <c r="AG382" i="1"/>
  <c r="AF382" i="1"/>
  <c r="AN382" i="1" s="1"/>
  <c r="AE382" i="1"/>
  <c r="AM382" i="1" s="1"/>
  <c r="AD382" i="1"/>
  <c r="BK381" i="1"/>
  <c r="BJ381" i="1"/>
  <c r="BI381" i="1"/>
  <c r="AP381" i="1" s="1"/>
  <c r="BH381" i="1"/>
  <c r="BG381" i="1"/>
  <c r="BF381" i="1"/>
  <c r="BE381" i="1"/>
  <c r="AN381" i="1"/>
  <c r="AJ381" i="1"/>
  <c r="AR381" i="1" s="1"/>
  <c r="AI381" i="1"/>
  <c r="AQ381" i="1" s="1"/>
  <c r="AH381" i="1"/>
  <c r="AG381" i="1"/>
  <c r="AO381" i="1" s="1"/>
  <c r="AF381" i="1"/>
  <c r="AE381" i="1"/>
  <c r="AM381" i="1" s="1"/>
  <c r="AD381" i="1"/>
  <c r="AL381" i="1" s="1"/>
  <c r="BK380" i="1"/>
  <c r="BJ380" i="1"/>
  <c r="BI380" i="1"/>
  <c r="BH380" i="1"/>
  <c r="BG380" i="1"/>
  <c r="BF380" i="1"/>
  <c r="AM380" i="1" s="1"/>
  <c r="BE380" i="1"/>
  <c r="AL380" i="1" s="1"/>
  <c r="AR380" i="1"/>
  <c r="AO380" i="1"/>
  <c r="AJ380" i="1"/>
  <c r="AI380" i="1"/>
  <c r="AQ380" i="1" s="1"/>
  <c r="AH380" i="1"/>
  <c r="AG380" i="1"/>
  <c r="AF380" i="1"/>
  <c r="AN380" i="1" s="1"/>
  <c r="AE380" i="1"/>
  <c r="AD380" i="1"/>
  <c r="BK379" i="1"/>
  <c r="AR379" i="1" s="1"/>
  <c r="BJ379" i="1"/>
  <c r="BI379" i="1"/>
  <c r="BH379" i="1"/>
  <c r="BG379" i="1"/>
  <c r="BF379" i="1"/>
  <c r="BE379" i="1"/>
  <c r="AO379" i="1"/>
  <c r="AJ379" i="1"/>
  <c r="AI379" i="1"/>
  <c r="AQ379" i="1" s="1"/>
  <c r="AH379" i="1"/>
  <c r="AP379" i="1" s="1"/>
  <c r="AG379" i="1"/>
  <c r="AF379" i="1"/>
  <c r="AN379" i="1" s="1"/>
  <c r="AE379" i="1"/>
  <c r="AM379" i="1" s="1"/>
  <c r="AD379" i="1"/>
  <c r="AL379" i="1" s="1"/>
  <c r="AJ378" i="1"/>
  <c r="AI378" i="1"/>
  <c r="AH378" i="1"/>
  <c r="AG378" i="1"/>
  <c r="AF378" i="1"/>
  <c r="AE378" i="1"/>
  <c r="AD378" i="1"/>
  <c r="AJ377" i="1"/>
  <c r="AI377" i="1"/>
  <c r="AH377" i="1"/>
  <c r="AG377" i="1"/>
  <c r="AF377" i="1"/>
  <c r="AE377" i="1"/>
  <c r="AD377" i="1"/>
  <c r="AJ376" i="1"/>
  <c r="AI376" i="1"/>
  <c r="AH376" i="1"/>
  <c r="AG376" i="1"/>
  <c r="AF376" i="1"/>
  <c r="AE376" i="1"/>
  <c r="AD376" i="1"/>
  <c r="AJ375" i="1"/>
  <c r="AI375" i="1"/>
  <c r="AH375" i="1"/>
  <c r="AG375" i="1"/>
  <c r="AF375" i="1"/>
  <c r="AE375" i="1"/>
  <c r="AD375" i="1"/>
  <c r="AJ374" i="1"/>
  <c r="AI374" i="1"/>
  <c r="AH374" i="1"/>
  <c r="AG374" i="1"/>
  <c r="AF374" i="1"/>
  <c r="AE374" i="1"/>
  <c r="AD374" i="1"/>
  <c r="AJ373" i="1"/>
  <c r="AI373" i="1"/>
  <c r="AH373" i="1"/>
  <c r="AG373" i="1"/>
  <c r="AF373" i="1"/>
  <c r="AE373" i="1"/>
  <c r="AD373" i="1"/>
  <c r="AJ372" i="1"/>
  <c r="AI372" i="1"/>
  <c r="AH372" i="1"/>
  <c r="AG372" i="1"/>
  <c r="AF372" i="1"/>
  <c r="AE372" i="1"/>
  <c r="AD372" i="1"/>
  <c r="AJ371" i="1"/>
  <c r="AI371" i="1"/>
  <c r="AH371" i="1"/>
  <c r="AG371" i="1"/>
  <c r="AF371" i="1"/>
  <c r="AE371" i="1"/>
  <c r="AD371" i="1"/>
  <c r="AJ370" i="1"/>
  <c r="AI370" i="1"/>
  <c r="AH370" i="1"/>
  <c r="AG370" i="1"/>
  <c r="AF370" i="1"/>
  <c r="AE370" i="1"/>
  <c r="AD370" i="1"/>
  <c r="AJ369" i="1"/>
  <c r="AI369" i="1"/>
  <c r="AH369" i="1"/>
  <c r="AG369" i="1"/>
  <c r="AF369" i="1"/>
  <c r="AE369" i="1"/>
  <c r="AD369" i="1"/>
  <c r="AJ368" i="1"/>
  <c r="AI368" i="1"/>
  <c r="AH368" i="1"/>
  <c r="AG368" i="1"/>
  <c r="AF368" i="1"/>
  <c r="AE368" i="1"/>
  <c r="AD368" i="1"/>
  <c r="AJ367" i="1"/>
  <c r="AI367" i="1"/>
  <c r="AH367" i="1"/>
  <c r="AG367" i="1"/>
  <c r="AF367" i="1"/>
  <c r="AE367" i="1"/>
  <c r="AD367" i="1"/>
  <c r="AJ366" i="1"/>
  <c r="AI366" i="1"/>
  <c r="AH366" i="1"/>
  <c r="AG366" i="1"/>
  <c r="AF366" i="1"/>
  <c r="AE366" i="1"/>
  <c r="AD366" i="1"/>
  <c r="AJ365" i="1"/>
  <c r="AI365" i="1"/>
  <c r="AH365" i="1"/>
  <c r="AG365" i="1"/>
  <c r="AF365" i="1"/>
  <c r="AE365" i="1"/>
  <c r="AD365" i="1"/>
  <c r="AJ364" i="1"/>
  <c r="AI364" i="1"/>
  <c r="AH364" i="1"/>
  <c r="AG364" i="1"/>
  <c r="AF364" i="1"/>
  <c r="AE364" i="1"/>
  <c r="AD364" i="1"/>
  <c r="AJ363" i="1"/>
  <c r="AI363" i="1"/>
  <c r="AH363" i="1"/>
  <c r="AG363" i="1"/>
  <c r="AF363" i="1"/>
  <c r="AE363" i="1"/>
  <c r="AD363" i="1"/>
  <c r="AJ362" i="1"/>
  <c r="AI362" i="1"/>
  <c r="AH362" i="1"/>
  <c r="AG362" i="1"/>
  <c r="AF362" i="1"/>
  <c r="AE362" i="1"/>
  <c r="AD362" i="1"/>
  <c r="AJ361" i="1"/>
  <c r="AI361" i="1"/>
  <c r="AH361" i="1"/>
  <c r="AG361" i="1"/>
  <c r="AF361" i="1"/>
  <c r="AE361" i="1"/>
  <c r="AD361" i="1"/>
  <c r="AJ360" i="1"/>
  <c r="AI360" i="1"/>
  <c r="AH360" i="1"/>
  <c r="AG360" i="1"/>
  <c r="AF360" i="1"/>
  <c r="AE360" i="1"/>
  <c r="AD360" i="1"/>
  <c r="AJ359" i="1"/>
  <c r="AI359" i="1"/>
  <c r="AH359" i="1"/>
  <c r="AG359" i="1"/>
  <c r="AF359" i="1"/>
  <c r="AE359" i="1"/>
  <c r="AD359" i="1"/>
  <c r="AJ358" i="1"/>
  <c r="AI358" i="1"/>
  <c r="AH358" i="1"/>
  <c r="AG358" i="1"/>
  <c r="AF358" i="1"/>
  <c r="AE358" i="1"/>
  <c r="AD358" i="1"/>
  <c r="AJ357" i="1"/>
  <c r="AI357" i="1"/>
  <c r="AH357" i="1"/>
  <c r="AG357" i="1"/>
  <c r="AF357" i="1"/>
  <c r="AE357" i="1"/>
  <c r="AD357" i="1"/>
  <c r="AJ356" i="1"/>
  <c r="AI356" i="1"/>
  <c r="AH356" i="1"/>
  <c r="AG356" i="1"/>
  <c r="AF356" i="1"/>
  <c r="AE356" i="1"/>
  <c r="AD356" i="1"/>
  <c r="BK355" i="1"/>
  <c r="BJ355" i="1"/>
  <c r="BI355" i="1"/>
  <c r="BH355" i="1"/>
  <c r="BG355" i="1"/>
  <c r="AN355" i="1" s="1"/>
  <c r="BF355" i="1"/>
  <c r="BE355" i="1"/>
  <c r="AP355" i="1"/>
  <c r="AL355" i="1"/>
  <c r="AJ355" i="1"/>
  <c r="AR355" i="1" s="1"/>
  <c r="AI355" i="1"/>
  <c r="AH355" i="1"/>
  <c r="AG355" i="1"/>
  <c r="AO355" i="1" s="1"/>
  <c r="AF355" i="1"/>
  <c r="AE355" i="1"/>
  <c r="AM355" i="1" s="1"/>
  <c r="AD355" i="1"/>
  <c r="BK354" i="1"/>
  <c r="BJ354" i="1"/>
  <c r="BI354" i="1"/>
  <c r="BH354" i="1"/>
  <c r="BG354" i="1"/>
  <c r="BF354" i="1"/>
  <c r="AM354" i="1" s="1"/>
  <c r="BE354" i="1"/>
  <c r="AQ354" i="1"/>
  <c r="AP354" i="1"/>
  <c r="AL354" i="1"/>
  <c r="AJ354" i="1"/>
  <c r="AR354" i="1" s="1"/>
  <c r="AI354" i="1"/>
  <c r="AH354" i="1"/>
  <c r="AG354" i="1"/>
  <c r="AO354" i="1" s="1"/>
  <c r="AF354" i="1"/>
  <c r="AE354" i="1"/>
  <c r="AD354" i="1"/>
  <c r="BK353" i="1"/>
  <c r="AR353" i="1" s="1"/>
  <c r="BJ353" i="1"/>
  <c r="BI353" i="1"/>
  <c r="BH353" i="1"/>
  <c r="BG353" i="1"/>
  <c r="BF353" i="1"/>
  <c r="BE353" i="1"/>
  <c r="AQ353" i="1"/>
  <c r="AO353" i="1"/>
  <c r="AM353" i="1"/>
  <c r="AJ353" i="1"/>
  <c r="AI353" i="1"/>
  <c r="AH353" i="1"/>
  <c r="AP353" i="1" s="1"/>
  <c r="AG353" i="1"/>
  <c r="AF353" i="1"/>
  <c r="AE353" i="1"/>
  <c r="AD353" i="1"/>
  <c r="AL353" i="1" s="1"/>
  <c r="BK352" i="1"/>
  <c r="BJ352" i="1"/>
  <c r="BI352" i="1"/>
  <c r="BH352" i="1"/>
  <c r="AO352" i="1" s="1"/>
  <c r="BG352" i="1"/>
  <c r="AN352" i="1" s="1"/>
  <c r="BF352" i="1"/>
  <c r="BE352" i="1"/>
  <c r="AR352" i="1"/>
  <c r="AQ352" i="1"/>
  <c r="AM352" i="1"/>
  <c r="AJ352" i="1"/>
  <c r="AI352" i="1"/>
  <c r="AH352" i="1"/>
  <c r="AP352" i="1" s="1"/>
  <c r="AG352" i="1"/>
  <c r="AF352" i="1"/>
  <c r="AE352" i="1"/>
  <c r="AD352" i="1"/>
  <c r="AL352" i="1" s="1"/>
  <c r="BK351" i="1"/>
  <c r="BJ351" i="1"/>
  <c r="BI351" i="1"/>
  <c r="BH351" i="1"/>
  <c r="BG351" i="1"/>
  <c r="BF351" i="1"/>
  <c r="BE351" i="1"/>
  <c r="AR351" i="1"/>
  <c r="AN351" i="1"/>
  <c r="AL351" i="1"/>
  <c r="AJ351" i="1"/>
  <c r="AI351" i="1"/>
  <c r="AQ351" i="1" s="1"/>
  <c r="AH351" i="1"/>
  <c r="AP351" i="1" s="1"/>
  <c r="AG351" i="1"/>
  <c r="AF351" i="1"/>
  <c r="AE351" i="1"/>
  <c r="AM351" i="1" s="1"/>
  <c r="AD351" i="1"/>
  <c r="BK350" i="1"/>
  <c r="BJ350" i="1"/>
  <c r="BI350" i="1"/>
  <c r="BH350" i="1"/>
  <c r="BG350" i="1"/>
  <c r="BF350" i="1"/>
  <c r="BE350" i="1"/>
  <c r="AQ350" i="1"/>
  <c r="AM350" i="1"/>
  <c r="AJ350" i="1"/>
  <c r="AI350" i="1"/>
  <c r="AH350" i="1"/>
  <c r="AP350" i="1" s="1"/>
  <c r="AG350" i="1"/>
  <c r="AO350" i="1" s="1"/>
  <c r="AF350" i="1"/>
  <c r="AN350" i="1" s="1"/>
  <c r="AE350" i="1"/>
  <c r="AD350" i="1"/>
  <c r="AL350" i="1" s="1"/>
  <c r="BK349" i="1"/>
  <c r="BJ349" i="1"/>
  <c r="BI349" i="1"/>
  <c r="BH349" i="1"/>
  <c r="BG349" i="1"/>
  <c r="AN349" i="1" s="1"/>
  <c r="BF349" i="1"/>
  <c r="BE349" i="1"/>
  <c r="AR349" i="1"/>
  <c r="AM349" i="1"/>
  <c r="AJ349" i="1"/>
  <c r="AI349" i="1"/>
  <c r="AQ349" i="1" s="1"/>
  <c r="AH349" i="1"/>
  <c r="AP349" i="1" s="1"/>
  <c r="AG349" i="1"/>
  <c r="AF349" i="1"/>
  <c r="AE349" i="1"/>
  <c r="AD349" i="1"/>
  <c r="AL349" i="1" s="1"/>
  <c r="BK348" i="1"/>
  <c r="BJ348" i="1"/>
  <c r="BI348" i="1"/>
  <c r="BH348" i="1"/>
  <c r="BG348" i="1"/>
  <c r="BF348" i="1"/>
  <c r="BE348" i="1"/>
  <c r="AR348" i="1"/>
  <c r="AQ348" i="1"/>
  <c r="AN348" i="1"/>
  <c r="AJ348" i="1"/>
  <c r="AI348" i="1"/>
  <c r="AH348" i="1"/>
  <c r="AP348" i="1" s="1"/>
  <c r="AG348" i="1"/>
  <c r="AO348" i="1" s="1"/>
  <c r="AF348" i="1"/>
  <c r="AE348" i="1"/>
  <c r="AM348" i="1" s="1"/>
  <c r="AD348" i="1"/>
  <c r="AL348" i="1" s="1"/>
  <c r="BK347" i="1"/>
  <c r="BJ347" i="1"/>
  <c r="BI347" i="1"/>
  <c r="AP347" i="1" s="1"/>
  <c r="BH347" i="1"/>
  <c r="AO347" i="1" s="1"/>
  <c r="BG347" i="1"/>
  <c r="BF347" i="1"/>
  <c r="BE347" i="1"/>
  <c r="AR347" i="1"/>
  <c r="AM347" i="1"/>
  <c r="AJ347" i="1"/>
  <c r="AI347" i="1"/>
  <c r="AH347" i="1"/>
  <c r="AG347" i="1"/>
  <c r="AF347" i="1"/>
  <c r="AN347" i="1" s="1"/>
  <c r="AE347" i="1"/>
  <c r="AD347" i="1"/>
  <c r="AL347" i="1" s="1"/>
  <c r="BK346" i="1"/>
  <c r="BJ346" i="1"/>
  <c r="BI346" i="1"/>
  <c r="BH346" i="1"/>
  <c r="BG346" i="1"/>
  <c r="BF346" i="1"/>
  <c r="BE346" i="1"/>
  <c r="AR346" i="1"/>
  <c r="AQ346" i="1"/>
  <c r="AM346" i="1"/>
  <c r="AJ346" i="1"/>
  <c r="AI346" i="1"/>
  <c r="AH346" i="1"/>
  <c r="AP346" i="1" s="1"/>
  <c r="AG346" i="1"/>
  <c r="AO346" i="1" s="1"/>
  <c r="AF346" i="1"/>
  <c r="AN346" i="1" s="1"/>
  <c r="AE346" i="1"/>
  <c r="AD346" i="1"/>
  <c r="AL346" i="1" s="1"/>
  <c r="BK345" i="1"/>
  <c r="BJ345" i="1"/>
  <c r="BI345" i="1"/>
  <c r="BH345" i="1"/>
  <c r="BG345" i="1"/>
  <c r="BF345" i="1"/>
  <c r="BE345" i="1"/>
  <c r="AR345" i="1"/>
  <c r="AP345" i="1"/>
  <c r="AN345" i="1"/>
  <c r="AJ345" i="1"/>
  <c r="AI345" i="1"/>
  <c r="AQ345" i="1" s="1"/>
  <c r="AH345" i="1"/>
  <c r="AG345" i="1"/>
  <c r="AO345" i="1" s="1"/>
  <c r="AF345" i="1"/>
  <c r="AE345" i="1"/>
  <c r="AM345" i="1" s="1"/>
  <c r="AD345" i="1"/>
  <c r="AL345" i="1" s="1"/>
  <c r="BK344" i="1"/>
  <c r="BJ344" i="1"/>
  <c r="BI344" i="1"/>
  <c r="BH344" i="1"/>
  <c r="AO344" i="1" s="1"/>
  <c r="BG344" i="1"/>
  <c r="BF344" i="1"/>
  <c r="BE344" i="1"/>
  <c r="AL344" i="1" s="1"/>
  <c r="AR344" i="1"/>
  <c r="AN344" i="1"/>
  <c r="AJ344" i="1"/>
  <c r="AI344" i="1"/>
  <c r="AQ344" i="1" s="1"/>
  <c r="AH344" i="1"/>
  <c r="AG344" i="1"/>
  <c r="AF344" i="1"/>
  <c r="AE344" i="1"/>
  <c r="AM344" i="1" s="1"/>
  <c r="AD344" i="1"/>
  <c r="BK343" i="1"/>
  <c r="AR343" i="1" s="1"/>
  <c r="BJ343" i="1"/>
  <c r="BI343" i="1"/>
  <c r="AP343" i="1" s="1"/>
  <c r="BH343" i="1"/>
  <c r="BG343" i="1"/>
  <c r="BF343" i="1"/>
  <c r="BE343" i="1"/>
  <c r="AL343" i="1" s="1"/>
  <c r="AO343" i="1"/>
  <c r="AN343" i="1"/>
  <c r="AJ343" i="1"/>
  <c r="AI343" i="1"/>
  <c r="AQ343" i="1" s="1"/>
  <c r="AH343" i="1"/>
  <c r="AG343" i="1"/>
  <c r="AF343" i="1"/>
  <c r="AE343" i="1"/>
  <c r="AM343" i="1" s="1"/>
  <c r="AD343" i="1"/>
  <c r="BK342" i="1"/>
  <c r="BJ342" i="1"/>
  <c r="BI342" i="1"/>
  <c r="BH342" i="1"/>
  <c r="BG342" i="1"/>
  <c r="BF342" i="1"/>
  <c r="BE342" i="1"/>
  <c r="AL342" i="1" s="1"/>
  <c r="AQ342" i="1"/>
  <c r="AN342" i="1"/>
  <c r="AJ342" i="1"/>
  <c r="AR342" i="1" s="1"/>
  <c r="AI342" i="1"/>
  <c r="AH342" i="1"/>
  <c r="AP342" i="1" s="1"/>
  <c r="AG342" i="1"/>
  <c r="AO342" i="1" s="1"/>
  <c r="AF342" i="1"/>
  <c r="AE342" i="1"/>
  <c r="AM342" i="1" s="1"/>
  <c r="AD342" i="1"/>
  <c r="BK341" i="1"/>
  <c r="BJ341" i="1"/>
  <c r="BI341" i="1"/>
  <c r="BH341" i="1"/>
  <c r="BG341" i="1"/>
  <c r="BF341" i="1"/>
  <c r="BE341" i="1"/>
  <c r="AP341" i="1"/>
  <c r="AN341" i="1"/>
  <c r="AJ341" i="1"/>
  <c r="AR341" i="1" s="1"/>
  <c r="AI341" i="1"/>
  <c r="AQ341" i="1" s="1"/>
  <c r="AH341" i="1"/>
  <c r="AG341" i="1"/>
  <c r="AF341" i="1"/>
  <c r="AE341" i="1"/>
  <c r="AM341" i="1" s="1"/>
  <c r="AD341" i="1"/>
  <c r="AL341" i="1" s="1"/>
  <c r="BK340" i="1"/>
  <c r="BJ340" i="1"/>
  <c r="BI340" i="1"/>
  <c r="BH340" i="1"/>
  <c r="BG340" i="1"/>
  <c r="BF340" i="1"/>
  <c r="BE340" i="1"/>
  <c r="AR340" i="1"/>
  <c r="AO340" i="1"/>
  <c r="AJ340" i="1"/>
  <c r="AI340" i="1"/>
  <c r="AQ340" i="1" s="1"/>
  <c r="AH340" i="1"/>
  <c r="AP340" i="1" s="1"/>
  <c r="AG340" i="1"/>
  <c r="AF340" i="1"/>
  <c r="AN340" i="1" s="1"/>
  <c r="AE340" i="1"/>
  <c r="AM340" i="1" s="1"/>
  <c r="AD340" i="1"/>
  <c r="BK339" i="1"/>
  <c r="BJ339" i="1"/>
  <c r="BI339" i="1"/>
  <c r="AP339" i="1" s="1"/>
  <c r="BH339" i="1"/>
  <c r="BG339" i="1"/>
  <c r="BF339" i="1"/>
  <c r="BE339" i="1"/>
  <c r="AN339" i="1"/>
  <c r="AJ339" i="1"/>
  <c r="AR339" i="1" s="1"/>
  <c r="AI339" i="1"/>
  <c r="AQ339" i="1" s="1"/>
  <c r="AH339" i="1"/>
  <c r="AG339" i="1"/>
  <c r="AO339" i="1" s="1"/>
  <c r="AF339" i="1"/>
  <c r="AE339" i="1"/>
  <c r="AM339" i="1" s="1"/>
  <c r="AD339" i="1"/>
  <c r="AL339" i="1" s="1"/>
  <c r="BK338" i="1"/>
  <c r="BJ338" i="1"/>
  <c r="BI338" i="1"/>
  <c r="BH338" i="1"/>
  <c r="BG338" i="1"/>
  <c r="BF338" i="1"/>
  <c r="AM338" i="1" s="1"/>
  <c r="BE338" i="1"/>
  <c r="AL338" i="1" s="1"/>
  <c r="AR338" i="1"/>
  <c r="AO338" i="1"/>
  <c r="AJ338" i="1"/>
  <c r="AI338" i="1"/>
  <c r="AQ338" i="1" s="1"/>
  <c r="AH338" i="1"/>
  <c r="AP338" i="1" s="1"/>
  <c r="AG338" i="1"/>
  <c r="AF338" i="1"/>
  <c r="AE338" i="1"/>
  <c r="AD338" i="1"/>
  <c r="BK337" i="1"/>
  <c r="AR337" i="1" s="1"/>
  <c r="BJ337" i="1"/>
  <c r="BI337" i="1"/>
  <c r="BH337" i="1"/>
  <c r="BG337" i="1"/>
  <c r="BF337" i="1"/>
  <c r="BE337" i="1"/>
  <c r="AQ337" i="1"/>
  <c r="AO337" i="1"/>
  <c r="AJ337" i="1"/>
  <c r="AI337" i="1"/>
  <c r="AH337" i="1"/>
  <c r="AP337" i="1" s="1"/>
  <c r="AG337" i="1"/>
  <c r="AF337" i="1"/>
  <c r="AN337" i="1" s="1"/>
  <c r="AE337" i="1"/>
  <c r="AM337" i="1" s="1"/>
  <c r="AD337" i="1"/>
  <c r="AL337" i="1" s="1"/>
  <c r="BK336" i="1"/>
  <c r="BJ336" i="1"/>
  <c r="BI336" i="1"/>
  <c r="BH336" i="1"/>
  <c r="BG336" i="1"/>
  <c r="BF336" i="1"/>
  <c r="AM336" i="1" s="1"/>
  <c r="BE336" i="1"/>
  <c r="AO336" i="1"/>
  <c r="AJ336" i="1"/>
  <c r="AR336" i="1" s="1"/>
  <c r="AI336" i="1"/>
  <c r="AQ336" i="1" s="1"/>
  <c r="AH336" i="1"/>
  <c r="AP336" i="1" s="1"/>
  <c r="AG336" i="1"/>
  <c r="AF336" i="1"/>
  <c r="AN336" i="1" s="1"/>
  <c r="AE336" i="1"/>
  <c r="AD336" i="1"/>
  <c r="AL336" i="1" s="1"/>
  <c r="BK335" i="1"/>
  <c r="BJ335" i="1"/>
  <c r="AQ335" i="1" s="1"/>
  <c r="BI335" i="1"/>
  <c r="BH335" i="1"/>
  <c r="BG335" i="1"/>
  <c r="BF335" i="1"/>
  <c r="BE335" i="1"/>
  <c r="AL335" i="1" s="1"/>
  <c r="AP335" i="1"/>
  <c r="AO335" i="1"/>
  <c r="AJ335" i="1"/>
  <c r="AR335" i="1" s="1"/>
  <c r="AI335" i="1"/>
  <c r="AH335" i="1"/>
  <c r="AG335" i="1"/>
  <c r="AF335" i="1"/>
  <c r="AN335" i="1" s="1"/>
  <c r="AE335" i="1"/>
  <c r="AD335" i="1"/>
  <c r="AJ334" i="1"/>
  <c r="AI334" i="1"/>
  <c r="AH334" i="1"/>
  <c r="AG334" i="1"/>
  <c r="AF334" i="1"/>
  <c r="AE334" i="1"/>
  <c r="AD334" i="1"/>
  <c r="BK333" i="1"/>
  <c r="BJ333" i="1"/>
  <c r="BI333" i="1"/>
  <c r="AP333" i="1" s="1"/>
  <c r="BH333" i="1"/>
  <c r="BG333" i="1"/>
  <c r="BF333" i="1"/>
  <c r="BE333" i="1"/>
  <c r="AL333" i="1" s="1"/>
  <c r="AR333" i="1"/>
  <c r="AN333" i="1"/>
  <c r="AJ333" i="1"/>
  <c r="AI333" i="1"/>
  <c r="AQ333" i="1" s="1"/>
  <c r="AH333" i="1"/>
  <c r="AG333" i="1"/>
  <c r="AO333" i="1" s="1"/>
  <c r="AF333" i="1"/>
  <c r="AE333" i="1"/>
  <c r="AM333" i="1" s="1"/>
  <c r="AD333" i="1"/>
  <c r="BK332" i="1"/>
  <c r="BJ332" i="1"/>
  <c r="BI332" i="1"/>
  <c r="AP332" i="1" s="1"/>
  <c r="BH332" i="1"/>
  <c r="BG332" i="1"/>
  <c r="BF332" i="1"/>
  <c r="BE332" i="1"/>
  <c r="AO332" i="1"/>
  <c r="AM332" i="1"/>
  <c r="AJ332" i="1"/>
  <c r="AR332" i="1" s="1"/>
  <c r="AI332" i="1"/>
  <c r="AQ332" i="1" s="1"/>
  <c r="AH332" i="1"/>
  <c r="AG332" i="1"/>
  <c r="AF332" i="1"/>
  <c r="AN332" i="1" s="1"/>
  <c r="AE332" i="1"/>
  <c r="AD332" i="1"/>
  <c r="BK331" i="1"/>
  <c r="BJ331" i="1"/>
  <c r="BI331" i="1"/>
  <c r="BH331" i="1"/>
  <c r="BG331" i="1"/>
  <c r="BF331" i="1"/>
  <c r="BE331" i="1"/>
  <c r="AR331" i="1"/>
  <c r="AO331" i="1"/>
  <c r="AM331" i="1"/>
  <c r="AJ331" i="1"/>
  <c r="AI331" i="1"/>
  <c r="AQ331" i="1" s="1"/>
  <c r="AH331" i="1"/>
  <c r="AG331" i="1"/>
  <c r="AF331" i="1"/>
  <c r="AN331" i="1" s="1"/>
  <c r="AE331" i="1"/>
  <c r="AD331" i="1"/>
  <c r="AL331" i="1" s="1"/>
  <c r="BK330" i="1"/>
  <c r="BJ330" i="1"/>
  <c r="BI330" i="1"/>
  <c r="BH330" i="1"/>
  <c r="BG330" i="1"/>
  <c r="BF330" i="1"/>
  <c r="BE330" i="1"/>
  <c r="AQ330" i="1"/>
  <c r="AO330" i="1"/>
  <c r="AJ330" i="1"/>
  <c r="AR330" i="1" s="1"/>
  <c r="AI330" i="1"/>
  <c r="AH330" i="1"/>
  <c r="AG330" i="1"/>
  <c r="AF330" i="1"/>
  <c r="AN330" i="1" s="1"/>
  <c r="AE330" i="1"/>
  <c r="AD330" i="1"/>
  <c r="AL330" i="1" s="1"/>
  <c r="BK329" i="1"/>
  <c r="BJ329" i="1"/>
  <c r="BI329" i="1"/>
  <c r="BH329" i="1"/>
  <c r="BG329" i="1"/>
  <c r="BF329" i="1"/>
  <c r="BE329" i="1"/>
  <c r="AP329" i="1"/>
  <c r="AN329" i="1"/>
  <c r="AL329" i="1"/>
  <c r="AJ329" i="1"/>
  <c r="AR329" i="1" s="1"/>
  <c r="AI329" i="1"/>
  <c r="AH329" i="1"/>
  <c r="AG329" i="1"/>
  <c r="AO329" i="1" s="1"/>
  <c r="AF329" i="1"/>
  <c r="AE329" i="1"/>
  <c r="AD329" i="1"/>
  <c r="BK328" i="1"/>
  <c r="BJ328" i="1"/>
  <c r="BI328" i="1"/>
  <c r="BH328" i="1"/>
  <c r="BG328" i="1"/>
  <c r="BF328" i="1"/>
  <c r="BE328" i="1"/>
  <c r="AQ328" i="1"/>
  <c r="AM328" i="1"/>
  <c r="AJ328" i="1"/>
  <c r="AI328" i="1"/>
  <c r="AH328" i="1"/>
  <c r="AP328" i="1" s="1"/>
  <c r="AG328" i="1"/>
  <c r="AO328" i="1" s="1"/>
  <c r="AF328" i="1"/>
  <c r="AE328" i="1"/>
  <c r="AD328" i="1"/>
  <c r="AL328" i="1" s="1"/>
  <c r="BK327" i="1"/>
  <c r="BJ327" i="1"/>
  <c r="BI327" i="1"/>
  <c r="BH327" i="1"/>
  <c r="BG327" i="1"/>
  <c r="BF327" i="1"/>
  <c r="BE327" i="1"/>
  <c r="AR327" i="1"/>
  <c r="AP327" i="1"/>
  <c r="AN327" i="1"/>
  <c r="AJ327" i="1"/>
  <c r="AI327" i="1"/>
  <c r="AQ327" i="1" s="1"/>
  <c r="AH327" i="1"/>
  <c r="AG327" i="1"/>
  <c r="AO327" i="1" s="1"/>
  <c r="AF327" i="1"/>
  <c r="AE327" i="1"/>
  <c r="AM327" i="1" s="1"/>
  <c r="AD327" i="1"/>
  <c r="AL327" i="1" s="1"/>
  <c r="BK326" i="1"/>
  <c r="BJ326" i="1"/>
  <c r="BI326" i="1"/>
  <c r="BH326" i="1"/>
  <c r="BG326" i="1"/>
  <c r="BF326" i="1"/>
  <c r="BE326" i="1"/>
  <c r="AO326" i="1"/>
  <c r="AM326" i="1"/>
  <c r="AJ326" i="1"/>
  <c r="AR326" i="1" s="1"/>
  <c r="AI326" i="1"/>
  <c r="AQ326" i="1" s="1"/>
  <c r="AH326" i="1"/>
  <c r="AP326" i="1" s="1"/>
  <c r="AG326" i="1"/>
  <c r="AF326" i="1"/>
  <c r="AN326" i="1" s="1"/>
  <c r="AE326" i="1"/>
  <c r="AD326" i="1"/>
  <c r="AL326" i="1" s="1"/>
  <c r="BK325" i="1"/>
  <c r="BJ325" i="1"/>
  <c r="BI325" i="1"/>
  <c r="BH325" i="1"/>
  <c r="BG325" i="1"/>
  <c r="BF325" i="1"/>
  <c r="BE325" i="1"/>
  <c r="AR325" i="1"/>
  <c r="AP325" i="1"/>
  <c r="AL325" i="1"/>
  <c r="AJ325" i="1"/>
  <c r="AI325" i="1"/>
  <c r="AQ325" i="1" s="1"/>
  <c r="AH325" i="1"/>
  <c r="AG325" i="1"/>
  <c r="AO325" i="1" s="1"/>
  <c r="AF325" i="1"/>
  <c r="AN325" i="1" s="1"/>
  <c r="AE325" i="1"/>
  <c r="AM325" i="1" s="1"/>
  <c r="AD325" i="1"/>
  <c r="BK324" i="1"/>
  <c r="BJ324" i="1"/>
  <c r="BI324" i="1"/>
  <c r="BH324" i="1"/>
  <c r="BG324" i="1"/>
  <c r="BF324" i="1"/>
  <c r="BE324" i="1"/>
  <c r="AQ324" i="1"/>
  <c r="AO324" i="1"/>
  <c r="AM324" i="1"/>
  <c r="AJ324" i="1"/>
  <c r="AR324" i="1" s="1"/>
  <c r="AI324" i="1"/>
  <c r="AH324" i="1"/>
  <c r="AP324" i="1" s="1"/>
  <c r="AG324" i="1"/>
  <c r="AF324" i="1"/>
  <c r="AN324" i="1" s="1"/>
  <c r="AE324" i="1"/>
  <c r="AD324" i="1"/>
  <c r="AL324" i="1" s="1"/>
  <c r="BK323" i="1"/>
  <c r="BJ323" i="1"/>
  <c r="BI323" i="1"/>
  <c r="BH323" i="1"/>
  <c r="BG323" i="1"/>
  <c r="BF323" i="1"/>
  <c r="BE323" i="1"/>
  <c r="AR323" i="1"/>
  <c r="AN323" i="1"/>
  <c r="AL323" i="1"/>
  <c r="AJ323" i="1"/>
  <c r="AI323" i="1"/>
  <c r="AQ323" i="1" s="1"/>
  <c r="AH323" i="1"/>
  <c r="AP323" i="1" s="1"/>
  <c r="AG323" i="1"/>
  <c r="AO323" i="1" s="1"/>
  <c r="AF323" i="1"/>
  <c r="AE323" i="1"/>
  <c r="AM323" i="1" s="1"/>
  <c r="AD323" i="1"/>
  <c r="BK322" i="1"/>
  <c r="BJ322" i="1"/>
  <c r="BI322" i="1"/>
  <c r="BH322" i="1"/>
  <c r="BG322" i="1"/>
  <c r="BF322" i="1"/>
  <c r="BE322" i="1"/>
  <c r="AQ322" i="1"/>
  <c r="AO322" i="1"/>
  <c r="AJ322" i="1"/>
  <c r="AR322" i="1" s="1"/>
  <c r="AI322" i="1"/>
  <c r="AH322" i="1"/>
  <c r="AG322" i="1"/>
  <c r="AF322" i="1"/>
  <c r="AN322" i="1" s="1"/>
  <c r="AE322" i="1"/>
  <c r="AM322" i="1" s="1"/>
  <c r="AD322" i="1"/>
  <c r="AL322" i="1" s="1"/>
  <c r="BK321" i="1"/>
  <c r="BJ321" i="1"/>
  <c r="BI321" i="1"/>
  <c r="BH321" i="1"/>
  <c r="BG321" i="1"/>
  <c r="BF321" i="1"/>
  <c r="BE321" i="1"/>
  <c r="AP321" i="1"/>
  <c r="AN321" i="1"/>
  <c r="AL321" i="1"/>
  <c r="AJ321" i="1"/>
  <c r="AR321" i="1" s="1"/>
  <c r="AI321" i="1"/>
  <c r="AH321" i="1"/>
  <c r="AG321" i="1"/>
  <c r="AO321" i="1" s="1"/>
  <c r="AF321" i="1"/>
  <c r="AE321" i="1"/>
  <c r="AM321" i="1" s="1"/>
  <c r="AD321" i="1"/>
  <c r="AJ320" i="1"/>
  <c r="AI320" i="1"/>
  <c r="AH320" i="1"/>
  <c r="AG320" i="1"/>
  <c r="AF320" i="1"/>
  <c r="AE320" i="1"/>
  <c r="AD320" i="1"/>
  <c r="AJ319" i="1"/>
  <c r="AI319" i="1"/>
  <c r="AH319" i="1"/>
  <c r="AG319" i="1"/>
  <c r="AF319" i="1"/>
  <c r="AE319" i="1"/>
  <c r="AD319" i="1"/>
  <c r="AJ318" i="1"/>
  <c r="AI318" i="1"/>
  <c r="AH318" i="1"/>
  <c r="AG318" i="1"/>
  <c r="AF318" i="1"/>
  <c r="AE318" i="1"/>
  <c r="AD318" i="1"/>
  <c r="AJ317" i="1"/>
  <c r="AI317" i="1"/>
  <c r="AH317" i="1"/>
  <c r="AG317" i="1"/>
  <c r="AF317" i="1"/>
  <c r="AE317" i="1"/>
  <c r="AD317" i="1"/>
  <c r="AJ316" i="1"/>
  <c r="AI316" i="1"/>
  <c r="AH316" i="1"/>
  <c r="AG316" i="1"/>
  <c r="AF316" i="1"/>
  <c r="AE316" i="1"/>
  <c r="AD316" i="1"/>
  <c r="BJ315" i="1"/>
  <c r="AQ315" i="1" s="1"/>
  <c r="BH315" i="1"/>
  <c r="BG315" i="1"/>
  <c r="BF315" i="1"/>
  <c r="BE315" i="1"/>
  <c r="BC315" i="1"/>
  <c r="BK315" i="1" s="1"/>
  <c r="AO315" i="1"/>
  <c r="AM315" i="1"/>
  <c r="AJ315" i="1"/>
  <c r="AI315" i="1"/>
  <c r="AH315" i="1"/>
  <c r="AG315" i="1"/>
  <c r="AF315" i="1"/>
  <c r="AN315" i="1" s="1"/>
  <c r="AE315" i="1"/>
  <c r="AD315" i="1"/>
  <c r="AL315" i="1" s="1"/>
  <c r="BK314" i="1"/>
  <c r="BJ314" i="1"/>
  <c r="BI314" i="1"/>
  <c r="BH314" i="1"/>
  <c r="BG314" i="1"/>
  <c r="BF314" i="1"/>
  <c r="BE314" i="1"/>
  <c r="AR314" i="1"/>
  <c r="AN314" i="1"/>
  <c r="AL314" i="1"/>
  <c r="AJ314" i="1"/>
  <c r="AI314" i="1"/>
  <c r="AQ314" i="1" s="1"/>
  <c r="AH314" i="1"/>
  <c r="AP314" i="1" s="1"/>
  <c r="AG314" i="1"/>
  <c r="AO314" i="1" s="1"/>
  <c r="AF314" i="1"/>
  <c r="AE314" i="1"/>
  <c r="AM314" i="1" s="1"/>
  <c r="AD314" i="1"/>
  <c r="AJ313" i="1"/>
  <c r="AI313" i="1"/>
  <c r="AH313" i="1"/>
  <c r="AG313" i="1"/>
  <c r="AF313" i="1"/>
  <c r="AE313" i="1"/>
  <c r="AD313" i="1"/>
  <c r="AJ312" i="1"/>
  <c r="AI312" i="1"/>
  <c r="AH312" i="1"/>
  <c r="AG312" i="1"/>
  <c r="AF312" i="1"/>
  <c r="AE312" i="1"/>
  <c r="AD312" i="1"/>
  <c r="AJ311" i="1"/>
  <c r="AI311" i="1"/>
  <c r="AH311" i="1"/>
  <c r="AG311" i="1"/>
  <c r="AF311" i="1"/>
  <c r="AE311" i="1"/>
  <c r="AD311" i="1"/>
  <c r="AJ310" i="1"/>
  <c r="AI310" i="1"/>
  <c r="AH310" i="1"/>
  <c r="AG310" i="1"/>
  <c r="AF310" i="1"/>
  <c r="AE310" i="1"/>
  <c r="AD310" i="1"/>
  <c r="AJ309" i="1"/>
  <c r="AI309" i="1"/>
  <c r="AH309" i="1"/>
  <c r="AG309" i="1"/>
  <c r="AF309" i="1"/>
  <c r="AE309" i="1"/>
  <c r="AD309" i="1"/>
  <c r="AJ308" i="1"/>
  <c r="AI308" i="1"/>
  <c r="AH308" i="1"/>
  <c r="AG308" i="1"/>
  <c r="AF308" i="1"/>
  <c r="AE308" i="1"/>
  <c r="AD308" i="1"/>
  <c r="AJ307" i="1"/>
  <c r="AI307" i="1"/>
  <c r="AH307" i="1"/>
  <c r="AG307" i="1"/>
  <c r="AF307" i="1"/>
  <c r="AE307" i="1"/>
  <c r="AD307" i="1"/>
  <c r="AJ306" i="1"/>
  <c r="AI306" i="1"/>
  <c r="AH306" i="1"/>
  <c r="AG306" i="1"/>
  <c r="AF306" i="1"/>
  <c r="AE306" i="1"/>
  <c r="AD306" i="1"/>
  <c r="BK305" i="1"/>
  <c r="BJ305" i="1"/>
  <c r="BI305" i="1"/>
  <c r="BH305" i="1"/>
  <c r="BG305" i="1"/>
  <c r="BF305" i="1"/>
  <c r="BE305" i="1"/>
  <c r="AQ305" i="1"/>
  <c r="AO305" i="1"/>
  <c r="AJ305" i="1"/>
  <c r="AR305" i="1" s="1"/>
  <c r="AI305" i="1"/>
  <c r="AH305" i="1"/>
  <c r="AP305" i="1" s="1"/>
  <c r="AG305" i="1"/>
  <c r="AF305" i="1"/>
  <c r="AN305" i="1" s="1"/>
  <c r="AE305" i="1"/>
  <c r="AM305" i="1" s="1"/>
  <c r="AD305" i="1"/>
  <c r="AL305" i="1" s="1"/>
  <c r="BK304" i="1"/>
  <c r="BJ304" i="1"/>
  <c r="BI304" i="1"/>
  <c r="BH304" i="1"/>
  <c r="BG304" i="1"/>
  <c r="BF304" i="1"/>
  <c r="BE304" i="1"/>
  <c r="AP304" i="1"/>
  <c r="AN304" i="1"/>
  <c r="AL304" i="1"/>
  <c r="AJ304" i="1"/>
  <c r="AR304" i="1" s="1"/>
  <c r="AI304" i="1"/>
  <c r="AQ304" i="1" s="1"/>
  <c r="AH304" i="1"/>
  <c r="AG304" i="1"/>
  <c r="AO304" i="1" s="1"/>
  <c r="AF304" i="1"/>
  <c r="AE304" i="1"/>
  <c r="AM304" i="1" s="1"/>
  <c r="AD304" i="1"/>
  <c r="AJ303" i="1"/>
  <c r="AI303" i="1"/>
  <c r="AH303" i="1"/>
  <c r="AG303" i="1"/>
  <c r="AF303" i="1"/>
  <c r="AE303" i="1"/>
  <c r="AD303" i="1"/>
  <c r="AJ302" i="1"/>
  <c r="AI302" i="1"/>
  <c r="AH302" i="1"/>
  <c r="AG302" i="1"/>
  <c r="AF302" i="1"/>
  <c r="AE302" i="1"/>
  <c r="AD302" i="1"/>
  <c r="BK301" i="1"/>
  <c r="BJ301" i="1"/>
  <c r="BI301" i="1"/>
  <c r="BH301" i="1"/>
  <c r="BG301" i="1"/>
  <c r="BF301" i="1"/>
  <c r="BE301" i="1"/>
  <c r="AQ301" i="1"/>
  <c r="AO301" i="1"/>
  <c r="AJ301" i="1"/>
  <c r="AR301" i="1" s="1"/>
  <c r="AI301" i="1"/>
  <c r="AH301" i="1"/>
  <c r="AP301" i="1" s="1"/>
  <c r="AG301" i="1"/>
  <c r="AF301" i="1"/>
  <c r="AN301" i="1" s="1"/>
  <c r="AE301" i="1"/>
  <c r="AM301" i="1" s="1"/>
  <c r="AD301" i="1"/>
  <c r="BK300" i="1"/>
  <c r="BJ300" i="1"/>
  <c r="BI300" i="1"/>
  <c r="BH300" i="1"/>
  <c r="BG300" i="1"/>
  <c r="BF300" i="1"/>
  <c r="BE300" i="1"/>
  <c r="AP300" i="1"/>
  <c r="AN300" i="1"/>
  <c r="AL300" i="1"/>
  <c r="AJ300" i="1"/>
  <c r="AR300" i="1" s="1"/>
  <c r="AI300" i="1"/>
  <c r="AQ300" i="1" s="1"/>
  <c r="AH300" i="1"/>
  <c r="AG300" i="1"/>
  <c r="AO300" i="1" s="1"/>
  <c r="AF300" i="1"/>
  <c r="AE300" i="1"/>
  <c r="AD300" i="1"/>
  <c r="AJ299" i="1"/>
  <c r="AI299" i="1"/>
  <c r="AH299" i="1"/>
  <c r="AG299" i="1"/>
  <c r="AF299" i="1"/>
  <c r="AE299" i="1"/>
  <c r="AD299" i="1"/>
  <c r="AJ298" i="1"/>
  <c r="AI298" i="1"/>
  <c r="AH298" i="1"/>
  <c r="AG298" i="1"/>
  <c r="AF298" i="1"/>
  <c r="AE298" i="1"/>
  <c r="AD298" i="1"/>
  <c r="BK297" i="1"/>
  <c r="BJ297" i="1"/>
  <c r="BI297" i="1"/>
  <c r="BH297" i="1"/>
  <c r="BG297" i="1"/>
  <c r="BF297" i="1"/>
  <c r="BE297" i="1"/>
  <c r="AQ297" i="1"/>
  <c r="AO297" i="1"/>
  <c r="AJ297" i="1"/>
  <c r="AR297" i="1" s="1"/>
  <c r="AI297" i="1"/>
  <c r="AH297" i="1"/>
  <c r="AP297" i="1" s="1"/>
  <c r="AG297" i="1"/>
  <c r="AF297" i="1"/>
  <c r="AN297" i="1" s="1"/>
  <c r="AE297" i="1"/>
  <c r="AM297" i="1" s="1"/>
  <c r="AD297" i="1"/>
  <c r="BK296" i="1"/>
  <c r="BJ296" i="1"/>
  <c r="BI296" i="1"/>
  <c r="BH296" i="1"/>
  <c r="BG296" i="1"/>
  <c r="BF296" i="1"/>
  <c r="BE296" i="1"/>
  <c r="AP296" i="1"/>
  <c r="AN296" i="1"/>
  <c r="AL296" i="1"/>
  <c r="AJ296" i="1"/>
  <c r="AR296" i="1" s="1"/>
  <c r="AI296" i="1"/>
  <c r="AH296" i="1"/>
  <c r="AG296" i="1"/>
  <c r="AO296" i="1" s="1"/>
  <c r="AF296" i="1"/>
  <c r="AE296" i="1"/>
  <c r="AD296" i="1"/>
  <c r="BK295" i="1"/>
  <c r="BJ295" i="1"/>
  <c r="BI295" i="1"/>
  <c r="BH295" i="1"/>
  <c r="BG295" i="1"/>
  <c r="BF295" i="1"/>
  <c r="BE295" i="1"/>
  <c r="AQ295" i="1"/>
  <c r="AM295" i="1"/>
  <c r="AJ295" i="1"/>
  <c r="AI295" i="1"/>
  <c r="AH295" i="1"/>
  <c r="AP295" i="1" s="1"/>
  <c r="AG295" i="1"/>
  <c r="AO295" i="1" s="1"/>
  <c r="AF295" i="1"/>
  <c r="AE295" i="1"/>
  <c r="AD295" i="1"/>
  <c r="AL295" i="1" s="1"/>
  <c r="BK294" i="1"/>
  <c r="BJ294" i="1"/>
  <c r="BI294" i="1"/>
  <c r="BH294" i="1"/>
  <c r="BG294" i="1"/>
  <c r="BF294" i="1"/>
  <c r="BE294" i="1"/>
  <c r="AR294" i="1"/>
  <c r="AP294" i="1"/>
  <c r="AN294" i="1"/>
  <c r="AJ294" i="1"/>
  <c r="AI294" i="1"/>
  <c r="AQ294" i="1" s="1"/>
  <c r="AH294" i="1"/>
  <c r="AG294" i="1"/>
  <c r="AO294" i="1" s="1"/>
  <c r="AF294" i="1"/>
  <c r="AE294" i="1"/>
  <c r="AM294" i="1" s="1"/>
  <c r="AD294" i="1"/>
  <c r="AL294" i="1" s="1"/>
  <c r="BK293" i="1"/>
  <c r="BJ293" i="1"/>
  <c r="BI293" i="1"/>
  <c r="BH293" i="1"/>
  <c r="BG293" i="1"/>
  <c r="BF293" i="1"/>
  <c r="BE293" i="1"/>
  <c r="AO293" i="1"/>
  <c r="AM293" i="1"/>
  <c r="AJ293" i="1"/>
  <c r="AR293" i="1" s="1"/>
  <c r="AI293" i="1"/>
  <c r="AQ293" i="1" s="1"/>
  <c r="AH293" i="1"/>
  <c r="AP293" i="1" s="1"/>
  <c r="AG293" i="1"/>
  <c r="AF293" i="1"/>
  <c r="AN293" i="1" s="1"/>
  <c r="AE293" i="1"/>
  <c r="AD293" i="1"/>
  <c r="AL293" i="1" s="1"/>
  <c r="BK292" i="1"/>
  <c r="BJ292" i="1"/>
  <c r="BI292" i="1"/>
  <c r="BH292" i="1"/>
  <c r="BG292" i="1"/>
  <c r="BF292" i="1"/>
  <c r="BE292" i="1"/>
  <c r="AR292" i="1"/>
  <c r="AP292" i="1"/>
  <c r="AL292" i="1"/>
  <c r="AJ292" i="1"/>
  <c r="AI292" i="1"/>
  <c r="AQ292" i="1" s="1"/>
  <c r="AH292" i="1"/>
  <c r="AG292" i="1"/>
  <c r="AO292" i="1" s="1"/>
  <c r="AF292" i="1"/>
  <c r="AN292" i="1" s="1"/>
  <c r="AE292" i="1"/>
  <c r="AM292" i="1" s="1"/>
  <c r="AD292" i="1"/>
  <c r="BK291" i="1"/>
  <c r="BJ291" i="1"/>
  <c r="BI291" i="1"/>
  <c r="BH291" i="1"/>
  <c r="BG291" i="1"/>
  <c r="BF291" i="1"/>
  <c r="BE291" i="1"/>
  <c r="AQ291" i="1"/>
  <c r="AO291" i="1"/>
  <c r="AM291" i="1"/>
  <c r="AJ291" i="1"/>
  <c r="AR291" i="1" s="1"/>
  <c r="AI291" i="1"/>
  <c r="AH291" i="1"/>
  <c r="AP291" i="1" s="1"/>
  <c r="AG291" i="1"/>
  <c r="AF291" i="1"/>
  <c r="AN291" i="1" s="1"/>
  <c r="AE291" i="1"/>
  <c r="AD291" i="1"/>
  <c r="AL291" i="1" s="1"/>
  <c r="BK290" i="1"/>
  <c r="BJ290" i="1"/>
  <c r="BI290" i="1"/>
  <c r="BH290" i="1"/>
  <c r="BG290" i="1"/>
  <c r="BF290" i="1"/>
  <c r="BE290" i="1"/>
  <c r="AR290" i="1"/>
  <c r="AN290" i="1"/>
  <c r="AL290" i="1"/>
  <c r="AJ290" i="1"/>
  <c r="AI290" i="1"/>
  <c r="AQ290" i="1" s="1"/>
  <c r="AH290" i="1"/>
  <c r="AP290" i="1" s="1"/>
  <c r="AG290" i="1"/>
  <c r="AO290" i="1" s="1"/>
  <c r="AF290" i="1"/>
  <c r="AE290" i="1"/>
  <c r="AM290" i="1" s="1"/>
  <c r="AD290" i="1"/>
  <c r="BK289" i="1"/>
  <c r="BJ289" i="1"/>
  <c r="BI289" i="1"/>
  <c r="BH289" i="1"/>
  <c r="BG289" i="1"/>
  <c r="BF289" i="1"/>
  <c r="BE289" i="1"/>
  <c r="AQ289" i="1"/>
  <c r="AO289" i="1"/>
  <c r="AJ289" i="1"/>
  <c r="AR289" i="1" s="1"/>
  <c r="AI289" i="1"/>
  <c r="AH289" i="1"/>
  <c r="AG289" i="1"/>
  <c r="AF289" i="1"/>
  <c r="AN289" i="1" s="1"/>
  <c r="AE289" i="1"/>
  <c r="AM289" i="1" s="1"/>
  <c r="AD289" i="1"/>
  <c r="AL289" i="1" s="1"/>
  <c r="BK288" i="1"/>
  <c r="BJ288" i="1"/>
  <c r="BI288" i="1"/>
  <c r="BH288" i="1"/>
  <c r="BG288" i="1"/>
  <c r="BF288" i="1"/>
  <c r="BE288" i="1"/>
  <c r="AP288" i="1"/>
  <c r="AN288" i="1"/>
  <c r="AL288" i="1"/>
  <c r="AJ288" i="1"/>
  <c r="AR288" i="1" s="1"/>
  <c r="AI288" i="1"/>
  <c r="AH288" i="1"/>
  <c r="AG288" i="1"/>
  <c r="AO288" i="1" s="1"/>
  <c r="AF288" i="1"/>
  <c r="AE288" i="1"/>
  <c r="AM288" i="1" s="1"/>
  <c r="AD288" i="1"/>
  <c r="BK287" i="1"/>
  <c r="BJ287" i="1"/>
  <c r="BI287" i="1"/>
  <c r="BH287" i="1"/>
  <c r="BG287" i="1"/>
  <c r="BF287" i="1"/>
  <c r="BE287" i="1"/>
  <c r="AQ287" i="1"/>
  <c r="AM287" i="1"/>
  <c r="AJ287" i="1"/>
  <c r="AI287" i="1"/>
  <c r="AH287" i="1"/>
  <c r="AP287" i="1" s="1"/>
  <c r="AG287" i="1"/>
  <c r="AO287" i="1" s="1"/>
  <c r="AF287" i="1"/>
  <c r="AN287" i="1" s="1"/>
  <c r="AE287" i="1"/>
  <c r="AD287" i="1"/>
  <c r="AL287" i="1" s="1"/>
  <c r="BK286" i="1"/>
  <c r="BJ286" i="1"/>
  <c r="BI286" i="1"/>
  <c r="BH286" i="1"/>
  <c r="BG286" i="1"/>
  <c r="BF286" i="1"/>
  <c r="BE286" i="1"/>
  <c r="AR286" i="1"/>
  <c r="AP286" i="1"/>
  <c r="AN286" i="1"/>
  <c r="AJ286" i="1"/>
  <c r="AI286" i="1"/>
  <c r="AQ286" i="1" s="1"/>
  <c r="AH286" i="1"/>
  <c r="AG286" i="1"/>
  <c r="AF286" i="1"/>
  <c r="AE286" i="1"/>
  <c r="AM286" i="1" s="1"/>
  <c r="AD286" i="1"/>
  <c r="AL286" i="1" s="1"/>
  <c r="BK285" i="1"/>
  <c r="BJ285" i="1"/>
  <c r="BI285" i="1"/>
  <c r="BH285" i="1"/>
  <c r="BG285" i="1"/>
  <c r="BF285" i="1"/>
  <c r="BE285" i="1"/>
  <c r="AO285" i="1"/>
  <c r="AM285" i="1"/>
  <c r="AJ285" i="1"/>
  <c r="AR285" i="1" s="1"/>
  <c r="AI285" i="1"/>
  <c r="AQ285" i="1" s="1"/>
  <c r="AH285" i="1"/>
  <c r="AG285" i="1"/>
  <c r="AF285" i="1"/>
  <c r="AN285" i="1" s="1"/>
  <c r="AE285" i="1"/>
  <c r="AD285" i="1"/>
  <c r="BK284" i="1"/>
  <c r="BJ284" i="1"/>
  <c r="BI284" i="1"/>
  <c r="BH284" i="1"/>
  <c r="BG284" i="1"/>
  <c r="BF284" i="1"/>
  <c r="BE284" i="1"/>
  <c r="AR284" i="1"/>
  <c r="AP284" i="1"/>
  <c r="AL284" i="1"/>
  <c r="AJ284" i="1"/>
  <c r="AI284" i="1"/>
  <c r="AH284" i="1"/>
  <c r="AG284" i="1"/>
  <c r="AO284" i="1" s="1"/>
  <c r="AF284" i="1"/>
  <c r="AN284" i="1" s="1"/>
  <c r="AE284" i="1"/>
  <c r="AM284" i="1" s="1"/>
  <c r="AD284" i="1"/>
  <c r="BK283" i="1"/>
  <c r="BJ283" i="1"/>
  <c r="BI283" i="1"/>
  <c r="BH283" i="1"/>
  <c r="BG283" i="1"/>
  <c r="BF283" i="1"/>
  <c r="BE283" i="1"/>
  <c r="AQ283" i="1"/>
  <c r="AO283" i="1"/>
  <c r="AM283" i="1"/>
  <c r="AJ283" i="1"/>
  <c r="AI283" i="1"/>
  <c r="AH283" i="1"/>
  <c r="AP283" i="1" s="1"/>
  <c r="AG283" i="1"/>
  <c r="AF283" i="1"/>
  <c r="AN283" i="1" s="1"/>
  <c r="AE283" i="1"/>
  <c r="AD283" i="1"/>
  <c r="AL283" i="1" s="1"/>
  <c r="BK282" i="1"/>
  <c r="BJ282" i="1"/>
  <c r="BI282" i="1"/>
  <c r="BH282" i="1"/>
  <c r="BG282" i="1"/>
  <c r="BF282" i="1"/>
  <c r="BE282" i="1"/>
  <c r="AR282" i="1"/>
  <c r="AN282" i="1"/>
  <c r="AL282" i="1"/>
  <c r="AJ282" i="1"/>
  <c r="AI282" i="1"/>
  <c r="AQ282" i="1" s="1"/>
  <c r="AH282" i="1"/>
  <c r="AP282" i="1" s="1"/>
  <c r="AG282" i="1"/>
  <c r="AO282" i="1" s="1"/>
  <c r="AF282" i="1"/>
  <c r="AE282" i="1"/>
  <c r="AM282" i="1" s="1"/>
  <c r="AD282" i="1"/>
  <c r="BK281" i="1"/>
  <c r="BJ281" i="1"/>
  <c r="BI281" i="1"/>
  <c r="BH281" i="1"/>
  <c r="BG281" i="1"/>
  <c r="BF281" i="1"/>
  <c r="BE281" i="1"/>
  <c r="AQ281" i="1"/>
  <c r="AO281" i="1"/>
  <c r="AJ281" i="1"/>
  <c r="AR281" i="1" s="1"/>
  <c r="AI281" i="1"/>
  <c r="AH281" i="1"/>
  <c r="AP281" i="1" s="1"/>
  <c r="AG281" i="1"/>
  <c r="AF281" i="1"/>
  <c r="AN281" i="1" s="1"/>
  <c r="AE281" i="1"/>
  <c r="AM281" i="1" s="1"/>
  <c r="AD281" i="1"/>
  <c r="AL281" i="1" s="1"/>
  <c r="BK280" i="1"/>
  <c r="BJ280" i="1"/>
  <c r="BI280" i="1"/>
  <c r="BH280" i="1"/>
  <c r="BG280" i="1"/>
  <c r="BF280" i="1"/>
  <c r="BE280" i="1"/>
  <c r="AP280" i="1"/>
  <c r="AN280" i="1"/>
  <c r="AL280" i="1"/>
  <c r="AJ280" i="1"/>
  <c r="AR280" i="1" s="1"/>
  <c r="AI280" i="1"/>
  <c r="AQ280" i="1" s="1"/>
  <c r="AH280" i="1"/>
  <c r="AG280" i="1"/>
  <c r="AO280" i="1" s="1"/>
  <c r="AF280" i="1"/>
  <c r="AE280" i="1"/>
  <c r="AM280" i="1" s="1"/>
  <c r="AD280" i="1"/>
  <c r="BK279" i="1"/>
  <c r="BJ279" i="1"/>
  <c r="BI279" i="1"/>
  <c r="BH279" i="1"/>
  <c r="BG279" i="1"/>
  <c r="BF279" i="1"/>
  <c r="BE279" i="1"/>
  <c r="AQ279" i="1"/>
  <c r="AM279" i="1"/>
  <c r="AJ279" i="1"/>
  <c r="AR279" i="1" s="1"/>
  <c r="AI279" i="1"/>
  <c r="AH279" i="1"/>
  <c r="AP279" i="1" s="1"/>
  <c r="AG279" i="1"/>
  <c r="AO279" i="1" s="1"/>
  <c r="AF279" i="1"/>
  <c r="AE279" i="1"/>
  <c r="AD279" i="1"/>
  <c r="AL279" i="1" s="1"/>
  <c r="BK278" i="1"/>
  <c r="BJ278" i="1"/>
  <c r="BI278" i="1"/>
  <c r="BH278" i="1"/>
  <c r="BG278" i="1"/>
  <c r="BF278" i="1"/>
  <c r="BE278" i="1"/>
  <c r="AR278" i="1"/>
  <c r="AP278" i="1"/>
  <c r="AN278" i="1"/>
  <c r="AJ278" i="1"/>
  <c r="AI278" i="1"/>
  <c r="AQ278" i="1" s="1"/>
  <c r="AH278" i="1"/>
  <c r="AG278" i="1"/>
  <c r="AF278" i="1"/>
  <c r="AE278" i="1"/>
  <c r="AM278" i="1" s="1"/>
  <c r="AD278" i="1"/>
  <c r="AL278" i="1" s="1"/>
  <c r="BK277" i="1"/>
  <c r="BJ277" i="1"/>
  <c r="BI277" i="1"/>
  <c r="BH277" i="1"/>
  <c r="BG277" i="1"/>
  <c r="BF277" i="1"/>
  <c r="BE277" i="1"/>
  <c r="AO277" i="1"/>
  <c r="AM277" i="1"/>
  <c r="AJ277" i="1"/>
  <c r="AR277" i="1" s="1"/>
  <c r="AI277" i="1"/>
  <c r="AQ277" i="1" s="1"/>
  <c r="AH277" i="1"/>
  <c r="AG277" i="1"/>
  <c r="AF277" i="1"/>
  <c r="AN277" i="1" s="1"/>
  <c r="AE277" i="1"/>
  <c r="AD277" i="1"/>
  <c r="AL277" i="1" s="1"/>
  <c r="BK276" i="1"/>
  <c r="BJ276" i="1"/>
  <c r="BI276" i="1"/>
  <c r="BH276" i="1"/>
  <c r="BG276" i="1"/>
  <c r="BF276" i="1"/>
  <c r="BE276" i="1"/>
  <c r="AR276" i="1"/>
  <c r="AP276" i="1"/>
  <c r="AL276" i="1"/>
  <c r="AJ276" i="1"/>
  <c r="AI276" i="1"/>
  <c r="AH276" i="1"/>
  <c r="AG276" i="1"/>
  <c r="AO276" i="1" s="1"/>
  <c r="AF276" i="1"/>
  <c r="AN276" i="1" s="1"/>
  <c r="AE276" i="1"/>
  <c r="AD276" i="1"/>
  <c r="BK275" i="1"/>
  <c r="BJ275" i="1"/>
  <c r="BI275" i="1"/>
  <c r="BH275" i="1"/>
  <c r="BG275" i="1"/>
  <c r="BF275" i="1"/>
  <c r="BE275" i="1"/>
  <c r="AQ275" i="1"/>
  <c r="AO275" i="1"/>
  <c r="AM275" i="1"/>
  <c r="AJ275" i="1"/>
  <c r="AI275" i="1"/>
  <c r="AH275" i="1"/>
  <c r="AP275" i="1" s="1"/>
  <c r="AG275" i="1"/>
  <c r="AF275" i="1"/>
  <c r="AE275" i="1"/>
  <c r="AD275" i="1"/>
  <c r="AL275" i="1" s="1"/>
  <c r="BK274" i="1"/>
  <c r="BJ274" i="1"/>
  <c r="BI274" i="1"/>
  <c r="BH274" i="1"/>
  <c r="BG274" i="1"/>
  <c r="BF274" i="1"/>
  <c r="BE274" i="1"/>
  <c r="AR274" i="1"/>
  <c r="AN274" i="1"/>
  <c r="AL274" i="1"/>
  <c r="AJ274" i="1"/>
  <c r="AI274" i="1"/>
  <c r="AQ274" i="1" s="1"/>
  <c r="AH274" i="1"/>
  <c r="AP274" i="1" s="1"/>
  <c r="AG274" i="1"/>
  <c r="AF274" i="1"/>
  <c r="AE274" i="1"/>
  <c r="AM274" i="1" s="1"/>
  <c r="AD274" i="1"/>
  <c r="BK273" i="1"/>
  <c r="BJ273" i="1"/>
  <c r="BI273" i="1"/>
  <c r="BH273" i="1"/>
  <c r="BG273" i="1"/>
  <c r="BF273" i="1"/>
  <c r="BE273" i="1"/>
  <c r="AQ273" i="1"/>
  <c r="AO273" i="1"/>
  <c r="AJ273" i="1"/>
  <c r="AR273" i="1" s="1"/>
  <c r="AI273" i="1"/>
  <c r="AH273" i="1"/>
  <c r="AG273" i="1"/>
  <c r="AF273" i="1"/>
  <c r="AN273" i="1" s="1"/>
  <c r="AE273" i="1"/>
  <c r="AM273" i="1" s="1"/>
  <c r="AD273" i="1"/>
  <c r="BK272" i="1"/>
  <c r="BJ272" i="1"/>
  <c r="BI272" i="1"/>
  <c r="BH272" i="1"/>
  <c r="BG272" i="1"/>
  <c r="BF272" i="1"/>
  <c r="BE272" i="1"/>
  <c r="AP272" i="1"/>
  <c r="AN272" i="1"/>
  <c r="AL272" i="1"/>
  <c r="AJ272" i="1"/>
  <c r="AR272" i="1" s="1"/>
  <c r="AI272" i="1"/>
  <c r="AH272" i="1"/>
  <c r="AG272" i="1"/>
  <c r="AO272" i="1" s="1"/>
  <c r="AF272" i="1"/>
  <c r="AE272" i="1"/>
  <c r="AM272" i="1" s="1"/>
  <c r="AD272" i="1"/>
  <c r="BK271" i="1"/>
  <c r="BJ271" i="1"/>
  <c r="BI271" i="1"/>
  <c r="BH271" i="1"/>
  <c r="BG271" i="1"/>
  <c r="BF271" i="1"/>
  <c r="BE271" i="1"/>
  <c r="AQ271" i="1"/>
  <c r="AM271" i="1"/>
  <c r="AJ271" i="1"/>
  <c r="AR271" i="1" s="1"/>
  <c r="AI271" i="1"/>
  <c r="AH271" i="1"/>
  <c r="AP271" i="1" s="1"/>
  <c r="AG271" i="1"/>
  <c r="AO271" i="1" s="1"/>
  <c r="AF271" i="1"/>
  <c r="AN271" i="1" s="1"/>
  <c r="AE271" i="1"/>
  <c r="AD271" i="1"/>
  <c r="AL271" i="1" s="1"/>
  <c r="BK270" i="1"/>
  <c r="BJ270" i="1"/>
  <c r="BI270" i="1"/>
  <c r="BH270" i="1"/>
  <c r="BG270" i="1"/>
  <c r="BF270" i="1"/>
  <c r="BE270" i="1"/>
  <c r="AR270" i="1"/>
  <c r="AP270" i="1"/>
  <c r="AN270" i="1"/>
  <c r="AJ270" i="1"/>
  <c r="AI270" i="1"/>
  <c r="AQ270" i="1" s="1"/>
  <c r="AH270" i="1"/>
  <c r="AG270" i="1"/>
  <c r="AO270" i="1" s="1"/>
  <c r="AF270" i="1"/>
  <c r="AE270" i="1"/>
  <c r="AM270" i="1" s="1"/>
  <c r="AD270" i="1"/>
  <c r="AL270" i="1" s="1"/>
  <c r="BK269" i="1"/>
  <c r="BJ269" i="1"/>
  <c r="BI269" i="1"/>
  <c r="BH269" i="1"/>
  <c r="BG269" i="1"/>
  <c r="BF269" i="1"/>
  <c r="BE269" i="1"/>
  <c r="AO269" i="1"/>
  <c r="AM269" i="1"/>
  <c r="AJ269" i="1"/>
  <c r="AR269" i="1" s="1"/>
  <c r="AI269" i="1"/>
  <c r="AQ269" i="1" s="1"/>
  <c r="AH269" i="1"/>
  <c r="AP269" i="1" s="1"/>
  <c r="AG269" i="1"/>
  <c r="AF269" i="1"/>
  <c r="AN269" i="1" s="1"/>
  <c r="AE269" i="1"/>
  <c r="AD269" i="1"/>
  <c r="BK268" i="1"/>
  <c r="BJ268" i="1"/>
  <c r="BI268" i="1"/>
  <c r="BH268" i="1"/>
  <c r="BG268" i="1"/>
  <c r="BF268" i="1"/>
  <c r="BE268" i="1"/>
  <c r="AR268" i="1"/>
  <c r="AP268" i="1"/>
  <c r="AL268" i="1"/>
  <c r="AJ268" i="1"/>
  <c r="AI268" i="1"/>
  <c r="AQ268" i="1" s="1"/>
  <c r="AH268" i="1"/>
  <c r="AG268" i="1"/>
  <c r="AO268" i="1" s="1"/>
  <c r="AF268" i="1"/>
  <c r="AN268" i="1" s="1"/>
  <c r="AE268" i="1"/>
  <c r="AD268" i="1"/>
  <c r="BK267" i="1"/>
  <c r="BJ267" i="1"/>
  <c r="BI267" i="1"/>
  <c r="BH267" i="1"/>
  <c r="BG267" i="1"/>
  <c r="BF267" i="1"/>
  <c r="BE267" i="1"/>
  <c r="AQ267" i="1"/>
  <c r="AO267" i="1"/>
  <c r="AM267" i="1"/>
  <c r="AJ267" i="1"/>
  <c r="AR267" i="1" s="1"/>
  <c r="AI267" i="1"/>
  <c r="AH267" i="1"/>
  <c r="AP267" i="1" s="1"/>
  <c r="AG267" i="1"/>
  <c r="AF267" i="1"/>
  <c r="AE267" i="1"/>
  <c r="AD267" i="1"/>
  <c r="AL267" i="1" s="1"/>
  <c r="BK266" i="1"/>
  <c r="BJ266" i="1"/>
  <c r="BI266" i="1"/>
  <c r="BH266" i="1"/>
  <c r="BG266" i="1"/>
  <c r="BF266" i="1"/>
  <c r="BE266" i="1"/>
  <c r="AR266" i="1"/>
  <c r="AN266" i="1"/>
  <c r="AL266" i="1"/>
  <c r="AJ266" i="1"/>
  <c r="AI266" i="1"/>
  <c r="AQ266" i="1" s="1"/>
  <c r="AH266" i="1"/>
  <c r="AP266" i="1" s="1"/>
  <c r="AG266" i="1"/>
  <c r="AF266" i="1"/>
  <c r="AE266" i="1"/>
  <c r="AM266" i="1" s="1"/>
  <c r="AD266" i="1"/>
  <c r="BK265" i="1"/>
  <c r="BJ265" i="1"/>
  <c r="BI265" i="1"/>
  <c r="BH265" i="1"/>
  <c r="BG265" i="1"/>
  <c r="BF265" i="1"/>
  <c r="BE265" i="1"/>
  <c r="AQ265" i="1"/>
  <c r="AO265" i="1"/>
  <c r="AJ265" i="1"/>
  <c r="AR265" i="1" s="1"/>
  <c r="AI265" i="1"/>
  <c r="AH265" i="1"/>
  <c r="AG265" i="1"/>
  <c r="AF265" i="1"/>
  <c r="AN265" i="1" s="1"/>
  <c r="AE265" i="1"/>
  <c r="AM265" i="1" s="1"/>
  <c r="AD265" i="1"/>
  <c r="AL265" i="1" s="1"/>
  <c r="BK264" i="1"/>
  <c r="BJ264" i="1"/>
  <c r="BI264" i="1"/>
  <c r="BH264" i="1"/>
  <c r="BG264" i="1"/>
  <c r="BF264" i="1"/>
  <c r="BE264" i="1"/>
  <c r="AP264" i="1"/>
  <c r="AN264" i="1"/>
  <c r="AL264" i="1"/>
  <c r="AJ264" i="1"/>
  <c r="AR264" i="1" s="1"/>
  <c r="AI264" i="1"/>
  <c r="AH264" i="1"/>
  <c r="AG264" i="1"/>
  <c r="AO264" i="1" s="1"/>
  <c r="AF264" i="1"/>
  <c r="AE264" i="1"/>
  <c r="AD264" i="1"/>
  <c r="BK263" i="1"/>
  <c r="BJ263" i="1"/>
  <c r="BI263" i="1"/>
  <c r="BH263" i="1"/>
  <c r="BG263" i="1"/>
  <c r="BF263" i="1"/>
  <c r="BE263" i="1"/>
  <c r="AQ263" i="1"/>
  <c r="AM263" i="1"/>
  <c r="AJ263" i="1"/>
  <c r="AI263" i="1"/>
  <c r="AH263" i="1"/>
  <c r="AP263" i="1" s="1"/>
  <c r="AG263" i="1"/>
  <c r="AO263" i="1" s="1"/>
  <c r="AF263" i="1"/>
  <c r="AE263" i="1"/>
  <c r="AD263" i="1"/>
  <c r="AL263" i="1" s="1"/>
  <c r="BK262" i="1"/>
  <c r="BJ262" i="1"/>
  <c r="BI262" i="1"/>
  <c r="BH262" i="1"/>
  <c r="BG262" i="1"/>
  <c r="BF262" i="1"/>
  <c r="BE262" i="1"/>
  <c r="AR262" i="1"/>
  <c r="AP262" i="1"/>
  <c r="AN262" i="1"/>
  <c r="AJ262" i="1"/>
  <c r="AI262" i="1"/>
  <c r="AQ262" i="1" s="1"/>
  <c r="AH262" i="1"/>
  <c r="AG262" i="1"/>
  <c r="AF262" i="1"/>
  <c r="AE262" i="1"/>
  <c r="AM262" i="1" s="1"/>
  <c r="AD262" i="1"/>
  <c r="AL262" i="1" s="1"/>
  <c r="BK261" i="1"/>
  <c r="BJ261" i="1"/>
  <c r="BI261" i="1"/>
  <c r="BH261" i="1"/>
  <c r="BG261" i="1"/>
  <c r="BF261" i="1"/>
  <c r="BE261" i="1"/>
  <c r="AO261" i="1"/>
  <c r="AM261" i="1"/>
  <c r="AJ261" i="1"/>
  <c r="AR261" i="1" s="1"/>
  <c r="AI261" i="1"/>
  <c r="AQ261" i="1" s="1"/>
  <c r="AH261" i="1"/>
  <c r="AP261" i="1" s="1"/>
  <c r="AG261" i="1"/>
  <c r="AF261" i="1"/>
  <c r="AN261" i="1" s="1"/>
  <c r="AE261" i="1"/>
  <c r="AD261" i="1"/>
  <c r="AL261" i="1" s="1"/>
  <c r="BK260" i="1"/>
  <c r="BJ260" i="1"/>
  <c r="BI260" i="1"/>
  <c r="BH260" i="1"/>
  <c r="BG260" i="1"/>
  <c r="BF260" i="1"/>
  <c r="BE260" i="1"/>
  <c r="AR260" i="1"/>
  <c r="AP260" i="1"/>
  <c r="AL260" i="1"/>
  <c r="AJ260" i="1"/>
  <c r="AI260" i="1"/>
  <c r="AQ260" i="1" s="1"/>
  <c r="AH260" i="1"/>
  <c r="AG260" i="1"/>
  <c r="AO260" i="1" s="1"/>
  <c r="AF260" i="1"/>
  <c r="AN260" i="1" s="1"/>
  <c r="AE260" i="1"/>
  <c r="AM260" i="1" s="1"/>
  <c r="AD260" i="1"/>
  <c r="BK259" i="1"/>
  <c r="BJ259" i="1"/>
  <c r="BI259" i="1"/>
  <c r="BH259" i="1"/>
  <c r="BG259" i="1"/>
  <c r="BF259" i="1"/>
  <c r="BE259" i="1"/>
  <c r="AQ259" i="1"/>
  <c r="AO259" i="1"/>
  <c r="AM259" i="1"/>
  <c r="AJ259" i="1"/>
  <c r="AR259" i="1" s="1"/>
  <c r="AI259" i="1"/>
  <c r="AH259" i="1"/>
  <c r="AP259" i="1" s="1"/>
  <c r="AG259" i="1"/>
  <c r="AF259" i="1"/>
  <c r="AN259" i="1" s="1"/>
  <c r="AE259" i="1"/>
  <c r="AD259" i="1"/>
  <c r="AL259" i="1" s="1"/>
  <c r="BK258" i="1"/>
  <c r="BJ258" i="1"/>
  <c r="BI258" i="1"/>
  <c r="BH258" i="1"/>
  <c r="BG258" i="1"/>
  <c r="BF258" i="1"/>
  <c r="BE258" i="1"/>
  <c r="AR258" i="1"/>
  <c r="AN258" i="1"/>
  <c r="AL258" i="1"/>
  <c r="AJ258" i="1"/>
  <c r="AI258" i="1"/>
  <c r="AQ258" i="1" s="1"/>
  <c r="AH258" i="1"/>
  <c r="AP258" i="1" s="1"/>
  <c r="AG258" i="1"/>
  <c r="AO258" i="1" s="1"/>
  <c r="AF258" i="1"/>
  <c r="AE258" i="1"/>
  <c r="AM258" i="1" s="1"/>
  <c r="AD258" i="1"/>
  <c r="BK257" i="1"/>
  <c r="BJ257" i="1"/>
  <c r="BI257" i="1"/>
  <c r="BH257" i="1"/>
  <c r="BG257" i="1"/>
  <c r="BF257" i="1"/>
  <c r="BE257" i="1"/>
  <c r="AQ257" i="1"/>
  <c r="AO257" i="1"/>
  <c r="AJ257" i="1"/>
  <c r="AR257" i="1" s="1"/>
  <c r="AI257" i="1"/>
  <c r="AH257" i="1"/>
  <c r="AP257" i="1" s="1"/>
  <c r="AG257" i="1"/>
  <c r="AF257" i="1"/>
  <c r="AN257" i="1" s="1"/>
  <c r="AE257" i="1"/>
  <c r="AM257" i="1" s="1"/>
  <c r="AD257" i="1"/>
  <c r="BK256" i="1"/>
  <c r="BJ256" i="1"/>
  <c r="BI256" i="1"/>
  <c r="BH256" i="1"/>
  <c r="BG256" i="1"/>
  <c r="BF256" i="1"/>
  <c r="BE256" i="1"/>
  <c r="AP256" i="1"/>
  <c r="AN256" i="1"/>
  <c r="AL256" i="1"/>
  <c r="AJ256" i="1"/>
  <c r="AR256" i="1" s="1"/>
  <c r="AI256" i="1"/>
  <c r="AQ256" i="1" s="1"/>
  <c r="AH256" i="1"/>
  <c r="AG256" i="1"/>
  <c r="AO256" i="1" s="1"/>
  <c r="AF256" i="1"/>
  <c r="AE256" i="1"/>
  <c r="AD256" i="1"/>
  <c r="BK255" i="1"/>
  <c r="BJ255" i="1"/>
  <c r="BI255" i="1"/>
  <c r="BH255" i="1"/>
  <c r="BG255" i="1"/>
  <c r="BF255" i="1"/>
  <c r="BE255" i="1"/>
  <c r="AQ255" i="1"/>
  <c r="AM255" i="1"/>
  <c r="AJ255" i="1"/>
  <c r="AR255" i="1" s="1"/>
  <c r="AI255" i="1"/>
  <c r="AH255" i="1"/>
  <c r="AP255" i="1" s="1"/>
  <c r="AG255" i="1"/>
  <c r="AO255" i="1" s="1"/>
  <c r="AF255" i="1"/>
  <c r="AE255" i="1"/>
  <c r="AD255" i="1"/>
  <c r="AL255" i="1" s="1"/>
  <c r="BK254" i="1"/>
  <c r="BJ254" i="1"/>
  <c r="BI254" i="1"/>
  <c r="BH254" i="1"/>
  <c r="BG254" i="1"/>
  <c r="BF254" i="1"/>
  <c r="BE254" i="1"/>
  <c r="AR254" i="1"/>
  <c r="AP254" i="1"/>
  <c r="AN254" i="1"/>
  <c r="AJ254" i="1"/>
  <c r="AI254" i="1"/>
  <c r="AQ254" i="1" s="1"/>
  <c r="AH254" i="1"/>
  <c r="AG254" i="1"/>
  <c r="AF254" i="1"/>
  <c r="AE254" i="1"/>
  <c r="AM254" i="1" s="1"/>
  <c r="AD254" i="1"/>
  <c r="AL254" i="1" s="1"/>
  <c r="BK253" i="1"/>
  <c r="BJ253" i="1"/>
  <c r="BI253" i="1"/>
  <c r="BH253" i="1"/>
  <c r="BG253" i="1"/>
  <c r="BF253" i="1"/>
  <c r="BE253" i="1"/>
  <c r="AO253" i="1"/>
  <c r="AM253" i="1"/>
  <c r="AJ253" i="1"/>
  <c r="AR253" i="1" s="1"/>
  <c r="AI253" i="1"/>
  <c r="AQ253" i="1" s="1"/>
  <c r="AH253" i="1"/>
  <c r="AG253" i="1"/>
  <c r="AF253" i="1"/>
  <c r="AN253" i="1" s="1"/>
  <c r="AE253" i="1"/>
  <c r="AD253" i="1"/>
  <c r="BK252" i="1"/>
  <c r="BJ252" i="1"/>
  <c r="BI252" i="1"/>
  <c r="BH252" i="1"/>
  <c r="BG252" i="1"/>
  <c r="BF252" i="1"/>
  <c r="BE252" i="1"/>
  <c r="AR252" i="1"/>
  <c r="AP252" i="1"/>
  <c r="AL252" i="1"/>
  <c r="AJ252" i="1"/>
  <c r="AI252" i="1"/>
  <c r="AQ252" i="1" s="1"/>
  <c r="AH252" i="1"/>
  <c r="AG252" i="1"/>
  <c r="AO252" i="1" s="1"/>
  <c r="AF252" i="1"/>
  <c r="AN252" i="1" s="1"/>
  <c r="AE252" i="1"/>
  <c r="AD252" i="1"/>
  <c r="BK251" i="1"/>
  <c r="BJ251" i="1"/>
  <c r="BI251" i="1"/>
  <c r="BH251" i="1"/>
  <c r="BG251" i="1"/>
  <c r="BF251" i="1"/>
  <c r="BE251" i="1"/>
  <c r="AQ251" i="1"/>
  <c r="AO251" i="1"/>
  <c r="AM251" i="1"/>
  <c r="AJ251" i="1"/>
  <c r="AR251" i="1" s="1"/>
  <c r="AI251" i="1"/>
  <c r="AH251" i="1"/>
  <c r="AP251" i="1" s="1"/>
  <c r="AG251" i="1"/>
  <c r="AF251" i="1"/>
  <c r="AE251" i="1"/>
  <c r="AD251" i="1"/>
  <c r="AL251" i="1" s="1"/>
  <c r="BK250" i="1"/>
  <c r="BJ250" i="1"/>
  <c r="BI250" i="1"/>
  <c r="BH250" i="1"/>
  <c r="BG250" i="1"/>
  <c r="BF250" i="1"/>
  <c r="BE250" i="1"/>
  <c r="AR250" i="1"/>
  <c r="AN250" i="1"/>
  <c r="AL250" i="1"/>
  <c r="AJ250" i="1"/>
  <c r="AI250" i="1"/>
  <c r="AQ250" i="1" s="1"/>
  <c r="AH250" i="1"/>
  <c r="AP250" i="1" s="1"/>
  <c r="AG250" i="1"/>
  <c r="AF250" i="1"/>
  <c r="AE250" i="1"/>
  <c r="AM250" i="1" s="1"/>
  <c r="AD250" i="1"/>
  <c r="BK249" i="1"/>
  <c r="BJ249" i="1"/>
  <c r="BI249" i="1"/>
  <c r="BH249" i="1"/>
  <c r="BG249" i="1"/>
  <c r="BF249" i="1"/>
  <c r="BE249" i="1"/>
  <c r="AQ249" i="1"/>
  <c r="AO249" i="1"/>
  <c r="AJ249" i="1"/>
  <c r="AR249" i="1" s="1"/>
  <c r="AI249" i="1"/>
  <c r="AH249" i="1"/>
  <c r="AP249" i="1" s="1"/>
  <c r="AG249" i="1"/>
  <c r="AF249" i="1"/>
  <c r="AN249" i="1" s="1"/>
  <c r="AE249" i="1"/>
  <c r="AM249" i="1" s="1"/>
  <c r="AD249" i="1"/>
  <c r="AL249" i="1" s="1"/>
  <c r="BK248" i="1"/>
  <c r="BJ248" i="1"/>
  <c r="BI248" i="1"/>
  <c r="BH248" i="1"/>
  <c r="BG248" i="1"/>
  <c r="BF248" i="1"/>
  <c r="BE248" i="1"/>
  <c r="AP248" i="1"/>
  <c r="AN248" i="1"/>
  <c r="AL248" i="1"/>
  <c r="AJ248" i="1"/>
  <c r="AR248" i="1" s="1"/>
  <c r="AI248" i="1"/>
  <c r="AQ248" i="1" s="1"/>
  <c r="AH248" i="1"/>
  <c r="AG248" i="1"/>
  <c r="AO248" i="1" s="1"/>
  <c r="AF248" i="1"/>
  <c r="AE248" i="1"/>
  <c r="AM248" i="1" s="1"/>
  <c r="AD248" i="1"/>
  <c r="BK247" i="1"/>
  <c r="BJ247" i="1"/>
  <c r="BI247" i="1"/>
  <c r="BH247" i="1"/>
  <c r="BG247" i="1"/>
  <c r="BF247" i="1"/>
  <c r="BE247" i="1"/>
  <c r="AQ247" i="1"/>
  <c r="AM247" i="1"/>
  <c r="AJ247" i="1"/>
  <c r="AI247" i="1"/>
  <c r="AH247" i="1"/>
  <c r="AP247" i="1" s="1"/>
  <c r="AG247" i="1"/>
  <c r="AO247" i="1" s="1"/>
  <c r="AF247" i="1"/>
  <c r="AN247" i="1" s="1"/>
  <c r="AE247" i="1"/>
  <c r="AD247" i="1"/>
  <c r="AL247" i="1" s="1"/>
  <c r="BK246" i="1"/>
  <c r="BJ246" i="1"/>
  <c r="BI246" i="1"/>
  <c r="BH246" i="1"/>
  <c r="BG246" i="1"/>
  <c r="BF246" i="1"/>
  <c r="BE246" i="1"/>
  <c r="AR246" i="1"/>
  <c r="AP246" i="1"/>
  <c r="AN246" i="1"/>
  <c r="AJ246" i="1"/>
  <c r="AI246" i="1"/>
  <c r="AQ246" i="1" s="1"/>
  <c r="AH246" i="1"/>
  <c r="AG246" i="1"/>
  <c r="AO246" i="1" s="1"/>
  <c r="AF246" i="1"/>
  <c r="AE246" i="1"/>
  <c r="AM246" i="1" s="1"/>
  <c r="AD246" i="1"/>
  <c r="AL246" i="1" s="1"/>
  <c r="BK245" i="1"/>
  <c r="BJ245" i="1"/>
  <c r="BI245" i="1"/>
  <c r="BH245" i="1"/>
  <c r="BG245" i="1"/>
  <c r="BF245" i="1"/>
  <c r="BE245" i="1"/>
  <c r="AO245" i="1"/>
  <c r="AM245" i="1"/>
  <c r="AJ245" i="1"/>
  <c r="AR245" i="1" s="1"/>
  <c r="AI245" i="1"/>
  <c r="AQ245" i="1" s="1"/>
  <c r="AH245" i="1"/>
  <c r="AP245" i="1" s="1"/>
  <c r="AG245" i="1"/>
  <c r="AF245" i="1"/>
  <c r="AN245" i="1" s="1"/>
  <c r="AE245" i="1"/>
  <c r="AD245" i="1"/>
  <c r="BK244" i="1"/>
  <c r="BJ244" i="1"/>
  <c r="BI244" i="1"/>
  <c r="BH244" i="1"/>
  <c r="BG244" i="1"/>
  <c r="BF244" i="1"/>
  <c r="BE244" i="1"/>
  <c r="AR244" i="1"/>
  <c r="AP244" i="1"/>
  <c r="AL244" i="1"/>
  <c r="AJ244" i="1"/>
  <c r="AI244" i="1"/>
  <c r="AH244" i="1"/>
  <c r="AG244" i="1"/>
  <c r="AO244" i="1" s="1"/>
  <c r="AF244" i="1"/>
  <c r="AN244" i="1" s="1"/>
  <c r="AE244" i="1"/>
  <c r="AD244" i="1"/>
  <c r="BK243" i="1"/>
  <c r="BJ243" i="1"/>
  <c r="BI243" i="1"/>
  <c r="BH243" i="1"/>
  <c r="BG243" i="1"/>
  <c r="BF243" i="1"/>
  <c r="BE243" i="1"/>
  <c r="AQ243" i="1"/>
  <c r="AO243" i="1"/>
  <c r="AM243" i="1"/>
  <c r="AJ243" i="1"/>
  <c r="AI243" i="1"/>
  <c r="AH243" i="1"/>
  <c r="AP243" i="1" s="1"/>
  <c r="AG243" i="1"/>
  <c r="AF243" i="1"/>
  <c r="AE243" i="1"/>
  <c r="AD243" i="1"/>
  <c r="AL243" i="1" s="1"/>
  <c r="BK242" i="1"/>
  <c r="BJ242" i="1"/>
  <c r="BI242" i="1"/>
  <c r="BH242" i="1"/>
  <c r="BG242" i="1"/>
  <c r="BF242" i="1"/>
  <c r="BE242" i="1"/>
  <c r="AR242" i="1"/>
  <c r="AN242" i="1"/>
  <c r="AL242" i="1"/>
  <c r="AJ242" i="1"/>
  <c r="AI242" i="1"/>
  <c r="AQ242" i="1" s="1"/>
  <c r="AH242" i="1"/>
  <c r="AP242" i="1" s="1"/>
  <c r="AG242" i="1"/>
  <c r="AF242" i="1"/>
  <c r="AE242" i="1"/>
  <c r="AM242" i="1" s="1"/>
  <c r="AD242" i="1"/>
  <c r="BK241" i="1"/>
  <c r="BJ241" i="1"/>
  <c r="BI241" i="1"/>
  <c r="BH241" i="1"/>
  <c r="BG241" i="1"/>
  <c r="BF241" i="1"/>
  <c r="BE241" i="1"/>
  <c r="AQ241" i="1"/>
  <c r="AO241" i="1"/>
  <c r="AJ241" i="1"/>
  <c r="AR241" i="1" s="1"/>
  <c r="AI241" i="1"/>
  <c r="AH241" i="1"/>
  <c r="AG241" i="1"/>
  <c r="AF241" i="1"/>
  <c r="AN241" i="1" s="1"/>
  <c r="AE241" i="1"/>
  <c r="AM241" i="1" s="1"/>
  <c r="AD241" i="1"/>
  <c r="BK240" i="1"/>
  <c r="BJ240" i="1"/>
  <c r="BI240" i="1"/>
  <c r="BH240" i="1"/>
  <c r="BG240" i="1"/>
  <c r="BF240" i="1"/>
  <c r="BE240" i="1"/>
  <c r="AP240" i="1"/>
  <c r="AN240" i="1"/>
  <c r="AL240" i="1"/>
  <c r="AJ240" i="1"/>
  <c r="AR240" i="1" s="1"/>
  <c r="AI240" i="1"/>
  <c r="AQ240" i="1" s="1"/>
  <c r="AH240" i="1"/>
  <c r="AG240" i="1"/>
  <c r="AO240" i="1" s="1"/>
  <c r="AF240" i="1"/>
  <c r="AE240" i="1"/>
  <c r="AD240" i="1"/>
  <c r="BK239" i="1"/>
  <c r="BJ239" i="1"/>
  <c r="BI239" i="1"/>
  <c r="BH239" i="1"/>
  <c r="BG239" i="1"/>
  <c r="BF239" i="1"/>
  <c r="BE239" i="1"/>
  <c r="AQ239" i="1"/>
  <c r="AM239" i="1"/>
  <c r="AJ239" i="1"/>
  <c r="AR239" i="1" s="1"/>
  <c r="AI239" i="1"/>
  <c r="AH239" i="1"/>
  <c r="AP239" i="1" s="1"/>
  <c r="AG239" i="1"/>
  <c r="AO239" i="1" s="1"/>
  <c r="AF239" i="1"/>
  <c r="AN239" i="1" s="1"/>
  <c r="AE239" i="1"/>
  <c r="AD239" i="1"/>
  <c r="AL239" i="1" s="1"/>
  <c r="BK238" i="1"/>
  <c r="BJ238" i="1"/>
  <c r="BI238" i="1"/>
  <c r="BH238" i="1"/>
  <c r="BG238" i="1"/>
  <c r="BF238" i="1"/>
  <c r="BE238" i="1"/>
  <c r="AR238" i="1"/>
  <c r="AP238" i="1"/>
  <c r="AN238" i="1"/>
  <c r="AJ238" i="1"/>
  <c r="AI238" i="1"/>
  <c r="AQ238" i="1" s="1"/>
  <c r="AH238" i="1"/>
  <c r="AG238" i="1"/>
  <c r="AO238" i="1" s="1"/>
  <c r="AF238" i="1"/>
  <c r="AE238" i="1"/>
  <c r="AM238" i="1" s="1"/>
  <c r="AD238" i="1"/>
  <c r="AL238" i="1" s="1"/>
  <c r="BK237" i="1"/>
  <c r="BJ237" i="1"/>
  <c r="BI237" i="1"/>
  <c r="BH237" i="1"/>
  <c r="BG237" i="1"/>
  <c r="BF237" i="1"/>
  <c r="BE237" i="1"/>
  <c r="AO237" i="1"/>
  <c r="AM237" i="1"/>
  <c r="AJ237" i="1"/>
  <c r="AR237" i="1" s="1"/>
  <c r="AI237" i="1"/>
  <c r="AQ237" i="1" s="1"/>
  <c r="AH237" i="1"/>
  <c r="AG237" i="1"/>
  <c r="AF237" i="1"/>
  <c r="AN237" i="1" s="1"/>
  <c r="AE237" i="1"/>
  <c r="AD237" i="1"/>
  <c r="AL237" i="1" s="1"/>
  <c r="BK236" i="1"/>
  <c r="BJ236" i="1"/>
  <c r="BI236" i="1"/>
  <c r="BH236" i="1"/>
  <c r="BG236" i="1"/>
  <c r="BF236" i="1"/>
  <c r="BE236" i="1"/>
  <c r="AR236" i="1"/>
  <c r="AP236" i="1"/>
  <c r="AL236" i="1"/>
  <c r="AJ236" i="1"/>
  <c r="AI236" i="1"/>
  <c r="AH236" i="1"/>
  <c r="AG236" i="1"/>
  <c r="AO236" i="1" s="1"/>
  <c r="AF236" i="1"/>
  <c r="AN236" i="1" s="1"/>
  <c r="AE236" i="1"/>
  <c r="AM236" i="1" s="1"/>
  <c r="AD236" i="1"/>
  <c r="BK235" i="1"/>
  <c r="BJ235" i="1"/>
  <c r="BI235" i="1"/>
  <c r="BH235" i="1"/>
  <c r="BG235" i="1"/>
  <c r="BF235" i="1"/>
  <c r="BE235" i="1"/>
  <c r="AQ235" i="1"/>
  <c r="AO235" i="1"/>
  <c r="AM235" i="1"/>
  <c r="AJ235" i="1"/>
  <c r="AI235" i="1"/>
  <c r="AH235" i="1"/>
  <c r="AP235" i="1" s="1"/>
  <c r="AG235" i="1"/>
  <c r="AF235" i="1"/>
  <c r="AN235" i="1" s="1"/>
  <c r="AE235" i="1"/>
  <c r="AD235" i="1"/>
  <c r="AL235" i="1" s="1"/>
  <c r="BK234" i="1"/>
  <c r="BJ234" i="1"/>
  <c r="BI234" i="1"/>
  <c r="BH234" i="1"/>
  <c r="BG234" i="1"/>
  <c r="BF234" i="1"/>
  <c r="BE234" i="1"/>
  <c r="AR234" i="1"/>
  <c r="AN234" i="1"/>
  <c r="AL234" i="1"/>
  <c r="AJ234" i="1"/>
  <c r="AI234" i="1"/>
  <c r="AQ234" i="1" s="1"/>
  <c r="AH234" i="1"/>
  <c r="AP234" i="1" s="1"/>
  <c r="AG234" i="1"/>
  <c r="AO234" i="1" s="1"/>
  <c r="AF234" i="1"/>
  <c r="AE234" i="1"/>
  <c r="AM234" i="1" s="1"/>
  <c r="AD234" i="1"/>
  <c r="BK233" i="1"/>
  <c r="BJ233" i="1"/>
  <c r="BI233" i="1"/>
  <c r="BH233" i="1"/>
  <c r="BG233" i="1"/>
  <c r="BF233" i="1"/>
  <c r="BE233" i="1"/>
  <c r="AQ233" i="1"/>
  <c r="AO233" i="1"/>
  <c r="AJ233" i="1"/>
  <c r="AR233" i="1" s="1"/>
  <c r="AI233" i="1"/>
  <c r="AH233" i="1"/>
  <c r="AP233" i="1" s="1"/>
  <c r="AG233" i="1"/>
  <c r="AF233" i="1"/>
  <c r="AN233" i="1" s="1"/>
  <c r="AE233" i="1"/>
  <c r="AM233" i="1" s="1"/>
  <c r="AD233" i="1"/>
  <c r="BK232" i="1"/>
  <c r="BJ232" i="1"/>
  <c r="BI232" i="1"/>
  <c r="BH232" i="1"/>
  <c r="BG232" i="1"/>
  <c r="BF232" i="1"/>
  <c r="BE232" i="1"/>
  <c r="AP232" i="1"/>
  <c r="AN232" i="1"/>
  <c r="AL232" i="1"/>
  <c r="AJ232" i="1"/>
  <c r="AR232" i="1" s="1"/>
  <c r="AI232" i="1"/>
  <c r="AH232" i="1"/>
  <c r="AG232" i="1"/>
  <c r="AO232" i="1" s="1"/>
  <c r="AF232" i="1"/>
  <c r="AE232" i="1"/>
  <c r="AD232" i="1"/>
  <c r="BK231" i="1"/>
  <c r="BJ231" i="1"/>
  <c r="BI231" i="1"/>
  <c r="BH231" i="1"/>
  <c r="BG231" i="1"/>
  <c r="BF231" i="1"/>
  <c r="BE231" i="1"/>
  <c r="AQ231" i="1"/>
  <c r="AM231" i="1"/>
  <c r="AJ231" i="1"/>
  <c r="AI231" i="1"/>
  <c r="AH231" i="1"/>
  <c r="AP231" i="1" s="1"/>
  <c r="AG231" i="1"/>
  <c r="AO231" i="1" s="1"/>
  <c r="AF231" i="1"/>
  <c r="AE231" i="1"/>
  <c r="AD231" i="1"/>
  <c r="AL231" i="1" s="1"/>
  <c r="BK230" i="1"/>
  <c r="BJ230" i="1"/>
  <c r="BI230" i="1"/>
  <c r="BH230" i="1"/>
  <c r="BG230" i="1"/>
  <c r="BF230" i="1"/>
  <c r="BE230" i="1"/>
  <c r="AR230" i="1"/>
  <c r="AP230" i="1"/>
  <c r="AN230" i="1"/>
  <c r="AJ230" i="1"/>
  <c r="AI230" i="1"/>
  <c r="AQ230" i="1" s="1"/>
  <c r="AH230" i="1"/>
  <c r="AG230" i="1"/>
  <c r="AO230" i="1" s="1"/>
  <c r="AF230" i="1"/>
  <c r="AE230" i="1"/>
  <c r="AM230" i="1" s="1"/>
  <c r="AD230" i="1"/>
  <c r="AL230" i="1" s="1"/>
  <c r="BK229" i="1"/>
  <c r="BJ229" i="1"/>
  <c r="BI229" i="1"/>
  <c r="BH229" i="1"/>
  <c r="BG229" i="1"/>
  <c r="BF229" i="1"/>
  <c r="BE229" i="1"/>
  <c r="AO229" i="1"/>
  <c r="AM229" i="1"/>
  <c r="AJ229" i="1"/>
  <c r="AR229" i="1" s="1"/>
  <c r="AI229" i="1"/>
  <c r="AQ229" i="1" s="1"/>
  <c r="AH229" i="1"/>
  <c r="AP229" i="1" s="1"/>
  <c r="AG229" i="1"/>
  <c r="AF229" i="1"/>
  <c r="AN229" i="1" s="1"/>
  <c r="AE229" i="1"/>
  <c r="AD229" i="1"/>
  <c r="AL229" i="1" s="1"/>
  <c r="BK228" i="1"/>
  <c r="BJ228" i="1"/>
  <c r="BI228" i="1"/>
  <c r="BH228" i="1"/>
  <c r="BG228" i="1"/>
  <c r="BF228" i="1"/>
  <c r="BE228" i="1"/>
  <c r="AR228" i="1"/>
  <c r="AP228" i="1"/>
  <c r="AL228" i="1"/>
  <c r="AJ228" i="1"/>
  <c r="AI228" i="1"/>
  <c r="AQ228" i="1" s="1"/>
  <c r="AH228" i="1"/>
  <c r="AG228" i="1"/>
  <c r="AO228" i="1" s="1"/>
  <c r="AF228" i="1"/>
  <c r="AN228" i="1" s="1"/>
  <c r="AE228" i="1"/>
  <c r="AM228" i="1" s="1"/>
  <c r="AD228" i="1"/>
  <c r="BK227" i="1"/>
  <c r="BJ227" i="1"/>
  <c r="BI227" i="1"/>
  <c r="BH227" i="1"/>
  <c r="BG227" i="1"/>
  <c r="BF227" i="1"/>
  <c r="BE227" i="1"/>
  <c r="AQ227" i="1"/>
  <c r="AO227" i="1"/>
  <c r="AM227" i="1"/>
  <c r="AJ227" i="1"/>
  <c r="AR227" i="1" s="1"/>
  <c r="AI227" i="1"/>
  <c r="AH227" i="1"/>
  <c r="AP227" i="1" s="1"/>
  <c r="AG227" i="1"/>
  <c r="AF227" i="1"/>
  <c r="AN227" i="1" s="1"/>
  <c r="AE227" i="1"/>
  <c r="AD227" i="1"/>
  <c r="AL227" i="1" s="1"/>
  <c r="BK226" i="1"/>
  <c r="BJ226" i="1"/>
  <c r="BI226" i="1"/>
  <c r="BH226" i="1"/>
  <c r="BG226" i="1"/>
  <c r="BF226" i="1"/>
  <c r="BE226" i="1"/>
  <c r="AR226" i="1"/>
  <c r="AN226" i="1"/>
  <c r="AL226" i="1"/>
  <c r="AJ226" i="1"/>
  <c r="AI226" i="1"/>
  <c r="AQ226" i="1" s="1"/>
  <c r="AH226" i="1"/>
  <c r="AP226" i="1" s="1"/>
  <c r="AG226" i="1"/>
  <c r="AO226" i="1" s="1"/>
  <c r="AF226" i="1"/>
  <c r="AE226" i="1"/>
  <c r="AM226" i="1" s="1"/>
  <c r="AD226" i="1"/>
  <c r="BK225" i="1"/>
  <c r="BJ225" i="1"/>
  <c r="BI225" i="1"/>
  <c r="BH225" i="1"/>
  <c r="BG225" i="1"/>
  <c r="BF225" i="1"/>
  <c r="BE225" i="1"/>
  <c r="AQ225" i="1"/>
  <c r="AO225" i="1"/>
  <c r="AJ225" i="1"/>
  <c r="AR225" i="1" s="1"/>
  <c r="AI225" i="1"/>
  <c r="AH225" i="1"/>
  <c r="AG225" i="1"/>
  <c r="AF225" i="1"/>
  <c r="AN225" i="1" s="1"/>
  <c r="AE225" i="1"/>
  <c r="AM225" i="1" s="1"/>
  <c r="AD225" i="1"/>
  <c r="AL225" i="1" s="1"/>
  <c r="BK224" i="1"/>
  <c r="BJ224" i="1"/>
  <c r="BI224" i="1"/>
  <c r="BH224" i="1"/>
  <c r="BG224" i="1"/>
  <c r="BF224" i="1"/>
  <c r="BE224" i="1"/>
  <c r="AP224" i="1"/>
  <c r="AN224" i="1"/>
  <c r="AL224" i="1"/>
  <c r="AJ224" i="1"/>
  <c r="AR224" i="1" s="1"/>
  <c r="AI224" i="1"/>
  <c r="AH224" i="1"/>
  <c r="AG224" i="1"/>
  <c r="AO224" i="1" s="1"/>
  <c r="AF224" i="1"/>
  <c r="AE224" i="1"/>
  <c r="AM224" i="1" s="1"/>
  <c r="AD224" i="1"/>
  <c r="BK223" i="1"/>
  <c r="BJ223" i="1"/>
  <c r="BI223" i="1"/>
  <c r="BH223" i="1"/>
  <c r="BG223" i="1"/>
  <c r="BF223" i="1"/>
  <c r="BE223" i="1"/>
  <c r="AQ223" i="1"/>
  <c r="AM223" i="1"/>
  <c r="AJ223" i="1"/>
  <c r="AI223" i="1"/>
  <c r="AH223" i="1"/>
  <c r="AP223" i="1" s="1"/>
  <c r="AG223" i="1"/>
  <c r="AO223" i="1" s="1"/>
  <c r="AF223" i="1"/>
  <c r="AN223" i="1" s="1"/>
  <c r="AE223" i="1"/>
  <c r="AD223" i="1"/>
  <c r="AL223" i="1" s="1"/>
  <c r="BK222" i="1"/>
  <c r="BJ222" i="1"/>
  <c r="BI222" i="1"/>
  <c r="BH222" i="1"/>
  <c r="BG222" i="1"/>
  <c r="BF222" i="1"/>
  <c r="BE222" i="1"/>
  <c r="AR222" i="1"/>
  <c r="AP222" i="1"/>
  <c r="AN222" i="1"/>
  <c r="AJ222" i="1"/>
  <c r="AI222" i="1"/>
  <c r="AQ222" i="1" s="1"/>
  <c r="AH222" i="1"/>
  <c r="AG222" i="1"/>
  <c r="AF222" i="1"/>
  <c r="AE222" i="1"/>
  <c r="AM222" i="1" s="1"/>
  <c r="AD222" i="1"/>
  <c r="AL222" i="1" s="1"/>
  <c r="BK221" i="1"/>
  <c r="BJ221" i="1"/>
  <c r="BI221" i="1"/>
  <c r="BH221" i="1"/>
  <c r="BG221" i="1"/>
  <c r="BF221" i="1"/>
  <c r="BE221" i="1"/>
  <c r="AO221" i="1"/>
  <c r="AM221" i="1"/>
  <c r="AJ221" i="1"/>
  <c r="AR221" i="1" s="1"/>
  <c r="AI221" i="1"/>
  <c r="AQ221" i="1" s="1"/>
  <c r="AH221" i="1"/>
  <c r="AG221" i="1"/>
  <c r="AF221" i="1"/>
  <c r="AN221" i="1" s="1"/>
  <c r="AE221" i="1"/>
  <c r="AD221" i="1"/>
  <c r="BK220" i="1"/>
  <c r="BJ220" i="1"/>
  <c r="BI220" i="1"/>
  <c r="BH220" i="1"/>
  <c r="BG220" i="1"/>
  <c r="BF220" i="1"/>
  <c r="BE220" i="1"/>
  <c r="AR220" i="1"/>
  <c r="AP220" i="1"/>
  <c r="AL220" i="1"/>
  <c r="AJ220" i="1"/>
  <c r="AI220" i="1"/>
  <c r="AH220" i="1"/>
  <c r="AG220" i="1"/>
  <c r="AO220" i="1" s="1"/>
  <c r="AF220" i="1"/>
  <c r="AN220" i="1" s="1"/>
  <c r="AE220" i="1"/>
  <c r="AM220" i="1" s="1"/>
  <c r="AD220" i="1"/>
  <c r="BK219" i="1"/>
  <c r="BJ219" i="1"/>
  <c r="BI219" i="1"/>
  <c r="BH219" i="1"/>
  <c r="BG219" i="1"/>
  <c r="BF219" i="1"/>
  <c r="BE219" i="1"/>
  <c r="AQ219" i="1"/>
  <c r="AO219" i="1"/>
  <c r="AM219" i="1"/>
  <c r="AJ219" i="1"/>
  <c r="AI219" i="1"/>
  <c r="AH219" i="1"/>
  <c r="AP219" i="1" s="1"/>
  <c r="AG219" i="1"/>
  <c r="AF219" i="1"/>
  <c r="AN219" i="1" s="1"/>
  <c r="AE219" i="1"/>
  <c r="AD219" i="1"/>
  <c r="AL219" i="1" s="1"/>
  <c r="BK218" i="1"/>
  <c r="BJ218" i="1"/>
  <c r="BI218" i="1"/>
  <c r="BH218" i="1"/>
  <c r="BG218" i="1"/>
  <c r="BF218" i="1"/>
  <c r="BE218" i="1"/>
  <c r="AR218" i="1"/>
  <c r="AN218" i="1"/>
  <c r="AL218" i="1"/>
  <c r="AJ218" i="1"/>
  <c r="AI218" i="1"/>
  <c r="AQ218" i="1" s="1"/>
  <c r="AH218" i="1"/>
  <c r="AP218" i="1" s="1"/>
  <c r="AG218" i="1"/>
  <c r="AO218" i="1" s="1"/>
  <c r="AF218" i="1"/>
  <c r="AE218" i="1"/>
  <c r="AM218" i="1" s="1"/>
  <c r="AD218" i="1"/>
  <c r="BK217" i="1"/>
  <c r="BJ217" i="1"/>
  <c r="BI217" i="1"/>
  <c r="BH217" i="1"/>
  <c r="BG217" i="1"/>
  <c r="BF217" i="1"/>
  <c r="BE217" i="1"/>
  <c r="AQ217" i="1"/>
  <c r="AO217" i="1"/>
  <c r="AJ217" i="1"/>
  <c r="AR217" i="1" s="1"/>
  <c r="AI217" i="1"/>
  <c r="AH217" i="1"/>
  <c r="AP217" i="1" s="1"/>
  <c r="AG217" i="1"/>
  <c r="AF217" i="1"/>
  <c r="AN217" i="1" s="1"/>
  <c r="AE217" i="1"/>
  <c r="AM217" i="1" s="1"/>
  <c r="AD217" i="1"/>
  <c r="AL217" i="1" s="1"/>
  <c r="BK216" i="1"/>
  <c r="BJ216" i="1"/>
  <c r="BI216" i="1"/>
  <c r="BH216" i="1"/>
  <c r="BG216" i="1"/>
  <c r="BF216" i="1"/>
  <c r="BE216" i="1"/>
  <c r="AP216" i="1"/>
  <c r="AN216" i="1"/>
  <c r="AL216" i="1"/>
  <c r="AJ216" i="1"/>
  <c r="AR216" i="1" s="1"/>
  <c r="AI216" i="1"/>
  <c r="AQ216" i="1" s="1"/>
  <c r="AH216" i="1"/>
  <c r="AG216" i="1"/>
  <c r="AO216" i="1" s="1"/>
  <c r="AF216" i="1"/>
  <c r="AE216" i="1"/>
  <c r="AM216" i="1" s="1"/>
  <c r="AD216" i="1"/>
  <c r="BK215" i="1"/>
  <c r="BJ215" i="1"/>
  <c r="BI215" i="1"/>
  <c r="BH215" i="1"/>
  <c r="BG215" i="1"/>
  <c r="BF215" i="1"/>
  <c r="BE215" i="1"/>
  <c r="AQ215" i="1"/>
  <c r="AM215" i="1"/>
  <c r="AJ215" i="1"/>
  <c r="AR215" i="1" s="1"/>
  <c r="AI215" i="1"/>
  <c r="AH215" i="1"/>
  <c r="AP215" i="1" s="1"/>
  <c r="AG215" i="1"/>
  <c r="AO215" i="1" s="1"/>
  <c r="AF215" i="1"/>
  <c r="AE215" i="1"/>
  <c r="AD215" i="1"/>
  <c r="AL215" i="1" s="1"/>
  <c r="BK214" i="1"/>
  <c r="BJ214" i="1"/>
  <c r="BI214" i="1"/>
  <c r="BH214" i="1"/>
  <c r="BG214" i="1"/>
  <c r="BF214" i="1"/>
  <c r="BE214" i="1"/>
  <c r="AR214" i="1"/>
  <c r="AP214" i="1"/>
  <c r="AN214" i="1"/>
  <c r="AJ214" i="1"/>
  <c r="AI214" i="1"/>
  <c r="AQ214" i="1" s="1"/>
  <c r="AH214" i="1"/>
  <c r="AG214" i="1"/>
  <c r="AF214" i="1"/>
  <c r="AE214" i="1"/>
  <c r="AM214" i="1" s="1"/>
  <c r="AD214" i="1"/>
  <c r="AL214" i="1" s="1"/>
  <c r="BK213" i="1"/>
  <c r="BJ213" i="1"/>
  <c r="BI213" i="1"/>
  <c r="BH213" i="1"/>
  <c r="BG213" i="1"/>
  <c r="BF213" i="1"/>
  <c r="BE213" i="1"/>
  <c r="AO213" i="1"/>
  <c r="AM213" i="1"/>
  <c r="AJ213" i="1"/>
  <c r="AR213" i="1" s="1"/>
  <c r="AI213" i="1"/>
  <c r="AQ213" i="1" s="1"/>
  <c r="AH213" i="1"/>
  <c r="AG213" i="1"/>
  <c r="AF213" i="1"/>
  <c r="AN213" i="1" s="1"/>
  <c r="AE213" i="1"/>
  <c r="AD213" i="1"/>
  <c r="AL213" i="1" s="1"/>
  <c r="BK212" i="1"/>
  <c r="BJ212" i="1"/>
  <c r="BI212" i="1"/>
  <c r="BH212" i="1"/>
  <c r="BG212" i="1"/>
  <c r="BF212" i="1"/>
  <c r="BE212" i="1"/>
  <c r="AR212" i="1"/>
  <c r="AP212" i="1"/>
  <c r="AL212" i="1"/>
  <c r="AJ212" i="1"/>
  <c r="AI212" i="1"/>
  <c r="AH212" i="1"/>
  <c r="AG212" i="1"/>
  <c r="AO212" i="1" s="1"/>
  <c r="AF212" i="1"/>
  <c r="AN212" i="1" s="1"/>
  <c r="AE212" i="1"/>
  <c r="AD212" i="1"/>
  <c r="BK211" i="1"/>
  <c r="BJ211" i="1"/>
  <c r="BI211" i="1"/>
  <c r="BH211" i="1"/>
  <c r="BG211" i="1"/>
  <c r="BF211" i="1"/>
  <c r="BE211" i="1"/>
  <c r="AQ211" i="1"/>
  <c r="AO211" i="1"/>
  <c r="AM211" i="1"/>
  <c r="AJ211" i="1"/>
  <c r="AI211" i="1"/>
  <c r="AH211" i="1"/>
  <c r="AP211" i="1" s="1"/>
  <c r="AG211" i="1"/>
  <c r="AF211" i="1"/>
  <c r="AE211" i="1"/>
  <c r="AD211" i="1"/>
  <c r="AL211" i="1" s="1"/>
  <c r="BK210" i="1"/>
  <c r="BJ210" i="1"/>
  <c r="BI210" i="1"/>
  <c r="BH210" i="1"/>
  <c r="BG210" i="1"/>
  <c r="BF210" i="1"/>
  <c r="BE210" i="1"/>
  <c r="AR210" i="1"/>
  <c r="AN210" i="1"/>
  <c r="AL210" i="1"/>
  <c r="AJ210" i="1"/>
  <c r="AI210" i="1"/>
  <c r="AQ210" i="1" s="1"/>
  <c r="AH210" i="1"/>
  <c r="AP210" i="1" s="1"/>
  <c r="AG210" i="1"/>
  <c r="AF210" i="1"/>
  <c r="AE210" i="1"/>
  <c r="AM210" i="1" s="1"/>
  <c r="AD210" i="1"/>
  <c r="BK209" i="1"/>
  <c r="BJ209" i="1"/>
  <c r="BI209" i="1"/>
  <c r="BH209" i="1"/>
  <c r="BG209" i="1"/>
  <c r="BF209" i="1"/>
  <c r="BE209" i="1"/>
  <c r="AQ209" i="1"/>
  <c r="AO209" i="1"/>
  <c r="AJ209" i="1"/>
  <c r="AR209" i="1" s="1"/>
  <c r="AI209" i="1"/>
  <c r="AH209" i="1"/>
  <c r="AG209" i="1"/>
  <c r="AF209" i="1"/>
  <c r="AN209" i="1" s="1"/>
  <c r="AE209" i="1"/>
  <c r="AM209" i="1" s="1"/>
  <c r="AD209" i="1"/>
  <c r="BK208" i="1"/>
  <c r="BJ208" i="1"/>
  <c r="BI208" i="1"/>
  <c r="BH208" i="1"/>
  <c r="BG208" i="1"/>
  <c r="BF208" i="1"/>
  <c r="BE208" i="1"/>
  <c r="AP208" i="1"/>
  <c r="AN208" i="1"/>
  <c r="AL208" i="1"/>
  <c r="AJ208" i="1"/>
  <c r="AR208" i="1" s="1"/>
  <c r="AI208" i="1"/>
  <c r="AH208" i="1"/>
  <c r="AG208" i="1"/>
  <c r="AO208" i="1" s="1"/>
  <c r="AF208" i="1"/>
  <c r="AE208" i="1"/>
  <c r="AM208" i="1" s="1"/>
  <c r="AD208" i="1"/>
  <c r="BK207" i="1"/>
  <c r="BJ207" i="1"/>
  <c r="BI207" i="1"/>
  <c r="BH207" i="1"/>
  <c r="BG207" i="1"/>
  <c r="BF207" i="1"/>
  <c r="BE207" i="1"/>
  <c r="AQ207" i="1"/>
  <c r="AM207" i="1"/>
  <c r="AJ207" i="1"/>
  <c r="AR207" i="1" s="1"/>
  <c r="AI207" i="1"/>
  <c r="AH207" i="1"/>
  <c r="AP207" i="1" s="1"/>
  <c r="AG207" i="1"/>
  <c r="AO207" i="1" s="1"/>
  <c r="AF207" i="1"/>
  <c r="AN207" i="1" s="1"/>
  <c r="AE207" i="1"/>
  <c r="AD207" i="1"/>
  <c r="AL207" i="1" s="1"/>
  <c r="BK206" i="1"/>
  <c r="BJ206" i="1"/>
  <c r="BI206" i="1"/>
  <c r="BH206" i="1"/>
  <c r="BG206" i="1"/>
  <c r="BF206" i="1"/>
  <c r="BE206" i="1"/>
  <c r="AR206" i="1"/>
  <c r="AP206" i="1"/>
  <c r="AN206" i="1"/>
  <c r="AJ206" i="1"/>
  <c r="AI206" i="1"/>
  <c r="AQ206" i="1" s="1"/>
  <c r="AH206" i="1"/>
  <c r="AG206" i="1"/>
  <c r="AO206" i="1" s="1"/>
  <c r="AF206" i="1"/>
  <c r="AE206" i="1"/>
  <c r="AM206" i="1" s="1"/>
  <c r="AD206" i="1"/>
  <c r="AL206" i="1" s="1"/>
  <c r="BK205" i="1"/>
  <c r="BJ205" i="1"/>
  <c r="BI205" i="1"/>
  <c r="BH205" i="1"/>
  <c r="BG205" i="1"/>
  <c r="BF205" i="1"/>
  <c r="BE205" i="1"/>
  <c r="AO205" i="1"/>
  <c r="AM205" i="1"/>
  <c r="AJ205" i="1"/>
  <c r="AR205" i="1" s="1"/>
  <c r="AI205" i="1"/>
  <c r="AQ205" i="1" s="1"/>
  <c r="AH205" i="1"/>
  <c r="AP205" i="1" s="1"/>
  <c r="AG205" i="1"/>
  <c r="AF205" i="1"/>
  <c r="AN205" i="1" s="1"/>
  <c r="AE205" i="1"/>
  <c r="AD205" i="1"/>
  <c r="BK204" i="1"/>
  <c r="BJ204" i="1"/>
  <c r="BI204" i="1"/>
  <c r="BH204" i="1"/>
  <c r="BG204" i="1"/>
  <c r="BF204" i="1"/>
  <c r="BE204" i="1"/>
  <c r="AR204" i="1"/>
  <c r="AP204" i="1"/>
  <c r="AL204" i="1"/>
  <c r="AJ204" i="1"/>
  <c r="AI204" i="1"/>
  <c r="AQ204" i="1" s="1"/>
  <c r="AH204" i="1"/>
  <c r="AG204" i="1"/>
  <c r="AO204" i="1" s="1"/>
  <c r="AF204" i="1"/>
  <c r="AN204" i="1" s="1"/>
  <c r="AE204" i="1"/>
  <c r="AD204" i="1"/>
  <c r="BK203" i="1"/>
  <c r="BJ203" i="1"/>
  <c r="BI203" i="1"/>
  <c r="BH203" i="1"/>
  <c r="BG203" i="1"/>
  <c r="BF203" i="1"/>
  <c r="BE203" i="1"/>
  <c r="AQ203" i="1"/>
  <c r="AO203" i="1"/>
  <c r="AM203" i="1"/>
  <c r="AJ203" i="1"/>
  <c r="AR203" i="1" s="1"/>
  <c r="AI203" i="1"/>
  <c r="AH203" i="1"/>
  <c r="AP203" i="1" s="1"/>
  <c r="AG203" i="1"/>
  <c r="AF203" i="1"/>
  <c r="AE203" i="1"/>
  <c r="AD203" i="1"/>
  <c r="AL203" i="1" s="1"/>
  <c r="BK202" i="1"/>
  <c r="BJ202" i="1"/>
  <c r="BI202" i="1"/>
  <c r="BH202" i="1"/>
  <c r="BG202" i="1"/>
  <c r="BF202" i="1"/>
  <c r="BE202" i="1"/>
  <c r="AR202" i="1"/>
  <c r="AN202" i="1"/>
  <c r="AL202" i="1"/>
  <c r="AJ202" i="1"/>
  <c r="AI202" i="1"/>
  <c r="AQ202" i="1" s="1"/>
  <c r="AH202" i="1"/>
  <c r="AP202" i="1" s="1"/>
  <c r="AG202" i="1"/>
  <c r="AF202" i="1"/>
  <c r="AE202" i="1"/>
  <c r="AM202" i="1" s="1"/>
  <c r="AD202" i="1"/>
  <c r="BK201" i="1"/>
  <c r="BJ201" i="1"/>
  <c r="BI201" i="1"/>
  <c r="BH201" i="1"/>
  <c r="BG201" i="1"/>
  <c r="BF201" i="1"/>
  <c r="BE201" i="1"/>
  <c r="AQ201" i="1"/>
  <c r="AO201" i="1"/>
  <c r="AJ201" i="1"/>
  <c r="AR201" i="1" s="1"/>
  <c r="AI201" i="1"/>
  <c r="AH201" i="1"/>
  <c r="AG201" i="1"/>
  <c r="AF201" i="1"/>
  <c r="AN201" i="1" s="1"/>
  <c r="AE201" i="1"/>
  <c r="AM201" i="1" s="1"/>
  <c r="AD201" i="1"/>
  <c r="AL201" i="1" s="1"/>
  <c r="BK200" i="1"/>
  <c r="BJ200" i="1"/>
  <c r="BI200" i="1"/>
  <c r="BH200" i="1"/>
  <c r="BG200" i="1"/>
  <c r="BF200" i="1"/>
  <c r="BE200" i="1"/>
  <c r="AP200" i="1"/>
  <c r="AN200" i="1"/>
  <c r="AL200" i="1"/>
  <c r="AJ200" i="1"/>
  <c r="AR200" i="1" s="1"/>
  <c r="AI200" i="1"/>
  <c r="AH200" i="1"/>
  <c r="AG200" i="1"/>
  <c r="AO200" i="1" s="1"/>
  <c r="AF200" i="1"/>
  <c r="AE200" i="1"/>
  <c r="AD200" i="1"/>
  <c r="BK199" i="1"/>
  <c r="BJ199" i="1"/>
  <c r="BI199" i="1"/>
  <c r="BH199" i="1"/>
  <c r="BG199" i="1"/>
  <c r="BF199" i="1"/>
  <c r="BE199" i="1"/>
  <c r="AQ199" i="1"/>
  <c r="AM199" i="1"/>
  <c r="AJ199" i="1"/>
  <c r="AI199" i="1"/>
  <c r="AH199" i="1"/>
  <c r="AP199" i="1" s="1"/>
  <c r="AG199" i="1"/>
  <c r="AO199" i="1" s="1"/>
  <c r="AF199" i="1"/>
  <c r="AE199" i="1"/>
  <c r="AD199" i="1"/>
  <c r="AL199" i="1" s="1"/>
  <c r="BK198" i="1"/>
  <c r="BJ198" i="1"/>
  <c r="BI198" i="1"/>
  <c r="BH198" i="1"/>
  <c r="BG198" i="1"/>
  <c r="BF198" i="1"/>
  <c r="BE198" i="1"/>
  <c r="AR198" i="1"/>
  <c r="AP198" i="1"/>
  <c r="AN198" i="1"/>
  <c r="AJ198" i="1"/>
  <c r="AI198" i="1"/>
  <c r="AQ198" i="1" s="1"/>
  <c r="AH198" i="1"/>
  <c r="AG198" i="1"/>
  <c r="AF198" i="1"/>
  <c r="AE198" i="1"/>
  <c r="AM198" i="1" s="1"/>
  <c r="AD198" i="1"/>
  <c r="AL198" i="1" s="1"/>
  <c r="BK197" i="1"/>
  <c r="BJ197" i="1"/>
  <c r="BI197" i="1"/>
  <c r="BH197" i="1"/>
  <c r="BG197" i="1"/>
  <c r="BF197" i="1"/>
  <c r="BE197" i="1"/>
  <c r="AO197" i="1"/>
  <c r="AM197" i="1"/>
  <c r="AJ197" i="1"/>
  <c r="AR197" i="1" s="1"/>
  <c r="AI197" i="1"/>
  <c r="AQ197" i="1" s="1"/>
  <c r="AH197" i="1"/>
  <c r="AP197" i="1" s="1"/>
  <c r="AG197" i="1"/>
  <c r="AF197" i="1"/>
  <c r="AN197" i="1" s="1"/>
  <c r="AE197" i="1"/>
  <c r="AD197" i="1"/>
  <c r="AL197" i="1" s="1"/>
  <c r="BK196" i="1"/>
  <c r="BJ196" i="1"/>
  <c r="BI196" i="1"/>
  <c r="BH196" i="1"/>
  <c r="BG196" i="1"/>
  <c r="BF196" i="1"/>
  <c r="BE196" i="1"/>
  <c r="AR196" i="1"/>
  <c r="AP196" i="1"/>
  <c r="AL196" i="1"/>
  <c r="AJ196" i="1"/>
  <c r="AI196" i="1"/>
  <c r="AQ196" i="1" s="1"/>
  <c r="AH196" i="1"/>
  <c r="AG196" i="1"/>
  <c r="AO196" i="1" s="1"/>
  <c r="AF196" i="1"/>
  <c r="AN196" i="1" s="1"/>
  <c r="AE196" i="1"/>
  <c r="AM196" i="1" s="1"/>
  <c r="AD196" i="1"/>
  <c r="BK195" i="1"/>
  <c r="BJ195" i="1"/>
  <c r="BI195" i="1"/>
  <c r="BH195" i="1"/>
  <c r="BG195" i="1"/>
  <c r="BF195" i="1"/>
  <c r="BE195" i="1"/>
  <c r="AQ195" i="1"/>
  <c r="AO195" i="1"/>
  <c r="AM195" i="1"/>
  <c r="AJ195" i="1"/>
  <c r="AR195" i="1" s="1"/>
  <c r="AI195" i="1"/>
  <c r="AH195" i="1"/>
  <c r="AP195" i="1" s="1"/>
  <c r="AG195" i="1"/>
  <c r="AF195" i="1"/>
  <c r="AN195" i="1" s="1"/>
  <c r="AE195" i="1"/>
  <c r="AD195" i="1"/>
  <c r="AL195" i="1" s="1"/>
  <c r="BK194" i="1"/>
  <c r="BJ194" i="1"/>
  <c r="BI194" i="1"/>
  <c r="BH194" i="1"/>
  <c r="BG194" i="1"/>
  <c r="BF194" i="1"/>
  <c r="BE194" i="1"/>
  <c r="AR194" i="1"/>
  <c r="AN194" i="1"/>
  <c r="AL194" i="1"/>
  <c r="AJ194" i="1"/>
  <c r="AI194" i="1"/>
  <c r="AQ194" i="1" s="1"/>
  <c r="AH194" i="1"/>
  <c r="AP194" i="1" s="1"/>
  <c r="AG194" i="1"/>
  <c r="AO194" i="1" s="1"/>
  <c r="AF194" i="1"/>
  <c r="AE194" i="1"/>
  <c r="AM194" i="1" s="1"/>
  <c r="AD194" i="1"/>
  <c r="BK193" i="1"/>
  <c r="BJ193" i="1"/>
  <c r="BI193" i="1"/>
  <c r="BH193" i="1"/>
  <c r="BG193" i="1"/>
  <c r="BF193" i="1"/>
  <c r="BE193" i="1"/>
  <c r="AQ193" i="1"/>
  <c r="AO193" i="1"/>
  <c r="AJ193" i="1"/>
  <c r="AR193" i="1" s="1"/>
  <c r="AI193" i="1"/>
  <c r="AH193" i="1"/>
  <c r="AP193" i="1" s="1"/>
  <c r="AG193" i="1"/>
  <c r="AF193" i="1"/>
  <c r="AN193" i="1" s="1"/>
  <c r="AE193" i="1"/>
  <c r="AM193" i="1" s="1"/>
  <c r="AD193" i="1"/>
  <c r="BK192" i="1"/>
  <c r="BJ192" i="1"/>
  <c r="BI192" i="1"/>
  <c r="BH192" i="1"/>
  <c r="BG192" i="1"/>
  <c r="BF192" i="1"/>
  <c r="BE192" i="1"/>
  <c r="AP192" i="1"/>
  <c r="AN192" i="1"/>
  <c r="AL192" i="1"/>
  <c r="AJ192" i="1"/>
  <c r="AR192" i="1" s="1"/>
  <c r="AI192" i="1"/>
  <c r="AQ192" i="1" s="1"/>
  <c r="AH192" i="1"/>
  <c r="AG192" i="1"/>
  <c r="AO192" i="1" s="1"/>
  <c r="AF192" i="1"/>
  <c r="AE192" i="1"/>
  <c r="AD192" i="1"/>
  <c r="BK191" i="1"/>
  <c r="BJ191" i="1"/>
  <c r="BI191" i="1"/>
  <c r="BH191" i="1"/>
  <c r="BG191" i="1"/>
  <c r="BF191" i="1"/>
  <c r="BE191" i="1"/>
  <c r="AQ191" i="1"/>
  <c r="AM191" i="1"/>
  <c r="AJ191" i="1"/>
  <c r="AR191" i="1" s="1"/>
  <c r="AI191" i="1"/>
  <c r="AH191" i="1"/>
  <c r="AP191" i="1" s="1"/>
  <c r="AG191" i="1"/>
  <c r="AO191" i="1" s="1"/>
  <c r="AF191" i="1"/>
  <c r="AE191" i="1"/>
  <c r="AD191" i="1"/>
  <c r="AL191" i="1" s="1"/>
  <c r="BK190" i="1"/>
  <c r="BJ190" i="1"/>
  <c r="BI190" i="1"/>
  <c r="BH190" i="1"/>
  <c r="BG190" i="1"/>
  <c r="BF190" i="1"/>
  <c r="BE190" i="1"/>
  <c r="AR190" i="1"/>
  <c r="AP190" i="1"/>
  <c r="AN190" i="1"/>
  <c r="AJ190" i="1"/>
  <c r="AI190" i="1"/>
  <c r="AQ190" i="1" s="1"/>
  <c r="AH190" i="1"/>
  <c r="AG190" i="1"/>
  <c r="AF190" i="1"/>
  <c r="AE190" i="1"/>
  <c r="AM190" i="1" s="1"/>
  <c r="AD190" i="1"/>
  <c r="AL190" i="1" s="1"/>
  <c r="BK189" i="1"/>
  <c r="BJ189" i="1"/>
  <c r="BI189" i="1"/>
  <c r="BH189" i="1"/>
  <c r="BG189" i="1"/>
  <c r="BF189" i="1"/>
  <c r="BE189" i="1"/>
  <c r="AO189" i="1"/>
  <c r="AM189" i="1"/>
  <c r="AJ189" i="1"/>
  <c r="AR189" i="1" s="1"/>
  <c r="AI189" i="1"/>
  <c r="AQ189" i="1" s="1"/>
  <c r="AH189" i="1"/>
  <c r="AG189" i="1"/>
  <c r="AF189" i="1"/>
  <c r="AN189" i="1" s="1"/>
  <c r="AE189" i="1"/>
  <c r="AD189" i="1"/>
  <c r="BK188" i="1"/>
  <c r="BJ188" i="1"/>
  <c r="BI188" i="1"/>
  <c r="BH188" i="1"/>
  <c r="BG188" i="1"/>
  <c r="BF188" i="1"/>
  <c r="BE188" i="1"/>
  <c r="AR188" i="1"/>
  <c r="AP188" i="1"/>
  <c r="AL188" i="1"/>
  <c r="AJ188" i="1"/>
  <c r="AI188" i="1"/>
  <c r="AQ188" i="1" s="1"/>
  <c r="AH188" i="1"/>
  <c r="AG188" i="1"/>
  <c r="AO188" i="1" s="1"/>
  <c r="AF188" i="1"/>
  <c r="AN188" i="1" s="1"/>
  <c r="AE188" i="1"/>
  <c r="AD188" i="1"/>
  <c r="BK187" i="1"/>
  <c r="BJ187" i="1"/>
  <c r="BI187" i="1"/>
  <c r="BH187" i="1"/>
  <c r="BG187" i="1"/>
  <c r="BF187" i="1"/>
  <c r="BE187" i="1"/>
  <c r="AQ187" i="1"/>
  <c r="AO187" i="1"/>
  <c r="AM187" i="1"/>
  <c r="AJ187" i="1"/>
  <c r="AR187" i="1" s="1"/>
  <c r="AI187" i="1"/>
  <c r="AH187" i="1"/>
  <c r="AP187" i="1" s="1"/>
  <c r="AG187" i="1"/>
  <c r="AF187" i="1"/>
  <c r="AE187" i="1"/>
  <c r="AD187" i="1"/>
  <c r="AL187" i="1" s="1"/>
  <c r="BK186" i="1"/>
  <c r="BJ186" i="1"/>
  <c r="BI186" i="1"/>
  <c r="BH186" i="1"/>
  <c r="BG186" i="1"/>
  <c r="BF186" i="1"/>
  <c r="BE186" i="1"/>
  <c r="AR186" i="1"/>
  <c r="AN186" i="1"/>
  <c r="AL186" i="1"/>
  <c r="AJ186" i="1"/>
  <c r="AI186" i="1"/>
  <c r="AQ186" i="1" s="1"/>
  <c r="AH186" i="1"/>
  <c r="AP186" i="1" s="1"/>
  <c r="AG186" i="1"/>
  <c r="AF186" i="1"/>
  <c r="AE186" i="1"/>
  <c r="AM186" i="1" s="1"/>
  <c r="AD186" i="1"/>
  <c r="BK185" i="1"/>
  <c r="BJ185" i="1"/>
  <c r="BI185" i="1"/>
  <c r="BH185" i="1"/>
  <c r="BG185" i="1"/>
  <c r="BF185" i="1"/>
  <c r="BE185" i="1"/>
  <c r="AQ185" i="1"/>
  <c r="AO185" i="1"/>
  <c r="AJ185" i="1"/>
  <c r="AR185" i="1" s="1"/>
  <c r="AI185" i="1"/>
  <c r="AH185" i="1"/>
  <c r="AP185" i="1" s="1"/>
  <c r="AG185" i="1"/>
  <c r="AF185" i="1"/>
  <c r="AN185" i="1" s="1"/>
  <c r="AE185" i="1"/>
  <c r="AM185" i="1" s="1"/>
  <c r="AD185" i="1"/>
  <c r="AL185" i="1" s="1"/>
  <c r="BK184" i="1"/>
  <c r="BJ184" i="1"/>
  <c r="BI184" i="1"/>
  <c r="BH184" i="1"/>
  <c r="BG184" i="1"/>
  <c r="BF184" i="1"/>
  <c r="BE184" i="1"/>
  <c r="AP184" i="1"/>
  <c r="AN184" i="1"/>
  <c r="AL184" i="1"/>
  <c r="AJ184" i="1"/>
  <c r="AR184" i="1" s="1"/>
  <c r="AI184" i="1"/>
  <c r="AQ184" i="1" s="1"/>
  <c r="AH184" i="1"/>
  <c r="AG184" i="1"/>
  <c r="AO184" i="1" s="1"/>
  <c r="AF184" i="1"/>
  <c r="AE184" i="1"/>
  <c r="AM184" i="1" s="1"/>
  <c r="AD184" i="1"/>
  <c r="BK183" i="1"/>
  <c r="BJ183" i="1"/>
  <c r="BI183" i="1"/>
  <c r="BH183" i="1"/>
  <c r="BG183" i="1"/>
  <c r="BF183" i="1"/>
  <c r="BE183" i="1"/>
  <c r="AQ183" i="1"/>
  <c r="AM183" i="1"/>
  <c r="AJ183" i="1"/>
  <c r="AI183" i="1"/>
  <c r="AH183" i="1"/>
  <c r="AP183" i="1" s="1"/>
  <c r="AG183" i="1"/>
  <c r="AO183" i="1" s="1"/>
  <c r="AF183" i="1"/>
  <c r="AN183" i="1" s="1"/>
  <c r="AE183" i="1"/>
  <c r="AD183" i="1"/>
  <c r="AL183" i="1" s="1"/>
  <c r="BK182" i="1"/>
  <c r="BJ182" i="1"/>
  <c r="BI182" i="1"/>
  <c r="BH182" i="1"/>
  <c r="BG182" i="1"/>
  <c r="BF182" i="1"/>
  <c r="BE182" i="1"/>
  <c r="AR182" i="1"/>
  <c r="AP182" i="1"/>
  <c r="AN182" i="1"/>
  <c r="AJ182" i="1"/>
  <c r="AI182" i="1"/>
  <c r="AQ182" i="1" s="1"/>
  <c r="AH182" i="1"/>
  <c r="AG182" i="1"/>
  <c r="AO182" i="1" s="1"/>
  <c r="AF182" i="1"/>
  <c r="AE182" i="1"/>
  <c r="AM182" i="1" s="1"/>
  <c r="AD182" i="1"/>
  <c r="AL182" i="1" s="1"/>
  <c r="BK181" i="1"/>
  <c r="BJ181" i="1"/>
  <c r="BI181" i="1"/>
  <c r="BH181" i="1"/>
  <c r="BG181" i="1"/>
  <c r="BF181" i="1"/>
  <c r="BE181" i="1"/>
  <c r="AO181" i="1"/>
  <c r="AM181" i="1"/>
  <c r="AJ181" i="1"/>
  <c r="AR181" i="1" s="1"/>
  <c r="AI181" i="1"/>
  <c r="AQ181" i="1" s="1"/>
  <c r="AH181" i="1"/>
  <c r="AP181" i="1" s="1"/>
  <c r="AG181" i="1"/>
  <c r="AF181" i="1"/>
  <c r="AN181" i="1" s="1"/>
  <c r="AE181" i="1"/>
  <c r="AD181" i="1"/>
  <c r="BK180" i="1"/>
  <c r="BJ180" i="1"/>
  <c r="BI180" i="1"/>
  <c r="BH180" i="1"/>
  <c r="BG180" i="1"/>
  <c r="BF180" i="1"/>
  <c r="BE180" i="1"/>
  <c r="AR180" i="1"/>
  <c r="AP180" i="1"/>
  <c r="AL180" i="1"/>
  <c r="AJ180" i="1"/>
  <c r="AI180" i="1"/>
  <c r="AH180" i="1"/>
  <c r="AG180" i="1"/>
  <c r="AO180" i="1" s="1"/>
  <c r="AF180" i="1"/>
  <c r="AN180" i="1" s="1"/>
  <c r="AE180" i="1"/>
  <c r="AD180" i="1"/>
  <c r="BK179" i="1"/>
  <c r="BJ179" i="1"/>
  <c r="BI179" i="1"/>
  <c r="BH179" i="1"/>
  <c r="BG179" i="1"/>
  <c r="BF179" i="1"/>
  <c r="BE179" i="1"/>
  <c r="AQ179" i="1"/>
  <c r="AO179" i="1"/>
  <c r="AM179" i="1"/>
  <c r="AJ179" i="1"/>
  <c r="AI179" i="1"/>
  <c r="AH179" i="1"/>
  <c r="AP179" i="1" s="1"/>
  <c r="AG179" i="1"/>
  <c r="AF179" i="1"/>
  <c r="AE179" i="1"/>
  <c r="AD179" i="1"/>
  <c r="AL179" i="1" s="1"/>
  <c r="BK178" i="1"/>
  <c r="BJ178" i="1"/>
  <c r="BI178" i="1"/>
  <c r="BH178" i="1"/>
  <c r="BG178" i="1"/>
  <c r="BF178" i="1"/>
  <c r="BE178" i="1"/>
  <c r="AR178" i="1"/>
  <c r="AN178" i="1"/>
  <c r="AL178" i="1"/>
  <c r="AJ178" i="1"/>
  <c r="AI178" i="1"/>
  <c r="AQ178" i="1" s="1"/>
  <c r="AH178" i="1"/>
  <c r="AP178" i="1" s="1"/>
  <c r="AG178" i="1"/>
  <c r="AF178" i="1"/>
  <c r="AE178" i="1"/>
  <c r="AM178" i="1" s="1"/>
  <c r="AD178" i="1"/>
  <c r="BK177" i="1"/>
  <c r="BJ177" i="1"/>
  <c r="BI177" i="1"/>
  <c r="BH177" i="1"/>
  <c r="BG177" i="1"/>
  <c r="BF177" i="1"/>
  <c r="BE177" i="1"/>
  <c r="AQ177" i="1"/>
  <c r="AO177" i="1"/>
  <c r="AJ177" i="1"/>
  <c r="AR177" i="1" s="1"/>
  <c r="AI177" i="1"/>
  <c r="AH177" i="1"/>
  <c r="AG177" i="1"/>
  <c r="AF177" i="1"/>
  <c r="AN177" i="1" s="1"/>
  <c r="AE177" i="1"/>
  <c r="AM177" i="1" s="1"/>
  <c r="AD177" i="1"/>
  <c r="BK176" i="1"/>
  <c r="BJ176" i="1"/>
  <c r="BI176" i="1"/>
  <c r="BH176" i="1"/>
  <c r="BG176" i="1"/>
  <c r="BF176" i="1"/>
  <c r="BE176" i="1"/>
  <c r="AP176" i="1"/>
  <c r="AN176" i="1"/>
  <c r="AL176" i="1"/>
  <c r="AJ176" i="1"/>
  <c r="AR176" i="1" s="1"/>
  <c r="AI176" i="1"/>
  <c r="AQ176" i="1" s="1"/>
  <c r="AH176" i="1"/>
  <c r="AG176" i="1"/>
  <c r="AO176" i="1" s="1"/>
  <c r="AF176" i="1"/>
  <c r="AE176" i="1"/>
  <c r="AD176" i="1"/>
  <c r="BK175" i="1"/>
  <c r="BJ175" i="1"/>
  <c r="BI175" i="1"/>
  <c r="BH175" i="1"/>
  <c r="BG175" i="1"/>
  <c r="BF175" i="1"/>
  <c r="BE175" i="1"/>
  <c r="AQ175" i="1"/>
  <c r="AM175" i="1"/>
  <c r="AJ175" i="1"/>
  <c r="AR175" i="1" s="1"/>
  <c r="AI175" i="1"/>
  <c r="AH175" i="1"/>
  <c r="AP175" i="1" s="1"/>
  <c r="AG175" i="1"/>
  <c r="AO175" i="1" s="1"/>
  <c r="AF175" i="1"/>
  <c r="AN175" i="1" s="1"/>
  <c r="AE175" i="1"/>
  <c r="AD175" i="1"/>
  <c r="AL175" i="1" s="1"/>
  <c r="BK174" i="1"/>
  <c r="BJ174" i="1"/>
  <c r="BI174" i="1"/>
  <c r="BH174" i="1"/>
  <c r="BG174" i="1"/>
  <c r="BF174" i="1"/>
  <c r="BE174" i="1"/>
  <c r="AR174" i="1"/>
  <c r="AP174" i="1"/>
  <c r="AN174" i="1"/>
  <c r="AJ174" i="1"/>
  <c r="AI174" i="1"/>
  <c r="AQ174" i="1" s="1"/>
  <c r="AH174" i="1"/>
  <c r="AG174" i="1"/>
  <c r="AO174" i="1" s="1"/>
  <c r="AF174" i="1"/>
  <c r="AE174" i="1"/>
  <c r="AM174" i="1" s="1"/>
  <c r="AD174" i="1"/>
  <c r="AL174" i="1" s="1"/>
  <c r="BK173" i="1"/>
  <c r="BJ173" i="1"/>
  <c r="BI173" i="1"/>
  <c r="BH173" i="1"/>
  <c r="BG173" i="1"/>
  <c r="BF173" i="1"/>
  <c r="BE173" i="1"/>
  <c r="AO173" i="1"/>
  <c r="AM173" i="1"/>
  <c r="AJ173" i="1"/>
  <c r="AR173" i="1" s="1"/>
  <c r="AI173" i="1"/>
  <c r="AQ173" i="1" s="1"/>
  <c r="AH173" i="1"/>
  <c r="AG173" i="1"/>
  <c r="AF173" i="1"/>
  <c r="AN173" i="1" s="1"/>
  <c r="AE173" i="1"/>
  <c r="AD173" i="1"/>
  <c r="AL173" i="1" s="1"/>
  <c r="BK172" i="1"/>
  <c r="BJ172" i="1"/>
  <c r="BI172" i="1"/>
  <c r="BH172" i="1"/>
  <c r="BG172" i="1"/>
  <c r="BF172" i="1"/>
  <c r="BE172" i="1"/>
  <c r="AR172" i="1"/>
  <c r="AP172" i="1"/>
  <c r="AL172" i="1"/>
  <c r="AJ172" i="1"/>
  <c r="AI172" i="1"/>
  <c r="AH172" i="1"/>
  <c r="AG172" i="1"/>
  <c r="AO172" i="1" s="1"/>
  <c r="AF172" i="1"/>
  <c r="AN172" i="1" s="1"/>
  <c r="AE172" i="1"/>
  <c r="AM172" i="1" s="1"/>
  <c r="AD172" i="1"/>
  <c r="BK171" i="1"/>
  <c r="BJ171" i="1"/>
  <c r="BI171" i="1"/>
  <c r="BH171" i="1"/>
  <c r="BG171" i="1"/>
  <c r="BF171" i="1"/>
  <c r="BE171" i="1"/>
  <c r="AQ171" i="1"/>
  <c r="AO171" i="1"/>
  <c r="AM171" i="1"/>
  <c r="AJ171" i="1"/>
  <c r="AR171" i="1" s="1"/>
  <c r="AI171" i="1"/>
  <c r="AH171" i="1"/>
  <c r="AP171" i="1" s="1"/>
  <c r="AG171" i="1"/>
  <c r="AF171" i="1"/>
  <c r="AN171" i="1" s="1"/>
  <c r="AE171" i="1"/>
  <c r="AD171" i="1"/>
  <c r="AL171" i="1" s="1"/>
  <c r="BK170" i="1"/>
  <c r="BJ170" i="1"/>
  <c r="BI170" i="1"/>
  <c r="BH170" i="1"/>
  <c r="BG170" i="1"/>
  <c r="BF170" i="1"/>
  <c r="BE170" i="1"/>
  <c r="AR170" i="1"/>
  <c r="AN170" i="1"/>
  <c r="AL170" i="1"/>
  <c r="AJ170" i="1"/>
  <c r="AI170" i="1"/>
  <c r="AQ170" i="1" s="1"/>
  <c r="AH170" i="1"/>
  <c r="AP170" i="1" s="1"/>
  <c r="AG170" i="1"/>
  <c r="AO170" i="1" s="1"/>
  <c r="AF170" i="1"/>
  <c r="AE170" i="1"/>
  <c r="AM170" i="1" s="1"/>
  <c r="AD170" i="1"/>
  <c r="BK169" i="1"/>
  <c r="BJ169" i="1"/>
  <c r="BI169" i="1"/>
  <c r="BH169" i="1"/>
  <c r="AO169" i="1" s="1"/>
  <c r="BG169" i="1"/>
  <c r="BF169" i="1"/>
  <c r="BE169" i="1"/>
  <c r="AQ169" i="1"/>
  <c r="AN169" i="1"/>
  <c r="AJ169" i="1"/>
  <c r="AR169" i="1" s="1"/>
  <c r="AI169" i="1"/>
  <c r="AH169" i="1"/>
  <c r="AP169" i="1" s="1"/>
  <c r="AG169" i="1"/>
  <c r="AF169" i="1"/>
  <c r="AE169" i="1"/>
  <c r="AM169" i="1" s="1"/>
  <c r="AD169" i="1"/>
  <c r="BK168" i="1"/>
  <c r="BJ168" i="1"/>
  <c r="BI168" i="1"/>
  <c r="BH168" i="1"/>
  <c r="BG168" i="1"/>
  <c r="BF168" i="1"/>
  <c r="BE168" i="1"/>
  <c r="AL168" i="1" s="1"/>
  <c r="AP168" i="1"/>
  <c r="AN168" i="1"/>
  <c r="AJ168" i="1"/>
  <c r="AR168" i="1" s="1"/>
  <c r="AI168" i="1"/>
  <c r="AQ168" i="1" s="1"/>
  <c r="AH168" i="1"/>
  <c r="AG168" i="1"/>
  <c r="AO168" i="1" s="1"/>
  <c r="AF168" i="1"/>
  <c r="AE168" i="1"/>
  <c r="AD168" i="1"/>
  <c r="BK167" i="1"/>
  <c r="AR167" i="1" s="1"/>
  <c r="BJ167" i="1"/>
  <c r="AQ167" i="1" s="1"/>
  <c r="BI167" i="1"/>
  <c r="BH167" i="1"/>
  <c r="BG167" i="1"/>
  <c r="BF167" i="1"/>
  <c r="BE167" i="1"/>
  <c r="AN167" i="1"/>
  <c r="AL167" i="1"/>
  <c r="AT167" i="1" s="1"/>
  <c r="AJ167" i="1"/>
  <c r="AI167" i="1"/>
  <c r="AH167" i="1"/>
  <c r="AP167" i="1" s="1"/>
  <c r="AG167" i="1"/>
  <c r="AO167" i="1" s="1"/>
  <c r="AF167" i="1"/>
  <c r="AE167" i="1"/>
  <c r="AM167" i="1" s="1"/>
  <c r="AD167" i="1"/>
  <c r="BK166" i="1"/>
  <c r="BJ166" i="1"/>
  <c r="BI166" i="1"/>
  <c r="BH166" i="1"/>
  <c r="BG166" i="1"/>
  <c r="BF166" i="1"/>
  <c r="BE166" i="1"/>
  <c r="AL166" i="1" s="1"/>
  <c r="AT166" i="1" s="1"/>
  <c r="AR166" i="1"/>
  <c r="AP166" i="1"/>
  <c r="AJ166" i="1"/>
  <c r="AI166" i="1"/>
  <c r="AQ166" i="1" s="1"/>
  <c r="AH166" i="1"/>
  <c r="AG166" i="1"/>
  <c r="AO166" i="1" s="1"/>
  <c r="AF166" i="1"/>
  <c r="AN166" i="1" s="1"/>
  <c r="AE166" i="1"/>
  <c r="AM166" i="1" s="1"/>
  <c r="AD166" i="1"/>
  <c r="BK165" i="1"/>
  <c r="BI165" i="1"/>
  <c r="BH165" i="1"/>
  <c r="BG165" i="1"/>
  <c r="BF165" i="1"/>
  <c r="BE165" i="1"/>
  <c r="BC165" i="1"/>
  <c r="BJ165" i="1" s="1"/>
  <c r="AQ165" i="1" s="1"/>
  <c r="AO165" i="1"/>
  <c r="AN165" i="1"/>
  <c r="AJ165" i="1"/>
  <c r="AI165" i="1"/>
  <c r="AH165" i="1"/>
  <c r="AP165" i="1" s="1"/>
  <c r="AG165" i="1"/>
  <c r="AF165" i="1"/>
  <c r="AE165" i="1"/>
  <c r="AD165" i="1"/>
  <c r="AL165" i="1" s="1"/>
  <c r="BK164" i="1"/>
  <c r="BJ164" i="1"/>
  <c r="BI164" i="1"/>
  <c r="BH164" i="1"/>
  <c r="BG164" i="1"/>
  <c r="BF164" i="1"/>
  <c r="AM164" i="1" s="1"/>
  <c r="BE164" i="1"/>
  <c r="AQ164" i="1"/>
  <c r="AO164" i="1"/>
  <c r="AL164" i="1"/>
  <c r="AJ164" i="1"/>
  <c r="AR164" i="1" s="1"/>
  <c r="AI164" i="1"/>
  <c r="AH164" i="1"/>
  <c r="AP164" i="1" s="1"/>
  <c r="AG164" i="1"/>
  <c r="AF164" i="1"/>
  <c r="AN164" i="1" s="1"/>
  <c r="AE164" i="1"/>
  <c r="AD164" i="1"/>
  <c r="BK163" i="1"/>
  <c r="BJ163" i="1"/>
  <c r="BI163" i="1"/>
  <c r="BH163" i="1"/>
  <c r="AO163" i="1" s="1"/>
  <c r="BG163" i="1"/>
  <c r="BF163" i="1"/>
  <c r="BE163" i="1"/>
  <c r="AM163" i="1"/>
  <c r="AJ163" i="1"/>
  <c r="AR163" i="1" s="1"/>
  <c r="AI163" i="1"/>
  <c r="AQ163" i="1" s="1"/>
  <c r="AH163" i="1"/>
  <c r="AP163" i="1" s="1"/>
  <c r="AG163" i="1"/>
  <c r="AF163" i="1"/>
  <c r="AN163" i="1" s="1"/>
  <c r="AE163" i="1"/>
  <c r="AD163" i="1"/>
  <c r="AL163" i="1" s="1"/>
  <c r="AT163" i="1" s="1"/>
  <c r="BK162" i="1"/>
  <c r="BJ162" i="1"/>
  <c r="AQ162" i="1" s="1"/>
  <c r="BI162" i="1"/>
  <c r="BH162" i="1"/>
  <c r="BG162" i="1"/>
  <c r="BF162" i="1"/>
  <c r="BE162" i="1"/>
  <c r="AM162" i="1"/>
  <c r="AJ162" i="1"/>
  <c r="AR162" i="1" s="1"/>
  <c r="AI162" i="1"/>
  <c r="AH162" i="1"/>
  <c r="AP162" i="1" s="1"/>
  <c r="AG162" i="1"/>
  <c r="AO162" i="1" s="1"/>
  <c r="AF162" i="1"/>
  <c r="AN162" i="1" s="1"/>
  <c r="AE162" i="1"/>
  <c r="AD162" i="1"/>
  <c r="AL162" i="1" s="1"/>
  <c r="AT162" i="1" s="1"/>
  <c r="BK161" i="1"/>
  <c r="BJ161" i="1"/>
  <c r="BI161" i="1"/>
  <c r="BH161" i="1"/>
  <c r="AO161" i="1" s="1"/>
  <c r="BG161" i="1"/>
  <c r="BF161" i="1"/>
  <c r="BE161" i="1"/>
  <c r="AT161" i="1"/>
  <c r="AQ161" i="1"/>
  <c r="AJ161" i="1"/>
  <c r="AR161" i="1" s="1"/>
  <c r="AI161" i="1"/>
  <c r="AH161" i="1"/>
  <c r="AP161" i="1" s="1"/>
  <c r="AG161" i="1"/>
  <c r="AF161" i="1"/>
  <c r="AN161" i="1" s="1"/>
  <c r="AE161" i="1"/>
  <c r="AM161" i="1" s="1"/>
  <c r="AD161" i="1"/>
  <c r="AL161" i="1" s="1"/>
  <c r="BK160" i="1"/>
  <c r="BJ160" i="1"/>
  <c r="AQ160" i="1" s="1"/>
  <c r="BI160" i="1"/>
  <c r="BH160" i="1"/>
  <c r="BG160" i="1"/>
  <c r="BF160" i="1"/>
  <c r="BE160" i="1"/>
  <c r="AO160" i="1"/>
  <c r="AM160" i="1"/>
  <c r="AJ160" i="1"/>
  <c r="AR160" i="1" s="1"/>
  <c r="AI160" i="1"/>
  <c r="AH160" i="1"/>
  <c r="AP160" i="1" s="1"/>
  <c r="AG160" i="1"/>
  <c r="AF160" i="1"/>
  <c r="AN160" i="1" s="1"/>
  <c r="AE160" i="1"/>
  <c r="AD160" i="1"/>
  <c r="AL160" i="1" s="1"/>
  <c r="AT160" i="1" s="1"/>
  <c r="BK159" i="1"/>
  <c r="BJ159" i="1"/>
  <c r="BI159" i="1"/>
  <c r="BH159" i="1"/>
  <c r="AO159" i="1" s="1"/>
  <c r="BG159" i="1"/>
  <c r="BF159" i="1"/>
  <c r="BE159" i="1"/>
  <c r="AT159" i="1"/>
  <c r="AM159" i="1"/>
  <c r="AJ159" i="1"/>
  <c r="AR159" i="1" s="1"/>
  <c r="AI159" i="1"/>
  <c r="AQ159" i="1" s="1"/>
  <c r="AH159" i="1"/>
  <c r="AP159" i="1" s="1"/>
  <c r="AG159" i="1"/>
  <c r="AF159" i="1"/>
  <c r="AN159" i="1" s="1"/>
  <c r="AE159" i="1"/>
  <c r="AD159" i="1"/>
  <c r="AL159" i="1" s="1"/>
  <c r="BK158" i="1"/>
  <c r="BJ158" i="1"/>
  <c r="AQ158" i="1" s="1"/>
  <c r="BI158" i="1"/>
  <c r="AP158" i="1" s="1"/>
  <c r="BH158" i="1"/>
  <c r="BG158" i="1"/>
  <c r="BF158" i="1"/>
  <c r="AM158" i="1" s="1"/>
  <c r="BE158" i="1"/>
  <c r="AJ158" i="1"/>
  <c r="AR158" i="1" s="1"/>
  <c r="AI158" i="1"/>
  <c r="AH158" i="1"/>
  <c r="AG158" i="1"/>
  <c r="AO158" i="1" s="1"/>
  <c r="AF158" i="1"/>
  <c r="AN158" i="1" s="1"/>
  <c r="AE158" i="1"/>
  <c r="AD158" i="1"/>
  <c r="AL158" i="1" s="1"/>
  <c r="BK157" i="1"/>
  <c r="BJ157" i="1"/>
  <c r="BI157" i="1"/>
  <c r="BH157" i="1"/>
  <c r="BG157" i="1"/>
  <c r="BF157" i="1"/>
  <c r="BE157" i="1"/>
  <c r="AQ157" i="1"/>
  <c r="AO157" i="1"/>
  <c r="AJ157" i="1"/>
  <c r="AR157" i="1" s="1"/>
  <c r="AI157" i="1"/>
  <c r="AH157" i="1"/>
  <c r="AP157" i="1" s="1"/>
  <c r="AG157" i="1"/>
  <c r="AF157" i="1"/>
  <c r="AN157" i="1" s="1"/>
  <c r="AE157" i="1"/>
  <c r="AM157" i="1" s="1"/>
  <c r="AD157" i="1"/>
  <c r="AL157" i="1" s="1"/>
  <c r="AT157" i="1" s="1"/>
  <c r="BK156" i="1"/>
  <c r="BJ156" i="1"/>
  <c r="BI156" i="1"/>
  <c r="BH156" i="1"/>
  <c r="BG156" i="1"/>
  <c r="BF156" i="1"/>
  <c r="AM156" i="1" s="1"/>
  <c r="BE156" i="1"/>
  <c r="AQ156" i="1"/>
  <c r="AO156" i="1"/>
  <c r="AL156" i="1"/>
  <c r="AJ156" i="1"/>
  <c r="AR156" i="1" s="1"/>
  <c r="AI156" i="1"/>
  <c r="AH156" i="1"/>
  <c r="AP156" i="1" s="1"/>
  <c r="AG156" i="1"/>
  <c r="AF156" i="1"/>
  <c r="AN156" i="1" s="1"/>
  <c r="AE156" i="1"/>
  <c r="AD156" i="1"/>
  <c r="BK155" i="1"/>
  <c r="BJ155" i="1"/>
  <c r="BI155" i="1"/>
  <c r="BH155" i="1"/>
  <c r="BG155" i="1"/>
  <c r="BF155" i="1"/>
  <c r="BE155" i="1"/>
  <c r="AR155" i="1"/>
  <c r="AJ155" i="1"/>
  <c r="AI155" i="1"/>
  <c r="AQ155" i="1" s="1"/>
  <c r="AF155" i="1"/>
  <c r="AN155" i="1" s="1"/>
  <c r="AD155" i="1"/>
  <c r="AL155" i="1" s="1"/>
  <c r="AB155" i="1"/>
  <c r="Y5" i="3" s="1"/>
  <c r="BK154" i="1"/>
  <c r="BJ154" i="1"/>
  <c r="BI154" i="1"/>
  <c r="BH154" i="1"/>
  <c r="BG154" i="1"/>
  <c r="BF154" i="1"/>
  <c r="BE154" i="1"/>
  <c r="AR154" i="1"/>
  <c r="AN154" i="1"/>
  <c r="AL154" i="1"/>
  <c r="AJ154" i="1"/>
  <c r="AI154" i="1"/>
  <c r="AQ154" i="1" s="1"/>
  <c r="AH154" i="1"/>
  <c r="AP154" i="1" s="1"/>
  <c r="AG154" i="1"/>
  <c r="AO154" i="1" s="1"/>
  <c r="AF154" i="1"/>
  <c r="AE154" i="1"/>
  <c r="AM154" i="1" s="1"/>
  <c r="AT154" i="1" s="1"/>
  <c r="AD154" i="1"/>
  <c r="BK153" i="1"/>
  <c r="BJ153" i="1"/>
  <c r="BI153" i="1"/>
  <c r="AP153" i="1" s="1"/>
  <c r="BH153" i="1"/>
  <c r="BG153" i="1"/>
  <c r="BF153" i="1"/>
  <c r="BE153" i="1"/>
  <c r="AR153" i="1"/>
  <c r="AQ153" i="1"/>
  <c r="AL153" i="1"/>
  <c r="AT153" i="1" s="1"/>
  <c r="AJ153" i="1"/>
  <c r="AI153" i="1"/>
  <c r="AH153" i="1"/>
  <c r="AG153" i="1"/>
  <c r="AO153" i="1" s="1"/>
  <c r="AF153" i="1"/>
  <c r="AN153" i="1" s="1"/>
  <c r="AE153" i="1"/>
  <c r="AM153" i="1" s="1"/>
  <c r="AD153" i="1"/>
  <c r="BK152" i="1"/>
  <c r="AR152" i="1" s="1"/>
  <c r="BJ152" i="1"/>
  <c r="BI152" i="1"/>
  <c r="BH152" i="1"/>
  <c r="BG152" i="1"/>
  <c r="AN152" i="1" s="1"/>
  <c r="BF152" i="1"/>
  <c r="BE152" i="1"/>
  <c r="AP152" i="1"/>
  <c r="AO152" i="1"/>
  <c r="AJ152" i="1"/>
  <c r="AI152" i="1"/>
  <c r="AQ152" i="1" s="1"/>
  <c r="AH152" i="1"/>
  <c r="AG152" i="1"/>
  <c r="AF152" i="1"/>
  <c r="AE152" i="1"/>
  <c r="AM152" i="1" s="1"/>
  <c r="AD152" i="1"/>
  <c r="AL152" i="1" s="1"/>
  <c r="BK151" i="1"/>
  <c r="BJ151" i="1"/>
  <c r="BI151" i="1"/>
  <c r="BH151" i="1"/>
  <c r="BG151" i="1"/>
  <c r="BF151" i="1"/>
  <c r="BE151" i="1"/>
  <c r="AL151" i="1" s="1"/>
  <c r="AT151" i="1" s="1"/>
  <c r="AP151" i="1"/>
  <c r="AN151" i="1"/>
  <c r="AM151" i="1"/>
  <c r="AJ151" i="1"/>
  <c r="AR151" i="1" s="1"/>
  <c r="AI151" i="1"/>
  <c r="AQ151" i="1" s="1"/>
  <c r="AH151" i="1"/>
  <c r="AG151" i="1"/>
  <c r="AO151" i="1" s="1"/>
  <c r="AF151" i="1"/>
  <c r="AE151" i="1"/>
  <c r="AD151" i="1"/>
  <c r="BK150" i="1"/>
  <c r="AR150" i="1" s="1"/>
  <c r="BJ150" i="1"/>
  <c r="AQ150" i="1" s="1"/>
  <c r="BI150" i="1"/>
  <c r="BH150" i="1"/>
  <c r="BG150" i="1"/>
  <c r="BF150" i="1"/>
  <c r="BE150" i="1"/>
  <c r="AN150" i="1"/>
  <c r="AL150" i="1"/>
  <c r="AJ150" i="1"/>
  <c r="AI150" i="1"/>
  <c r="AH150" i="1"/>
  <c r="AP150" i="1" s="1"/>
  <c r="AG150" i="1"/>
  <c r="AO150" i="1" s="1"/>
  <c r="AF150" i="1"/>
  <c r="AE150" i="1"/>
  <c r="AM150" i="1" s="1"/>
  <c r="AT150" i="1" s="1"/>
  <c r="AD150" i="1"/>
  <c r="BK149" i="1"/>
  <c r="BJ149" i="1"/>
  <c r="BI149" i="1"/>
  <c r="BH149" i="1"/>
  <c r="BG149" i="1"/>
  <c r="BF149" i="1"/>
  <c r="BE149" i="1"/>
  <c r="AL149" i="1" s="1"/>
  <c r="AT149" i="1" s="1"/>
  <c r="AR149" i="1"/>
  <c r="AQ149" i="1"/>
  <c r="AP149" i="1"/>
  <c r="AJ149" i="1"/>
  <c r="AI149" i="1"/>
  <c r="AH149" i="1"/>
  <c r="AG149" i="1"/>
  <c r="AO149" i="1" s="1"/>
  <c r="AF149" i="1"/>
  <c r="AN149" i="1" s="1"/>
  <c r="AE149" i="1"/>
  <c r="AM149" i="1" s="1"/>
  <c r="AD149" i="1"/>
  <c r="BK148" i="1"/>
  <c r="BJ148" i="1"/>
  <c r="BI148" i="1"/>
  <c r="BH148" i="1"/>
  <c r="BG148" i="1"/>
  <c r="AN148" i="1" s="1"/>
  <c r="BF148" i="1"/>
  <c r="BE148" i="1"/>
  <c r="AR148" i="1"/>
  <c r="AP148" i="1"/>
  <c r="AO148" i="1"/>
  <c r="AJ148" i="1"/>
  <c r="AI148" i="1"/>
  <c r="AQ148" i="1" s="1"/>
  <c r="AH148" i="1"/>
  <c r="AG148" i="1"/>
  <c r="AF148" i="1"/>
  <c r="AE148" i="1"/>
  <c r="AM148" i="1" s="1"/>
  <c r="AD148" i="1"/>
  <c r="AL148" i="1" s="1"/>
  <c r="AJ147" i="1"/>
  <c r="AI147" i="1"/>
  <c r="AH147" i="1"/>
  <c r="AG147" i="1"/>
  <c r="AF147" i="1"/>
  <c r="AE147" i="1"/>
  <c r="AD147" i="1"/>
  <c r="AJ146" i="1"/>
  <c r="AI146" i="1"/>
  <c r="AH146" i="1"/>
  <c r="AG146" i="1"/>
  <c r="AF146" i="1"/>
  <c r="AE146" i="1"/>
  <c r="AD146" i="1"/>
  <c r="AJ145" i="1"/>
  <c r="AI145" i="1"/>
  <c r="AH145" i="1"/>
  <c r="AG145" i="1"/>
  <c r="AF145" i="1"/>
  <c r="AE145" i="1"/>
  <c r="AD145" i="1"/>
  <c r="AJ144" i="1"/>
  <c r="AI144" i="1"/>
  <c r="AH144" i="1"/>
  <c r="AG144" i="1"/>
  <c r="AF144" i="1"/>
  <c r="AE144" i="1"/>
  <c r="AD144" i="1"/>
  <c r="AJ143" i="1"/>
  <c r="AI143" i="1"/>
  <c r="AH143" i="1"/>
  <c r="AG143" i="1"/>
  <c r="AF143" i="1"/>
  <c r="AE143" i="1"/>
  <c r="AD143" i="1"/>
  <c r="AJ142" i="1"/>
  <c r="AI142" i="1"/>
  <c r="AH142" i="1"/>
  <c r="AG142" i="1"/>
  <c r="AF142" i="1"/>
  <c r="AE142" i="1"/>
  <c r="AD142" i="1"/>
  <c r="AJ141" i="1"/>
  <c r="AI141" i="1"/>
  <c r="AH141" i="1"/>
  <c r="AG141" i="1"/>
  <c r="AF141" i="1"/>
  <c r="AE141" i="1"/>
  <c r="AD141" i="1"/>
  <c r="AJ140" i="1"/>
  <c r="AI140" i="1"/>
  <c r="AH140" i="1"/>
  <c r="AG140" i="1"/>
  <c r="AF140" i="1"/>
  <c r="AE140" i="1"/>
  <c r="AD140" i="1"/>
  <c r="AJ139" i="1"/>
  <c r="AI139" i="1"/>
  <c r="AH139" i="1"/>
  <c r="AG139" i="1"/>
  <c r="AF139" i="1"/>
  <c r="AE139" i="1"/>
  <c r="AD139" i="1"/>
  <c r="AJ138" i="1"/>
  <c r="AI138" i="1"/>
  <c r="AH138" i="1"/>
  <c r="AG138" i="1"/>
  <c r="AF138" i="1"/>
  <c r="AE138" i="1"/>
  <c r="AD138" i="1"/>
  <c r="AJ137" i="1"/>
  <c r="AI137" i="1"/>
  <c r="AH137" i="1"/>
  <c r="AG137" i="1"/>
  <c r="AF137" i="1"/>
  <c r="AE137" i="1"/>
  <c r="AD137" i="1"/>
  <c r="AJ136" i="1"/>
  <c r="AI136" i="1"/>
  <c r="AH136" i="1"/>
  <c r="AG136" i="1"/>
  <c r="AF136" i="1"/>
  <c r="AE136" i="1"/>
  <c r="AD136" i="1"/>
  <c r="AJ135" i="1"/>
  <c r="AI135" i="1"/>
  <c r="AH135" i="1"/>
  <c r="AG135" i="1"/>
  <c r="AF135" i="1"/>
  <c r="AE135" i="1"/>
  <c r="AD135" i="1"/>
  <c r="AJ134" i="1"/>
  <c r="AI134" i="1"/>
  <c r="AH134" i="1"/>
  <c r="AG134" i="1"/>
  <c r="AF134" i="1"/>
  <c r="AE134" i="1"/>
  <c r="AD134" i="1"/>
  <c r="AJ133" i="1"/>
  <c r="AI133" i="1"/>
  <c r="AH133" i="1"/>
  <c r="AG133" i="1"/>
  <c r="AF133" i="1"/>
  <c r="AE133" i="1"/>
  <c r="AD133" i="1"/>
  <c r="AJ132" i="1"/>
  <c r="AI132" i="1"/>
  <c r="AH132" i="1"/>
  <c r="AG132" i="1"/>
  <c r="AF132" i="1"/>
  <c r="AE132" i="1"/>
  <c r="AD132" i="1"/>
  <c r="AJ131" i="1"/>
  <c r="AI131" i="1"/>
  <c r="AH131" i="1"/>
  <c r="AG131" i="1"/>
  <c r="AF131" i="1"/>
  <c r="AE131" i="1"/>
  <c r="AD131" i="1"/>
  <c r="AJ130" i="1"/>
  <c r="AI130" i="1"/>
  <c r="AH130" i="1"/>
  <c r="AG130" i="1"/>
  <c r="AF130" i="1"/>
  <c r="AE130" i="1"/>
  <c r="AD130" i="1"/>
  <c r="AJ129" i="1"/>
  <c r="AI129" i="1"/>
  <c r="AH129" i="1"/>
  <c r="AG129" i="1"/>
  <c r="AF129" i="1"/>
  <c r="AE129" i="1"/>
  <c r="AD129" i="1"/>
  <c r="AJ128" i="1"/>
  <c r="AI128" i="1"/>
  <c r="AH128" i="1"/>
  <c r="AG128" i="1"/>
  <c r="AF128" i="1"/>
  <c r="AE128" i="1"/>
  <c r="AD128" i="1"/>
  <c r="AJ127" i="1"/>
  <c r="AI127" i="1"/>
  <c r="AH127" i="1"/>
  <c r="AG127" i="1"/>
  <c r="AF127" i="1"/>
  <c r="AE127" i="1"/>
  <c r="AD127" i="1"/>
  <c r="AJ126" i="1"/>
  <c r="AI126" i="1"/>
  <c r="AH126" i="1"/>
  <c r="AG126" i="1"/>
  <c r="AF126" i="1"/>
  <c r="AE126" i="1"/>
  <c r="AD126" i="1"/>
  <c r="BK125" i="1"/>
  <c r="BJ125" i="1"/>
  <c r="BI125" i="1"/>
  <c r="BH125" i="1"/>
  <c r="AO125" i="1" s="1"/>
  <c r="BG125" i="1"/>
  <c r="AN125" i="1" s="1"/>
  <c r="BF125" i="1"/>
  <c r="BE125" i="1"/>
  <c r="AQ125" i="1"/>
  <c r="AM125" i="1"/>
  <c r="AJ125" i="1"/>
  <c r="AI125" i="1"/>
  <c r="AH125" i="1"/>
  <c r="AP125" i="1" s="1"/>
  <c r="AG125" i="1"/>
  <c r="AF125" i="1"/>
  <c r="AE125" i="1"/>
  <c r="AD125" i="1"/>
  <c r="AL125" i="1" s="1"/>
  <c r="BK124" i="1"/>
  <c r="BJ124" i="1"/>
  <c r="BI124" i="1"/>
  <c r="BH124" i="1"/>
  <c r="BG124" i="1"/>
  <c r="BF124" i="1"/>
  <c r="BE124" i="1"/>
  <c r="AL124" i="1" s="1"/>
  <c r="AR124" i="1"/>
  <c r="AN124" i="1"/>
  <c r="AJ124" i="1"/>
  <c r="AI124" i="1"/>
  <c r="AQ124" i="1" s="1"/>
  <c r="AH124" i="1"/>
  <c r="AP124" i="1" s="1"/>
  <c r="AG124" i="1"/>
  <c r="AF124" i="1"/>
  <c r="AE124" i="1"/>
  <c r="AM124" i="1" s="1"/>
  <c r="AD124" i="1"/>
  <c r="BK123" i="1"/>
  <c r="BJ123" i="1"/>
  <c r="AQ123" i="1" s="1"/>
  <c r="BI123" i="1"/>
  <c r="AP123" i="1" s="1"/>
  <c r="BH123" i="1"/>
  <c r="BG123" i="1"/>
  <c r="BF123" i="1"/>
  <c r="BE123" i="1"/>
  <c r="AM123" i="1"/>
  <c r="AJ123" i="1"/>
  <c r="AR123" i="1" s="1"/>
  <c r="AI123" i="1"/>
  <c r="AH123" i="1"/>
  <c r="AG123" i="1"/>
  <c r="AO123" i="1" s="1"/>
  <c r="AF123" i="1"/>
  <c r="AN123" i="1" s="1"/>
  <c r="AE123" i="1"/>
  <c r="AD123" i="1"/>
  <c r="BK122" i="1"/>
  <c r="BJ122" i="1"/>
  <c r="BI122" i="1"/>
  <c r="BH122" i="1"/>
  <c r="BG122" i="1"/>
  <c r="AN122" i="1" s="1"/>
  <c r="BF122" i="1"/>
  <c r="AM122" i="1" s="1"/>
  <c r="BE122" i="1"/>
  <c r="AP122" i="1"/>
  <c r="AL122" i="1"/>
  <c r="AJ122" i="1"/>
  <c r="AR122" i="1" s="1"/>
  <c r="AI122" i="1"/>
  <c r="AQ122" i="1" s="1"/>
  <c r="AH122" i="1"/>
  <c r="AG122" i="1"/>
  <c r="AO122" i="1" s="1"/>
  <c r="AF122" i="1"/>
  <c r="AE122" i="1"/>
  <c r="AD122" i="1"/>
  <c r="BK121" i="1"/>
  <c r="AR121" i="1" s="1"/>
  <c r="BJ121" i="1"/>
  <c r="AQ121" i="1" s="1"/>
  <c r="BI121" i="1"/>
  <c r="BH121" i="1"/>
  <c r="BG121" i="1"/>
  <c r="BF121" i="1"/>
  <c r="BE121" i="1"/>
  <c r="AO121" i="1"/>
  <c r="AM121" i="1"/>
  <c r="AJ121" i="1"/>
  <c r="AI121" i="1"/>
  <c r="AH121" i="1"/>
  <c r="AP121" i="1" s="1"/>
  <c r="AG121" i="1"/>
  <c r="AF121" i="1"/>
  <c r="AN121" i="1" s="1"/>
  <c r="AE121" i="1"/>
  <c r="AD121" i="1"/>
  <c r="AL121" i="1" s="1"/>
  <c r="BK120" i="1"/>
  <c r="BJ120" i="1"/>
  <c r="BI120" i="1"/>
  <c r="AP120" i="1" s="1"/>
  <c r="BH120" i="1"/>
  <c r="AO120" i="1" s="1"/>
  <c r="BG120" i="1"/>
  <c r="BF120" i="1"/>
  <c r="BE120" i="1"/>
  <c r="AR120" i="1"/>
  <c r="AL120" i="1"/>
  <c r="AJ120" i="1"/>
  <c r="AI120" i="1"/>
  <c r="AQ120" i="1" s="1"/>
  <c r="AH120" i="1"/>
  <c r="AG120" i="1"/>
  <c r="AF120" i="1"/>
  <c r="AN120" i="1" s="1"/>
  <c r="AE120" i="1"/>
  <c r="AM120" i="1" s="1"/>
  <c r="AD120" i="1"/>
  <c r="BK119" i="1"/>
  <c r="BJ119" i="1"/>
  <c r="BI119" i="1"/>
  <c r="BH119" i="1"/>
  <c r="BG119" i="1"/>
  <c r="BF119" i="1"/>
  <c r="AM119" i="1" s="1"/>
  <c r="BE119" i="1"/>
  <c r="AQ119" i="1"/>
  <c r="AO119" i="1"/>
  <c r="AL119" i="1"/>
  <c r="AJ119" i="1"/>
  <c r="AR119" i="1" s="1"/>
  <c r="AI119" i="1"/>
  <c r="AH119" i="1"/>
  <c r="AP119" i="1" s="1"/>
  <c r="AG119" i="1"/>
  <c r="AF119" i="1"/>
  <c r="AN119" i="1" s="1"/>
  <c r="AE119" i="1"/>
  <c r="AD119" i="1"/>
  <c r="BK118" i="1"/>
  <c r="AR118" i="1" s="1"/>
  <c r="BJ118" i="1"/>
  <c r="BI118" i="1"/>
  <c r="BH118" i="1"/>
  <c r="AO118" i="1" s="1"/>
  <c r="BG118" i="1"/>
  <c r="BF118" i="1"/>
  <c r="BE118" i="1"/>
  <c r="AN118" i="1"/>
  <c r="AL118" i="1"/>
  <c r="AJ118" i="1"/>
  <c r="AI118" i="1"/>
  <c r="AQ118" i="1" s="1"/>
  <c r="AH118" i="1"/>
  <c r="AP118" i="1" s="1"/>
  <c r="AG118" i="1"/>
  <c r="AF118" i="1"/>
  <c r="AE118" i="1"/>
  <c r="AM118" i="1" s="1"/>
  <c r="AD118" i="1"/>
  <c r="BK117" i="1"/>
  <c r="BJ117" i="1"/>
  <c r="BI117" i="1"/>
  <c r="BH117" i="1"/>
  <c r="AO117" i="1" s="1"/>
  <c r="BG117" i="1"/>
  <c r="BF117" i="1"/>
  <c r="BE117" i="1"/>
  <c r="AQ117" i="1"/>
  <c r="AL117" i="1"/>
  <c r="AJ117" i="1"/>
  <c r="AI117" i="1"/>
  <c r="AH117" i="1"/>
  <c r="AP117" i="1" s="1"/>
  <c r="AG117" i="1"/>
  <c r="AF117" i="1"/>
  <c r="AN117" i="1" s="1"/>
  <c r="AE117" i="1"/>
  <c r="AM117" i="1" s="1"/>
  <c r="AD117" i="1"/>
  <c r="BK116" i="1"/>
  <c r="BJ116" i="1"/>
  <c r="BI116" i="1"/>
  <c r="BH116" i="1"/>
  <c r="BG116" i="1"/>
  <c r="BF116" i="1"/>
  <c r="BE116" i="1"/>
  <c r="AQ116" i="1"/>
  <c r="AN116" i="1"/>
  <c r="AL116" i="1"/>
  <c r="AJ116" i="1"/>
  <c r="AR116" i="1" s="1"/>
  <c r="AI116" i="1"/>
  <c r="AH116" i="1"/>
  <c r="AP116" i="1" s="1"/>
  <c r="AG116" i="1"/>
  <c r="AF116" i="1"/>
  <c r="AE116" i="1"/>
  <c r="AD116" i="1"/>
  <c r="BK115" i="1"/>
  <c r="BJ115" i="1"/>
  <c r="AQ115" i="1" s="1"/>
  <c r="BI115" i="1"/>
  <c r="AP115" i="1" s="1"/>
  <c r="BH115" i="1"/>
  <c r="BG115" i="1"/>
  <c r="BF115" i="1"/>
  <c r="BE115" i="1"/>
  <c r="AO115" i="1"/>
  <c r="AN115" i="1"/>
  <c r="AJ115" i="1"/>
  <c r="AI115" i="1"/>
  <c r="AH115" i="1"/>
  <c r="AG115" i="1"/>
  <c r="AF115" i="1"/>
  <c r="AE115" i="1"/>
  <c r="AM115" i="1" s="1"/>
  <c r="AD115" i="1"/>
  <c r="AL115" i="1" s="1"/>
  <c r="BK114" i="1"/>
  <c r="BJ114" i="1"/>
  <c r="BI114" i="1"/>
  <c r="BH114" i="1"/>
  <c r="BG114" i="1"/>
  <c r="AN114" i="1" s="1"/>
  <c r="BF114" i="1"/>
  <c r="BE114" i="1"/>
  <c r="AR114" i="1"/>
  <c r="AP114" i="1"/>
  <c r="AM114" i="1"/>
  <c r="AJ114" i="1"/>
  <c r="AI114" i="1"/>
  <c r="AQ114" i="1" s="1"/>
  <c r="AH114" i="1"/>
  <c r="AG114" i="1"/>
  <c r="AO114" i="1" s="1"/>
  <c r="AF114" i="1"/>
  <c r="AE114" i="1"/>
  <c r="AD114" i="1"/>
  <c r="AL114" i="1" s="1"/>
  <c r="BK113" i="1"/>
  <c r="BJ113" i="1"/>
  <c r="BI113" i="1"/>
  <c r="AP113" i="1" s="1"/>
  <c r="BH113" i="1"/>
  <c r="BG113" i="1"/>
  <c r="BF113" i="1"/>
  <c r="BE113" i="1"/>
  <c r="AR113" i="1"/>
  <c r="AM113" i="1"/>
  <c r="AJ113" i="1"/>
  <c r="AI113" i="1"/>
  <c r="AQ113" i="1" s="1"/>
  <c r="AH113" i="1"/>
  <c r="AG113" i="1"/>
  <c r="AO113" i="1" s="1"/>
  <c r="AF113" i="1"/>
  <c r="AE113" i="1"/>
  <c r="AD113" i="1"/>
  <c r="AL113" i="1" s="1"/>
  <c r="BK112" i="1"/>
  <c r="BJ112" i="1"/>
  <c r="BI112" i="1"/>
  <c r="BH112" i="1"/>
  <c r="BG112" i="1"/>
  <c r="BF112" i="1"/>
  <c r="BE112" i="1"/>
  <c r="AR112" i="1"/>
  <c r="AP112" i="1"/>
  <c r="AL112" i="1"/>
  <c r="AJ112" i="1"/>
  <c r="AI112" i="1"/>
  <c r="AH112" i="1"/>
  <c r="AG112" i="1"/>
  <c r="AO112" i="1" s="1"/>
  <c r="AF112" i="1"/>
  <c r="AN112" i="1" s="1"/>
  <c r="AE112" i="1"/>
  <c r="AM112" i="1" s="1"/>
  <c r="AD112" i="1"/>
  <c r="BK111" i="1"/>
  <c r="BJ111" i="1"/>
  <c r="BI111" i="1"/>
  <c r="BH111" i="1"/>
  <c r="BG111" i="1"/>
  <c r="BF111" i="1"/>
  <c r="AM111" i="1" s="1"/>
  <c r="BE111" i="1"/>
  <c r="AQ111" i="1"/>
  <c r="AO111" i="1"/>
  <c r="AL111" i="1"/>
  <c r="AJ111" i="1"/>
  <c r="AR111" i="1" s="1"/>
  <c r="AI111" i="1"/>
  <c r="AH111" i="1"/>
  <c r="AG111" i="1"/>
  <c r="AF111" i="1"/>
  <c r="AN111" i="1" s="1"/>
  <c r="AE111" i="1"/>
  <c r="AD111" i="1"/>
  <c r="BK110" i="1"/>
  <c r="AR110" i="1" s="1"/>
  <c r="BJ110" i="1"/>
  <c r="AQ110" i="1" s="1"/>
  <c r="BI110" i="1"/>
  <c r="BH110" i="1"/>
  <c r="BG110" i="1"/>
  <c r="BF110" i="1"/>
  <c r="BE110" i="1"/>
  <c r="AP110" i="1"/>
  <c r="AO110" i="1"/>
  <c r="AL110" i="1"/>
  <c r="AJ110" i="1"/>
  <c r="AI110" i="1"/>
  <c r="AH110" i="1"/>
  <c r="AG110" i="1"/>
  <c r="AF110" i="1"/>
  <c r="AN110" i="1" s="1"/>
  <c r="AE110" i="1"/>
  <c r="AD110" i="1"/>
  <c r="BK109" i="1"/>
  <c r="BJ109" i="1"/>
  <c r="BI109" i="1"/>
  <c r="BH109" i="1"/>
  <c r="AO109" i="1" s="1"/>
  <c r="BG109" i="1"/>
  <c r="BF109" i="1"/>
  <c r="BE109" i="1"/>
  <c r="AL109" i="1" s="1"/>
  <c r="AQ109" i="1"/>
  <c r="AN109" i="1"/>
  <c r="AJ109" i="1"/>
  <c r="AR109" i="1" s="1"/>
  <c r="AI109" i="1"/>
  <c r="AH109" i="1"/>
  <c r="AP109" i="1" s="1"/>
  <c r="AG109" i="1"/>
  <c r="AF109" i="1"/>
  <c r="AE109" i="1"/>
  <c r="AM109" i="1" s="1"/>
  <c r="AD109" i="1"/>
  <c r="BK108" i="1"/>
  <c r="BJ108" i="1"/>
  <c r="AQ108" i="1" s="1"/>
  <c r="BI108" i="1"/>
  <c r="BH108" i="1"/>
  <c r="BG108" i="1"/>
  <c r="BF108" i="1"/>
  <c r="BE108" i="1"/>
  <c r="AL108" i="1" s="1"/>
  <c r="AN108" i="1"/>
  <c r="AJ108" i="1"/>
  <c r="AR108" i="1" s="1"/>
  <c r="AI108" i="1"/>
  <c r="AH108" i="1"/>
  <c r="AP108" i="1" s="1"/>
  <c r="AG108" i="1"/>
  <c r="AF108" i="1"/>
  <c r="AE108" i="1"/>
  <c r="AM108" i="1" s="1"/>
  <c r="AD108" i="1"/>
  <c r="BK107" i="1"/>
  <c r="BJ107" i="1"/>
  <c r="BI107" i="1"/>
  <c r="BH107" i="1"/>
  <c r="BG107" i="1"/>
  <c r="BF107" i="1"/>
  <c r="BE107" i="1"/>
  <c r="AQ107" i="1"/>
  <c r="AP107" i="1"/>
  <c r="AM107" i="1"/>
  <c r="AJ107" i="1"/>
  <c r="AI107" i="1"/>
  <c r="AH107" i="1"/>
  <c r="AG107" i="1"/>
  <c r="AO107" i="1" s="1"/>
  <c r="AF107" i="1"/>
  <c r="AN107" i="1" s="1"/>
  <c r="AE107" i="1"/>
  <c r="AD107" i="1"/>
  <c r="BK106" i="1"/>
  <c r="BJ106" i="1"/>
  <c r="BI106" i="1"/>
  <c r="BH106" i="1"/>
  <c r="BG106" i="1"/>
  <c r="AN106" i="1" s="1"/>
  <c r="BF106" i="1"/>
  <c r="AM106" i="1" s="1"/>
  <c r="BE106" i="1"/>
  <c r="AP106" i="1"/>
  <c r="AL106" i="1"/>
  <c r="AJ106" i="1"/>
  <c r="AR106" i="1" s="1"/>
  <c r="AI106" i="1"/>
  <c r="AQ106" i="1" s="1"/>
  <c r="AH106" i="1"/>
  <c r="AG106" i="1"/>
  <c r="AF106" i="1"/>
  <c r="AE106" i="1"/>
  <c r="AD106" i="1"/>
  <c r="BK105" i="1"/>
  <c r="AR105" i="1" s="1"/>
  <c r="BJ105" i="1"/>
  <c r="BI105" i="1"/>
  <c r="BH105" i="1"/>
  <c r="BG105" i="1"/>
  <c r="BF105" i="1"/>
  <c r="BE105" i="1"/>
  <c r="AP105" i="1"/>
  <c r="AO105" i="1"/>
  <c r="AM105" i="1"/>
  <c r="AJ105" i="1"/>
  <c r="AI105" i="1"/>
  <c r="AQ105" i="1" s="1"/>
  <c r="AH105" i="1"/>
  <c r="AG105" i="1"/>
  <c r="AF105" i="1"/>
  <c r="AN105" i="1" s="1"/>
  <c r="AE105" i="1"/>
  <c r="AD105" i="1"/>
  <c r="AL105" i="1" s="1"/>
  <c r="BK104" i="1"/>
  <c r="BJ104" i="1"/>
  <c r="BI104" i="1"/>
  <c r="AP104" i="1" s="1"/>
  <c r="BH104" i="1"/>
  <c r="BG104" i="1"/>
  <c r="BF104" i="1"/>
  <c r="BE104" i="1"/>
  <c r="AR104" i="1"/>
  <c r="AN104" i="1"/>
  <c r="AL104" i="1"/>
  <c r="AJ104" i="1"/>
  <c r="AI104" i="1"/>
  <c r="AQ104" i="1" s="1"/>
  <c r="AH104" i="1"/>
  <c r="AG104" i="1"/>
  <c r="AO104" i="1" s="1"/>
  <c r="AF104" i="1"/>
  <c r="AE104" i="1"/>
  <c r="AM104" i="1" s="1"/>
  <c r="AD104" i="1"/>
  <c r="BK103" i="1"/>
  <c r="BJ103" i="1"/>
  <c r="BI103" i="1"/>
  <c r="BH103" i="1"/>
  <c r="BG103" i="1"/>
  <c r="BF103" i="1"/>
  <c r="BE103" i="1"/>
  <c r="AQ103" i="1"/>
  <c r="AO103" i="1"/>
  <c r="AM103" i="1"/>
  <c r="AJ103" i="1"/>
  <c r="AR103" i="1" s="1"/>
  <c r="AI103" i="1"/>
  <c r="AH103" i="1"/>
  <c r="AP103" i="1" s="1"/>
  <c r="AG103" i="1"/>
  <c r="AF103" i="1"/>
  <c r="AN103" i="1" s="1"/>
  <c r="AE103" i="1"/>
  <c r="AD103" i="1"/>
  <c r="AL103" i="1" s="1"/>
  <c r="BK102" i="1"/>
  <c r="BJ102" i="1"/>
  <c r="BI102" i="1"/>
  <c r="BH102" i="1"/>
  <c r="BG102" i="1"/>
  <c r="BF102" i="1"/>
  <c r="BE102" i="1"/>
  <c r="AR102" i="1"/>
  <c r="AQ102" i="1"/>
  <c r="AN102" i="1"/>
  <c r="AL102" i="1"/>
  <c r="AJ102" i="1"/>
  <c r="AI102" i="1"/>
  <c r="AH102" i="1"/>
  <c r="AP102" i="1" s="1"/>
  <c r="AG102" i="1"/>
  <c r="AO102" i="1" s="1"/>
  <c r="AF102" i="1"/>
  <c r="AE102" i="1"/>
  <c r="AD102" i="1"/>
  <c r="BK101" i="1"/>
  <c r="BJ101" i="1"/>
  <c r="BI101" i="1"/>
  <c r="BH101" i="1"/>
  <c r="AO101" i="1" s="1"/>
  <c r="BG101" i="1"/>
  <c r="AN101" i="1" s="1"/>
  <c r="BF101" i="1"/>
  <c r="BE101" i="1"/>
  <c r="AQ101" i="1"/>
  <c r="AM101" i="1"/>
  <c r="AL101" i="1"/>
  <c r="AJ101" i="1"/>
  <c r="AR101" i="1" s="1"/>
  <c r="AI101" i="1"/>
  <c r="AH101" i="1"/>
  <c r="AG101" i="1"/>
  <c r="AF101" i="1"/>
  <c r="AE101" i="1"/>
  <c r="AD101" i="1"/>
  <c r="BK100" i="1"/>
  <c r="BJ100" i="1"/>
  <c r="BI100" i="1"/>
  <c r="BH100" i="1"/>
  <c r="BG100" i="1"/>
  <c r="BF100" i="1"/>
  <c r="BE100" i="1"/>
  <c r="AL100" i="1" s="1"/>
  <c r="AQ100" i="1"/>
  <c r="AP100" i="1"/>
  <c r="AN100" i="1"/>
  <c r="AJ100" i="1"/>
  <c r="AR100" i="1" s="1"/>
  <c r="AI100" i="1"/>
  <c r="AH100" i="1"/>
  <c r="AG100" i="1"/>
  <c r="AO100" i="1" s="1"/>
  <c r="AF100" i="1"/>
  <c r="AE100" i="1"/>
  <c r="AM100" i="1" s="1"/>
  <c r="AD100" i="1"/>
  <c r="BK99" i="1"/>
  <c r="BJ99" i="1"/>
  <c r="AQ99" i="1" s="1"/>
  <c r="BI99" i="1"/>
  <c r="BH99" i="1"/>
  <c r="BG99" i="1"/>
  <c r="BF99" i="1"/>
  <c r="BE99" i="1"/>
  <c r="AO99" i="1"/>
  <c r="AJ99" i="1"/>
  <c r="AR99" i="1" s="1"/>
  <c r="AI99" i="1"/>
  <c r="AH99" i="1"/>
  <c r="AP99" i="1" s="1"/>
  <c r="AG99" i="1"/>
  <c r="AF99" i="1"/>
  <c r="AN99" i="1" s="1"/>
  <c r="AE99" i="1"/>
  <c r="AM99" i="1" s="1"/>
  <c r="AD99" i="1"/>
  <c r="BK98" i="1"/>
  <c r="BJ98" i="1"/>
  <c r="BI98" i="1"/>
  <c r="BH98" i="1"/>
  <c r="BG98" i="1"/>
  <c r="BF98" i="1"/>
  <c r="BE98" i="1"/>
  <c r="AP98" i="1"/>
  <c r="AN98" i="1"/>
  <c r="AM98" i="1"/>
  <c r="AJ98" i="1"/>
  <c r="AR98" i="1" s="1"/>
  <c r="AI98" i="1"/>
  <c r="AH98" i="1"/>
  <c r="AG98" i="1"/>
  <c r="AF98" i="1"/>
  <c r="AE98" i="1"/>
  <c r="AD98" i="1"/>
  <c r="AL98" i="1" s="1"/>
  <c r="BK97" i="1"/>
  <c r="BJ97" i="1"/>
  <c r="BI97" i="1"/>
  <c r="BH97" i="1"/>
  <c r="BG97" i="1"/>
  <c r="BF97" i="1"/>
  <c r="BE97" i="1"/>
  <c r="AR97" i="1"/>
  <c r="AQ97" i="1"/>
  <c r="AM97" i="1"/>
  <c r="AJ97" i="1"/>
  <c r="AI97" i="1"/>
  <c r="AH97" i="1"/>
  <c r="AP97" i="1" s="1"/>
  <c r="AG97" i="1"/>
  <c r="AO97" i="1" s="1"/>
  <c r="AF97" i="1"/>
  <c r="AN97" i="1" s="1"/>
  <c r="AE97" i="1"/>
  <c r="AD97" i="1"/>
  <c r="BK96" i="1"/>
  <c r="BJ96" i="1"/>
  <c r="BI96" i="1"/>
  <c r="BH96" i="1"/>
  <c r="BG96" i="1"/>
  <c r="AN96" i="1" s="1"/>
  <c r="BF96" i="1"/>
  <c r="AM96" i="1" s="1"/>
  <c r="BE96" i="1"/>
  <c r="AR96" i="1"/>
  <c r="AP96" i="1"/>
  <c r="AL96" i="1"/>
  <c r="AJ96" i="1"/>
  <c r="AI96" i="1"/>
  <c r="AQ96" i="1" s="1"/>
  <c r="AH96" i="1"/>
  <c r="AG96" i="1"/>
  <c r="AO96" i="1" s="1"/>
  <c r="AF96" i="1"/>
  <c r="AE96" i="1"/>
  <c r="AD96" i="1"/>
  <c r="BK95" i="1"/>
  <c r="AR95" i="1" s="1"/>
  <c r="BJ95" i="1"/>
  <c r="BI95" i="1"/>
  <c r="BH95" i="1"/>
  <c r="BG95" i="1"/>
  <c r="BF95" i="1"/>
  <c r="BE95" i="1"/>
  <c r="AQ95" i="1"/>
  <c r="AO95" i="1"/>
  <c r="AL95" i="1"/>
  <c r="AJ95" i="1"/>
  <c r="AI95" i="1"/>
  <c r="AH95" i="1"/>
  <c r="AP95" i="1" s="1"/>
  <c r="AG95" i="1"/>
  <c r="AF95" i="1"/>
  <c r="AN95" i="1" s="1"/>
  <c r="AE95" i="1"/>
  <c r="AM95" i="1" s="1"/>
  <c r="AD95" i="1"/>
  <c r="BK94" i="1"/>
  <c r="BJ94" i="1"/>
  <c r="BI94" i="1"/>
  <c r="BH94" i="1"/>
  <c r="BG94" i="1"/>
  <c r="BF94" i="1"/>
  <c r="BE94" i="1"/>
  <c r="AQ94" i="1"/>
  <c r="AN94" i="1"/>
  <c r="AL94" i="1"/>
  <c r="AJ94" i="1"/>
  <c r="AR94" i="1" s="1"/>
  <c r="AI94" i="1"/>
  <c r="AH94" i="1"/>
  <c r="AP94" i="1" s="1"/>
  <c r="AG94" i="1"/>
  <c r="AO94" i="1" s="1"/>
  <c r="AF94" i="1"/>
  <c r="AE94" i="1"/>
  <c r="AD94" i="1"/>
  <c r="BK93" i="1"/>
  <c r="BJ93" i="1"/>
  <c r="AQ93" i="1" s="1"/>
  <c r="BI93" i="1"/>
  <c r="BH93" i="1"/>
  <c r="BG93" i="1"/>
  <c r="BF93" i="1"/>
  <c r="BE93" i="1"/>
  <c r="AP93" i="1"/>
  <c r="AL93" i="1"/>
  <c r="AJ93" i="1"/>
  <c r="AI93" i="1"/>
  <c r="AH93" i="1"/>
  <c r="AG93" i="1"/>
  <c r="AO93" i="1" s="1"/>
  <c r="AF93" i="1"/>
  <c r="AN93" i="1" s="1"/>
  <c r="AE93" i="1"/>
  <c r="AM93" i="1" s="1"/>
  <c r="AD93" i="1"/>
  <c r="BK92" i="1"/>
  <c r="BJ92" i="1"/>
  <c r="BI92" i="1"/>
  <c r="BH92" i="1"/>
  <c r="AO92" i="1" s="1"/>
  <c r="BG92" i="1"/>
  <c r="AN92" i="1" s="1"/>
  <c r="BF92" i="1"/>
  <c r="BE92" i="1"/>
  <c r="AQ92" i="1"/>
  <c r="AM92" i="1"/>
  <c r="AJ92" i="1"/>
  <c r="AR92" i="1" s="1"/>
  <c r="AI92" i="1"/>
  <c r="AH92" i="1"/>
  <c r="AP92" i="1" s="1"/>
  <c r="AG92" i="1"/>
  <c r="AF92" i="1"/>
  <c r="AE92" i="1"/>
  <c r="AD92" i="1"/>
  <c r="AL92" i="1" s="1"/>
  <c r="BK91" i="1"/>
  <c r="BJ91" i="1"/>
  <c r="BI91" i="1"/>
  <c r="BH91" i="1"/>
  <c r="BG91" i="1"/>
  <c r="BF91" i="1"/>
  <c r="BE91" i="1"/>
  <c r="AT91" i="1"/>
  <c r="AO91" i="1"/>
  <c r="AM91" i="1"/>
  <c r="AL91" i="1"/>
  <c r="AJ91" i="1"/>
  <c r="AR91" i="1" s="1"/>
  <c r="AI91" i="1"/>
  <c r="AQ91" i="1" s="1"/>
  <c r="AH91" i="1"/>
  <c r="AP91" i="1" s="1"/>
  <c r="AG91" i="1"/>
  <c r="AF91" i="1"/>
  <c r="AN91" i="1" s="1"/>
  <c r="AE91" i="1"/>
  <c r="AD91" i="1"/>
  <c r="BK90" i="1"/>
  <c r="AR90" i="1" s="1"/>
  <c r="BJ90" i="1"/>
  <c r="AQ90" i="1" s="1"/>
  <c r="BI90" i="1"/>
  <c r="BH90" i="1"/>
  <c r="BG90" i="1"/>
  <c r="BF90" i="1"/>
  <c r="AM90" i="1" s="1"/>
  <c r="BE90" i="1"/>
  <c r="AJ90" i="1"/>
  <c r="AI90" i="1"/>
  <c r="AH90" i="1"/>
  <c r="AP90" i="1" s="1"/>
  <c r="AG90" i="1"/>
  <c r="AO90" i="1" s="1"/>
  <c r="AF90" i="1"/>
  <c r="AN90" i="1" s="1"/>
  <c r="AE90" i="1"/>
  <c r="AD90" i="1"/>
  <c r="AL90" i="1" s="1"/>
  <c r="AT90" i="1" s="1"/>
  <c r="BK89" i="1"/>
  <c r="BJ89" i="1"/>
  <c r="AQ89" i="1" s="1"/>
  <c r="BI89" i="1"/>
  <c r="BH89" i="1"/>
  <c r="AO89" i="1" s="1"/>
  <c r="BG89" i="1"/>
  <c r="BF89" i="1"/>
  <c r="BE89" i="1"/>
  <c r="AP89" i="1"/>
  <c r="AJ89" i="1"/>
  <c r="AR89" i="1" s="1"/>
  <c r="AI89" i="1"/>
  <c r="AH89" i="1"/>
  <c r="AG89" i="1"/>
  <c r="AF89" i="1"/>
  <c r="AN89" i="1" s="1"/>
  <c r="AE89" i="1"/>
  <c r="AM89" i="1" s="1"/>
  <c r="AD89" i="1"/>
  <c r="AL89" i="1" s="1"/>
  <c r="BK88" i="1"/>
  <c r="BJ88" i="1"/>
  <c r="AQ88" i="1" s="1"/>
  <c r="BI88" i="1"/>
  <c r="BH88" i="1"/>
  <c r="BG88" i="1"/>
  <c r="BF88" i="1"/>
  <c r="AM88" i="1" s="1"/>
  <c r="BE88" i="1"/>
  <c r="AO88" i="1"/>
  <c r="AN88" i="1"/>
  <c r="AJ88" i="1"/>
  <c r="AR88" i="1" s="1"/>
  <c r="AI88" i="1"/>
  <c r="AH88" i="1"/>
  <c r="AP88" i="1" s="1"/>
  <c r="AG88" i="1"/>
  <c r="AF88" i="1"/>
  <c r="AE88" i="1"/>
  <c r="AD88" i="1"/>
  <c r="AL88" i="1" s="1"/>
  <c r="BK87" i="1"/>
  <c r="BJ87" i="1"/>
  <c r="BI87" i="1"/>
  <c r="BH87" i="1"/>
  <c r="BG87" i="1"/>
  <c r="BF87" i="1"/>
  <c r="AM87" i="1" s="1"/>
  <c r="BE87" i="1"/>
  <c r="AL87" i="1" s="1"/>
  <c r="AT87" i="1" s="1"/>
  <c r="AO87" i="1"/>
  <c r="AJ87" i="1"/>
  <c r="AR87" i="1" s="1"/>
  <c r="AI87" i="1"/>
  <c r="AQ87" i="1" s="1"/>
  <c r="AH87" i="1"/>
  <c r="AP87" i="1" s="1"/>
  <c r="AG87" i="1"/>
  <c r="AF87" i="1"/>
  <c r="AN87" i="1" s="1"/>
  <c r="AE87" i="1"/>
  <c r="AD87" i="1"/>
  <c r="BK86" i="1"/>
  <c r="AR86" i="1" s="1"/>
  <c r="BJ86" i="1"/>
  <c r="AQ86" i="1" s="1"/>
  <c r="BI86" i="1"/>
  <c r="BH86" i="1"/>
  <c r="BG86" i="1"/>
  <c r="BF86" i="1"/>
  <c r="AM86" i="1" s="1"/>
  <c r="BE86" i="1"/>
  <c r="AJ86" i="1"/>
  <c r="AI86" i="1"/>
  <c r="AH86" i="1"/>
  <c r="AP86" i="1" s="1"/>
  <c r="AG86" i="1"/>
  <c r="AO86" i="1" s="1"/>
  <c r="AF86" i="1"/>
  <c r="AN86" i="1" s="1"/>
  <c r="AE86" i="1"/>
  <c r="AD86" i="1"/>
  <c r="AL86" i="1" s="1"/>
  <c r="AT86" i="1" s="1"/>
  <c r="BK85" i="1"/>
  <c r="BJ85" i="1"/>
  <c r="AQ85" i="1" s="1"/>
  <c r="BI85" i="1"/>
  <c r="AP85" i="1" s="1"/>
  <c r="BH85" i="1"/>
  <c r="AO85" i="1" s="1"/>
  <c r="BG85" i="1"/>
  <c r="BF85" i="1"/>
  <c r="BE85" i="1"/>
  <c r="AJ85" i="1"/>
  <c r="AR85" i="1" s="1"/>
  <c r="AI85" i="1"/>
  <c r="AH85" i="1"/>
  <c r="AG85" i="1"/>
  <c r="AF85" i="1"/>
  <c r="AN85" i="1" s="1"/>
  <c r="AE85" i="1"/>
  <c r="AM85" i="1" s="1"/>
  <c r="AD85" i="1"/>
  <c r="AL85" i="1" s="1"/>
  <c r="AT85" i="1" s="1"/>
  <c r="BK84" i="1"/>
  <c r="BJ84" i="1"/>
  <c r="AQ84" i="1" s="1"/>
  <c r="BI84" i="1"/>
  <c r="BH84" i="1"/>
  <c r="BG84" i="1"/>
  <c r="AN84" i="1" s="1"/>
  <c r="BF84" i="1"/>
  <c r="AM84" i="1" s="1"/>
  <c r="BE84" i="1"/>
  <c r="AO84" i="1"/>
  <c r="AJ84" i="1"/>
  <c r="AR84" i="1" s="1"/>
  <c r="AI84" i="1"/>
  <c r="AH84" i="1"/>
  <c r="AP84" i="1" s="1"/>
  <c r="AG84" i="1"/>
  <c r="AF84" i="1"/>
  <c r="AE84" i="1"/>
  <c r="AD84" i="1"/>
  <c r="AL84" i="1" s="1"/>
  <c r="BK83" i="1"/>
  <c r="BJ83" i="1"/>
  <c r="BI83" i="1"/>
  <c r="BH83" i="1"/>
  <c r="AO83" i="1" s="1"/>
  <c r="BG83" i="1"/>
  <c r="BF83" i="1"/>
  <c r="AM83" i="1" s="1"/>
  <c r="AT83" i="1" s="1"/>
  <c r="BE83" i="1"/>
  <c r="AL83" i="1"/>
  <c r="AJ83" i="1"/>
  <c r="AR83" i="1" s="1"/>
  <c r="AI83" i="1"/>
  <c r="AQ83" i="1" s="1"/>
  <c r="AH83" i="1"/>
  <c r="AP83" i="1" s="1"/>
  <c r="AG83" i="1"/>
  <c r="AF83" i="1"/>
  <c r="AN83" i="1" s="1"/>
  <c r="AE83" i="1"/>
  <c r="AD83" i="1"/>
  <c r="BK82" i="1"/>
  <c r="AR82" i="1" s="1"/>
  <c r="BJ82" i="1"/>
  <c r="BI82" i="1"/>
  <c r="BH82" i="1"/>
  <c r="BG82" i="1"/>
  <c r="BF82" i="1"/>
  <c r="AM82" i="1" s="1"/>
  <c r="BE82" i="1"/>
  <c r="AQ82" i="1"/>
  <c r="AJ82" i="1"/>
  <c r="AI82" i="1"/>
  <c r="AH82" i="1"/>
  <c r="AP82" i="1" s="1"/>
  <c r="AG82" i="1"/>
  <c r="AO82" i="1" s="1"/>
  <c r="AF82" i="1"/>
  <c r="AN82" i="1" s="1"/>
  <c r="AE82" i="1"/>
  <c r="AD82" i="1"/>
  <c r="AL82" i="1" s="1"/>
  <c r="BK81" i="1"/>
  <c r="BJ81" i="1"/>
  <c r="AQ81" i="1" s="1"/>
  <c r="BI81" i="1"/>
  <c r="AP81" i="1" s="1"/>
  <c r="BH81" i="1"/>
  <c r="AO81" i="1" s="1"/>
  <c r="BG81" i="1"/>
  <c r="BF81" i="1"/>
  <c r="BE81" i="1"/>
  <c r="AJ81" i="1"/>
  <c r="AR81" i="1" s="1"/>
  <c r="AI81" i="1"/>
  <c r="AH81" i="1"/>
  <c r="AG81" i="1"/>
  <c r="AF81" i="1"/>
  <c r="AN81" i="1" s="1"/>
  <c r="AE81" i="1"/>
  <c r="AM81" i="1" s="1"/>
  <c r="AD81" i="1"/>
  <c r="AL81" i="1" s="1"/>
  <c r="AT81" i="1" s="1"/>
  <c r="BK80" i="1"/>
  <c r="BJ80" i="1"/>
  <c r="AQ80" i="1" s="1"/>
  <c r="BI80" i="1"/>
  <c r="BH80" i="1"/>
  <c r="BG80" i="1"/>
  <c r="AN80" i="1" s="1"/>
  <c r="BF80" i="1"/>
  <c r="AM80" i="1" s="1"/>
  <c r="BE80" i="1"/>
  <c r="AO80" i="1"/>
  <c r="AJ80" i="1"/>
  <c r="AR80" i="1" s="1"/>
  <c r="AI80" i="1"/>
  <c r="AH80" i="1"/>
  <c r="AP80" i="1" s="1"/>
  <c r="AG80" i="1"/>
  <c r="AF80" i="1"/>
  <c r="AE80" i="1"/>
  <c r="AD80" i="1"/>
  <c r="AL80" i="1" s="1"/>
  <c r="AT80" i="1" s="1"/>
  <c r="BK79" i="1"/>
  <c r="BJ79" i="1"/>
  <c r="BI79" i="1"/>
  <c r="BH79" i="1"/>
  <c r="AO79" i="1" s="1"/>
  <c r="BG79" i="1"/>
  <c r="BF79" i="1"/>
  <c r="AM79" i="1" s="1"/>
  <c r="AT79" i="1" s="1"/>
  <c r="BE79" i="1"/>
  <c r="AL79" i="1"/>
  <c r="AJ79" i="1"/>
  <c r="AR79" i="1" s="1"/>
  <c r="AI79" i="1"/>
  <c r="AQ79" i="1" s="1"/>
  <c r="AH79" i="1"/>
  <c r="AP79" i="1" s="1"/>
  <c r="AG79" i="1"/>
  <c r="AF79" i="1"/>
  <c r="AN79" i="1" s="1"/>
  <c r="AE79" i="1"/>
  <c r="AD79" i="1"/>
  <c r="BK78" i="1"/>
  <c r="BJ78" i="1"/>
  <c r="AQ78" i="1" s="1"/>
  <c r="BI78" i="1"/>
  <c r="BH78" i="1"/>
  <c r="BG78" i="1"/>
  <c r="BF78" i="1"/>
  <c r="AM78" i="1" s="1"/>
  <c r="BE78" i="1"/>
  <c r="AR78" i="1"/>
  <c r="AJ78" i="1"/>
  <c r="AI78" i="1"/>
  <c r="AH78" i="1"/>
  <c r="AP78" i="1" s="1"/>
  <c r="AG78" i="1"/>
  <c r="AO78" i="1" s="1"/>
  <c r="AF78" i="1"/>
  <c r="AN78" i="1" s="1"/>
  <c r="AE78" i="1"/>
  <c r="AD78" i="1"/>
  <c r="AL78" i="1" s="1"/>
  <c r="AT78" i="1" s="1"/>
  <c r="BK77" i="1"/>
  <c r="BJ77" i="1"/>
  <c r="AQ77" i="1" s="1"/>
  <c r="BI77" i="1"/>
  <c r="AP77" i="1" s="1"/>
  <c r="BH77" i="1"/>
  <c r="AO77" i="1" s="1"/>
  <c r="BG77" i="1"/>
  <c r="BF77" i="1"/>
  <c r="BE77" i="1"/>
  <c r="AJ77" i="1"/>
  <c r="AR77" i="1" s="1"/>
  <c r="AI77" i="1"/>
  <c r="AH77" i="1"/>
  <c r="AG77" i="1"/>
  <c r="AF77" i="1"/>
  <c r="AN77" i="1" s="1"/>
  <c r="AE77" i="1"/>
  <c r="AM77" i="1" s="1"/>
  <c r="AD77" i="1"/>
  <c r="AL77" i="1" s="1"/>
  <c r="BK76" i="1"/>
  <c r="BJ76" i="1"/>
  <c r="BI76" i="1"/>
  <c r="BH76" i="1"/>
  <c r="BG76" i="1"/>
  <c r="AN76" i="1" s="1"/>
  <c r="BF76" i="1"/>
  <c r="BE76" i="1"/>
  <c r="AQ76" i="1"/>
  <c r="AO76" i="1"/>
  <c r="AM76" i="1"/>
  <c r="AJ76" i="1"/>
  <c r="AR76" i="1" s="1"/>
  <c r="AI76" i="1"/>
  <c r="AH76" i="1"/>
  <c r="AP76" i="1" s="1"/>
  <c r="AG76" i="1"/>
  <c r="AF76" i="1"/>
  <c r="AE76" i="1"/>
  <c r="AD76" i="1"/>
  <c r="AL76" i="1" s="1"/>
  <c r="AT76" i="1" s="1"/>
  <c r="BK75" i="1"/>
  <c r="BJ75" i="1"/>
  <c r="BI75" i="1"/>
  <c r="BH75" i="1"/>
  <c r="BG75" i="1"/>
  <c r="BF75" i="1"/>
  <c r="AM75" i="1" s="1"/>
  <c r="BE75" i="1"/>
  <c r="AL75" i="1" s="1"/>
  <c r="AO75" i="1"/>
  <c r="AJ75" i="1"/>
  <c r="AR75" i="1" s="1"/>
  <c r="AI75" i="1"/>
  <c r="AQ75" i="1" s="1"/>
  <c r="AH75" i="1"/>
  <c r="AP75" i="1" s="1"/>
  <c r="AG75" i="1"/>
  <c r="AF75" i="1"/>
  <c r="AN75" i="1" s="1"/>
  <c r="AE75" i="1"/>
  <c r="AD75" i="1"/>
  <c r="BK74" i="1"/>
  <c r="AR74" i="1" s="1"/>
  <c r="BJ74" i="1"/>
  <c r="AQ74" i="1" s="1"/>
  <c r="BI74" i="1"/>
  <c r="BH74" i="1"/>
  <c r="BG74" i="1"/>
  <c r="BF74" i="1"/>
  <c r="AM74" i="1" s="1"/>
  <c r="BE74" i="1"/>
  <c r="AJ74" i="1"/>
  <c r="AI74" i="1"/>
  <c r="AH74" i="1"/>
  <c r="AP74" i="1" s="1"/>
  <c r="AG74" i="1"/>
  <c r="AO74" i="1" s="1"/>
  <c r="AF74" i="1"/>
  <c r="AN74" i="1" s="1"/>
  <c r="AE74" i="1"/>
  <c r="AD74" i="1"/>
  <c r="AL74" i="1" s="1"/>
  <c r="AT74" i="1" s="1"/>
  <c r="BK73" i="1"/>
  <c r="BJ73" i="1"/>
  <c r="BI73" i="1"/>
  <c r="BH73" i="1"/>
  <c r="AO73" i="1" s="1"/>
  <c r="BG73" i="1"/>
  <c r="BF73" i="1"/>
  <c r="BE73" i="1"/>
  <c r="AQ73" i="1"/>
  <c r="AP73" i="1"/>
  <c r="AJ73" i="1"/>
  <c r="AR73" i="1" s="1"/>
  <c r="AI73" i="1"/>
  <c r="AH73" i="1"/>
  <c r="AG73" i="1"/>
  <c r="AF73" i="1"/>
  <c r="AN73" i="1" s="1"/>
  <c r="AE73" i="1"/>
  <c r="AM73" i="1" s="1"/>
  <c r="AD73" i="1"/>
  <c r="AL73" i="1" s="1"/>
  <c r="AT73" i="1" s="1"/>
  <c r="BK72" i="1"/>
  <c r="BJ72" i="1"/>
  <c r="AQ72" i="1" s="1"/>
  <c r="BI72" i="1"/>
  <c r="BH72" i="1"/>
  <c r="AO72" i="1" s="1"/>
  <c r="BG72" i="1"/>
  <c r="AN72" i="1" s="1"/>
  <c r="BF72" i="1"/>
  <c r="AM72" i="1" s="1"/>
  <c r="BE72" i="1"/>
  <c r="AJ72" i="1"/>
  <c r="AR72" i="1" s="1"/>
  <c r="AI72" i="1"/>
  <c r="AH72" i="1"/>
  <c r="AP72" i="1" s="1"/>
  <c r="AG72" i="1"/>
  <c r="AF72" i="1"/>
  <c r="AE72" i="1"/>
  <c r="AD72" i="1"/>
  <c r="AL72" i="1" s="1"/>
  <c r="AT72" i="1" s="1"/>
  <c r="BK71" i="1"/>
  <c r="BJ71" i="1"/>
  <c r="BI71" i="1"/>
  <c r="BH71" i="1"/>
  <c r="BG71" i="1"/>
  <c r="BF71" i="1"/>
  <c r="AM71" i="1" s="1"/>
  <c r="BE71" i="1"/>
  <c r="AL71" i="1" s="1"/>
  <c r="AO71" i="1"/>
  <c r="AJ71" i="1"/>
  <c r="AR71" i="1" s="1"/>
  <c r="AI71" i="1"/>
  <c r="AQ71" i="1" s="1"/>
  <c r="AH71" i="1"/>
  <c r="AP71" i="1" s="1"/>
  <c r="AG71" i="1"/>
  <c r="AF71" i="1"/>
  <c r="AN71" i="1" s="1"/>
  <c r="AE71" i="1"/>
  <c r="AD71" i="1"/>
  <c r="BK70" i="1"/>
  <c r="AR70" i="1" s="1"/>
  <c r="BJ70" i="1"/>
  <c r="AQ70" i="1" s="1"/>
  <c r="BI70" i="1"/>
  <c r="BH70" i="1"/>
  <c r="BG70" i="1"/>
  <c r="BF70" i="1"/>
  <c r="AM70" i="1" s="1"/>
  <c r="BE70" i="1"/>
  <c r="AJ70" i="1"/>
  <c r="AI70" i="1"/>
  <c r="AH70" i="1"/>
  <c r="AP70" i="1" s="1"/>
  <c r="AG70" i="1"/>
  <c r="AO70" i="1" s="1"/>
  <c r="AF70" i="1"/>
  <c r="AN70" i="1" s="1"/>
  <c r="AE70" i="1"/>
  <c r="AD70" i="1"/>
  <c r="AL70" i="1" s="1"/>
  <c r="AT70" i="1" s="1"/>
  <c r="BK69" i="1"/>
  <c r="BJ69" i="1"/>
  <c r="BI69" i="1"/>
  <c r="AP69" i="1" s="1"/>
  <c r="BH69" i="1"/>
  <c r="BG69" i="1"/>
  <c r="BF69" i="1"/>
  <c r="BE69" i="1"/>
  <c r="AQ69" i="1"/>
  <c r="AO69" i="1"/>
  <c r="AJ69" i="1"/>
  <c r="AR69" i="1" s="1"/>
  <c r="AI69" i="1"/>
  <c r="AH69" i="1"/>
  <c r="AG69" i="1"/>
  <c r="AF69" i="1"/>
  <c r="AN69" i="1" s="1"/>
  <c r="AE69" i="1"/>
  <c r="AM69" i="1" s="1"/>
  <c r="AD69" i="1"/>
  <c r="AL69" i="1" s="1"/>
  <c r="AT69" i="1" s="1"/>
  <c r="BK68" i="1"/>
  <c r="BJ68" i="1"/>
  <c r="AQ68" i="1" s="1"/>
  <c r="BI68" i="1"/>
  <c r="BH68" i="1"/>
  <c r="AO68" i="1" s="1"/>
  <c r="BG68" i="1"/>
  <c r="BF68" i="1"/>
  <c r="AM68" i="1" s="1"/>
  <c r="BE68" i="1"/>
  <c r="AN68" i="1"/>
  <c r="AJ68" i="1"/>
  <c r="AR68" i="1" s="1"/>
  <c r="AI68" i="1"/>
  <c r="AH68" i="1"/>
  <c r="AP68" i="1" s="1"/>
  <c r="AG68" i="1"/>
  <c r="AF68" i="1"/>
  <c r="AE68" i="1"/>
  <c r="AD68" i="1"/>
  <c r="AL68" i="1" s="1"/>
  <c r="BK67" i="1"/>
  <c r="BJ67" i="1"/>
  <c r="BI67" i="1"/>
  <c r="BH67" i="1"/>
  <c r="AO67" i="1" s="1"/>
  <c r="BG67" i="1"/>
  <c r="BF67" i="1"/>
  <c r="AM67" i="1" s="1"/>
  <c r="BE67" i="1"/>
  <c r="AL67" i="1" s="1"/>
  <c r="AJ67" i="1"/>
  <c r="AR67" i="1" s="1"/>
  <c r="AI67" i="1"/>
  <c r="AQ67" i="1" s="1"/>
  <c r="AH67" i="1"/>
  <c r="AP67" i="1" s="1"/>
  <c r="AG67" i="1"/>
  <c r="AF67" i="1"/>
  <c r="AN67" i="1" s="1"/>
  <c r="AE67" i="1"/>
  <c r="AD67" i="1"/>
  <c r="BK66" i="1"/>
  <c r="AR66" i="1" s="1"/>
  <c r="BJ66" i="1"/>
  <c r="BI66" i="1"/>
  <c r="BH66" i="1"/>
  <c r="BG66" i="1"/>
  <c r="BF66" i="1"/>
  <c r="AM66" i="1" s="1"/>
  <c r="BE66" i="1"/>
  <c r="AQ66" i="1"/>
  <c r="AJ66" i="1"/>
  <c r="AI66" i="1"/>
  <c r="AH66" i="1"/>
  <c r="AP66" i="1" s="1"/>
  <c r="AG66" i="1"/>
  <c r="AO66" i="1" s="1"/>
  <c r="AF66" i="1"/>
  <c r="AN66" i="1" s="1"/>
  <c r="AE66" i="1"/>
  <c r="AD66" i="1"/>
  <c r="AL66" i="1" s="1"/>
  <c r="AT66" i="1" s="1"/>
  <c r="BK65" i="1"/>
  <c r="BJ65" i="1"/>
  <c r="AQ65" i="1" s="1"/>
  <c r="BI65" i="1"/>
  <c r="AP65" i="1" s="1"/>
  <c r="BH65" i="1"/>
  <c r="BG65" i="1"/>
  <c r="BF65" i="1"/>
  <c r="BE65" i="1"/>
  <c r="AO65" i="1"/>
  <c r="AJ65" i="1"/>
  <c r="AR65" i="1" s="1"/>
  <c r="AI65" i="1"/>
  <c r="AH65" i="1"/>
  <c r="AG65" i="1"/>
  <c r="AF65" i="1"/>
  <c r="AN65" i="1" s="1"/>
  <c r="AE65" i="1"/>
  <c r="AM65" i="1" s="1"/>
  <c r="AD65" i="1"/>
  <c r="AL65" i="1" s="1"/>
  <c r="AT65" i="1" s="1"/>
  <c r="BK64" i="1"/>
  <c r="BJ64" i="1"/>
  <c r="AQ64" i="1" s="1"/>
  <c r="BI64" i="1"/>
  <c r="BH64" i="1"/>
  <c r="BG64" i="1"/>
  <c r="AN64" i="1" s="1"/>
  <c r="BF64" i="1"/>
  <c r="AM64" i="1" s="1"/>
  <c r="BE64" i="1"/>
  <c r="AO64" i="1"/>
  <c r="AJ64" i="1"/>
  <c r="AR64" i="1" s="1"/>
  <c r="AI64" i="1"/>
  <c r="AH64" i="1"/>
  <c r="AP64" i="1" s="1"/>
  <c r="AG64" i="1"/>
  <c r="AF64" i="1"/>
  <c r="AE64" i="1"/>
  <c r="AD64" i="1"/>
  <c r="AL64" i="1" s="1"/>
  <c r="BK63" i="1"/>
  <c r="BJ63" i="1"/>
  <c r="BI63" i="1"/>
  <c r="BH63" i="1"/>
  <c r="AO63" i="1" s="1"/>
  <c r="BG63" i="1"/>
  <c r="BF63" i="1"/>
  <c r="AM63" i="1" s="1"/>
  <c r="AT63" i="1" s="1"/>
  <c r="BE63" i="1"/>
  <c r="AL63" i="1"/>
  <c r="AJ63" i="1"/>
  <c r="AR63" i="1" s="1"/>
  <c r="AI63" i="1"/>
  <c r="AQ63" i="1" s="1"/>
  <c r="AH63" i="1"/>
  <c r="AP63" i="1" s="1"/>
  <c r="AG63" i="1"/>
  <c r="AF63" i="1"/>
  <c r="AN63" i="1" s="1"/>
  <c r="AE63" i="1"/>
  <c r="AD63" i="1"/>
  <c r="BK62" i="1"/>
  <c r="BJ62" i="1"/>
  <c r="AQ62" i="1" s="1"/>
  <c r="BI62" i="1"/>
  <c r="BH62" i="1"/>
  <c r="BG62" i="1"/>
  <c r="BF62" i="1"/>
  <c r="AM62" i="1" s="1"/>
  <c r="BE62" i="1"/>
  <c r="AR62" i="1"/>
  <c r="AJ62" i="1"/>
  <c r="AI62" i="1"/>
  <c r="AH62" i="1"/>
  <c r="AP62" i="1" s="1"/>
  <c r="AG62" i="1"/>
  <c r="AO62" i="1" s="1"/>
  <c r="AF62" i="1"/>
  <c r="AN62" i="1" s="1"/>
  <c r="AE62" i="1"/>
  <c r="AD62" i="1"/>
  <c r="AL62" i="1" s="1"/>
  <c r="AT62" i="1" s="1"/>
  <c r="BK61" i="1"/>
  <c r="BJ61" i="1"/>
  <c r="BI61" i="1"/>
  <c r="AP61" i="1" s="1"/>
  <c r="BH61" i="1"/>
  <c r="AO61" i="1" s="1"/>
  <c r="BG61" i="1"/>
  <c r="BF61" i="1"/>
  <c r="BE61" i="1"/>
  <c r="AQ61" i="1"/>
  <c r="AJ61" i="1"/>
  <c r="AR61" i="1" s="1"/>
  <c r="AI61" i="1"/>
  <c r="AH61" i="1"/>
  <c r="AG61" i="1"/>
  <c r="AF61" i="1"/>
  <c r="AN61" i="1" s="1"/>
  <c r="AE61" i="1"/>
  <c r="AM61" i="1" s="1"/>
  <c r="AD61" i="1"/>
  <c r="AL61" i="1" s="1"/>
  <c r="BK60" i="1"/>
  <c r="BJ60" i="1"/>
  <c r="AQ60" i="1" s="1"/>
  <c r="BI60" i="1"/>
  <c r="BH60" i="1"/>
  <c r="AO60" i="1" s="1"/>
  <c r="BG60" i="1"/>
  <c r="AN60" i="1" s="1"/>
  <c r="BF60" i="1"/>
  <c r="AM60" i="1" s="1"/>
  <c r="BE60" i="1"/>
  <c r="AJ60" i="1"/>
  <c r="AR60" i="1" s="1"/>
  <c r="AI60" i="1"/>
  <c r="AH60" i="1"/>
  <c r="AP60" i="1" s="1"/>
  <c r="AG60" i="1"/>
  <c r="AF60" i="1"/>
  <c r="AE60" i="1"/>
  <c r="AD60" i="1"/>
  <c r="AL60" i="1" s="1"/>
  <c r="AT60" i="1" s="1"/>
  <c r="BK59" i="1"/>
  <c r="BJ59" i="1"/>
  <c r="BI59" i="1"/>
  <c r="BH59" i="1"/>
  <c r="AO59" i="1" s="1"/>
  <c r="BG59" i="1"/>
  <c r="BF59" i="1"/>
  <c r="BE59" i="1"/>
  <c r="AL59" i="1" s="1"/>
  <c r="AT59" i="1" s="1"/>
  <c r="AM59" i="1"/>
  <c r="AJ59" i="1"/>
  <c r="AR59" i="1" s="1"/>
  <c r="AI59" i="1"/>
  <c r="AQ59" i="1" s="1"/>
  <c r="AH59" i="1"/>
  <c r="AP59" i="1" s="1"/>
  <c r="AG59" i="1"/>
  <c r="AF59" i="1"/>
  <c r="AN59" i="1" s="1"/>
  <c r="AE59" i="1"/>
  <c r="AD59" i="1"/>
  <c r="BK58" i="1"/>
  <c r="BJ58" i="1"/>
  <c r="AQ58" i="1" s="1"/>
  <c r="BI58" i="1"/>
  <c r="BH58" i="1"/>
  <c r="BG58" i="1"/>
  <c r="BF58" i="1"/>
  <c r="AM58" i="1" s="1"/>
  <c r="BE58" i="1"/>
  <c r="AR58" i="1"/>
  <c r="AJ58" i="1"/>
  <c r="AI58" i="1"/>
  <c r="AH58" i="1"/>
  <c r="AP58" i="1" s="1"/>
  <c r="AG58" i="1"/>
  <c r="AO58" i="1" s="1"/>
  <c r="AF58" i="1"/>
  <c r="AN58" i="1" s="1"/>
  <c r="AE58" i="1"/>
  <c r="AD58" i="1"/>
  <c r="AL58" i="1" s="1"/>
  <c r="AT58" i="1" s="1"/>
  <c r="BK57" i="1"/>
  <c r="BJ57" i="1"/>
  <c r="BI57" i="1"/>
  <c r="BH57" i="1"/>
  <c r="AO57" i="1" s="1"/>
  <c r="BG57" i="1"/>
  <c r="BF57" i="1"/>
  <c r="BE57" i="1"/>
  <c r="AQ57" i="1"/>
  <c r="AP57" i="1"/>
  <c r="AJ57" i="1"/>
  <c r="AR57" i="1" s="1"/>
  <c r="AI57" i="1"/>
  <c r="AH57" i="1"/>
  <c r="AG57" i="1"/>
  <c r="AF57" i="1"/>
  <c r="AN57" i="1" s="1"/>
  <c r="AE57" i="1"/>
  <c r="AM57" i="1" s="1"/>
  <c r="AD57" i="1"/>
  <c r="AL57" i="1" s="1"/>
  <c r="AT57" i="1" s="1"/>
  <c r="BK56" i="1"/>
  <c r="BJ56" i="1"/>
  <c r="AQ56" i="1" s="1"/>
  <c r="BI56" i="1"/>
  <c r="BH56" i="1"/>
  <c r="BG56" i="1"/>
  <c r="AN56" i="1" s="1"/>
  <c r="BF56" i="1"/>
  <c r="AM56" i="1" s="1"/>
  <c r="BE56" i="1"/>
  <c r="AO56" i="1"/>
  <c r="AJ56" i="1"/>
  <c r="AR56" i="1" s="1"/>
  <c r="AI56" i="1"/>
  <c r="AH56" i="1"/>
  <c r="AP56" i="1" s="1"/>
  <c r="AG56" i="1"/>
  <c r="AF56" i="1"/>
  <c r="AE56" i="1"/>
  <c r="AD56" i="1"/>
  <c r="AL56" i="1" s="1"/>
  <c r="BK55" i="1"/>
  <c r="BJ55" i="1"/>
  <c r="BI55" i="1"/>
  <c r="BH55" i="1"/>
  <c r="AO55" i="1" s="1"/>
  <c r="BG55" i="1"/>
  <c r="BF55" i="1"/>
  <c r="BE55" i="1"/>
  <c r="AT55" i="1"/>
  <c r="AM55" i="1"/>
  <c r="AL55" i="1"/>
  <c r="AJ55" i="1"/>
  <c r="AR55" i="1" s="1"/>
  <c r="AI55" i="1"/>
  <c r="AQ55" i="1" s="1"/>
  <c r="AH55" i="1"/>
  <c r="AP55" i="1" s="1"/>
  <c r="AG55" i="1"/>
  <c r="AF55" i="1"/>
  <c r="AN55" i="1" s="1"/>
  <c r="AE55" i="1"/>
  <c r="AD55" i="1"/>
  <c r="BK54" i="1"/>
  <c r="BJ54" i="1"/>
  <c r="BI54" i="1"/>
  <c r="BH54" i="1"/>
  <c r="BG54" i="1"/>
  <c r="BF54" i="1"/>
  <c r="AM54" i="1" s="1"/>
  <c r="BE54" i="1"/>
  <c r="AR54" i="1"/>
  <c r="AQ54" i="1"/>
  <c r="AJ54" i="1"/>
  <c r="AI54" i="1"/>
  <c r="AH54" i="1"/>
  <c r="AP54" i="1" s="1"/>
  <c r="AG54" i="1"/>
  <c r="AO54" i="1" s="1"/>
  <c r="AF54" i="1"/>
  <c r="AN54" i="1" s="1"/>
  <c r="AE54" i="1"/>
  <c r="AD54" i="1"/>
  <c r="AL54" i="1" s="1"/>
  <c r="BK53" i="1"/>
  <c r="BJ53" i="1"/>
  <c r="BI53" i="1"/>
  <c r="BH53" i="1"/>
  <c r="AO53" i="1" s="1"/>
  <c r="BG53" i="1"/>
  <c r="BF53" i="1"/>
  <c r="BE53" i="1"/>
  <c r="AQ53" i="1"/>
  <c r="AP53" i="1"/>
  <c r="AJ53" i="1"/>
  <c r="AR53" i="1" s="1"/>
  <c r="AI53" i="1"/>
  <c r="AH53" i="1"/>
  <c r="AG53" i="1"/>
  <c r="AF53" i="1"/>
  <c r="AN53" i="1" s="1"/>
  <c r="AE53" i="1"/>
  <c r="AM53" i="1" s="1"/>
  <c r="AD53" i="1"/>
  <c r="AL53" i="1" s="1"/>
  <c r="AT53" i="1" s="1"/>
  <c r="BK52" i="1"/>
  <c r="BJ52" i="1"/>
  <c r="AQ52" i="1" s="1"/>
  <c r="BI52" i="1"/>
  <c r="BH52" i="1"/>
  <c r="BG52" i="1"/>
  <c r="AN52" i="1" s="1"/>
  <c r="BF52" i="1"/>
  <c r="AM52" i="1" s="1"/>
  <c r="BE52" i="1"/>
  <c r="AO52" i="1"/>
  <c r="AJ52" i="1"/>
  <c r="AR52" i="1" s="1"/>
  <c r="AI52" i="1"/>
  <c r="AH52" i="1"/>
  <c r="AP52" i="1" s="1"/>
  <c r="AG52" i="1"/>
  <c r="AF52" i="1"/>
  <c r="AE52" i="1"/>
  <c r="AD52" i="1"/>
  <c r="AL52" i="1" s="1"/>
  <c r="BK51" i="1"/>
  <c r="BJ51" i="1"/>
  <c r="BI51" i="1"/>
  <c r="BH51" i="1"/>
  <c r="AO51" i="1" s="1"/>
  <c r="BG51" i="1"/>
  <c r="BF51" i="1"/>
  <c r="BE51" i="1"/>
  <c r="AL51" i="1" s="1"/>
  <c r="AT51" i="1" s="1"/>
  <c r="AM51" i="1"/>
  <c r="AJ51" i="1"/>
  <c r="AR51" i="1" s="1"/>
  <c r="AI51" i="1"/>
  <c r="AQ51" i="1" s="1"/>
  <c r="AH51" i="1"/>
  <c r="AP51" i="1" s="1"/>
  <c r="AG51" i="1"/>
  <c r="AF51" i="1"/>
  <c r="AN51" i="1" s="1"/>
  <c r="AE51" i="1"/>
  <c r="AD51" i="1"/>
  <c r="BK50" i="1"/>
  <c r="AR50" i="1" s="1"/>
  <c r="BJ50" i="1"/>
  <c r="AQ50" i="1" s="1"/>
  <c r="BI50" i="1"/>
  <c r="BH50" i="1"/>
  <c r="BG50" i="1"/>
  <c r="BF50" i="1"/>
  <c r="AM50" i="1" s="1"/>
  <c r="BE50" i="1"/>
  <c r="AJ50" i="1"/>
  <c r="AI50" i="1"/>
  <c r="AH50" i="1"/>
  <c r="AP50" i="1" s="1"/>
  <c r="AG50" i="1"/>
  <c r="AO50" i="1" s="1"/>
  <c r="AF50" i="1"/>
  <c r="AN50" i="1" s="1"/>
  <c r="AE50" i="1"/>
  <c r="AD50" i="1"/>
  <c r="AL50" i="1" s="1"/>
  <c r="AT50" i="1" s="1"/>
  <c r="BK49" i="1"/>
  <c r="BJ49" i="1"/>
  <c r="BI49" i="1"/>
  <c r="AP49" i="1" s="1"/>
  <c r="BH49" i="1"/>
  <c r="AO49" i="1" s="1"/>
  <c r="BG49" i="1"/>
  <c r="BF49" i="1"/>
  <c r="BE49" i="1"/>
  <c r="AR49" i="1"/>
  <c r="AN49" i="1"/>
  <c r="AJ49" i="1"/>
  <c r="AI49" i="1"/>
  <c r="AQ49" i="1" s="1"/>
  <c r="AH49" i="1"/>
  <c r="AG49" i="1"/>
  <c r="AF49" i="1"/>
  <c r="AE49" i="1"/>
  <c r="AM49" i="1" s="1"/>
  <c r="AD49" i="1"/>
  <c r="AL49" i="1" s="1"/>
  <c r="BK48" i="1"/>
  <c r="BJ48" i="1"/>
  <c r="BI48" i="1"/>
  <c r="BH48" i="1"/>
  <c r="BG48" i="1"/>
  <c r="BF48" i="1"/>
  <c r="AM48" i="1" s="1"/>
  <c r="BE48" i="1"/>
  <c r="AL48" i="1" s="1"/>
  <c r="AO48" i="1"/>
  <c r="AJ48" i="1"/>
  <c r="AR48" i="1" s="1"/>
  <c r="AI48" i="1"/>
  <c r="AQ48" i="1" s="1"/>
  <c r="AH48" i="1"/>
  <c r="AP48" i="1" s="1"/>
  <c r="AG48" i="1"/>
  <c r="AF48" i="1"/>
  <c r="AN48" i="1" s="1"/>
  <c r="AE48" i="1"/>
  <c r="AD48" i="1"/>
  <c r="BK47" i="1"/>
  <c r="AR47" i="1" s="1"/>
  <c r="BJ47" i="1"/>
  <c r="AQ47" i="1" s="1"/>
  <c r="BI47" i="1"/>
  <c r="BH47" i="1"/>
  <c r="BG47" i="1"/>
  <c r="BF47" i="1"/>
  <c r="BE47" i="1"/>
  <c r="AP47" i="1"/>
  <c r="AL47" i="1"/>
  <c r="AJ47" i="1"/>
  <c r="AI47" i="1"/>
  <c r="AH47" i="1"/>
  <c r="AG47" i="1"/>
  <c r="AO47" i="1" s="1"/>
  <c r="AF47" i="1"/>
  <c r="AN47" i="1" s="1"/>
  <c r="AE47" i="1"/>
  <c r="AM47" i="1" s="1"/>
  <c r="AD47" i="1"/>
  <c r="BK46" i="1"/>
  <c r="BJ46" i="1"/>
  <c r="BI46" i="1"/>
  <c r="BH46" i="1"/>
  <c r="AO46" i="1" s="1"/>
  <c r="BG46" i="1"/>
  <c r="AN46" i="1" s="1"/>
  <c r="BF46" i="1"/>
  <c r="BE46" i="1"/>
  <c r="AQ46" i="1"/>
  <c r="AM46" i="1"/>
  <c r="AJ46" i="1"/>
  <c r="AR46" i="1" s="1"/>
  <c r="AI46" i="1"/>
  <c r="AH46" i="1"/>
  <c r="AP46" i="1" s="1"/>
  <c r="AG46" i="1"/>
  <c r="AF46" i="1"/>
  <c r="AE46" i="1"/>
  <c r="AD46" i="1"/>
  <c r="AL46" i="1" s="1"/>
  <c r="BK45" i="1"/>
  <c r="BJ45" i="1"/>
  <c r="BI45" i="1"/>
  <c r="BH45" i="1"/>
  <c r="BG45" i="1"/>
  <c r="BF45" i="1"/>
  <c r="BE45" i="1"/>
  <c r="AL45" i="1" s="1"/>
  <c r="AR45" i="1"/>
  <c r="AN45" i="1"/>
  <c r="AJ45" i="1"/>
  <c r="AI45" i="1"/>
  <c r="AQ45" i="1" s="1"/>
  <c r="AH45" i="1"/>
  <c r="AP45" i="1" s="1"/>
  <c r="AG45" i="1"/>
  <c r="AO45" i="1" s="1"/>
  <c r="AF45" i="1"/>
  <c r="AE45" i="1"/>
  <c r="AM45" i="1" s="1"/>
  <c r="AD45" i="1"/>
  <c r="BK44" i="1"/>
  <c r="BJ44" i="1"/>
  <c r="AQ44" i="1" s="1"/>
  <c r="BI44" i="1"/>
  <c r="AP44" i="1" s="1"/>
  <c r="BH44" i="1"/>
  <c r="BG44" i="1"/>
  <c r="BF44" i="1"/>
  <c r="BE44" i="1"/>
  <c r="AO44" i="1"/>
  <c r="AJ44" i="1"/>
  <c r="AR44" i="1" s="1"/>
  <c r="AI44" i="1"/>
  <c r="AH44" i="1"/>
  <c r="AG44" i="1"/>
  <c r="AF44" i="1"/>
  <c r="AN44" i="1" s="1"/>
  <c r="AE44" i="1"/>
  <c r="AM44" i="1" s="1"/>
  <c r="AD44" i="1"/>
  <c r="AL44" i="1" s="1"/>
  <c r="BK43" i="1"/>
  <c r="BJ43" i="1"/>
  <c r="BI43" i="1"/>
  <c r="BH43" i="1"/>
  <c r="BG43" i="1"/>
  <c r="AN43" i="1" s="1"/>
  <c r="BF43" i="1"/>
  <c r="AM43" i="1" s="1"/>
  <c r="BE43" i="1"/>
  <c r="AP43" i="1"/>
  <c r="AL43" i="1"/>
  <c r="AJ43" i="1"/>
  <c r="AR43" i="1" s="1"/>
  <c r="AI43" i="1"/>
  <c r="AQ43" i="1" s="1"/>
  <c r="AH43" i="1"/>
  <c r="AG43" i="1"/>
  <c r="AO43" i="1" s="1"/>
  <c r="AF43" i="1"/>
  <c r="AE43" i="1"/>
  <c r="AD43" i="1"/>
  <c r="BK42" i="1"/>
  <c r="AR42" i="1" s="1"/>
  <c r="BJ42" i="1"/>
  <c r="BI42" i="1"/>
  <c r="BH42" i="1"/>
  <c r="BG42" i="1"/>
  <c r="BF42" i="1"/>
  <c r="BE42" i="1"/>
  <c r="AQ42" i="1"/>
  <c r="AM42" i="1"/>
  <c r="AJ42" i="1"/>
  <c r="AI42" i="1"/>
  <c r="AH42" i="1"/>
  <c r="AP42" i="1" s="1"/>
  <c r="AG42" i="1"/>
  <c r="AO42" i="1" s="1"/>
  <c r="AF42" i="1"/>
  <c r="AN42" i="1" s="1"/>
  <c r="AE42" i="1"/>
  <c r="AD42" i="1"/>
  <c r="AL42" i="1" s="1"/>
  <c r="BK41" i="1"/>
  <c r="BJ41" i="1"/>
  <c r="BI41" i="1"/>
  <c r="AP41" i="1" s="1"/>
  <c r="BH41" i="1"/>
  <c r="AO41" i="1" s="1"/>
  <c r="BG41" i="1"/>
  <c r="BF41" i="1"/>
  <c r="BE41" i="1"/>
  <c r="AR41" i="1"/>
  <c r="AN41" i="1"/>
  <c r="AJ41" i="1"/>
  <c r="AI41" i="1"/>
  <c r="AQ41" i="1" s="1"/>
  <c r="AH41" i="1"/>
  <c r="AG41" i="1"/>
  <c r="AF41" i="1"/>
  <c r="AE41" i="1"/>
  <c r="AM41" i="1" s="1"/>
  <c r="AD41" i="1"/>
  <c r="AL41" i="1" s="1"/>
  <c r="BK40" i="1"/>
  <c r="BJ40" i="1"/>
  <c r="BI40" i="1"/>
  <c r="BH40" i="1"/>
  <c r="BG40" i="1"/>
  <c r="BF40" i="1"/>
  <c r="AM40" i="1" s="1"/>
  <c r="BE40" i="1"/>
  <c r="AL40" i="1" s="1"/>
  <c r="AO40" i="1"/>
  <c r="AJ40" i="1"/>
  <c r="AR40" i="1" s="1"/>
  <c r="AI40" i="1"/>
  <c r="AQ40" i="1" s="1"/>
  <c r="AH40" i="1"/>
  <c r="AP40" i="1" s="1"/>
  <c r="AG40" i="1"/>
  <c r="AF40" i="1"/>
  <c r="AN40" i="1" s="1"/>
  <c r="AE40" i="1"/>
  <c r="AD40" i="1"/>
  <c r="BK39" i="1"/>
  <c r="AR39" i="1" s="1"/>
  <c r="BJ39" i="1"/>
  <c r="AQ39" i="1" s="1"/>
  <c r="BI39" i="1"/>
  <c r="BH39" i="1"/>
  <c r="BG39" i="1"/>
  <c r="BF39" i="1"/>
  <c r="BE39" i="1"/>
  <c r="AP39" i="1"/>
  <c r="AL39" i="1"/>
  <c r="AJ39" i="1"/>
  <c r="AI39" i="1"/>
  <c r="AH39" i="1"/>
  <c r="AG39" i="1"/>
  <c r="AO39" i="1" s="1"/>
  <c r="AF39" i="1"/>
  <c r="AN39" i="1" s="1"/>
  <c r="AE39" i="1"/>
  <c r="AM39" i="1" s="1"/>
  <c r="AD39" i="1"/>
  <c r="BK38" i="1"/>
  <c r="BJ38" i="1"/>
  <c r="BI38" i="1"/>
  <c r="BH38" i="1"/>
  <c r="AO38" i="1" s="1"/>
  <c r="BG38" i="1"/>
  <c r="AN38" i="1" s="1"/>
  <c r="BF38" i="1"/>
  <c r="BE38" i="1"/>
  <c r="AQ38" i="1"/>
  <c r="AM38" i="1"/>
  <c r="AJ38" i="1"/>
  <c r="AR38" i="1" s="1"/>
  <c r="AI38" i="1"/>
  <c r="AH38" i="1"/>
  <c r="AP38" i="1" s="1"/>
  <c r="AG38" i="1"/>
  <c r="AF38" i="1"/>
  <c r="AE38" i="1"/>
  <c r="AD38" i="1"/>
  <c r="AL38" i="1" s="1"/>
  <c r="BK37" i="1"/>
  <c r="BJ37" i="1"/>
  <c r="BI37" i="1"/>
  <c r="BH37" i="1"/>
  <c r="BG37" i="1"/>
  <c r="BF37" i="1"/>
  <c r="BE37" i="1"/>
  <c r="AL37" i="1" s="1"/>
  <c r="AR37" i="1"/>
  <c r="AN37" i="1"/>
  <c r="AJ37" i="1"/>
  <c r="AI37" i="1"/>
  <c r="AQ37" i="1" s="1"/>
  <c r="AH37" i="1"/>
  <c r="AP37" i="1" s="1"/>
  <c r="AG37" i="1"/>
  <c r="AO37" i="1" s="1"/>
  <c r="AF37" i="1"/>
  <c r="AE37" i="1"/>
  <c r="AM37" i="1" s="1"/>
  <c r="AD37" i="1"/>
  <c r="BK36" i="1"/>
  <c r="BJ36" i="1"/>
  <c r="AQ36" i="1" s="1"/>
  <c r="BI36" i="1"/>
  <c r="AP36" i="1" s="1"/>
  <c r="BH36" i="1"/>
  <c r="BG36" i="1"/>
  <c r="BF36" i="1"/>
  <c r="BE36" i="1"/>
  <c r="AO36" i="1"/>
  <c r="AJ36" i="1"/>
  <c r="AR36" i="1" s="1"/>
  <c r="AI36" i="1"/>
  <c r="AH36" i="1"/>
  <c r="AG36" i="1"/>
  <c r="AF36" i="1"/>
  <c r="AN36" i="1" s="1"/>
  <c r="AE36" i="1"/>
  <c r="AM36" i="1" s="1"/>
  <c r="AD36" i="1"/>
  <c r="AL36" i="1" s="1"/>
  <c r="BK35" i="1"/>
  <c r="BJ35" i="1"/>
  <c r="BI35" i="1"/>
  <c r="BH35" i="1"/>
  <c r="BG35" i="1"/>
  <c r="AN35" i="1" s="1"/>
  <c r="BF35" i="1"/>
  <c r="AM35" i="1" s="1"/>
  <c r="BE35" i="1"/>
  <c r="AP35" i="1"/>
  <c r="AL35" i="1"/>
  <c r="AJ35" i="1"/>
  <c r="AR35" i="1" s="1"/>
  <c r="AI35" i="1"/>
  <c r="AQ35" i="1" s="1"/>
  <c r="AH35" i="1"/>
  <c r="AG35" i="1"/>
  <c r="AO35" i="1" s="1"/>
  <c r="AF35" i="1"/>
  <c r="AE35" i="1"/>
  <c r="AD35" i="1"/>
  <c r="BK34" i="1"/>
  <c r="AR34" i="1" s="1"/>
  <c r="BJ34" i="1"/>
  <c r="BI34" i="1"/>
  <c r="BH34" i="1"/>
  <c r="BG34" i="1"/>
  <c r="BF34" i="1"/>
  <c r="BE34" i="1"/>
  <c r="AQ34" i="1"/>
  <c r="AM34" i="1"/>
  <c r="AJ34" i="1"/>
  <c r="AI34" i="1"/>
  <c r="AH34" i="1"/>
  <c r="AP34" i="1" s="1"/>
  <c r="AG34" i="1"/>
  <c r="AO34" i="1" s="1"/>
  <c r="AF34" i="1"/>
  <c r="AN34" i="1" s="1"/>
  <c r="AE34" i="1"/>
  <c r="AD34" i="1"/>
  <c r="AL34" i="1" s="1"/>
  <c r="BK33" i="1"/>
  <c r="BJ33" i="1"/>
  <c r="BI33" i="1"/>
  <c r="AP33" i="1" s="1"/>
  <c r="BH33" i="1"/>
  <c r="AO33" i="1" s="1"/>
  <c r="BG33" i="1"/>
  <c r="BF33" i="1"/>
  <c r="BE33" i="1"/>
  <c r="AR33" i="1"/>
  <c r="AN33" i="1"/>
  <c r="AJ33" i="1"/>
  <c r="AI33" i="1"/>
  <c r="AQ33" i="1" s="1"/>
  <c r="AH33" i="1"/>
  <c r="AG33" i="1"/>
  <c r="AF33" i="1"/>
  <c r="AE33" i="1"/>
  <c r="AM33" i="1" s="1"/>
  <c r="AD33" i="1"/>
  <c r="AL33" i="1" s="1"/>
  <c r="BK32" i="1"/>
  <c r="BJ32" i="1"/>
  <c r="BI32" i="1"/>
  <c r="BH32" i="1"/>
  <c r="BG32" i="1"/>
  <c r="BF32" i="1"/>
  <c r="AM32" i="1" s="1"/>
  <c r="BE32" i="1"/>
  <c r="AL32" i="1" s="1"/>
  <c r="AO32" i="1"/>
  <c r="AJ32" i="1"/>
  <c r="AR32" i="1" s="1"/>
  <c r="AI32" i="1"/>
  <c r="AQ32" i="1" s="1"/>
  <c r="AH32" i="1"/>
  <c r="AP32" i="1" s="1"/>
  <c r="AG32" i="1"/>
  <c r="AF32" i="1"/>
  <c r="AN32" i="1" s="1"/>
  <c r="AE32" i="1"/>
  <c r="AD32" i="1"/>
  <c r="BK31" i="1"/>
  <c r="AR31" i="1" s="1"/>
  <c r="BJ31" i="1"/>
  <c r="AQ31" i="1" s="1"/>
  <c r="BI31" i="1"/>
  <c r="BH31" i="1"/>
  <c r="BG31" i="1"/>
  <c r="BF31" i="1"/>
  <c r="BE31" i="1"/>
  <c r="AP31" i="1"/>
  <c r="AL31" i="1"/>
  <c r="AJ31" i="1"/>
  <c r="AI31" i="1"/>
  <c r="AH31" i="1"/>
  <c r="AG31" i="1"/>
  <c r="AO31" i="1" s="1"/>
  <c r="AF31" i="1"/>
  <c r="AN31" i="1" s="1"/>
  <c r="AE31" i="1"/>
  <c r="AM31" i="1" s="1"/>
  <c r="AD31" i="1"/>
  <c r="BK30" i="1"/>
  <c r="BJ30" i="1"/>
  <c r="BI30" i="1"/>
  <c r="BH30" i="1"/>
  <c r="AO30" i="1" s="1"/>
  <c r="BG30" i="1"/>
  <c r="AN30" i="1" s="1"/>
  <c r="BF30" i="1"/>
  <c r="BE30" i="1"/>
  <c r="AQ30" i="1"/>
  <c r="AM30" i="1"/>
  <c r="AJ30" i="1"/>
  <c r="AR30" i="1" s="1"/>
  <c r="AI30" i="1"/>
  <c r="AH30" i="1"/>
  <c r="AP30" i="1" s="1"/>
  <c r="AG30" i="1"/>
  <c r="AF30" i="1"/>
  <c r="AE30" i="1"/>
  <c r="AD30" i="1"/>
  <c r="AL30" i="1" s="1"/>
  <c r="BK29" i="1"/>
  <c r="BJ29" i="1"/>
  <c r="BI29" i="1"/>
  <c r="BH29" i="1"/>
  <c r="BG29" i="1"/>
  <c r="BF29" i="1"/>
  <c r="BE29" i="1"/>
  <c r="AL29" i="1" s="1"/>
  <c r="AR29" i="1"/>
  <c r="AN29" i="1"/>
  <c r="AJ29" i="1"/>
  <c r="AI29" i="1"/>
  <c r="AQ29" i="1" s="1"/>
  <c r="AH29" i="1"/>
  <c r="AP29" i="1" s="1"/>
  <c r="AG29" i="1"/>
  <c r="AO29" i="1" s="1"/>
  <c r="AF29" i="1"/>
  <c r="AE29" i="1"/>
  <c r="AM29" i="1" s="1"/>
  <c r="AD29" i="1"/>
  <c r="BK28" i="1"/>
  <c r="BJ28" i="1"/>
  <c r="AQ28" i="1" s="1"/>
  <c r="BI28" i="1"/>
  <c r="AP28" i="1" s="1"/>
  <c r="BH28" i="1"/>
  <c r="BG28" i="1"/>
  <c r="BF28" i="1"/>
  <c r="BE28" i="1"/>
  <c r="AO28" i="1"/>
  <c r="AJ28" i="1"/>
  <c r="AR28" i="1" s="1"/>
  <c r="AI28" i="1"/>
  <c r="AH28" i="1"/>
  <c r="AG28" i="1"/>
  <c r="AF28" i="1"/>
  <c r="AN28" i="1" s="1"/>
  <c r="AE28" i="1"/>
  <c r="AM28" i="1" s="1"/>
  <c r="AD28" i="1"/>
  <c r="AL28" i="1" s="1"/>
  <c r="BK27" i="1"/>
  <c r="BJ27" i="1"/>
  <c r="BI27" i="1"/>
  <c r="BH27" i="1"/>
  <c r="BG27" i="1"/>
  <c r="AN27" i="1" s="1"/>
  <c r="BF27" i="1"/>
  <c r="AM27" i="1" s="1"/>
  <c r="BE27" i="1"/>
  <c r="AP27" i="1"/>
  <c r="AL27" i="1"/>
  <c r="AJ27" i="1"/>
  <c r="AR27" i="1" s="1"/>
  <c r="AI27" i="1"/>
  <c r="AQ27" i="1" s="1"/>
  <c r="AH27" i="1"/>
  <c r="AG27" i="1"/>
  <c r="AO27" i="1" s="1"/>
  <c r="AF27" i="1"/>
  <c r="AE27" i="1"/>
  <c r="AD27" i="1"/>
  <c r="BK26" i="1"/>
  <c r="AR26" i="1" s="1"/>
  <c r="BJ26" i="1"/>
  <c r="BI26" i="1"/>
  <c r="BH26" i="1"/>
  <c r="BG26" i="1"/>
  <c r="BF26" i="1"/>
  <c r="BE26" i="1"/>
  <c r="AQ26" i="1"/>
  <c r="AM26" i="1"/>
  <c r="AJ26" i="1"/>
  <c r="AI26" i="1"/>
  <c r="AH26" i="1"/>
  <c r="AP26" i="1" s="1"/>
  <c r="AG26" i="1"/>
  <c r="AO26" i="1" s="1"/>
  <c r="AF26" i="1"/>
  <c r="AN26" i="1" s="1"/>
  <c r="AE26" i="1"/>
  <c r="AD26" i="1"/>
  <c r="AL26" i="1" s="1"/>
  <c r="BK25" i="1"/>
  <c r="BJ25" i="1"/>
  <c r="BI25" i="1"/>
  <c r="AP25" i="1" s="1"/>
  <c r="BH25" i="1"/>
  <c r="AO25" i="1" s="1"/>
  <c r="BG25" i="1"/>
  <c r="BF25" i="1"/>
  <c r="BE25" i="1"/>
  <c r="AR25" i="1"/>
  <c r="AN25" i="1"/>
  <c r="AJ25" i="1"/>
  <c r="AI25" i="1"/>
  <c r="AQ25" i="1" s="1"/>
  <c r="AH25" i="1"/>
  <c r="AG25" i="1"/>
  <c r="AF25" i="1"/>
  <c r="AE25" i="1"/>
  <c r="AM25" i="1" s="1"/>
  <c r="AD25" i="1"/>
  <c r="AL25" i="1" s="1"/>
  <c r="BK24" i="1"/>
  <c r="BJ24" i="1"/>
  <c r="BI24" i="1"/>
  <c r="BH24" i="1"/>
  <c r="BG24" i="1"/>
  <c r="BF24" i="1"/>
  <c r="AM24" i="1" s="1"/>
  <c r="BE24" i="1"/>
  <c r="AL24" i="1" s="1"/>
  <c r="AO24" i="1"/>
  <c r="AJ24" i="1"/>
  <c r="AR24" i="1" s="1"/>
  <c r="AI24" i="1"/>
  <c r="AQ24" i="1" s="1"/>
  <c r="AH24" i="1"/>
  <c r="AP24" i="1" s="1"/>
  <c r="AG24" i="1"/>
  <c r="AF24" i="1"/>
  <c r="AN24" i="1" s="1"/>
  <c r="AE24" i="1"/>
  <c r="AD24" i="1"/>
  <c r="BK23" i="1"/>
  <c r="AR23" i="1" s="1"/>
  <c r="BJ23" i="1"/>
  <c r="AQ23" i="1" s="1"/>
  <c r="BI23" i="1"/>
  <c r="BH23" i="1"/>
  <c r="BG23" i="1"/>
  <c r="BF23" i="1"/>
  <c r="BE23" i="1"/>
  <c r="AP23" i="1"/>
  <c r="AL23" i="1"/>
  <c r="AJ23" i="1"/>
  <c r="AI23" i="1"/>
  <c r="AH23" i="1"/>
  <c r="AG23" i="1"/>
  <c r="AO23" i="1" s="1"/>
  <c r="AF23" i="1"/>
  <c r="AN23" i="1" s="1"/>
  <c r="AE23" i="1"/>
  <c r="AM23" i="1" s="1"/>
  <c r="AD23" i="1"/>
  <c r="BK22" i="1"/>
  <c r="BJ22" i="1"/>
  <c r="BI22" i="1"/>
  <c r="BH22" i="1"/>
  <c r="AO22" i="1" s="1"/>
  <c r="BG22" i="1"/>
  <c r="AN22" i="1" s="1"/>
  <c r="BF22" i="1"/>
  <c r="BE22" i="1"/>
  <c r="AQ22" i="1"/>
  <c r="AM22" i="1"/>
  <c r="AJ22" i="1"/>
  <c r="AR22" i="1" s="1"/>
  <c r="AI22" i="1"/>
  <c r="AH22" i="1"/>
  <c r="AP22" i="1" s="1"/>
  <c r="AG22" i="1"/>
  <c r="AF22" i="1"/>
  <c r="AE22" i="1"/>
  <c r="AD22" i="1"/>
  <c r="AL22" i="1" s="1"/>
  <c r="BK21" i="1"/>
  <c r="BJ21" i="1"/>
  <c r="BI21" i="1"/>
  <c r="BH21" i="1"/>
  <c r="BG21" i="1"/>
  <c r="BF21" i="1"/>
  <c r="BE21" i="1"/>
  <c r="AL21" i="1" s="1"/>
  <c r="AR21" i="1"/>
  <c r="AN21" i="1"/>
  <c r="AJ21" i="1"/>
  <c r="AI21" i="1"/>
  <c r="AQ21" i="1" s="1"/>
  <c r="AH21" i="1"/>
  <c r="AP21" i="1" s="1"/>
  <c r="AG21" i="1"/>
  <c r="AO21" i="1" s="1"/>
  <c r="AF21" i="1"/>
  <c r="AE21" i="1"/>
  <c r="AM21" i="1" s="1"/>
  <c r="AD21" i="1"/>
  <c r="BK20" i="1"/>
  <c r="BJ20" i="1"/>
  <c r="AQ20" i="1" s="1"/>
  <c r="BI20" i="1"/>
  <c r="AP20" i="1" s="1"/>
  <c r="BH20" i="1"/>
  <c r="BG20" i="1"/>
  <c r="BF20" i="1"/>
  <c r="BE20" i="1"/>
  <c r="AO20" i="1"/>
  <c r="AJ20" i="1"/>
  <c r="AR20" i="1" s="1"/>
  <c r="AI20" i="1"/>
  <c r="AH20" i="1"/>
  <c r="AG20" i="1"/>
  <c r="AF20" i="1"/>
  <c r="AN20" i="1" s="1"/>
  <c r="AE20" i="1"/>
  <c r="AM20" i="1" s="1"/>
  <c r="AD20" i="1"/>
  <c r="AL20" i="1" s="1"/>
  <c r="BK19" i="1"/>
  <c r="BJ19" i="1"/>
  <c r="BI19" i="1"/>
  <c r="BH19" i="1"/>
  <c r="BG19" i="1"/>
  <c r="AN19" i="1" s="1"/>
  <c r="BF19" i="1"/>
  <c r="AM19" i="1" s="1"/>
  <c r="BE19" i="1"/>
  <c r="AP19" i="1"/>
  <c r="AL19" i="1"/>
  <c r="AJ19" i="1"/>
  <c r="AR19" i="1" s="1"/>
  <c r="AI19" i="1"/>
  <c r="AQ19" i="1" s="1"/>
  <c r="AH19" i="1"/>
  <c r="AG19" i="1"/>
  <c r="AO19" i="1" s="1"/>
  <c r="AF19" i="1"/>
  <c r="AE19" i="1"/>
  <c r="AD19" i="1"/>
  <c r="BK18" i="1"/>
  <c r="AR18" i="1" s="1"/>
  <c r="BJ18" i="1"/>
  <c r="BI18" i="1"/>
  <c r="BH18" i="1"/>
  <c r="BG18" i="1"/>
  <c r="BF18" i="1"/>
  <c r="BE18" i="1"/>
  <c r="AQ18" i="1"/>
  <c r="AM18" i="1"/>
  <c r="AJ18" i="1"/>
  <c r="AI18" i="1"/>
  <c r="AH18" i="1"/>
  <c r="AP18" i="1" s="1"/>
  <c r="AG18" i="1"/>
  <c r="AO18" i="1" s="1"/>
  <c r="AF18" i="1"/>
  <c r="AN18" i="1" s="1"/>
  <c r="AE18" i="1"/>
  <c r="AD18" i="1"/>
  <c r="AL18" i="1" s="1"/>
  <c r="BK17" i="1"/>
  <c r="BJ17" i="1"/>
  <c r="BI17" i="1"/>
  <c r="AP17" i="1" s="1"/>
  <c r="BH17" i="1"/>
  <c r="AO17" i="1" s="1"/>
  <c r="BG17" i="1"/>
  <c r="BF17" i="1"/>
  <c r="BE17" i="1"/>
  <c r="AR17" i="1"/>
  <c r="AN17" i="1"/>
  <c r="AJ17" i="1"/>
  <c r="AI17" i="1"/>
  <c r="AQ17" i="1" s="1"/>
  <c r="AH17" i="1"/>
  <c r="AG17" i="1"/>
  <c r="AF17" i="1"/>
  <c r="AE17" i="1"/>
  <c r="AM17" i="1" s="1"/>
  <c r="AD17" i="1"/>
  <c r="AL17" i="1" s="1"/>
  <c r="BK16" i="1"/>
  <c r="BJ16" i="1"/>
  <c r="BI16" i="1"/>
  <c r="BH16" i="1"/>
  <c r="BG16" i="1"/>
  <c r="BF16" i="1"/>
  <c r="AM16" i="1" s="1"/>
  <c r="BE16" i="1"/>
  <c r="AL16" i="1" s="1"/>
  <c r="AO16" i="1"/>
  <c r="AJ16" i="1"/>
  <c r="AR16" i="1" s="1"/>
  <c r="AI16" i="1"/>
  <c r="AQ16" i="1" s="1"/>
  <c r="AH16" i="1"/>
  <c r="AP16" i="1" s="1"/>
  <c r="AG16" i="1"/>
  <c r="AF16" i="1"/>
  <c r="AN16" i="1" s="1"/>
  <c r="AE16" i="1"/>
  <c r="AD16" i="1"/>
  <c r="BK15" i="1"/>
  <c r="AR15" i="1" s="1"/>
  <c r="BJ15" i="1"/>
  <c r="AQ15" i="1" s="1"/>
  <c r="BI15" i="1"/>
  <c r="BH15" i="1"/>
  <c r="BG15" i="1"/>
  <c r="BF15" i="1"/>
  <c r="BE15" i="1"/>
  <c r="AP15" i="1"/>
  <c r="AL15" i="1"/>
  <c r="AJ15" i="1"/>
  <c r="AI15" i="1"/>
  <c r="AH15" i="1"/>
  <c r="AG15" i="1"/>
  <c r="AO15" i="1" s="1"/>
  <c r="AF15" i="1"/>
  <c r="AN15" i="1" s="1"/>
  <c r="AE15" i="1"/>
  <c r="AM15" i="1" s="1"/>
  <c r="AD15" i="1"/>
  <c r="BK14" i="1"/>
  <c r="BJ14" i="1"/>
  <c r="BI14" i="1"/>
  <c r="BH14" i="1"/>
  <c r="AO14" i="1" s="1"/>
  <c r="BG14" i="1"/>
  <c r="AN14" i="1" s="1"/>
  <c r="BF14" i="1"/>
  <c r="BE14" i="1"/>
  <c r="AQ14" i="1"/>
  <c r="AM14" i="1"/>
  <c r="AJ14" i="1"/>
  <c r="AR14" i="1" s="1"/>
  <c r="AI14" i="1"/>
  <c r="AH14" i="1"/>
  <c r="AP14" i="1" s="1"/>
  <c r="AG14" i="1"/>
  <c r="AF14" i="1"/>
  <c r="AE14" i="1"/>
  <c r="AD14" i="1"/>
  <c r="AL14" i="1" s="1"/>
  <c r="BK13" i="1"/>
  <c r="BJ13" i="1"/>
  <c r="BI13" i="1"/>
  <c r="BH13" i="1"/>
  <c r="BG13" i="1"/>
  <c r="BF13" i="1"/>
  <c r="BE13" i="1"/>
  <c r="AL13" i="1" s="1"/>
  <c r="AR13" i="1"/>
  <c r="AN13" i="1"/>
  <c r="AJ13" i="1"/>
  <c r="AI13" i="1"/>
  <c r="AQ13" i="1" s="1"/>
  <c r="AH13" i="1"/>
  <c r="AP13" i="1" s="1"/>
  <c r="AG13" i="1"/>
  <c r="AO13" i="1" s="1"/>
  <c r="AF13" i="1"/>
  <c r="AE13" i="1"/>
  <c r="AM13" i="1" s="1"/>
  <c r="AD13" i="1"/>
  <c r="BK12" i="1"/>
  <c r="BJ12" i="1"/>
  <c r="AQ12" i="1" s="1"/>
  <c r="BI12" i="1"/>
  <c r="AP12" i="1" s="1"/>
  <c r="BH12" i="1"/>
  <c r="BG12" i="1"/>
  <c r="BF12" i="1"/>
  <c r="BE12" i="1"/>
  <c r="AO12" i="1"/>
  <c r="AJ12" i="1"/>
  <c r="AR12" i="1" s="1"/>
  <c r="AI12" i="1"/>
  <c r="AH12" i="1"/>
  <c r="AG12" i="1"/>
  <c r="AF12" i="1"/>
  <c r="AN12" i="1" s="1"/>
  <c r="AE12" i="1"/>
  <c r="AM12" i="1" s="1"/>
  <c r="AD12" i="1"/>
  <c r="AL12" i="1" s="1"/>
  <c r="BK11" i="1"/>
  <c r="BJ11" i="1"/>
  <c r="BI11" i="1"/>
  <c r="BH11" i="1"/>
  <c r="BG11" i="1"/>
  <c r="AN11" i="1" s="1"/>
  <c r="BF11" i="1"/>
  <c r="AM11" i="1" s="1"/>
  <c r="BE11" i="1"/>
  <c r="AP11" i="1"/>
  <c r="AL11" i="1"/>
  <c r="AJ11" i="1"/>
  <c r="AR11" i="1" s="1"/>
  <c r="AI11" i="1"/>
  <c r="AQ11" i="1" s="1"/>
  <c r="AH11" i="1"/>
  <c r="AG11" i="1"/>
  <c r="AO11" i="1" s="1"/>
  <c r="AF11" i="1"/>
  <c r="AE11" i="1"/>
  <c r="AD11" i="1"/>
  <c r="BK10" i="1"/>
  <c r="AR10" i="1" s="1"/>
  <c r="BJ10" i="1"/>
  <c r="BI10" i="1"/>
  <c r="BH10" i="1"/>
  <c r="BG10" i="1"/>
  <c r="BF10" i="1"/>
  <c r="BE10" i="1"/>
  <c r="AQ10" i="1"/>
  <c r="AM10" i="1"/>
  <c r="AJ10" i="1"/>
  <c r="AI10" i="1"/>
  <c r="AH10" i="1"/>
  <c r="AP10" i="1" s="1"/>
  <c r="AG10" i="1"/>
  <c r="AO10" i="1" s="1"/>
  <c r="AF10" i="1"/>
  <c r="AN10" i="1" s="1"/>
  <c r="AE10" i="1"/>
  <c r="AD10" i="1"/>
  <c r="AL10" i="1" s="1"/>
  <c r="BK9" i="1"/>
  <c r="BJ9" i="1"/>
  <c r="BI9" i="1"/>
  <c r="AP9" i="1" s="1"/>
  <c r="BH9" i="1"/>
  <c r="AO9" i="1" s="1"/>
  <c r="BG9" i="1"/>
  <c r="BF9" i="1"/>
  <c r="BE9" i="1"/>
  <c r="AR9" i="1"/>
  <c r="AN9" i="1"/>
  <c r="AJ9" i="1"/>
  <c r="AI9" i="1"/>
  <c r="AQ9" i="1" s="1"/>
  <c r="AH9" i="1"/>
  <c r="AG9" i="1"/>
  <c r="AF9" i="1"/>
  <c r="AE9" i="1"/>
  <c r="AM9" i="1" s="1"/>
  <c r="AD9" i="1"/>
  <c r="AL9" i="1" s="1"/>
  <c r="BK8" i="1"/>
  <c r="BJ8" i="1"/>
  <c r="BI8" i="1"/>
  <c r="BH8" i="1"/>
  <c r="BG8" i="1"/>
  <c r="BF8" i="1"/>
  <c r="AM8" i="1" s="1"/>
  <c r="BE8" i="1"/>
  <c r="AL8" i="1" s="1"/>
  <c r="AO8" i="1"/>
  <c r="AJ8" i="1"/>
  <c r="AR8" i="1" s="1"/>
  <c r="AI8" i="1"/>
  <c r="AQ8" i="1" s="1"/>
  <c r="AH8" i="1"/>
  <c r="AP8" i="1" s="1"/>
  <c r="AG8" i="1"/>
  <c r="AF8" i="1"/>
  <c r="AN8" i="1" s="1"/>
  <c r="AE8" i="1"/>
  <c r="AD8" i="1"/>
  <c r="BK7" i="1"/>
  <c r="AR7" i="1" s="1"/>
  <c r="BJ7" i="1"/>
  <c r="AQ7" i="1" s="1"/>
  <c r="BI7" i="1"/>
  <c r="BH7" i="1"/>
  <c r="BG7" i="1"/>
  <c r="BF7" i="1"/>
  <c r="BE7" i="1"/>
  <c r="AP7" i="1"/>
  <c r="AL7" i="1"/>
  <c r="AJ7" i="1"/>
  <c r="AI7" i="1"/>
  <c r="AH7" i="1"/>
  <c r="AG7" i="1"/>
  <c r="AO7" i="1" s="1"/>
  <c r="AF7" i="1"/>
  <c r="AN7" i="1" s="1"/>
  <c r="AE7" i="1"/>
  <c r="AM7" i="1" s="1"/>
  <c r="AD7" i="1"/>
  <c r="BK6" i="1"/>
  <c r="BJ6" i="1"/>
  <c r="BI6" i="1"/>
  <c r="BH6" i="1"/>
  <c r="AO6" i="1" s="1"/>
  <c r="BG6" i="1"/>
  <c r="AN6" i="1" s="1"/>
  <c r="BF6" i="1"/>
  <c r="BE6" i="1"/>
  <c r="AQ6" i="1"/>
  <c r="AM6" i="1"/>
  <c r="AJ6" i="1"/>
  <c r="AR6" i="1" s="1"/>
  <c r="AI6" i="1"/>
  <c r="AH6" i="1"/>
  <c r="AP6" i="1" s="1"/>
  <c r="AG6" i="1"/>
  <c r="AF6" i="1"/>
  <c r="AE6" i="1"/>
  <c r="AD6" i="1"/>
  <c r="AL6" i="1" s="1"/>
  <c r="BK5" i="1"/>
  <c r="BJ5" i="1"/>
  <c r="BI5" i="1"/>
  <c r="BH5" i="1"/>
  <c r="BG5" i="1"/>
  <c r="BF5" i="1"/>
  <c r="BE5" i="1"/>
  <c r="AL5" i="1" s="1"/>
  <c r="AR5" i="1"/>
  <c r="AN5" i="1"/>
  <c r="AJ5" i="1"/>
  <c r="AI5" i="1"/>
  <c r="AQ5" i="1" s="1"/>
  <c r="AH5" i="1"/>
  <c r="AP5" i="1" s="1"/>
  <c r="AG5" i="1"/>
  <c r="AO5" i="1" s="1"/>
  <c r="AF5" i="1"/>
  <c r="AE5" i="1"/>
  <c r="AM5" i="1" s="1"/>
  <c r="AD5" i="1"/>
  <c r="BK4" i="1"/>
  <c r="BJ4" i="1"/>
  <c r="AQ4" i="1" s="1"/>
  <c r="BI4" i="1"/>
  <c r="AP4" i="1" s="1"/>
  <c r="BH4" i="1"/>
  <c r="BG4" i="1"/>
  <c r="BF4" i="1"/>
  <c r="BE4" i="1"/>
  <c r="AO4" i="1"/>
  <c r="AJ4" i="1"/>
  <c r="AR4" i="1" s="1"/>
  <c r="AI4" i="1"/>
  <c r="AH4" i="1"/>
  <c r="AG4" i="1"/>
  <c r="AF4" i="1"/>
  <c r="AN4" i="1" s="1"/>
  <c r="AE4" i="1"/>
  <c r="AM4" i="1" s="1"/>
  <c r="AD4" i="1"/>
  <c r="AL4" i="1" s="1"/>
  <c r="M71" i="2" l="1"/>
  <c r="AU18" i="2"/>
  <c r="O7" i="2"/>
  <c r="AV18" i="2"/>
  <c r="Q63" i="2"/>
  <c r="T7" i="2"/>
  <c r="W63" i="2"/>
  <c r="K17" i="2"/>
  <c r="D60" i="2"/>
  <c r="Q40" i="2"/>
  <c r="AQ60" i="2"/>
  <c r="G71" i="2"/>
  <c r="I17" i="2"/>
  <c r="AU60" i="2"/>
  <c r="I71" i="2"/>
  <c r="Y17" i="2"/>
  <c r="AQ42" i="2"/>
  <c r="C57" i="2"/>
  <c r="D7" i="2"/>
  <c r="F37" i="2"/>
  <c r="Y62" i="2"/>
  <c r="AR7" i="2"/>
  <c r="AQ17" i="2"/>
  <c r="D29" i="2"/>
  <c r="V59" i="2"/>
  <c r="P71" i="2"/>
  <c r="AS7" i="2"/>
  <c r="N42" i="2"/>
  <c r="O48" i="2"/>
  <c r="E63" i="2"/>
  <c r="AS71" i="2"/>
  <c r="I6" i="3"/>
  <c r="AU7" i="2"/>
  <c r="G7" i="2"/>
  <c r="Y57" i="2"/>
  <c r="AS63" i="2"/>
  <c r="K7" i="2"/>
  <c r="AW57" i="2"/>
  <c r="N12" i="2"/>
  <c r="E7" i="2"/>
  <c r="U7" i="2"/>
  <c r="I18" i="2"/>
  <c r="X21" i="2"/>
  <c r="U31" i="2"/>
  <c r="P42" i="2"/>
  <c r="AQ52" i="2"/>
  <c r="T54" i="2"/>
  <c r="G56" i="2"/>
  <c r="AU62" i="2"/>
  <c r="U65" i="2"/>
  <c r="M12" i="2"/>
  <c r="Q23" i="2"/>
  <c r="P54" i="2"/>
  <c r="F7" i="2"/>
  <c r="Y7" i="2"/>
  <c r="L18" i="2"/>
  <c r="AU21" i="2"/>
  <c r="V42" i="2"/>
  <c r="AT52" i="2"/>
  <c r="AS54" i="2"/>
  <c r="AT65" i="2"/>
  <c r="AU54" i="2"/>
  <c r="AW54" i="2"/>
  <c r="S49" i="2"/>
  <c r="C54" i="2"/>
  <c r="F68" i="2"/>
  <c r="P7" i="2"/>
  <c r="AW7" i="2"/>
  <c r="H54" i="2"/>
  <c r="D55" i="2"/>
  <c r="C7" i="2"/>
  <c r="Q7" i="2"/>
  <c r="AT17" i="2"/>
  <c r="M31" i="2"/>
  <c r="M42" i="2"/>
  <c r="O45" i="2"/>
  <c r="K54" i="2"/>
  <c r="AS55" i="2"/>
  <c r="N62" i="2"/>
  <c r="AW68" i="2"/>
  <c r="Q71" i="2"/>
  <c r="H9" i="2"/>
  <c r="AU9" i="2"/>
  <c r="I22" i="2"/>
  <c r="AV31" i="2"/>
  <c r="L39" i="2"/>
  <c r="Y40" i="2"/>
  <c r="G51" i="2"/>
  <c r="Q54" i="2"/>
  <c r="F58" i="2"/>
  <c r="F60" i="2"/>
  <c r="AW60" i="2"/>
  <c r="AU63" i="2"/>
  <c r="V66" i="2"/>
  <c r="I69" i="2"/>
  <c r="U4" i="3"/>
  <c r="C8" i="3"/>
  <c r="AS8" i="3"/>
  <c r="M39" i="2"/>
  <c r="AT40" i="2"/>
  <c r="I51" i="2"/>
  <c r="S58" i="2"/>
  <c r="H60" i="2"/>
  <c r="C75" i="2"/>
  <c r="F8" i="3"/>
  <c r="AV8" i="3"/>
  <c r="Y22" i="2"/>
  <c r="AW31" i="2"/>
  <c r="H7" i="2"/>
  <c r="W7" i="2"/>
  <c r="K8" i="2"/>
  <c r="O9" i="2"/>
  <c r="O10" i="2"/>
  <c r="V15" i="2"/>
  <c r="M20" i="2"/>
  <c r="AU22" i="2"/>
  <c r="K27" i="2"/>
  <c r="E31" i="2"/>
  <c r="X37" i="2"/>
  <c r="Q39" i="2"/>
  <c r="AV42" i="2"/>
  <c r="E54" i="2"/>
  <c r="U54" i="2"/>
  <c r="K55" i="2"/>
  <c r="G57" i="2"/>
  <c r="AW58" i="2"/>
  <c r="K60" i="2"/>
  <c r="K61" i="2"/>
  <c r="I63" i="2"/>
  <c r="D67" i="2"/>
  <c r="G70" i="2"/>
  <c r="E75" i="2"/>
  <c r="G5" i="3"/>
  <c r="I8" i="3"/>
  <c r="O27" i="2"/>
  <c r="F31" i="2"/>
  <c r="AV37" i="2"/>
  <c r="X39" i="2"/>
  <c r="F54" i="2"/>
  <c r="W54" i="2"/>
  <c r="N55" i="2"/>
  <c r="N57" i="2"/>
  <c r="N60" i="2"/>
  <c r="M63" i="2"/>
  <c r="F65" i="2"/>
  <c r="V67" i="2"/>
  <c r="AU71" i="2"/>
  <c r="G75" i="2"/>
  <c r="L8" i="3"/>
  <c r="AR9" i="2"/>
  <c r="I9" i="2"/>
  <c r="M8" i="2"/>
  <c r="P9" i="2"/>
  <c r="AW20" i="2"/>
  <c r="N7" i="2"/>
  <c r="AQ7" i="2"/>
  <c r="U8" i="2"/>
  <c r="S9" i="2"/>
  <c r="P23" i="2"/>
  <c r="P27" i="2"/>
  <c r="H31" i="2"/>
  <c r="G33" i="2"/>
  <c r="Y39" i="2"/>
  <c r="D42" i="2"/>
  <c r="C43" i="2"/>
  <c r="H52" i="2"/>
  <c r="G54" i="2"/>
  <c r="Y54" i="2"/>
  <c r="P55" i="2"/>
  <c r="T57" i="2"/>
  <c r="D59" i="2"/>
  <c r="O60" i="2"/>
  <c r="D62" i="2"/>
  <c r="N63" i="2"/>
  <c r="L65" i="2"/>
  <c r="C71" i="2"/>
  <c r="AW71" i="2"/>
  <c r="N75" i="2"/>
  <c r="M8" i="3"/>
  <c r="U75" i="2"/>
  <c r="P8" i="3"/>
  <c r="E9" i="2"/>
  <c r="D39" i="2"/>
  <c r="AT60" i="2"/>
  <c r="X75" i="2"/>
  <c r="U8" i="3"/>
  <c r="W9" i="2"/>
  <c r="AR39" i="2"/>
  <c r="F9" i="2"/>
  <c r="AT9" i="2"/>
  <c r="G39" i="2"/>
  <c r="AR8" i="3"/>
  <c r="F28" i="2"/>
  <c r="AR28" i="2"/>
  <c r="C44" i="2"/>
  <c r="AS44" i="2"/>
  <c r="L46" i="2"/>
  <c r="D48" i="2"/>
  <c r="D56" i="2"/>
  <c r="P57" i="2"/>
  <c r="Q65" i="2"/>
  <c r="C67" i="2"/>
  <c r="U67" i="2"/>
  <c r="D68" i="2"/>
  <c r="AS68" i="2"/>
  <c r="C70" i="2"/>
  <c r="I4" i="3"/>
  <c r="H44" i="2"/>
  <c r="AT44" i="2"/>
  <c r="O46" i="2"/>
  <c r="V8" i="2"/>
  <c r="E13" i="2"/>
  <c r="F15" i="2"/>
  <c r="S18" i="2"/>
  <c r="F21" i="2"/>
  <c r="AW21" i="2"/>
  <c r="E23" i="2"/>
  <c r="V23" i="2"/>
  <c r="N25" i="2"/>
  <c r="U27" i="2"/>
  <c r="I28" i="2"/>
  <c r="O39" i="2"/>
  <c r="AU39" i="2"/>
  <c r="G43" i="2"/>
  <c r="K44" i="2"/>
  <c r="AR46" i="2"/>
  <c r="C53" i="2"/>
  <c r="T55" i="2"/>
  <c r="I56" i="2"/>
  <c r="D57" i="2"/>
  <c r="W57" i="2"/>
  <c r="G58" i="2"/>
  <c r="I59" i="2"/>
  <c r="AR65" i="2"/>
  <c r="H67" i="2"/>
  <c r="W67" i="2"/>
  <c r="G68" i="2"/>
  <c r="N70" i="2"/>
  <c r="H7" i="3"/>
  <c r="G28" i="2"/>
  <c r="Q4" i="2"/>
  <c r="AS15" i="2"/>
  <c r="AR8" i="2"/>
  <c r="D10" i="2"/>
  <c r="F13" i="2"/>
  <c r="H15" i="2"/>
  <c r="AW15" i="2"/>
  <c r="T18" i="2"/>
  <c r="L20" i="2"/>
  <c r="L21" i="2"/>
  <c r="F23" i="2"/>
  <c r="X23" i="2"/>
  <c r="Y27" i="2"/>
  <c r="M28" i="2"/>
  <c r="C29" i="2"/>
  <c r="F33" i="2"/>
  <c r="C39" i="2"/>
  <c r="P39" i="2"/>
  <c r="AV39" i="2"/>
  <c r="W42" i="2"/>
  <c r="S43" i="2"/>
  <c r="M44" i="2"/>
  <c r="N45" i="2"/>
  <c r="AS46" i="2"/>
  <c r="D49" i="2"/>
  <c r="E52" i="2"/>
  <c r="T53" i="2"/>
  <c r="C55" i="2"/>
  <c r="W55" i="2"/>
  <c r="M56" i="2"/>
  <c r="E57" i="2"/>
  <c r="X57" i="2"/>
  <c r="M58" i="2"/>
  <c r="M59" i="2"/>
  <c r="T63" i="2"/>
  <c r="E65" i="2"/>
  <c r="AS65" i="2"/>
  <c r="I67" i="2"/>
  <c r="Y67" i="2"/>
  <c r="H68" i="2"/>
  <c r="G69" i="2"/>
  <c r="P70" i="2"/>
  <c r="V7" i="3"/>
  <c r="L4" i="2"/>
  <c r="E15" i="2"/>
  <c r="AR15" i="2"/>
  <c r="U23" i="2"/>
  <c r="G25" i="2"/>
  <c r="AT28" i="2"/>
  <c r="S13" i="2"/>
  <c r="L15" i="2"/>
  <c r="N21" i="2"/>
  <c r="Q56" i="2"/>
  <c r="K67" i="2"/>
  <c r="AR67" i="2"/>
  <c r="N68" i="2"/>
  <c r="S70" i="2"/>
  <c r="Y7" i="3"/>
  <c r="W15" i="2"/>
  <c r="E21" i="2"/>
  <c r="AV21" i="2"/>
  <c r="AS8" i="2"/>
  <c r="H23" i="2"/>
  <c r="AR23" i="2"/>
  <c r="AS27" i="2"/>
  <c r="X43" i="2"/>
  <c r="N44" i="2"/>
  <c r="M7" i="2"/>
  <c r="X7" i="2"/>
  <c r="E8" i="2"/>
  <c r="T9" i="2"/>
  <c r="T13" i="2"/>
  <c r="P15" i="2"/>
  <c r="AS16" i="2"/>
  <c r="E18" i="2"/>
  <c r="X18" i="2"/>
  <c r="Y20" i="2"/>
  <c r="O21" i="2"/>
  <c r="O22" i="2"/>
  <c r="K23" i="2"/>
  <c r="AS23" i="2"/>
  <c r="D27" i="2"/>
  <c r="AT27" i="2"/>
  <c r="U28" i="2"/>
  <c r="V31" i="2"/>
  <c r="T33" i="2"/>
  <c r="N37" i="2"/>
  <c r="E39" i="2"/>
  <c r="U39" i="2"/>
  <c r="C40" i="2"/>
  <c r="E42" i="2"/>
  <c r="AT42" i="2"/>
  <c r="AS43" i="2"/>
  <c r="O44" i="2"/>
  <c r="AS45" i="2"/>
  <c r="L47" i="2"/>
  <c r="L52" i="2"/>
  <c r="X53" i="2"/>
  <c r="M54" i="2"/>
  <c r="AQ54" i="2"/>
  <c r="E55" i="2"/>
  <c r="AU55" i="2"/>
  <c r="V56" i="2"/>
  <c r="L57" i="2"/>
  <c r="AQ57" i="2"/>
  <c r="V58" i="2"/>
  <c r="AS59" i="2"/>
  <c r="S60" i="2"/>
  <c r="G63" i="2"/>
  <c r="X63" i="2"/>
  <c r="I65" i="2"/>
  <c r="L67" i="2"/>
  <c r="AS67" i="2"/>
  <c r="P68" i="2"/>
  <c r="Q69" i="2"/>
  <c r="AU70" i="2"/>
  <c r="T71" i="2"/>
  <c r="AR75" i="2"/>
  <c r="X8" i="3"/>
  <c r="W18" i="2"/>
  <c r="N28" i="2"/>
  <c r="W53" i="2"/>
  <c r="G8" i="2"/>
  <c r="Q15" i="2"/>
  <c r="F18" i="2"/>
  <c r="AQ18" i="2"/>
  <c r="AS20" i="2"/>
  <c r="T21" i="2"/>
  <c r="X22" i="2"/>
  <c r="L23" i="2"/>
  <c r="AV23" i="2"/>
  <c r="F27" i="2"/>
  <c r="AW27" i="2"/>
  <c r="W28" i="2"/>
  <c r="Y31" i="2"/>
  <c r="X33" i="2"/>
  <c r="O37" i="2"/>
  <c r="F39" i="2"/>
  <c r="D40" i="2"/>
  <c r="I42" i="2"/>
  <c r="AU42" i="2"/>
  <c r="AV43" i="2"/>
  <c r="V44" i="2"/>
  <c r="AT45" i="2"/>
  <c r="M47" i="2"/>
  <c r="O54" i="2"/>
  <c r="AR54" i="2"/>
  <c r="H55" i="2"/>
  <c r="AW55" i="2"/>
  <c r="AQ56" i="2"/>
  <c r="M57" i="2"/>
  <c r="AR58" i="2"/>
  <c r="H63" i="2"/>
  <c r="N67" i="2"/>
  <c r="AW67" i="2"/>
  <c r="S68" i="2"/>
  <c r="AV75" i="2"/>
  <c r="Y28" i="2"/>
  <c r="X44" i="2"/>
  <c r="AW56" i="2"/>
  <c r="T67" i="2"/>
  <c r="V36" i="2"/>
  <c r="H36" i="2"/>
  <c r="AV4" i="2"/>
  <c r="K6" i="2"/>
  <c r="AT6" i="2"/>
  <c r="K11" i="2"/>
  <c r="AU11" i="2"/>
  <c r="W13" i="2"/>
  <c r="L13" i="2"/>
  <c r="N13" i="2"/>
  <c r="AS13" i="2"/>
  <c r="M16" i="2"/>
  <c r="N6" i="2"/>
  <c r="AU6" i="2"/>
  <c r="C13" i="2"/>
  <c r="O13" i="2"/>
  <c r="AT13" i="2"/>
  <c r="Q30" i="2"/>
  <c r="H45" i="2"/>
  <c r="G46" i="2"/>
  <c r="AU52" i="2"/>
  <c r="S52" i="2"/>
  <c r="F52" i="2"/>
  <c r="AS52" i="2"/>
  <c r="O52" i="2"/>
  <c r="D52" i="2"/>
  <c r="X52" i="2"/>
  <c r="I52" i="2"/>
  <c r="Q66" i="2"/>
  <c r="D4" i="2"/>
  <c r="M11" i="2"/>
  <c r="P16" i="2"/>
  <c r="AT31" i="2"/>
  <c r="AR31" i="2"/>
  <c r="Q31" i="2"/>
  <c r="G31" i="2"/>
  <c r="AQ31" i="2"/>
  <c r="O31" i="2"/>
  <c r="D31" i="2"/>
  <c r="N31" i="2"/>
  <c r="D33" i="2"/>
  <c r="Q33" i="2"/>
  <c r="AW33" i="2"/>
  <c r="AS35" i="2"/>
  <c r="I37" i="2"/>
  <c r="AQ37" i="2"/>
  <c r="Y45" i="2"/>
  <c r="X46" i="2"/>
  <c r="O50" i="2"/>
  <c r="Y51" i="2"/>
  <c r="W51" i="2"/>
  <c r="Q51" i="2"/>
  <c r="V51" i="2"/>
  <c r="T52" i="2"/>
  <c r="G4" i="2"/>
  <c r="I5" i="2"/>
  <c r="O6" i="2"/>
  <c r="L7" i="2"/>
  <c r="V7" i="2"/>
  <c r="AV7" i="2"/>
  <c r="H8" i="2"/>
  <c r="G9" i="2"/>
  <c r="T11" i="2"/>
  <c r="L12" i="2"/>
  <c r="D13" i="2"/>
  <c r="Q13" i="2"/>
  <c r="AU13" i="2"/>
  <c r="G15" i="2"/>
  <c r="T15" i="2"/>
  <c r="Y16" i="2"/>
  <c r="G18" i="2"/>
  <c r="V18" i="2"/>
  <c r="N20" i="2"/>
  <c r="I21" i="2"/>
  <c r="S22" i="2"/>
  <c r="G23" i="2"/>
  <c r="T23" i="2"/>
  <c r="I27" i="2"/>
  <c r="H28" i="2"/>
  <c r="S30" i="2"/>
  <c r="C31" i="2"/>
  <c r="P31" i="2"/>
  <c r="AU31" i="2"/>
  <c r="E33" i="2"/>
  <c r="S33" i="2"/>
  <c r="AT35" i="2"/>
  <c r="L37" i="2"/>
  <c r="AT39" i="2"/>
  <c r="AS39" i="2"/>
  <c r="T39" i="2"/>
  <c r="H39" i="2"/>
  <c r="AW39" i="2"/>
  <c r="V39" i="2"/>
  <c r="K39" i="2"/>
  <c r="N39" i="2"/>
  <c r="AQ39" i="2"/>
  <c r="F42" i="2"/>
  <c r="I44" i="2"/>
  <c r="I45" i="2"/>
  <c r="AR45" i="2"/>
  <c r="H46" i="2"/>
  <c r="D51" i="2"/>
  <c r="C52" i="2"/>
  <c r="V52" i="2"/>
  <c r="G53" i="2"/>
  <c r="I62" i="2"/>
  <c r="AT69" i="2"/>
  <c r="AR69" i="2"/>
  <c r="N69" i="2"/>
  <c r="AQ69" i="2"/>
  <c r="H69" i="2"/>
  <c r="V69" i="2"/>
  <c r="E69" i="2"/>
  <c r="O69" i="2"/>
  <c r="AS69" i="2"/>
  <c r="D69" i="2"/>
  <c r="T69" i="2"/>
  <c r="E70" i="2"/>
  <c r="U6" i="3"/>
  <c r="E6" i="3"/>
  <c r="AW6" i="3"/>
  <c r="S6" i="3"/>
  <c r="C6" i="3"/>
  <c r="O6" i="3"/>
  <c r="AU6" i="3"/>
  <c r="L6" i="3"/>
  <c r="AR6" i="3"/>
  <c r="D6" i="3"/>
  <c r="X6" i="3"/>
  <c r="W6" i="3"/>
  <c r="N6" i="3"/>
  <c r="Q7" i="3"/>
  <c r="AT16" i="2"/>
  <c r="P19" i="2"/>
  <c r="E30" i="2"/>
  <c r="Y30" i="2"/>
  <c r="AQ38" i="2"/>
  <c r="U38" i="2"/>
  <c r="AT66" i="2"/>
  <c r="X66" i="2"/>
  <c r="N66" i="2"/>
  <c r="D66" i="2"/>
  <c r="AQ66" i="2"/>
  <c r="O66" i="2"/>
  <c r="C66" i="2"/>
  <c r="W66" i="2"/>
  <c r="L66" i="2"/>
  <c r="AW66" i="2"/>
  <c r="T66" i="2"/>
  <c r="E66" i="2"/>
  <c r="AS66" i="2"/>
  <c r="M66" i="2"/>
  <c r="Y66" i="2"/>
  <c r="H66" i="2"/>
  <c r="AR66" i="2"/>
  <c r="Q19" i="2"/>
  <c r="U24" i="2"/>
  <c r="X26" i="2"/>
  <c r="AU32" i="2"/>
  <c r="S32" i="2"/>
  <c r="AT32" i="2"/>
  <c r="H33" i="2"/>
  <c r="Y33" i="2"/>
  <c r="AW37" i="2"/>
  <c r="AU37" i="2"/>
  <c r="Q37" i="2"/>
  <c r="D37" i="2"/>
  <c r="AS37" i="2"/>
  <c r="M37" i="2"/>
  <c r="T37" i="2"/>
  <c r="G38" i="2"/>
  <c r="X64" i="2"/>
  <c r="N64" i="2"/>
  <c r="AW64" i="2"/>
  <c r="G64" i="2"/>
  <c r="F66" i="2"/>
  <c r="AU66" i="2"/>
  <c r="T6" i="3"/>
  <c r="AW50" i="2"/>
  <c r="T50" i="2"/>
  <c r="H50" i="2"/>
  <c r="AU50" i="2"/>
  <c r="Q50" i="2"/>
  <c r="F50" i="2"/>
  <c r="AS50" i="2"/>
  <c r="L50" i="2"/>
  <c r="S50" i="2"/>
  <c r="F6" i="2"/>
  <c r="U6" i="2"/>
  <c r="C11" i="2"/>
  <c r="X11" i="2"/>
  <c r="P26" i="2"/>
  <c r="M35" i="2"/>
  <c r="Y35" i="2"/>
  <c r="C35" i="2"/>
  <c r="AQ36" i="2"/>
  <c r="C50" i="2"/>
  <c r="V50" i="2"/>
  <c r="AV8" i="2"/>
  <c r="Q8" i="2"/>
  <c r="N8" i="2"/>
  <c r="AT8" i="2"/>
  <c r="F11" i="2"/>
  <c r="Y11" i="2"/>
  <c r="Y12" i="2"/>
  <c r="H13" i="2"/>
  <c r="V13" i="2"/>
  <c r="AT15" i="2"/>
  <c r="AU15" i="2"/>
  <c r="U15" i="2"/>
  <c r="K15" i="2"/>
  <c r="M15" i="2"/>
  <c r="X15" i="2"/>
  <c r="D16" i="2"/>
  <c r="AV16" i="2"/>
  <c r="AT46" i="2"/>
  <c r="AW46" i="2"/>
  <c r="W46" i="2"/>
  <c r="M46" i="2"/>
  <c r="C46" i="2"/>
  <c r="AU46" i="2"/>
  <c r="U46" i="2"/>
  <c r="K46" i="2"/>
  <c r="AQ46" i="2"/>
  <c r="N46" i="2"/>
  <c r="P46" i="2"/>
  <c r="D50" i="2"/>
  <c r="C8" i="2"/>
  <c r="P8" i="2"/>
  <c r="AW8" i="2"/>
  <c r="H11" i="2"/>
  <c r="AQ12" i="2"/>
  <c r="I13" i="2"/>
  <c r="X13" i="2"/>
  <c r="C15" i="2"/>
  <c r="N15" i="2"/>
  <c r="Y15" i="2"/>
  <c r="G16" i="2"/>
  <c r="S17" i="2"/>
  <c r="H17" i="2"/>
  <c r="Y18" i="2"/>
  <c r="N18" i="2"/>
  <c r="C18" i="2"/>
  <c r="O18" i="2"/>
  <c r="AR18" i="2"/>
  <c r="AT23" i="2"/>
  <c r="AW23" i="2"/>
  <c r="W23" i="2"/>
  <c r="M23" i="2"/>
  <c r="C23" i="2"/>
  <c r="N23" i="2"/>
  <c r="Y23" i="2"/>
  <c r="AQ27" i="2"/>
  <c r="M27" i="2"/>
  <c r="V27" i="2"/>
  <c r="H27" i="2"/>
  <c r="S27" i="2"/>
  <c r="AS28" i="2"/>
  <c r="P28" i="2"/>
  <c r="E28" i="2"/>
  <c r="AV28" i="2"/>
  <c r="Q28" i="2"/>
  <c r="D28" i="2"/>
  <c r="O28" i="2"/>
  <c r="AW28" i="2"/>
  <c r="H30" i="2"/>
  <c r="K31" i="2"/>
  <c r="W31" i="2"/>
  <c r="C32" i="2"/>
  <c r="M33" i="2"/>
  <c r="AS33" i="2"/>
  <c r="K35" i="2"/>
  <c r="C37" i="2"/>
  <c r="V37" i="2"/>
  <c r="H38" i="2"/>
  <c r="C45" i="2"/>
  <c r="D46" i="2"/>
  <c r="Q46" i="2"/>
  <c r="Y47" i="2"/>
  <c r="N47" i="2"/>
  <c r="E49" i="2"/>
  <c r="O49" i="2"/>
  <c r="L49" i="2"/>
  <c r="N49" i="2"/>
  <c r="G50" i="2"/>
  <c r="Y50" i="2"/>
  <c r="X51" i="2"/>
  <c r="M52" i="2"/>
  <c r="AV52" i="2"/>
  <c r="F64" i="2"/>
  <c r="G66" i="2"/>
  <c r="AV66" i="2"/>
  <c r="AQ6" i="3"/>
  <c r="T6" i="2"/>
  <c r="AW11" i="2"/>
  <c r="O11" i="2"/>
  <c r="U11" i="2"/>
  <c r="AS30" i="2"/>
  <c r="P30" i="2"/>
  <c r="W30" i="2"/>
  <c r="F30" i="2"/>
  <c r="U30" i="2"/>
  <c r="V4" i="2"/>
  <c r="G6" i="2"/>
  <c r="X6" i="2"/>
  <c r="G30" i="2"/>
  <c r="AQ30" i="2"/>
  <c r="X45" i="2"/>
  <c r="L45" i="2"/>
  <c r="AV45" i="2"/>
  <c r="AU45" i="2"/>
  <c r="Q45" i="2"/>
  <c r="E45" i="2"/>
  <c r="P45" i="2"/>
  <c r="AV46" i="2"/>
  <c r="X50" i="2"/>
  <c r="X4" i="2"/>
  <c r="H6" i="2"/>
  <c r="Y6" i="2"/>
  <c r="V21" i="2"/>
  <c r="H21" i="2"/>
  <c r="Q21" i="2"/>
  <c r="AR53" i="2"/>
  <c r="AS4" i="2"/>
  <c r="I6" i="2"/>
  <c r="D8" i="2"/>
  <c r="S8" i="2"/>
  <c r="AQ9" i="2"/>
  <c r="K9" i="2"/>
  <c r="Q9" i="2"/>
  <c r="T10" i="2"/>
  <c r="AU10" i="2"/>
  <c r="I11" i="2"/>
  <c r="AT11" i="2"/>
  <c r="AS12" i="2"/>
  <c r="M13" i="2"/>
  <c r="AQ13" i="2"/>
  <c r="D15" i="2"/>
  <c r="O15" i="2"/>
  <c r="AQ15" i="2"/>
  <c r="K16" i="2"/>
  <c r="E17" i="2"/>
  <c r="D18" i="2"/>
  <c r="P18" i="2"/>
  <c r="AT18" i="2"/>
  <c r="I20" i="2"/>
  <c r="D21" i="2"/>
  <c r="S21" i="2"/>
  <c r="C22" i="2"/>
  <c r="D23" i="2"/>
  <c r="O23" i="2"/>
  <c r="AQ23" i="2"/>
  <c r="D25" i="2"/>
  <c r="AT25" i="2"/>
  <c r="C27" i="2"/>
  <c r="T27" i="2"/>
  <c r="C28" i="2"/>
  <c r="S28" i="2"/>
  <c r="S29" i="2"/>
  <c r="Q29" i="2"/>
  <c r="K30" i="2"/>
  <c r="AT30" i="2"/>
  <c r="L31" i="2"/>
  <c r="X31" i="2"/>
  <c r="D32" i="2"/>
  <c r="O33" i="2"/>
  <c r="P35" i="2"/>
  <c r="E37" i="2"/>
  <c r="W37" i="2"/>
  <c r="P38" i="2"/>
  <c r="M40" i="2"/>
  <c r="K40" i="2"/>
  <c r="AS40" i="2"/>
  <c r="AW42" i="2"/>
  <c r="AR42" i="2"/>
  <c r="O42" i="2"/>
  <c r="C42" i="2"/>
  <c r="Y42" i="2"/>
  <c r="L42" i="2"/>
  <c r="T42" i="2"/>
  <c r="K43" i="2"/>
  <c r="H43" i="2"/>
  <c r="AW44" i="2"/>
  <c r="S44" i="2"/>
  <c r="D44" i="2"/>
  <c r="U44" i="2"/>
  <c r="E44" i="2"/>
  <c r="T44" i="2"/>
  <c r="F45" i="2"/>
  <c r="T45" i="2"/>
  <c r="E46" i="2"/>
  <c r="T46" i="2"/>
  <c r="I47" i="2"/>
  <c r="C49" i="2"/>
  <c r="I50" i="2"/>
  <c r="AT50" i="2"/>
  <c r="AS51" i="2"/>
  <c r="N52" i="2"/>
  <c r="AW52" i="2"/>
  <c r="T64" i="2"/>
  <c r="K66" i="2"/>
  <c r="Y69" i="2"/>
  <c r="AR7" i="3"/>
  <c r="O7" i="3"/>
  <c r="C7" i="3"/>
  <c r="X7" i="3"/>
  <c r="L7" i="3"/>
  <c r="AW7" i="3"/>
  <c r="S7" i="3"/>
  <c r="D7" i="3"/>
  <c r="AU7" i="3"/>
  <c r="P7" i="3"/>
  <c r="T7" i="3"/>
  <c r="M7" i="3"/>
  <c r="AV7" i="3"/>
  <c r="I7" i="3"/>
  <c r="AS7" i="3"/>
  <c r="G7" i="3"/>
  <c r="N30" i="2"/>
  <c r="AV30" i="2"/>
  <c r="W33" i="2"/>
  <c r="I33" i="2"/>
  <c r="AR33" i="2"/>
  <c r="N33" i="2"/>
  <c r="P33" i="2"/>
  <c r="AU33" i="2"/>
  <c r="Q35" i="2"/>
  <c r="T38" i="2"/>
  <c r="G45" i="2"/>
  <c r="W45" i="2"/>
  <c r="F46" i="2"/>
  <c r="V46" i="2"/>
  <c r="M50" i="2"/>
  <c r="AV50" i="2"/>
  <c r="AW51" i="2"/>
  <c r="Q52" i="2"/>
  <c r="L53" i="2"/>
  <c r="Q53" i="2"/>
  <c r="H53" i="2"/>
  <c r="K53" i="2"/>
  <c r="W62" i="2"/>
  <c r="S62" i="2"/>
  <c r="U62" i="2"/>
  <c r="L62" i="2"/>
  <c r="E62" i="2"/>
  <c r="AT62" i="2"/>
  <c r="V62" i="2"/>
  <c r="V64" i="2"/>
  <c r="P66" i="2"/>
  <c r="AV70" i="2"/>
  <c r="V70" i="2"/>
  <c r="I70" i="2"/>
  <c r="AT70" i="2"/>
  <c r="X70" i="2"/>
  <c r="L70" i="2"/>
  <c r="T70" i="2"/>
  <c r="F70" i="2"/>
  <c r="W70" i="2"/>
  <c r="D70" i="2"/>
  <c r="AW70" i="2"/>
  <c r="O70" i="2"/>
  <c r="AR70" i="2"/>
  <c r="M70" i="2"/>
  <c r="AQ70" i="2"/>
  <c r="F7" i="3"/>
  <c r="AV57" i="2"/>
  <c r="V57" i="2"/>
  <c r="I57" i="2"/>
  <c r="AT57" i="2"/>
  <c r="S57" i="2"/>
  <c r="F57" i="2"/>
  <c r="O57" i="2"/>
  <c r="AU57" i="2"/>
  <c r="W65" i="2"/>
  <c r="G65" i="2"/>
  <c r="T65" i="2"/>
  <c r="C65" i="2"/>
  <c r="AU65" i="2"/>
  <c r="P65" i="2"/>
  <c r="X65" i="2"/>
  <c r="L75" i="2"/>
  <c r="AU75" i="2"/>
  <c r="K5" i="3"/>
  <c r="F5" i="3"/>
  <c r="V5" i="3"/>
  <c r="O5" i="3"/>
  <c r="AS58" i="2"/>
  <c r="Q58" i="2"/>
  <c r="AU58" i="2"/>
  <c r="K58" i="2"/>
  <c r="AQ58" i="2"/>
  <c r="O75" i="2"/>
  <c r="S5" i="3"/>
  <c r="AT75" i="2"/>
  <c r="AS75" i="2"/>
  <c r="AY75" i="2" s="1"/>
  <c r="T75" i="2"/>
  <c r="H75" i="2"/>
  <c r="AQ75" i="2"/>
  <c r="P75" i="2"/>
  <c r="F75" i="2"/>
  <c r="Y75" i="2"/>
  <c r="M75" i="2"/>
  <c r="W75" i="2"/>
  <c r="K75" i="2"/>
  <c r="Q75" i="2"/>
  <c r="L4" i="3"/>
  <c r="G4" i="3"/>
  <c r="Q4" i="3"/>
  <c r="E4" i="3"/>
  <c r="B10" i="3"/>
  <c r="H58" i="2"/>
  <c r="D75" i="2"/>
  <c r="V75" i="2"/>
  <c r="S4" i="3"/>
  <c r="AG9" i="3"/>
  <c r="L54" i="2"/>
  <c r="V54" i="2"/>
  <c r="AV54" i="2"/>
  <c r="BA54" i="2" s="1"/>
  <c r="X56" i="2"/>
  <c r="V60" i="2"/>
  <c r="I60" i="2"/>
  <c r="Q60" i="2"/>
  <c r="T61" i="2"/>
  <c r="Y61" i="2"/>
  <c r="AR63" i="2"/>
  <c r="O63" i="2"/>
  <c r="D63" i="2"/>
  <c r="P63" i="2"/>
  <c r="AT63" i="2"/>
  <c r="AT68" i="2"/>
  <c r="AV68" i="2"/>
  <c r="M68" i="2"/>
  <c r="Q68" i="2"/>
  <c r="AQ71" i="2"/>
  <c r="K71" i="2"/>
  <c r="U71" i="2"/>
  <c r="H71" i="2"/>
  <c r="S71" i="2"/>
  <c r="D54" i="2"/>
  <c r="N54" i="2"/>
  <c r="X54" i="2"/>
  <c r="Q55" i="2"/>
  <c r="E56" i="2"/>
  <c r="E60" i="2"/>
  <c r="T60" i="2"/>
  <c r="X61" i="2"/>
  <c r="F63" i="2"/>
  <c r="S63" i="2"/>
  <c r="AW63" i="2"/>
  <c r="E68" i="2"/>
  <c r="T68" i="2"/>
  <c r="F71" i="2"/>
  <c r="V71" i="2"/>
  <c r="AG11" i="3"/>
  <c r="B12" i="3"/>
  <c r="BB12" i="3"/>
  <c r="AF15" i="3"/>
  <c r="BA18" i="3"/>
  <c r="AF19" i="3"/>
  <c r="BA20" i="3"/>
  <c r="AF21" i="3"/>
  <c r="BB22" i="3"/>
  <c r="AC25" i="3"/>
  <c r="BB25" i="3"/>
  <c r="AG26" i="3"/>
  <c r="B27" i="3"/>
  <c r="AC27" i="3"/>
  <c r="BB27" i="3"/>
  <c r="BA29" i="3"/>
  <c r="AF30" i="3"/>
  <c r="BA31" i="3"/>
  <c r="AE32" i="3"/>
  <c r="BD32" i="3"/>
  <c r="AA33" i="3"/>
  <c r="BD34" i="3"/>
  <c r="AC35" i="3"/>
  <c r="AZ35" i="3"/>
  <c r="BC36" i="3"/>
  <c r="AZ37" i="3"/>
  <c r="AD38" i="3"/>
  <c r="BD39" i="3"/>
  <c r="B40" i="3"/>
  <c r="AC40" i="3"/>
  <c r="B42" i="3"/>
  <c r="AC42" i="3"/>
  <c r="AG43" i="3"/>
  <c r="B44" i="3"/>
  <c r="AC44" i="3"/>
  <c r="AF45" i="3"/>
  <c r="BE45" i="3"/>
  <c r="AB46" i="3"/>
  <c r="AZ46" i="3"/>
  <c r="AE47" i="3"/>
  <c r="AB48" i="3"/>
  <c r="AD49" i="3"/>
  <c r="BC49" i="3"/>
  <c r="AY11" i="3"/>
  <c r="AD12" i="3"/>
  <c r="AL12" i="3" s="1"/>
  <c r="AG13" i="3"/>
  <c r="AO13" i="3" s="1"/>
  <c r="B14" i="3"/>
  <c r="AC14" i="3"/>
  <c r="BB14" i="3"/>
  <c r="AG15" i="3"/>
  <c r="B16" i="3"/>
  <c r="AC16" i="3"/>
  <c r="BB16" i="3"/>
  <c r="AG17" i="3"/>
  <c r="B18" i="3"/>
  <c r="AD18" i="3"/>
  <c r="BC18" i="3"/>
  <c r="AG19" i="3"/>
  <c r="B20" i="3"/>
  <c r="AC20" i="3"/>
  <c r="BC20" i="3"/>
  <c r="AG21" i="3"/>
  <c r="B22" i="3"/>
  <c r="AE22" i="3"/>
  <c r="AF23" i="3"/>
  <c r="BE23" i="3"/>
  <c r="AY26" i="3"/>
  <c r="AD27" i="3"/>
  <c r="AG28" i="3"/>
  <c r="B29" i="3"/>
  <c r="AC29" i="3"/>
  <c r="AK29" i="3" s="1"/>
  <c r="BB29" i="3"/>
  <c r="AG30" i="3"/>
  <c r="B31" i="3"/>
  <c r="AC31" i="3"/>
  <c r="AK31" i="3" s="1"/>
  <c r="BB31" i="3"/>
  <c r="AF32" i="3"/>
  <c r="AN32" i="3" s="1"/>
  <c r="BA33" i="3"/>
  <c r="AF34" i="3"/>
  <c r="AN34" i="3" s="1"/>
  <c r="AE36" i="3"/>
  <c r="BD36" i="3"/>
  <c r="AA37" i="3"/>
  <c r="BD38" i="3"/>
  <c r="AC39" i="3"/>
  <c r="AZ39" i="3"/>
  <c r="BC40" i="3"/>
  <c r="AZ41" i="3"/>
  <c r="AD42" i="3"/>
  <c r="BD43" i="3"/>
  <c r="AD44" i="3"/>
  <c r="BC44" i="3"/>
  <c r="BB46" i="3"/>
  <c r="AG47" i="3"/>
  <c r="AO47" i="3" s="1"/>
  <c r="BB48" i="3"/>
  <c r="AD11" i="3"/>
  <c r="BA11" i="3"/>
  <c r="AF12" i="3"/>
  <c r="AN12" i="3" s="1"/>
  <c r="BD12" i="3"/>
  <c r="BA15" i="3"/>
  <c r="AD16" i="3"/>
  <c r="BE17" i="3"/>
  <c r="AY19" i="3"/>
  <c r="AD20" i="3"/>
  <c r="BE21" i="3"/>
  <c r="AD22" i="3"/>
  <c r="AY23" i="3"/>
  <c r="AB24" i="3"/>
  <c r="BD25" i="3"/>
  <c r="AD26" i="3"/>
  <c r="AZ26" i="3"/>
  <c r="BD27" i="3"/>
  <c r="AY30" i="3"/>
  <c r="AD31" i="3"/>
  <c r="AG32" i="3"/>
  <c r="B33" i="3"/>
  <c r="AC33" i="3"/>
  <c r="BB33" i="3"/>
  <c r="AG34" i="3"/>
  <c r="BB35" i="3"/>
  <c r="BA37" i="3"/>
  <c r="AF38" i="3"/>
  <c r="BE38" i="3"/>
  <c r="AB39" i="3"/>
  <c r="BD40" i="3"/>
  <c r="AA41" i="3"/>
  <c r="BD42" i="3"/>
  <c r="AZ43" i="3"/>
  <c r="BD44" i="3"/>
  <c r="AZ45" i="3"/>
  <c r="B46" i="3"/>
  <c r="AD46" i="3"/>
  <c r="B48" i="3"/>
  <c r="AC48" i="3"/>
  <c r="AF49" i="3"/>
  <c r="BE49" i="3"/>
  <c r="AE50" i="3"/>
  <c r="AZ50" i="3"/>
  <c r="BE12" i="3"/>
  <c r="AA13" i="3"/>
  <c r="BE13" i="3"/>
  <c r="AE14" i="3"/>
  <c r="AM14" i="3" s="1"/>
  <c r="BD14" i="3"/>
  <c r="AD15" i="3"/>
  <c r="AZ15" i="3"/>
  <c r="AE16" i="3"/>
  <c r="BD16" i="3"/>
  <c r="AA17" i="3"/>
  <c r="BA17" i="3"/>
  <c r="AE18" i="3"/>
  <c r="AY18" i="3"/>
  <c r="AD19" i="3"/>
  <c r="BA19" i="3"/>
  <c r="AE20" i="3"/>
  <c r="BD20" i="3"/>
  <c r="AD21" i="3"/>
  <c r="BA21" i="3"/>
  <c r="BC22" i="3"/>
  <c r="B24" i="3"/>
  <c r="BA24" i="3"/>
  <c r="AF25" i="3"/>
  <c r="BE27" i="3"/>
  <c r="AA28" i="3"/>
  <c r="AZ28" i="3"/>
  <c r="AE29" i="3"/>
  <c r="BD29" i="3"/>
  <c r="AD30" i="3"/>
  <c r="AZ30" i="3"/>
  <c r="AE31" i="3"/>
  <c r="BD31" i="3"/>
  <c r="AY34" i="3"/>
  <c r="B35" i="3"/>
  <c r="AD35" i="3"/>
  <c r="AG36" i="3"/>
  <c r="B37" i="3"/>
  <c r="AC37" i="3"/>
  <c r="BB37" i="3"/>
  <c r="AG38" i="3"/>
  <c r="BB39" i="3"/>
  <c r="BA41" i="3"/>
  <c r="AF42" i="3"/>
  <c r="BE42" i="3"/>
  <c r="AC43" i="3"/>
  <c r="BA43" i="3"/>
  <c r="AF44" i="3"/>
  <c r="BE44" i="3"/>
  <c r="AA45" i="3"/>
  <c r="BC46" i="3"/>
  <c r="BE47" i="3"/>
  <c r="AD48" i="3"/>
  <c r="BB50" i="3"/>
  <c r="Q8" i="3"/>
  <c r="AC11" i="3"/>
  <c r="AK11" i="3" s="1"/>
  <c r="BB11" i="3"/>
  <c r="AG12" i="3"/>
  <c r="AB13" i="3"/>
  <c r="BE16" i="3"/>
  <c r="AB17" i="3"/>
  <c r="AF20" i="3"/>
  <c r="AN20" i="3" s="1"/>
  <c r="BE20" i="3"/>
  <c r="AO20" i="3" s="1"/>
  <c r="AB21" i="3"/>
  <c r="BD22" i="3"/>
  <c r="AG25" i="3"/>
  <c r="B26" i="3"/>
  <c r="AC26" i="3"/>
  <c r="BB26" i="3"/>
  <c r="AG27" i="3"/>
  <c r="AY27" i="3"/>
  <c r="AB28" i="3"/>
  <c r="BA28" i="3"/>
  <c r="AF29" i="3"/>
  <c r="BE31" i="3"/>
  <c r="AO31" i="3" s="1"/>
  <c r="AA32" i="3"/>
  <c r="AZ32" i="3"/>
  <c r="AE33" i="3"/>
  <c r="BD33" i="3"/>
  <c r="AN33" i="3" s="1"/>
  <c r="AE34" i="3"/>
  <c r="AZ34" i="3"/>
  <c r="AE35" i="3"/>
  <c r="BB36" i="3"/>
  <c r="AY38" i="3"/>
  <c r="B39" i="3"/>
  <c r="AD39" i="3"/>
  <c r="BC39" i="3"/>
  <c r="AG40" i="3"/>
  <c r="B41" i="3"/>
  <c r="AC41" i="3"/>
  <c r="BB41" i="3"/>
  <c r="AG42" i="3"/>
  <c r="AB45" i="3"/>
  <c r="BA45" i="3"/>
  <c r="AF46" i="3"/>
  <c r="AD47" i="3"/>
  <c r="BD48" i="3"/>
  <c r="AN48" i="3" s="1"/>
  <c r="AZ49" i="3"/>
  <c r="B50" i="3"/>
  <c r="AD50" i="3"/>
  <c r="AK15" i="3"/>
  <c r="AO16" i="3"/>
  <c r="AK19" i="3"/>
  <c r="AK21" i="3"/>
  <c r="AO23" i="3"/>
  <c r="AK28" i="3"/>
  <c r="AJ32" i="3"/>
  <c r="AM39" i="3"/>
  <c r="S67" i="2"/>
  <c r="D8" i="3"/>
  <c r="B9" i="3"/>
  <c r="AF9" i="3"/>
  <c r="AE11" i="3"/>
  <c r="BD11" i="3"/>
  <c r="AB12" i="3"/>
  <c r="BC12" i="3"/>
  <c r="BC13" i="3"/>
  <c r="BC17" i="3"/>
  <c r="BC21" i="3"/>
  <c r="AA25" i="3"/>
  <c r="AZ25" i="3"/>
  <c r="AE26" i="3"/>
  <c r="BD26" i="3"/>
  <c r="AB27" i="3"/>
  <c r="BA27" i="3"/>
  <c r="BC28" i="3"/>
  <c r="BC31" i="3"/>
  <c r="B32" i="3"/>
  <c r="AC32" i="3"/>
  <c r="BB32" i="3"/>
  <c r="AG33" i="3"/>
  <c r="B34" i="3"/>
  <c r="AC34" i="3"/>
  <c r="BB34" i="3"/>
  <c r="AG35" i="3"/>
  <c r="AB36" i="3"/>
  <c r="BA36" i="3"/>
  <c r="AF37" i="3"/>
  <c r="BE39" i="3"/>
  <c r="AZ40" i="3"/>
  <c r="AE41" i="3"/>
  <c r="BD41" i="3"/>
  <c r="AE42" i="3"/>
  <c r="AZ42" i="3"/>
  <c r="B43" i="3"/>
  <c r="AE43" i="3"/>
  <c r="AD45" i="3"/>
  <c r="BC45" i="3"/>
  <c r="AB49" i="3"/>
  <c r="AJ49" i="3" s="1"/>
  <c r="BA49" i="3"/>
  <c r="AF50" i="3"/>
  <c r="AF11" i="3"/>
  <c r="AE13" i="3"/>
  <c r="AM13" i="3" s="1"/>
  <c r="BD13" i="3"/>
  <c r="AB14" i="3"/>
  <c r="AJ14" i="3" s="1"/>
  <c r="AZ14" i="3"/>
  <c r="AE15" i="3"/>
  <c r="BD15" i="3"/>
  <c r="AF16" i="3"/>
  <c r="AN16" i="3" s="1"/>
  <c r="AY16" i="3"/>
  <c r="AE17" i="3"/>
  <c r="AM17" i="3" s="1"/>
  <c r="BD17" i="3"/>
  <c r="AB18" i="3"/>
  <c r="AJ18" i="3" s="1"/>
  <c r="AZ18" i="3"/>
  <c r="AE19" i="3"/>
  <c r="BD19" i="3"/>
  <c r="AB20" i="3"/>
  <c r="AY20" i="3"/>
  <c r="AE21" i="3"/>
  <c r="AM21" i="3" s="1"/>
  <c r="BD21" i="3"/>
  <c r="AB22" i="3"/>
  <c r="B23" i="3"/>
  <c r="BA25" i="3"/>
  <c r="AF26" i="3"/>
  <c r="AE28" i="3"/>
  <c r="AM28" i="3" s="1"/>
  <c r="BD28" i="3"/>
  <c r="AA29" i="3"/>
  <c r="AZ29" i="3"/>
  <c r="AE30" i="3"/>
  <c r="BD30" i="3"/>
  <c r="AB31" i="3"/>
  <c r="AJ31" i="3" s="1"/>
  <c r="AZ31" i="3"/>
  <c r="BC32" i="3"/>
  <c r="AZ33" i="3"/>
  <c r="BD35" i="3"/>
  <c r="B36" i="3"/>
  <c r="AC36" i="3"/>
  <c r="B38" i="3"/>
  <c r="AC38" i="3"/>
  <c r="BB38" i="3"/>
  <c r="AG39" i="3"/>
  <c r="AO39" i="3" s="1"/>
  <c r="AY39" i="3"/>
  <c r="AB40" i="3"/>
  <c r="AJ40" i="3" s="1"/>
  <c r="BB40" i="3"/>
  <c r="AF41" i="3"/>
  <c r="AN41" i="3" s="1"/>
  <c r="AF43" i="3"/>
  <c r="BE43" i="3"/>
  <c r="AB44" i="3"/>
  <c r="BA44" i="3"/>
  <c r="AE46" i="3"/>
  <c r="AY46" i="3"/>
  <c r="BC47" i="3"/>
  <c r="BC48" i="3"/>
  <c r="BB49" i="3"/>
  <c r="AG50" i="3"/>
  <c r="AO50" i="3" s="1"/>
  <c r="BE50" i="3"/>
  <c r="AT67" i="1"/>
  <c r="AT82" i="1"/>
  <c r="AT88" i="1"/>
  <c r="AT89" i="1"/>
  <c r="AT54" i="1"/>
  <c r="AT52" i="1"/>
  <c r="AT56" i="1"/>
  <c r="AT64" i="1"/>
  <c r="AT71" i="1"/>
  <c r="AT84" i="1"/>
  <c r="AT61" i="1"/>
  <c r="AT68" i="1"/>
  <c r="AT75" i="1"/>
  <c r="AT77" i="1"/>
  <c r="AM110" i="1"/>
  <c r="AP177" i="1"/>
  <c r="AP189" i="1"/>
  <c r="AR199" i="1"/>
  <c r="AL209" i="1"/>
  <c r="AL221" i="1"/>
  <c r="AN231" i="1"/>
  <c r="AP241" i="1"/>
  <c r="AP253" i="1"/>
  <c r="AR263" i="1"/>
  <c r="AL273" i="1"/>
  <c r="AL285" i="1"/>
  <c r="AN295" i="1"/>
  <c r="AN328" i="1"/>
  <c r="AM330" i="1"/>
  <c r="AL332" i="1"/>
  <c r="AP380" i="1"/>
  <c r="AR399" i="1"/>
  <c r="AR401" i="1"/>
  <c r="AN427" i="1"/>
  <c r="AN429" i="1"/>
  <c r="AN430" i="1"/>
  <c r="AQ548" i="1"/>
  <c r="AT158" i="1"/>
  <c r="AM94" i="1"/>
  <c r="AQ112" i="1"/>
  <c r="AO124" i="1"/>
  <c r="AT164" i="1"/>
  <c r="AR179" i="1"/>
  <c r="AQ180" i="1"/>
  <c r="AM200" i="1"/>
  <c r="AO210" i="1"/>
  <c r="AN211" i="1"/>
  <c r="AM212" i="1"/>
  <c r="AO222" i="1"/>
  <c r="AQ232" i="1"/>
  <c r="AR243" i="1"/>
  <c r="AQ244" i="1"/>
  <c r="AM264" i="1"/>
  <c r="AO274" i="1"/>
  <c r="AN275" i="1"/>
  <c r="AM276" i="1"/>
  <c r="AO286" i="1"/>
  <c r="AQ296" i="1"/>
  <c r="AQ329" i="1"/>
  <c r="AP331" i="1"/>
  <c r="AO351" i="1"/>
  <c r="AN398" i="1"/>
  <c r="AO421" i="1"/>
  <c r="AN434" i="1"/>
  <c r="AM435" i="1"/>
  <c r="AP444" i="1"/>
  <c r="AO454" i="1"/>
  <c r="AO526" i="1"/>
  <c r="AL550" i="1"/>
  <c r="AM562" i="1"/>
  <c r="AQ567" i="1"/>
  <c r="AR93" i="1"/>
  <c r="AO98" i="1"/>
  <c r="AL99" i="1"/>
  <c r="AR107" i="1"/>
  <c r="AO108" i="1"/>
  <c r="AN113" i="1"/>
  <c r="AM116" i="1"/>
  <c r="AR117" i="1"/>
  <c r="AT148" i="1"/>
  <c r="AR165" i="1"/>
  <c r="AM168" i="1"/>
  <c r="AL169" i="1"/>
  <c r="AM176" i="1"/>
  <c r="AL177" i="1"/>
  <c r="AO186" i="1"/>
  <c r="AN187" i="1"/>
  <c r="AM188" i="1"/>
  <c r="AL189" i="1"/>
  <c r="AO198" i="1"/>
  <c r="AN199" i="1"/>
  <c r="AQ208" i="1"/>
  <c r="AP209" i="1"/>
  <c r="AR219" i="1"/>
  <c r="AQ220" i="1"/>
  <c r="AP221" i="1"/>
  <c r="AR231" i="1"/>
  <c r="AM240" i="1"/>
  <c r="AL241" i="1"/>
  <c r="AO250" i="1"/>
  <c r="AN251" i="1"/>
  <c r="AM252" i="1"/>
  <c r="AL253" i="1"/>
  <c r="AO262" i="1"/>
  <c r="AN263" i="1"/>
  <c r="AQ272" i="1"/>
  <c r="AP273" i="1"/>
  <c r="AR283" i="1"/>
  <c r="AQ284" i="1"/>
  <c r="AP285" i="1"/>
  <c r="AR295" i="1"/>
  <c r="AR315" i="1"/>
  <c r="AR328" i="1"/>
  <c r="AN353" i="1"/>
  <c r="AN400" i="1"/>
  <c r="AN402" i="1"/>
  <c r="AM403" i="1"/>
  <c r="AO422" i="1"/>
  <c r="AR428" i="1"/>
  <c r="AR430" i="1"/>
  <c r="AR431" i="1"/>
  <c r="AQ441" i="1"/>
  <c r="AO456" i="1"/>
  <c r="AO537" i="1"/>
  <c r="AM539" i="1"/>
  <c r="AT624" i="1"/>
  <c r="AT156" i="1"/>
  <c r="AL97" i="1"/>
  <c r="AQ98" i="1"/>
  <c r="AP101" i="1"/>
  <c r="AM102" i="1"/>
  <c r="AO106" i="1"/>
  <c r="AL107" i="1"/>
  <c r="AR115" i="1"/>
  <c r="AO116" i="1"/>
  <c r="AL123" i="1"/>
  <c r="AQ172" i="1"/>
  <c r="AP173" i="1"/>
  <c r="AR183" i="1"/>
  <c r="AM192" i="1"/>
  <c r="AL193" i="1"/>
  <c r="AO202" i="1"/>
  <c r="AN203" i="1"/>
  <c r="AM204" i="1"/>
  <c r="AL205" i="1"/>
  <c r="AO214" i="1"/>
  <c r="AN215" i="1"/>
  <c r="AQ224" i="1"/>
  <c r="AP225" i="1"/>
  <c r="AR235" i="1"/>
  <c r="AQ236" i="1"/>
  <c r="AP237" i="1"/>
  <c r="AR247" i="1"/>
  <c r="AM256" i="1"/>
  <c r="AL257" i="1"/>
  <c r="AO266" i="1"/>
  <c r="AN267" i="1"/>
  <c r="AM268" i="1"/>
  <c r="AL269" i="1"/>
  <c r="AO278" i="1"/>
  <c r="AN279" i="1"/>
  <c r="AQ288" i="1"/>
  <c r="AP289" i="1"/>
  <c r="AM300" i="1"/>
  <c r="AL301" i="1"/>
  <c r="AQ321" i="1"/>
  <c r="AP322" i="1"/>
  <c r="AP385" i="1"/>
  <c r="AR396" i="1"/>
  <c r="AR433" i="1"/>
  <c r="AL448" i="1"/>
  <c r="AL450" i="1"/>
  <c r="AR463" i="1"/>
  <c r="AR465" i="1"/>
  <c r="AR466" i="1"/>
  <c r="AQ467" i="1"/>
  <c r="AQ468" i="1"/>
  <c r="AQ470" i="1"/>
  <c r="AO528" i="1"/>
  <c r="AO529" i="1"/>
  <c r="AT623" i="1"/>
  <c r="AP111" i="1"/>
  <c r="AR125" i="1"/>
  <c r="AT152" i="1"/>
  <c r="AM165" i="1"/>
  <c r="AT165" i="1" s="1"/>
  <c r="AO178" i="1"/>
  <c r="AN179" i="1"/>
  <c r="AM180" i="1"/>
  <c r="AL181" i="1"/>
  <c r="AO190" i="1"/>
  <c r="AN191" i="1"/>
  <c r="AQ200" i="1"/>
  <c r="AP201" i="1"/>
  <c r="AR211" i="1"/>
  <c r="AQ212" i="1"/>
  <c r="AP213" i="1"/>
  <c r="AR223" i="1"/>
  <c r="AM232" i="1"/>
  <c r="AL233" i="1"/>
  <c r="AO242" i="1"/>
  <c r="AN243" i="1"/>
  <c r="AM244" i="1"/>
  <c r="AL245" i="1"/>
  <c r="AO254" i="1"/>
  <c r="AN255" i="1"/>
  <c r="AQ264" i="1"/>
  <c r="AP265" i="1"/>
  <c r="AR275" i="1"/>
  <c r="AQ276" i="1"/>
  <c r="AP277" i="1"/>
  <c r="AR287" i="1"/>
  <c r="AM296" i="1"/>
  <c r="AL297" i="1"/>
  <c r="AM329" i="1"/>
  <c r="AP382" i="1"/>
  <c r="AO389" i="1"/>
  <c r="AR398" i="1"/>
  <c r="AO424" i="1"/>
  <c r="AO425" i="1"/>
  <c r="AR434" i="1"/>
  <c r="AQ435" i="1"/>
  <c r="AL444" i="1"/>
  <c r="AL476" i="1"/>
  <c r="AL477" i="1"/>
  <c r="AL479" i="1"/>
  <c r="AL480" i="1"/>
  <c r="AN533" i="1"/>
  <c r="AL535" i="1"/>
  <c r="AO552" i="1"/>
  <c r="AN565" i="1"/>
  <c r="AM571" i="1"/>
  <c r="AT637" i="1"/>
  <c r="AE155" i="1"/>
  <c r="AM155" i="1" s="1"/>
  <c r="AT155" i="1" s="1"/>
  <c r="BI315" i="1"/>
  <c r="AP315" i="1" s="1"/>
  <c r="AL340" i="1"/>
  <c r="AO349" i="1"/>
  <c r="AL382" i="1"/>
  <c r="AO391" i="1"/>
  <c r="AR400" i="1"/>
  <c r="AM409" i="1"/>
  <c r="AP418" i="1"/>
  <c r="AN428" i="1"/>
  <c r="AQ437" i="1"/>
  <c r="AL446" i="1"/>
  <c r="AO455" i="1"/>
  <c r="AR464" i="1"/>
  <c r="AM473" i="1"/>
  <c r="AP482" i="1"/>
  <c r="AN532" i="1"/>
  <c r="AN534" i="1"/>
  <c r="AM555" i="1"/>
  <c r="AP560" i="1"/>
  <c r="AP571" i="1"/>
  <c r="AO575" i="1"/>
  <c r="AP584" i="1"/>
  <c r="AQ596" i="1"/>
  <c r="AM601" i="1"/>
  <c r="AR610" i="1"/>
  <c r="AO613" i="1"/>
  <c r="AM615" i="1"/>
  <c r="AM621" i="1"/>
  <c r="AT627" i="1"/>
  <c r="AQ641" i="1"/>
  <c r="AN748" i="1"/>
  <c r="AM749" i="1"/>
  <c r="AO763" i="1"/>
  <c r="AG155" i="1"/>
  <c r="AO155" i="1" s="1"/>
  <c r="AW5" i="3"/>
  <c r="AW13" i="2"/>
  <c r="AN338" i="1"/>
  <c r="AQ347" i="1"/>
  <c r="AQ557" i="1"/>
  <c r="AL559" i="1"/>
  <c r="AL566" i="1"/>
  <c r="AO568" i="1"/>
  <c r="AN576" i="1"/>
  <c r="AO581" i="1"/>
  <c r="AL583" i="1"/>
  <c r="AP586" i="1"/>
  <c r="AO587" i="1"/>
  <c r="AM603" i="1"/>
  <c r="AO607" i="1"/>
  <c r="AP614" i="1"/>
  <c r="AN622" i="1"/>
  <c r="AO627" i="1"/>
  <c r="AR642" i="1"/>
  <c r="AL648" i="1"/>
  <c r="AM660" i="1"/>
  <c r="AO668" i="1"/>
  <c r="AH155" i="1"/>
  <c r="AP155" i="1" s="1"/>
  <c r="AQ355" i="1"/>
  <c r="AR528" i="1"/>
  <c r="AL578" i="1"/>
  <c r="AN595" i="1"/>
  <c r="AN602" i="1"/>
  <c r="AN616" i="1"/>
  <c r="AL618" i="1"/>
  <c r="AM624" i="1"/>
  <c r="AR651" i="1"/>
  <c r="AN678" i="1"/>
  <c r="AL788" i="1"/>
  <c r="AM335" i="1"/>
  <c r="AP344" i="1"/>
  <c r="AN354" i="1"/>
  <c r="AP386" i="1"/>
  <c r="AN396" i="1"/>
  <c r="AQ405" i="1"/>
  <c r="AL414" i="1"/>
  <c r="AO423" i="1"/>
  <c r="AR432" i="1"/>
  <c r="AM441" i="1"/>
  <c r="AP450" i="1"/>
  <c r="AN460" i="1"/>
  <c r="AQ469" i="1"/>
  <c r="AL478" i="1"/>
  <c r="AO527" i="1"/>
  <c r="AR592" i="1"/>
  <c r="AM597" i="1"/>
  <c r="AP608" i="1"/>
  <c r="AL757" i="1"/>
  <c r="AP402" i="1"/>
  <c r="AN412" i="1"/>
  <c r="AQ421" i="1"/>
  <c r="AL430" i="1"/>
  <c r="AO439" i="1"/>
  <c r="AR448" i="1"/>
  <c r="AM457" i="1"/>
  <c r="AP466" i="1"/>
  <c r="AN476" i="1"/>
  <c r="AQ525" i="1"/>
  <c r="AL534" i="1"/>
  <c r="AN548" i="1"/>
  <c r="AN574" i="1"/>
  <c r="AP577" i="1"/>
  <c r="AQ617" i="1"/>
  <c r="AP631" i="1"/>
  <c r="AN665" i="1"/>
  <c r="AP330" i="1"/>
  <c r="AO341" i="1"/>
  <c r="AR350" i="1"/>
  <c r="AO383" i="1"/>
  <c r="AR392" i="1"/>
  <c r="AM401" i="1"/>
  <c r="AP410" i="1"/>
  <c r="AN420" i="1"/>
  <c r="AQ429" i="1"/>
  <c r="AL438" i="1"/>
  <c r="AO447" i="1"/>
  <c r="AR456" i="1"/>
  <c r="AM465" i="1"/>
  <c r="AP474" i="1"/>
  <c r="AN524" i="1"/>
  <c r="AQ533" i="1"/>
  <c r="AR535" i="1"/>
  <c r="AO539" i="1"/>
  <c r="AQ541" i="1"/>
  <c r="AR544" i="1"/>
  <c r="AP579" i="1"/>
  <c r="AN606" i="1"/>
  <c r="AT629" i="1"/>
  <c r="AR660" i="1"/>
  <c r="AM671" i="1"/>
  <c r="AO744" i="1"/>
  <c r="AP800" i="1"/>
  <c r="AR566" i="1"/>
  <c r="AL574" i="1"/>
  <c r="AM577" i="1"/>
  <c r="AP580" i="1"/>
  <c r="AO590" i="1"/>
  <c r="AR599" i="1"/>
  <c r="AQ605" i="1"/>
  <c r="AL608" i="1"/>
  <c r="AR616" i="1"/>
  <c r="AP618" i="1"/>
  <c r="AM637" i="1"/>
  <c r="AR658" i="1"/>
  <c r="AL666" i="1"/>
  <c r="AL675" i="1"/>
  <c r="AM684" i="1"/>
  <c r="AQ715" i="1"/>
  <c r="AL733" i="1"/>
  <c r="AL742" i="1"/>
  <c r="AN757" i="1"/>
  <c r="AQ767" i="1"/>
  <c r="AP782" i="1"/>
  <c r="AO784" i="1"/>
  <c r="AN792" i="1"/>
  <c r="AO799" i="1"/>
  <c r="AP806" i="1"/>
  <c r="AO808" i="1"/>
  <c r="AR822" i="1"/>
  <c r="AP824" i="1"/>
  <c r="AP869" i="1"/>
  <c r="AO896" i="1"/>
  <c r="AP653" i="1"/>
  <c r="AL657" i="1"/>
  <c r="AP682" i="1"/>
  <c r="AN734" i="1"/>
  <c r="AR782" i="1"/>
  <c r="AM802" i="1"/>
  <c r="AO830" i="1"/>
  <c r="AM845" i="1"/>
  <c r="AM846" i="1"/>
  <c r="AN861" i="1"/>
  <c r="AN886" i="1"/>
  <c r="AQ906" i="1"/>
  <c r="AR729" i="1"/>
  <c r="AO735" i="1"/>
  <c r="AL746" i="1"/>
  <c r="AP778" i="1"/>
  <c r="AR825" i="1"/>
  <c r="AP857" i="1"/>
  <c r="AQ873" i="1"/>
  <c r="AR646" i="1"/>
  <c r="AQ685" i="1"/>
  <c r="AP686" i="1"/>
  <c r="AL728" i="1"/>
  <c r="AN754" i="1"/>
  <c r="AN765" i="1"/>
  <c r="AN774" i="1"/>
  <c r="AR786" i="1"/>
  <c r="AQ831" i="1"/>
  <c r="AP833" i="1"/>
  <c r="AN838" i="1"/>
  <c r="AM854" i="1"/>
  <c r="AP863" i="1"/>
  <c r="AM867" i="1"/>
  <c r="AQ882" i="1"/>
  <c r="AM891" i="1"/>
  <c r="AR898" i="1"/>
  <c r="AO902" i="1"/>
  <c r="AN1160" i="1"/>
  <c r="AP822" i="1"/>
  <c r="AM545" i="1"/>
  <c r="AP554" i="1"/>
  <c r="AN564" i="1"/>
  <c r="AQ573" i="1"/>
  <c r="AL582" i="1"/>
  <c r="AO591" i="1"/>
  <c r="AR600" i="1"/>
  <c r="AN612" i="1"/>
  <c r="AQ621" i="1"/>
  <c r="AO626" i="1"/>
  <c r="AT630" i="1"/>
  <c r="AN652" i="1"/>
  <c r="AQ657" i="1"/>
  <c r="AN658" i="1"/>
  <c r="AQ663" i="1"/>
  <c r="AQ669" i="1"/>
  <c r="AP687" i="1"/>
  <c r="AN717" i="1"/>
  <c r="AN723" i="1"/>
  <c r="AN732" i="1"/>
  <c r="AQ734" i="1"/>
  <c r="AP740" i="1"/>
  <c r="AP758" i="1"/>
  <c r="AO773" i="1"/>
  <c r="AR775" i="1"/>
  <c r="AM777" i="1"/>
  <c r="AR784" i="1"/>
  <c r="AO785" i="1"/>
  <c r="AR790" i="1"/>
  <c r="AM795" i="1"/>
  <c r="AR808" i="1"/>
  <c r="AN812" i="1"/>
  <c r="AQ814" i="1"/>
  <c r="AO815" i="1"/>
  <c r="AN818" i="1"/>
  <c r="AR823" i="1"/>
  <c r="AL834" i="1"/>
  <c r="AQ846" i="1"/>
  <c r="AQ852" i="1"/>
  <c r="AP870" i="1"/>
  <c r="AM874" i="1"/>
  <c r="AP876" i="1"/>
  <c r="AP885" i="1"/>
  <c r="AR887" i="1"/>
  <c r="AR893" i="1"/>
  <c r="AO897" i="1"/>
  <c r="AM907" i="1"/>
  <c r="AP909" i="1"/>
  <c r="AR922" i="1"/>
  <c r="AR964" i="1"/>
  <c r="AP985" i="1"/>
  <c r="AR991" i="1"/>
  <c r="AR1012" i="1"/>
  <c r="AL1029" i="1"/>
  <c r="AT1038" i="1"/>
  <c r="AM1039" i="1"/>
  <c r="AT1039" i="1" s="1"/>
  <c r="AT1047" i="1"/>
  <c r="AM1055" i="1"/>
  <c r="AT1055" i="1" s="1"/>
  <c r="AR1057" i="1"/>
  <c r="AR1070" i="1"/>
  <c r="AM1117" i="1"/>
  <c r="AN1203" i="1"/>
  <c r="AO543" i="1"/>
  <c r="AR552" i="1"/>
  <c r="AM561" i="1"/>
  <c r="AP570" i="1"/>
  <c r="AN580" i="1"/>
  <c r="AQ589" i="1"/>
  <c r="AL598" i="1"/>
  <c r="AP612" i="1"/>
  <c r="AN620" i="1"/>
  <c r="AL625" i="1"/>
  <c r="AT625" i="1" s="1"/>
  <c r="AQ626" i="1"/>
  <c r="AM630" i="1"/>
  <c r="AO634" i="1"/>
  <c r="AT638" i="1"/>
  <c r="AP640" i="1"/>
  <c r="AP658" i="1"/>
  <c r="AO673" i="1"/>
  <c r="AR675" i="1"/>
  <c r="AM677" i="1"/>
  <c r="AR684" i="1"/>
  <c r="AO685" i="1"/>
  <c r="AP723" i="1"/>
  <c r="AM727" i="1"/>
  <c r="AP729" i="1"/>
  <c r="AP738" i="1"/>
  <c r="AR740" i="1"/>
  <c r="AR746" i="1"/>
  <c r="AO750" i="1"/>
  <c r="AM760" i="1"/>
  <c r="AP762" i="1"/>
  <c r="AL766" i="1"/>
  <c r="AM769" i="1"/>
  <c r="AP771" i="1"/>
  <c r="AQ785" i="1"/>
  <c r="AL790" i="1"/>
  <c r="AR794" i="1"/>
  <c r="AO795" i="1"/>
  <c r="AQ797" i="1"/>
  <c r="AL799" i="1"/>
  <c r="AN816" i="1"/>
  <c r="AQ821" i="1"/>
  <c r="AN822" i="1"/>
  <c r="AQ827" i="1"/>
  <c r="AQ833" i="1"/>
  <c r="AO856" i="1"/>
  <c r="AR858" i="1"/>
  <c r="AM860" i="1"/>
  <c r="AR867" i="1"/>
  <c r="AO868" i="1"/>
  <c r="AR873" i="1"/>
  <c r="AM878" i="1"/>
  <c r="AR891" i="1"/>
  <c r="AN895" i="1"/>
  <c r="AQ897" i="1"/>
  <c r="AO898" i="1"/>
  <c r="AN901" i="1"/>
  <c r="AR906" i="1"/>
  <c r="AO910" i="1"/>
  <c r="AR966" i="1"/>
  <c r="AP988" i="1"/>
  <c r="AL1000" i="1"/>
  <c r="AQ1006" i="1"/>
  <c r="AL1012" i="1"/>
  <c r="AP1016" i="1"/>
  <c r="AP1017" i="1"/>
  <c r="AO1039" i="1"/>
  <c r="AN1047" i="1"/>
  <c r="AM1066" i="1"/>
  <c r="AL1070" i="1"/>
  <c r="AQ1075" i="1"/>
  <c r="AN1080" i="1"/>
  <c r="AQ1125" i="1"/>
  <c r="AO1127" i="1"/>
  <c r="AP1152" i="1"/>
  <c r="AO1165" i="1"/>
  <c r="AN1178" i="1"/>
  <c r="AN1191" i="1"/>
  <c r="AP1195" i="1"/>
  <c r="AO1197" i="1"/>
  <c r="AM1200" i="1"/>
  <c r="AR1245" i="1"/>
  <c r="AL606" i="1"/>
  <c r="AQ607" i="1"/>
  <c r="AP610" i="1"/>
  <c r="AO615" i="1"/>
  <c r="AL616" i="1"/>
  <c r="AO644" i="1"/>
  <c r="AO659" i="1"/>
  <c r="AR661" i="1"/>
  <c r="AQ667" i="1"/>
  <c r="AN674" i="1"/>
  <c r="AQ679" i="1"/>
  <c r="AO715" i="1"/>
  <c r="AQ717" i="1"/>
  <c r="AN724" i="1"/>
  <c r="AQ732" i="1"/>
  <c r="AN739" i="1"/>
  <c r="AQ741" i="1"/>
  <c r="AP786" i="1"/>
  <c r="AR788" i="1"/>
  <c r="AM826" i="1"/>
  <c r="AR844" i="1"/>
  <c r="AQ850" i="1"/>
  <c r="AN857" i="1"/>
  <c r="AQ862" i="1"/>
  <c r="AP883" i="1"/>
  <c r="AN921" i="1"/>
  <c r="AO961" i="1"/>
  <c r="AN963" i="1"/>
  <c r="AN982" i="1"/>
  <c r="AM983" i="1"/>
  <c r="AM1001" i="1"/>
  <c r="AL1002" i="1"/>
  <c r="AP1019" i="1"/>
  <c r="AN1048" i="1"/>
  <c r="AR1060" i="1"/>
  <c r="AQ1062" i="1"/>
  <c r="AM1071" i="1"/>
  <c r="AR1087" i="1"/>
  <c r="AR1089" i="1"/>
  <c r="AP1092" i="1"/>
  <c r="AQ1155" i="1"/>
  <c r="AM1159" i="1"/>
  <c r="AP1189" i="1"/>
  <c r="AP953" i="1"/>
  <c r="AP1009" i="1"/>
  <c r="AT1044" i="1"/>
  <c r="AR1203" i="1"/>
  <c r="AP1205" i="1"/>
  <c r="AR5" i="2"/>
  <c r="Y5" i="2"/>
  <c r="P5" i="2"/>
  <c r="G5" i="2"/>
  <c r="AW5" i="2"/>
  <c r="S5" i="2"/>
  <c r="H5" i="2"/>
  <c r="N5" i="2"/>
  <c r="C5" i="2"/>
  <c r="AU5" i="2"/>
  <c r="U5" i="2"/>
  <c r="F5" i="2"/>
  <c r="AQ5" i="2"/>
  <c r="L5" i="2"/>
  <c r="X5" i="2"/>
  <c r="K5" i="2"/>
  <c r="V5" i="2"/>
  <c r="E5" i="2"/>
  <c r="T5" i="2"/>
  <c r="D5" i="2"/>
  <c r="AV5" i="2"/>
  <c r="Q5" i="2"/>
  <c r="AS5" i="2"/>
  <c r="M5" i="2"/>
  <c r="AR584" i="1"/>
  <c r="AM593" i="1"/>
  <c r="AP602" i="1"/>
  <c r="AQ613" i="1"/>
  <c r="AT635" i="1"/>
  <c r="AN648" i="1"/>
  <c r="AQ650" i="1"/>
  <c r="AN654" i="1"/>
  <c r="AL670" i="1"/>
  <c r="AQ721" i="1"/>
  <c r="AQ733" i="1"/>
  <c r="AN752" i="1"/>
  <c r="AN758" i="1"/>
  <c r="AQ763" i="1"/>
  <c r="AM791" i="1"/>
  <c r="AP793" i="1"/>
  <c r="AR804" i="1"/>
  <c r="AR810" i="1"/>
  <c r="AO814" i="1"/>
  <c r="AM824" i="1"/>
  <c r="AL830" i="1"/>
  <c r="AL853" i="1"/>
  <c r="AP887" i="1"/>
  <c r="AP905" i="1"/>
  <c r="AN912" i="1"/>
  <c r="AR970" i="1"/>
  <c r="AL996" i="1"/>
  <c r="AL1016" i="1"/>
  <c r="AM1027" i="1"/>
  <c r="AR1029" i="1"/>
  <c r="AP1070" i="1"/>
  <c r="AR1080" i="1"/>
  <c r="AM1088" i="1"/>
  <c r="AP1097" i="1"/>
  <c r="AO1121" i="1"/>
  <c r="AL1152" i="1"/>
  <c r="AO1211" i="1"/>
  <c r="AN1245" i="1"/>
  <c r="O5" i="2"/>
  <c r="AW14" i="2"/>
  <c r="V14" i="2"/>
  <c r="M14" i="2"/>
  <c r="D14" i="2"/>
  <c r="AT14" i="2"/>
  <c r="Y14" i="2"/>
  <c r="O14" i="2"/>
  <c r="E14" i="2"/>
  <c r="AS14" i="2"/>
  <c r="U14" i="2"/>
  <c r="I14" i="2"/>
  <c r="AQ14" i="2"/>
  <c r="S14" i="2"/>
  <c r="G14" i="2"/>
  <c r="X14" i="2"/>
  <c r="H14" i="2"/>
  <c r="W14" i="2"/>
  <c r="F14" i="2"/>
  <c r="T14" i="2"/>
  <c r="C14" i="2"/>
  <c r="Q14" i="2"/>
  <c r="AR14" i="2"/>
  <c r="L14" i="2"/>
  <c r="K14" i="2"/>
  <c r="AU14" i="2"/>
  <c r="N14" i="2"/>
  <c r="AN836" i="1"/>
  <c r="AQ974" i="1"/>
  <c r="AQ1001" i="1"/>
  <c r="AM1018" i="1"/>
  <c r="AO1044" i="1"/>
  <c r="AR1056" i="1"/>
  <c r="AQ1071" i="1"/>
  <c r="AQ1129" i="1"/>
  <c r="AP1201" i="1"/>
  <c r="AR1253" i="1"/>
  <c r="W5" i="2"/>
  <c r="P14" i="2"/>
  <c r="AN640" i="1"/>
  <c r="AQ649" i="1"/>
  <c r="AL658" i="1"/>
  <c r="AO667" i="1"/>
  <c r="AR676" i="1"/>
  <c r="AM685" i="1"/>
  <c r="AM721" i="1"/>
  <c r="AP730" i="1"/>
  <c r="AN740" i="1"/>
  <c r="AQ749" i="1"/>
  <c r="AL758" i="1"/>
  <c r="AO767" i="1"/>
  <c r="AR776" i="1"/>
  <c r="AM785" i="1"/>
  <c r="AP794" i="1"/>
  <c r="AN804" i="1"/>
  <c r="AQ813" i="1"/>
  <c r="AL822" i="1"/>
  <c r="AO831" i="1"/>
  <c r="AR840" i="1"/>
  <c r="AO850" i="1"/>
  <c r="AR859" i="1"/>
  <c r="AM868" i="1"/>
  <c r="AP877" i="1"/>
  <c r="AN887" i="1"/>
  <c r="AQ896" i="1"/>
  <c r="AL905" i="1"/>
  <c r="AO914" i="1"/>
  <c r="AR923" i="1"/>
  <c r="AP954" i="1"/>
  <c r="AN964" i="1"/>
  <c r="AQ973" i="1"/>
  <c r="AQ975" i="1"/>
  <c r="AP978" i="1"/>
  <c r="AN1004" i="1"/>
  <c r="AO1016" i="1"/>
  <c r="AP1018" i="1"/>
  <c r="AR1024" i="1"/>
  <c r="AO1033" i="1"/>
  <c r="AT1036" i="1"/>
  <c r="AO1043" i="1"/>
  <c r="AR1058" i="1"/>
  <c r="AQ1063" i="1"/>
  <c r="AN1064" i="1"/>
  <c r="AM1067" i="1"/>
  <c r="AQ1085" i="1"/>
  <c r="AP1088" i="1"/>
  <c r="AM1089" i="1"/>
  <c r="AL1094" i="1"/>
  <c r="AP1098" i="1"/>
  <c r="AQ1118" i="1"/>
  <c r="AM1123" i="1"/>
  <c r="AN1134" i="1"/>
  <c r="AM1146" i="1"/>
  <c r="AP1148" i="1"/>
  <c r="AQ1151" i="1"/>
  <c r="AR1154" i="1"/>
  <c r="AQ1160" i="1"/>
  <c r="AL1182" i="1"/>
  <c r="AP1190" i="1"/>
  <c r="AL1195" i="1"/>
  <c r="AO1205" i="1"/>
  <c r="AR1209" i="1"/>
  <c r="AL1218" i="1"/>
  <c r="AO1220" i="1"/>
  <c r="AN1254" i="1"/>
  <c r="AL1255" i="1"/>
  <c r="AQ1256" i="1"/>
  <c r="AP1260" i="1"/>
  <c r="C4" i="2"/>
  <c r="O4" i="2"/>
  <c r="AR4" i="2"/>
  <c r="AW6" i="2"/>
  <c r="V6" i="2"/>
  <c r="M6" i="2"/>
  <c r="D6" i="2"/>
  <c r="AR6" i="2"/>
  <c r="W6" i="2"/>
  <c r="L6" i="2"/>
  <c r="P6" i="2"/>
  <c r="E6" i="2"/>
  <c r="AS6" i="2"/>
  <c r="Q6" i="2"/>
  <c r="C6" i="2"/>
  <c r="S6" i="2"/>
  <c r="AV6" i="2"/>
  <c r="M10" i="2"/>
  <c r="AP646" i="1"/>
  <c r="AN656" i="1"/>
  <c r="AQ665" i="1"/>
  <c r="AL674" i="1"/>
  <c r="AO683" i="1"/>
  <c r="AO719" i="1"/>
  <c r="AR728" i="1"/>
  <c r="AM737" i="1"/>
  <c r="AP746" i="1"/>
  <c r="AN756" i="1"/>
  <c r="AQ765" i="1"/>
  <c r="AL774" i="1"/>
  <c r="AO783" i="1"/>
  <c r="AR792" i="1"/>
  <c r="AM801" i="1"/>
  <c r="AP810" i="1"/>
  <c r="AN820" i="1"/>
  <c r="AQ829" i="1"/>
  <c r="AL838" i="1"/>
  <c r="AQ848" i="1"/>
  <c r="AL857" i="1"/>
  <c r="AO866" i="1"/>
  <c r="AR875" i="1"/>
  <c r="AM884" i="1"/>
  <c r="AP893" i="1"/>
  <c r="AN903" i="1"/>
  <c r="AQ912" i="1"/>
  <c r="AL921" i="1"/>
  <c r="AR952" i="1"/>
  <c r="AM961" i="1"/>
  <c r="AP970" i="1"/>
  <c r="AM977" i="1"/>
  <c r="AO981" i="1"/>
  <c r="AL982" i="1"/>
  <c r="AN988" i="1"/>
  <c r="AO1007" i="1"/>
  <c r="AP1014" i="1"/>
  <c r="AO1029" i="1"/>
  <c r="AP1031" i="1"/>
  <c r="AQ1035" i="1"/>
  <c r="AL1050" i="1"/>
  <c r="AT1050" i="1" s="1"/>
  <c r="AT1052" i="1"/>
  <c r="AN1062" i="1"/>
  <c r="AR1066" i="1"/>
  <c r="AQ1069" i="1"/>
  <c r="AN1084" i="1"/>
  <c r="AN1120" i="1"/>
  <c r="AL1121" i="1"/>
  <c r="AN1140" i="1"/>
  <c r="AN1143" i="1"/>
  <c r="AQ1145" i="1"/>
  <c r="AL1154" i="1"/>
  <c r="AP1164" i="1"/>
  <c r="AO1169" i="1"/>
  <c r="AR1171" i="1"/>
  <c r="AP1172" i="1"/>
  <c r="AR1174" i="1"/>
  <c r="AQ1181" i="1"/>
  <c r="AN1182" i="1"/>
  <c r="AO1185" i="1"/>
  <c r="AP1188" i="1"/>
  <c r="AL1192" i="1"/>
  <c r="AM1198" i="1"/>
  <c r="AO1203" i="1"/>
  <c r="AM1212" i="1"/>
  <c r="AN1215" i="1"/>
  <c r="AP1217" i="1"/>
  <c r="AP1251" i="1"/>
  <c r="AL1259" i="1"/>
  <c r="F4" i="2"/>
  <c r="U4" i="2"/>
  <c r="AT4" i="2"/>
  <c r="AU12" i="2"/>
  <c r="T12" i="2"/>
  <c r="K12" i="2"/>
  <c r="AV12" i="2"/>
  <c r="P12" i="2"/>
  <c r="F12" i="2"/>
  <c r="AR12" i="2"/>
  <c r="U12" i="2"/>
  <c r="H12" i="2"/>
  <c r="Q12" i="2"/>
  <c r="E12" i="2"/>
  <c r="X12" i="2"/>
  <c r="I12" i="2"/>
  <c r="W12" i="2"/>
  <c r="G12" i="2"/>
  <c r="V12" i="2"/>
  <c r="D12" i="2"/>
  <c r="S12" i="2"/>
  <c r="C12" i="2"/>
  <c r="AS10" i="2"/>
  <c r="Q10" i="2"/>
  <c r="H10" i="2"/>
  <c r="AW10" i="2"/>
  <c r="S10" i="2"/>
  <c r="G10" i="2"/>
  <c r="P10" i="2"/>
  <c r="E10" i="2"/>
  <c r="Y10" i="2"/>
  <c r="N10" i="2"/>
  <c r="C10" i="2"/>
  <c r="AR10" i="2"/>
  <c r="L10" i="2"/>
  <c r="AQ10" i="2"/>
  <c r="X10" i="2"/>
  <c r="K10" i="2"/>
  <c r="U10" i="2"/>
  <c r="AN919" i="1"/>
  <c r="AL950" i="1"/>
  <c r="AO959" i="1"/>
  <c r="AR968" i="1"/>
  <c r="AP986" i="1"/>
  <c r="AR992" i="1"/>
  <c r="AO1015" i="1"/>
  <c r="AR1096" i="1"/>
  <c r="AL1136" i="1"/>
  <c r="AM1151" i="1"/>
  <c r="AO1167" i="1"/>
  <c r="AQ1169" i="1"/>
  <c r="AM1177" i="1"/>
  <c r="AP1179" i="1"/>
  <c r="AE1193" i="1"/>
  <c r="AM1193" i="1" s="1"/>
  <c r="AJ1193" i="1"/>
  <c r="AR1193" i="1" s="1"/>
  <c r="AH1193" i="1"/>
  <c r="AP1193" i="1" s="1"/>
  <c r="AN1209" i="1"/>
  <c r="AR1251" i="1"/>
  <c r="I4" i="2"/>
  <c r="W4" i="2"/>
  <c r="AW4" i="2"/>
  <c r="V10" i="2"/>
  <c r="AT10" i="2"/>
  <c r="AM916" i="1"/>
  <c r="AN948" i="1"/>
  <c r="AQ957" i="1"/>
  <c r="AL966" i="1"/>
  <c r="AN1026" i="1"/>
  <c r="AM1059" i="1"/>
  <c r="AL1119" i="1"/>
  <c r="AR1140" i="1"/>
  <c r="AL1161" i="1"/>
  <c r="AN1174" i="1"/>
  <c r="AP1186" i="1"/>
  <c r="AP1192" i="1"/>
  <c r="AF1193" i="1"/>
  <c r="AN1193" i="1" s="1"/>
  <c r="AN1210" i="1"/>
  <c r="AQ1212" i="1"/>
  <c r="AR1215" i="1"/>
  <c r="AN1247" i="1"/>
  <c r="AP1259" i="1"/>
  <c r="M4" i="2"/>
  <c r="F10" i="2"/>
  <c r="AV10" i="2"/>
  <c r="O12" i="2"/>
  <c r="AW12" i="2"/>
  <c r="AN956" i="1"/>
  <c r="AN996" i="1"/>
  <c r="AM999" i="1"/>
  <c r="AR1000" i="1"/>
  <c r="AL1007" i="1"/>
  <c r="AM1031" i="1"/>
  <c r="AN1035" i="1"/>
  <c r="AR1065" i="1"/>
  <c r="AL1072" i="1"/>
  <c r="AQ1073" i="1"/>
  <c r="AQ1077" i="1"/>
  <c r="AM1081" i="1"/>
  <c r="AR1082" i="1"/>
  <c r="AO1125" i="1"/>
  <c r="AN1142" i="1"/>
  <c r="AR1147" i="1"/>
  <c r="AR1170" i="1"/>
  <c r="AM1172" i="1"/>
  <c r="AQ1183" i="1"/>
  <c r="AL1185" i="1"/>
  <c r="AP1199" i="1"/>
  <c r="AQ1219" i="1"/>
  <c r="AU4" i="2"/>
  <c r="T4" i="2"/>
  <c r="K4" i="2"/>
  <c r="S4" i="2"/>
  <c r="H4" i="2"/>
  <c r="P4" i="2"/>
  <c r="E4" i="2"/>
  <c r="N4" i="2"/>
  <c r="AQ4" i="2"/>
  <c r="I10" i="2"/>
  <c r="AV25" i="2"/>
  <c r="U25" i="2"/>
  <c r="L25" i="2"/>
  <c r="C25" i="2"/>
  <c r="S25" i="2"/>
  <c r="H25" i="2"/>
  <c r="P25" i="2"/>
  <c r="E25" i="2"/>
  <c r="AS25" i="2"/>
  <c r="V25" i="2"/>
  <c r="I25" i="2"/>
  <c r="AQ25" i="2"/>
  <c r="Q25" i="2"/>
  <c r="F25" i="2"/>
  <c r="AU25" i="2"/>
  <c r="K25" i="2"/>
  <c r="W25" i="2"/>
  <c r="O25" i="2"/>
  <c r="AW25" i="2"/>
  <c r="M25" i="2"/>
  <c r="AS34" i="2"/>
  <c r="Q34" i="2"/>
  <c r="H34" i="2"/>
  <c r="AW34" i="2"/>
  <c r="S34" i="2"/>
  <c r="G34" i="2"/>
  <c r="AU34" i="2"/>
  <c r="Y34" i="2"/>
  <c r="O34" i="2"/>
  <c r="E34" i="2"/>
  <c r="W34" i="2"/>
  <c r="K34" i="2"/>
  <c r="V34" i="2"/>
  <c r="I34" i="2"/>
  <c r="AR34" i="2"/>
  <c r="P34" i="2"/>
  <c r="C34" i="2"/>
  <c r="AQ34" i="2"/>
  <c r="N34" i="2"/>
  <c r="X34" i="2"/>
  <c r="L34" i="2"/>
  <c r="U34" i="2"/>
  <c r="AV34" i="2"/>
  <c r="M34" i="2"/>
  <c r="AT34" i="2"/>
  <c r="F34" i="2"/>
  <c r="D34" i="2"/>
  <c r="AV41" i="2"/>
  <c r="U41" i="2"/>
  <c r="L41" i="2"/>
  <c r="C41" i="2"/>
  <c r="AU41" i="2"/>
  <c r="P41" i="2"/>
  <c r="F41" i="2"/>
  <c r="AS41" i="2"/>
  <c r="X41" i="2"/>
  <c r="N41" i="2"/>
  <c r="D41" i="2"/>
  <c r="AT41" i="2"/>
  <c r="S41" i="2"/>
  <c r="E41" i="2"/>
  <c r="AR41" i="2"/>
  <c r="Q41" i="2"/>
  <c r="M41" i="2"/>
  <c r="Y41" i="2"/>
  <c r="K41" i="2"/>
  <c r="W41" i="2"/>
  <c r="I41" i="2"/>
  <c r="AW41" i="2"/>
  <c r="T41" i="2"/>
  <c r="G41" i="2"/>
  <c r="AQ41" i="2"/>
  <c r="V41" i="2"/>
  <c r="O41" i="2"/>
  <c r="H41" i="2"/>
  <c r="W19" i="2"/>
  <c r="N19" i="2"/>
  <c r="E19" i="2"/>
  <c r="AT19" i="2"/>
  <c r="Y19" i="2"/>
  <c r="O19" i="2"/>
  <c r="D19" i="2"/>
  <c r="AR19" i="2"/>
  <c r="V19" i="2"/>
  <c r="L19" i="2"/>
  <c r="AW19" i="2"/>
  <c r="U19" i="2"/>
  <c r="H19" i="2"/>
  <c r="AU19" i="2"/>
  <c r="S19" i="2"/>
  <c r="F19" i="2"/>
  <c r="T19" i="2"/>
  <c r="M17" i="2"/>
  <c r="C19" i="2"/>
  <c r="X19" i="2"/>
  <c r="AU20" i="2"/>
  <c r="T20" i="2"/>
  <c r="K20" i="2"/>
  <c r="S20" i="2"/>
  <c r="H20" i="2"/>
  <c r="AV20" i="2"/>
  <c r="P20" i="2"/>
  <c r="F20" i="2"/>
  <c r="AT20" i="2"/>
  <c r="U20" i="2"/>
  <c r="E20" i="2"/>
  <c r="AR20" i="2"/>
  <c r="O20" i="2"/>
  <c r="C20" i="2"/>
  <c r="V20" i="2"/>
  <c r="AQ24" i="2"/>
  <c r="X24" i="2"/>
  <c r="O24" i="2"/>
  <c r="F24" i="2"/>
  <c r="AT24" i="2"/>
  <c r="Y24" i="2"/>
  <c r="N24" i="2"/>
  <c r="D24" i="2"/>
  <c r="P24" i="2"/>
  <c r="C24" i="2"/>
  <c r="AR24" i="2"/>
  <c r="T24" i="2"/>
  <c r="H24" i="2"/>
  <c r="Q24" i="2"/>
  <c r="E24" i="2"/>
  <c r="AV24" i="2"/>
  <c r="K24" i="2"/>
  <c r="V24" i="2"/>
  <c r="S24" i="2"/>
  <c r="AW24" i="2"/>
  <c r="L24" i="2"/>
  <c r="T25" i="2"/>
  <c r="AS26" i="2"/>
  <c r="Q26" i="2"/>
  <c r="H26" i="2"/>
  <c r="AR26" i="2"/>
  <c r="W26" i="2"/>
  <c r="M26" i="2"/>
  <c r="C26" i="2"/>
  <c r="S26" i="2"/>
  <c r="F26" i="2"/>
  <c r="AU26" i="2"/>
  <c r="V26" i="2"/>
  <c r="K26" i="2"/>
  <c r="AQ26" i="2"/>
  <c r="T26" i="2"/>
  <c r="G26" i="2"/>
  <c r="AV26" i="2"/>
  <c r="I26" i="2"/>
  <c r="U26" i="2"/>
  <c r="O26" i="2"/>
  <c r="AW26" i="2"/>
  <c r="L26" i="2"/>
  <c r="AQ16" i="2"/>
  <c r="X16" i="2"/>
  <c r="O16" i="2"/>
  <c r="F16" i="2"/>
  <c r="AR16" i="2"/>
  <c r="V16" i="2"/>
  <c r="L16" i="2"/>
  <c r="T16" i="2"/>
  <c r="I16" i="2"/>
  <c r="AW16" i="2"/>
  <c r="W16" i="2"/>
  <c r="H16" i="2"/>
  <c r="AU16" i="2"/>
  <c r="S16" i="2"/>
  <c r="E16" i="2"/>
  <c r="Q16" i="2"/>
  <c r="O17" i="2"/>
  <c r="G19" i="2"/>
  <c r="AQ19" i="2"/>
  <c r="D20" i="2"/>
  <c r="W20" i="2"/>
  <c r="G24" i="2"/>
  <c r="AS24" i="2"/>
  <c r="X25" i="2"/>
  <c r="D26" i="2"/>
  <c r="AN1100" i="1"/>
  <c r="AL1120" i="1"/>
  <c r="AP1124" i="1"/>
  <c r="AO1129" i="1"/>
  <c r="AN1138" i="1"/>
  <c r="AO1145" i="1"/>
  <c r="AN1158" i="1"/>
  <c r="AO1171" i="1"/>
  <c r="AQ1175" i="1"/>
  <c r="AM1179" i="1"/>
  <c r="AR1180" i="1"/>
  <c r="AN1217" i="1"/>
  <c r="AM1249" i="1"/>
  <c r="AR1250" i="1"/>
  <c r="AL1257" i="1"/>
  <c r="AQ1258" i="1"/>
  <c r="W11" i="2"/>
  <c r="N11" i="2"/>
  <c r="E11" i="2"/>
  <c r="AR11" i="2"/>
  <c r="V11" i="2"/>
  <c r="L11" i="2"/>
  <c r="AQ11" i="2"/>
  <c r="S11" i="2"/>
  <c r="G11" i="2"/>
  <c r="P11" i="2"/>
  <c r="D11" i="2"/>
  <c r="Q11" i="2"/>
  <c r="AV11" i="2"/>
  <c r="C16" i="2"/>
  <c r="U16" i="2"/>
  <c r="I19" i="2"/>
  <c r="AS19" i="2"/>
  <c r="G20" i="2"/>
  <c r="X20" i="2"/>
  <c r="AQ20" i="2"/>
  <c r="AW22" i="2"/>
  <c r="V22" i="2"/>
  <c r="M22" i="2"/>
  <c r="D22" i="2"/>
  <c r="AV22" i="2"/>
  <c r="Q22" i="2"/>
  <c r="G22" i="2"/>
  <c r="AT22" i="2"/>
  <c r="W22" i="2"/>
  <c r="K22" i="2"/>
  <c r="AR22" i="2"/>
  <c r="T22" i="2"/>
  <c r="H22" i="2"/>
  <c r="AQ22" i="2"/>
  <c r="L22" i="2"/>
  <c r="U22" i="2"/>
  <c r="E22" i="2"/>
  <c r="P22" i="2"/>
  <c r="AS22" i="2"/>
  <c r="N22" i="2"/>
  <c r="I24" i="2"/>
  <c r="AU24" i="2"/>
  <c r="Y25" i="2"/>
  <c r="E26" i="2"/>
  <c r="AT26" i="2"/>
  <c r="BC15" i="2"/>
  <c r="AV17" i="2"/>
  <c r="U17" i="2"/>
  <c r="L17" i="2"/>
  <c r="C17" i="2"/>
  <c r="AU17" i="2"/>
  <c r="P17" i="2"/>
  <c r="F17" i="2"/>
  <c r="AS17" i="2"/>
  <c r="X17" i="2"/>
  <c r="N17" i="2"/>
  <c r="D17" i="2"/>
  <c r="AW17" i="2"/>
  <c r="T17" i="2"/>
  <c r="G17" i="2"/>
  <c r="AR17" i="2"/>
  <c r="Q17" i="2"/>
  <c r="V17" i="2"/>
  <c r="K19" i="2"/>
  <c r="AV19" i="2"/>
  <c r="M24" i="2"/>
  <c r="N26" i="2"/>
  <c r="AR984" i="1"/>
  <c r="AM993" i="1"/>
  <c r="AP1002" i="1"/>
  <c r="AN1012" i="1"/>
  <c r="AQ1021" i="1"/>
  <c r="AR1030" i="1"/>
  <c r="AL1064" i="1"/>
  <c r="AO1073" i="1"/>
  <c r="AP1082" i="1"/>
  <c r="AN1092" i="1"/>
  <c r="AQ1101" i="1"/>
  <c r="AN1126" i="1"/>
  <c r="AQ1135" i="1"/>
  <c r="AL1144" i="1"/>
  <c r="AO1153" i="1"/>
  <c r="AR1162" i="1"/>
  <c r="AM1171" i="1"/>
  <c r="AP1180" i="1"/>
  <c r="AN1190" i="1"/>
  <c r="AR1197" i="1"/>
  <c r="AM1206" i="1"/>
  <c r="AP1215" i="1"/>
  <c r="AL1247" i="1"/>
  <c r="AO1256" i="1"/>
  <c r="AQ8" i="2"/>
  <c r="X8" i="2"/>
  <c r="O8" i="2"/>
  <c r="F8" i="2"/>
  <c r="T8" i="2"/>
  <c r="I8" i="2"/>
  <c r="L8" i="2"/>
  <c r="W8" i="2"/>
  <c r="AU8" i="2"/>
  <c r="AV9" i="2"/>
  <c r="U9" i="2"/>
  <c r="L9" i="2"/>
  <c r="C9" i="2"/>
  <c r="AS9" i="2"/>
  <c r="X9" i="2"/>
  <c r="N9" i="2"/>
  <c r="D9" i="2"/>
  <c r="M9" i="2"/>
  <c r="Y9" i="2"/>
  <c r="AW9" i="2"/>
  <c r="N29" i="2"/>
  <c r="BD31" i="2"/>
  <c r="P32" i="2"/>
  <c r="AS32" i="2"/>
  <c r="U32" i="2"/>
  <c r="AW38" i="2"/>
  <c r="V38" i="2"/>
  <c r="M38" i="2"/>
  <c r="D38" i="2"/>
  <c r="AT38" i="2"/>
  <c r="Y38" i="2"/>
  <c r="O38" i="2"/>
  <c r="E38" i="2"/>
  <c r="AR38" i="2"/>
  <c r="W38" i="2"/>
  <c r="L38" i="2"/>
  <c r="K38" i="2"/>
  <c r="X38" i="2"/>
  <c r="I38" i="2"/>
  <c r="AU38" i="2"/>
  <c r="S38" i="2"/>
  <c r="F38" i="2"/>
  <c r="AS38" i="2"/>
  <c r="Q38" i="2"/>
  <c r="C38" i="2"/>
  <c r="N38" i="2"/>
  <c r="AR29" i="2"/>
  <c r="Y29" i="2"/>
  <c r="P29" i="2"/>
  <c r="G29" i="2"/>
  <c r="AU29" i="2"/>
  <c r="O29" i="2"/>
  <c r="E29" i="2"/>
  <c r="AS29" i="2"/>
  <c r="U29" i="2"/>
  <c r="I29" i="2"/>
  <c r="AQ29" i="2"/>
  <c r="T29" i="2"/>
  <c r="H29" i="2"/>
  <c r="AW29" i="2"/>
  <c r="X29" i="2"/>
  <c r="M29" i="2"/>
  <c r="AT29" i="2"/>
  <c r="V29" i="2"/>
  <c r="K29" i="2"/>
  <c r="W29" i="2"/>
  <c r="AV29" i="2"/>
  <c r="AQ32" i="2"/>
  <c r="X32" i="2"/>
  <c r="O32" i="2"/>
  <c r="F32" i="2"/>
  <c r="T32" i="2"/>
  <c r="I32" i="2"/>
  <c r="AV32" i="2"/>
  <c r="Q32" i="2"/>
  <c r="G32" i="2"/>
  <c r="W32" i="2"/>
  <c r="K32" i="2"/>
  <c r="AW32" i="2"/>
  <c r="V32" i="2"/>
  <c r="H32" i="2"/>
  <c r="AR32" i="2"/>
  <c r="N32" i="2"/>
  <c r="Y32" i="2"/>
  <c r="L32" i="2"/>
  <c r="AU36" i="2"/>
  <c r="T36" i="2"/>
  <c r="K36" i="2"/>
  <c r="AV36" i="2"/>
  <c r="P36" i="2"/>
  <c r="F36" i="2"/>
  <c r="AS36" i="2"/>
  <c r="X36" i="2"/>
  <c r="N36" i="2"/>
  <c r="D36" i="2"/>
  <c r="AT36" i="2"/>
  <c r="S36" i="2"/>
  <c r="E36" i="2"/>
  <c r="AR36" i="2"/>
  <c r="Q36" i="2"/>
  <c r="C36" i="2"/>
  <c r="Y36" i="2"/>
  <c r="L36" i="2"/>
  <c r="W36" i="2"/>
  <c r="I36" i="2"/>
  <c r="AW36" i="2"/>
  <c r="U36" i="2"/>
  <c r="G36" i="2"/>
  <c r="E32" i="2"/>
  <c r="M36" i="2"/>
  <c r="L29" i="2"/>
  <c r="M32" i="2"/>
  <c r="O36" i="2"/>
  <c r="AR21" i="2"/>
  <c r="Y21" i="2"/>
  <c r="P21" i="2"/>
  <c r="G21" i="2"/>
  <c r="AS21" i="2"/>
  <c r="K21" i="2"/>
  <c r="U21" i="2"/>
  <c r="AW30" i="2"/>
  <c r="V30" i="2"/>
  <c r="M30" i="2"/>
  <c r="D30" i="2"/>
  <c r="T30" i="2"/>
  <c r="I30" i="2"/>
  <c r="L30" i="2"/>
  <c r="X30" i="2"/>
  <c r="AU30" i="2"/>
  <c r="H35" i="2"/>
  <c r="X35" i="2"/>
  <c r="AW35" i="2"/>
  <c r="H40" i="2"/>
  <c r="W40" i="2"/>
  <c r="AW40" i="2"/>
  <c r="AU43" i="2"/>
  <c r="AR43" i="2"/>
  <c r="W43" i="2"/>
  <c r="N43" i="2"/>
  <c r="E43" i="2"/>
  <c r="AQ43" i="2"/>
  <c r="T43" i="2"/>
  <c r="I43" i="2"/>
  <c r="AW43" i="2"/>
  <c r="Y43" i="2"/>
  <c r="O43" i="2"/>
  <c r="D43" i="2"/>
  <c r="AT43" i="2"/>
  <c r="V43" i="2"/>
  <c r="L43" i="2"/>
  <c r="Q43" i="2"/>
  <c r="AQ47" i="2"/>
  <c r="X47" i="2"/>
  <c r="O47" i="2"/>
  <c r="F47" i="2"/>
  <c r="AW47" i="2"/>
  <c r="S47" i="2"/>
  <c r="H47" i="2"/>
  <c r="Q47" i="2"/>
  <c r="E47" i="2"/>
  <c r="P47" i="2"/>
  <c r="D47" i="2"/>
  <c r="AT47" i="2"/>
  <c r="V47" i="2"/>
  <c r="K47" i="2"/>
  <c r="AR47" i="2"/>
  <c r="T47" i="2"/>
  <c r="G47" i="2"/>
  <c r="W47" i="2"/>
  <c r="AU47" i="2"/>
  <c r="N48" i="2"/>
  <c r="BC7" i="2"/>
  <c r="AR13" i="2"/>
  <c r="AZ13" i="2" s="1"/>
  <c r="Y13" i="2"/>
  <c r="P13" i="2"/>
  <c r="G13" i="2"/>
  <c r="K13" i="2"/>
  <c r="U13" i="2"/>
  <c r="AS18" i="2"/>
  <c r="BA18" i="2" s="1"/>
  <c r="Q18" i="2"/>
  <c r="H18" i="2"/>
  <c r="K18" i="2"/>
  <c r="U18" i="2"/>
  <c r="C21" i="2"/>
  <c r="M21" i="2"/>
  <c r="W21" i="2"/>
  <c r="AT21" i="2"/>
  <c r="W27" i="2"/>
  <c r="N27" i="2"/>
  <c r="E27" i="2"/>
  <c r="AV27" i="2"/>
  <c r="Q27" i="2"/>
  <c r="G27" i="2"/>
  <c r="L27" i="2"/>
  <c r="X27" i="2"/>
  <c r="AU27" i="2"/>
  <c r="C30" i="2"/>
  <c r="O30" i="2"/>
  <c r="F43" i="2"/>
  <c r="U43" i="2"/>
  <c r="C47" i="2"/>
  <c r="P48" i="2"/>
  <c r="BD54" i="2"/>
  <c r="W35" i="2"/>
  <c r="N35" i="2"/>
  <c r="E35" i="2"/>
  <c r="AR35" i="2"/>
  <c r="V35" i="2"/>
  <c r="L35" i="2"/>
  <c r="T35" i="2"/>
  <c r="I35" i="2"/>
  <c r="O35" i="2"/>
  <c r="AQ35" i="2"/>
  <c r="AQ40" i="2"/>
  <c r="X40" i="2"/>
  <c r="O40" i="2"/>
  <c r="F40" i="2"/>
  <c r="AR40" i="2"/>
  <c r="V40" i="2"/>
  <c r="L40" i="2"/>
  <c r="T40" i="2"/>
  <c r="I40" i="2"/>
  <c r="N40" i="2"/>
  <c r="V48" i="2"/>
  <c r="AV48" i="2"/>
  <c r="U48" i="2"/>
  <c r="L48" i="2"/>
  <c r="C48" i="2"/>
  <c r="AR48" i="2"/>
  <c r="W48" i="2"/>
  <c r="M48" i="2"/>
  <c r="AQ48" i="2"/>
  <c r="S48" i="2"/>
  <c r="G48" i="2"/>
  <c r="Q48" i="2"/>
  <c r="F48" i="2"/>
  <c r="AU48" i="2"/>
  <c r="X48" i="2"/>
  <c r="K48" i="2"/>
  <c r="AS48" i="2"/>
  <c r="T48" i="2"/>
  <c r="H48" i="2"/>
  <c r="Y48" i="2"/>
  <c r="AW48" i="2"/>
  <c r="F35" i="2"/>
  <c r="S35" i="2"/>
  <c r="AU35" i="2"/>
  <c r="E40" i="2"/>
  <c r="S40" i="2"/>
  <c r="AU40" i="2"/>
  <c r="E48" i="2"/>
  <c r="G35" i="2"/>
  <c r="U35" i="2"/>
  <c r="AV35" i="2"/>
  <c r="G40" i="2"/>
  <c r="U40" i="2"/>
  <c r="AV40" i="2"/>
  <c r="P43" i="2"/>
  <c r="U47" i="2"/>
  <c r="AS47" i="2"/>
  <c r="I48" i="2"/>
  <c r="AS49" i="2"/>
  <c r="Q49" i="2"/>
  <c r="H49" i="2"/>
  <c r="AV49" i="2"/>
  <c r="P49" i="2"/>
  <c r="F49" i="2"/>
  <c r="AR49" i="2"/>
  <c r="U49" i="2"/>
  <c r="I49" i="2"/>
  <c r="AQ49" i="2"/>
  <c r="T49" i="2"/>
  <c r="G49" i="2"/>
  <c r="AW49" i="2"/>
  <c r="X49" i="2"/>
  <c r="M49" i="2"/>
  <c r="AT49" i="2"/>
  <c r="V49" i="2"/>
  <c r="K49" i="2"/>
  <c r="W49" i="2"/>
  <c r="AU49" i="2"/>
  <c r="BE54" i="2"/>
  <c r="AU28" i="2"/>
  <c r="T28" i="2"/>
  <c r="K28" i="2"/>
  <c r="L28" i="2"/>
  <c r="V28" i="2"/>
  <c r="AQ28" i="2"/>
  <c r="AV33" i="2"/>
  <c r="U33" i="2"/>
  <c r="L33" i="2"/>
  <c r="C33" i="2"/>
  <c r="K33" i="2"/>
  <c r="V33" i="2"/>
  <c r="AQ33" i="2"/>
  <c r="H37" i="2"/>
  <c r="S37" i="2"/>
  <c r="G42" i="2"/>
  <c r="S42" i="2"/>
  <c r="AR44" i="2"/>
  <c r="Y44" i="2"/>
  <c r="P44" i="2"/>
  <c r="G44" i="2"/>
  <c r="AV44" i="2"/>
  <c r="Q44" i="2"/>
  <c r="F44" i="2"/>
  <c r="L44" i="2"/>
  <c r="W44" i="2"/>
  <c r="AU44" i="2"/>
  <c r="C51" i="2"/>
  <c r="O51" i="2"/>
  <c r="AQ51" i="2"/>
  <c r="P53" i="2"/>
  <c r="AQ53" i="2"/>
  <c r="AV56" i="2"/>
  <c r="U56" i="2"/>
  <c r="L56" i="2"/>
  <c r="C56" i="2"/>
  <c r="AU56" i="2"/>
  <c r="P56" i="2"/>
  <c r="F56" i="2"/>
  <c r="Y56" i="2"/>
  <c r="N56" i="2"/>
  <c r="AT56" i="2"/>
  <c r="W56" i="2"/>
  <c r="K56" i="2"/>
  <c r="AR56" i="2"/>
  <c r="T56" i="2"/>
  <c r="H56" i="2"/>
  <c r="S56" i="2"/>
  <c r="AU59" i="2"/>
  <c r="T59" i="2"/>
  <c r="K59" i="2"/>
  <c r="S59" i="2"/>
  <c r="H59" i="2"/>
  <c r="AQ59" i="2"/>
  <c r="Q59" i="2"/>
  <c r="F59" i="2"/>
  <c r="P59" i="2"/>
  <c r="E59" i="2"/>
  <c r="AW59" i="2"/>
  <c r="Y59" i="2"/>
  <c r="N59" i="2"/>
  <c r="C59" i="2"/>
  <c r="AT59" i="2"/>
  <c r="W59" i="2"/>
  <c r="L59" i="2"/>
  <c r="X59" i="2"/>
  <c r="AV59" i="2"/>
  <c r="F61" i="2"/>
  <c r="BC31" i="2"/>
  <c r="AR37" i="2"/>
  <c r="Y37" i="2"/>
  <c r="P37" i="2"/>
  <c r="G37" i="2"/>
  <c r="K37" i="2"/>
  <c r="U37" i="2"/>
  <c r="AS42" i="2"/>
  <c r="Q42" i="2"/>
  <c r="H42" i="2"/>
  <c r="K42" i="2"/>
  <c r="U42" i="2"/>
  <c r="E51" i="2"/>
  <c r="S51" i="2"/>
  <c r="AT51" i="2"/>
  <c r="F53" i="2"/>
  <c r="S53" i="2"/>
  <c r="AU53" i="2"/>
  <c r="G59" i="2"/>
  <c r="L61" i="2"/>
  <c r="M51" i="2"/>
  <c r="O56" i="2"/>
  <c r="U59" i="2"/>
  <c r="AR59" i="2"/>
  <c r="AU51" i="2"/>
  <c r="T51" i="2"/>
  <c r="K51" i="2"/>
  <c r="AV51" i="2"/>
  <c r="P51" i="2"/>
  <c r="F51" i="2"/>
  <c r="AR51" i="2"/>
  <c r="U51" i="2"/>
  <c r="H51" i="2"/>
  <c r="N51" i="2"/>
  <c r="AW53" i="2"/>
  <c r="V53" i="2"/>
  <c r="M53" i="2"/>
  <c r="D53" i="2"/>
  <c r="AT53" i="2"/>
  <c r="Y53" i="2"/>
  <c r="O53" i="2"/>
  <c r="E53" i="2"/>
  <c r="AS53" i="2"/>
  <c r="U53" i="2"/>
  <c r="I53" i="2"/>
  <c r="N53" i="2"/>
  <c r="AT61" i="2"/>
  <c r="S61" i="2"/>
  <c r="AR61" i="2"/>
  <c r="W61" i="2"/>
  <c r="M61" i="2"/>
  <c r="D61" i="2"/>
  <c r="Q61" i="2"/>
  <c r="G61" i="2"/>
  <c r="AW61" i="2"/>
  <c r="V61" i="2"/>
  <c r="I61" i="2"/>
  <c r="AV61" i="2"/>
  <c r="U61" i="2"/>
  <c r="H61" i="2"/>
  <c r="AS61" i="2"/>
  <c r="P61" i="2"/>
  <c r="E61" i="2"/>
  <c r="AQ61" i="2"/>
  <c r="O61" i="2"/>
  <c r="C61" i="2"/>
  <c r="N61" i="2"/>
  <c r="BD66" i="2"/>
  <c r="I7" i="2"/>
  <c r="S7" i="2"/>
  <c r="I15" i="2"/>
  <c r="S15" i="2"/>
  <c r="AE15" i="2" s="1"/>
  <c r="I23" i="2"/>
  <c r="S23" i="2"/>
  <c r="I31" i="2"/>
  <c r="S31" i="2"/>
  <c r="AG31" i="2" s="1"/>
  <c r="I39" i="2"/>
  <c r="S39" i="2"/>
  <c r="AF39" i="2" s="1"/>
  <c r="AW45" i="2"/>
  <c r="V45" i="2"/>
  <c r="M45" i="2"/>
  <c r="D45" i="2"/>
  <c r="B45" i="2" s="1"/>
  <c r="K45" i="2"/>
  <c r="U45" i="2"/>
  <c r="AQ45" i="2"/>
  <c r="W50" i="2"/>
  <c r="N50" i="2"/>
  <c r="E50" i="2"/>
  <c r="B50" i="2" s="1"/>
  <c r="AR50" i="2"/>
  <c r="K50" i="2"/>
  <c r="U50" i="2"/>
  <c r="AQ50" i="2"/>
  <c r="G55" i="2"/>
  <c r="S55" i="2"/>
  <c r="I58" i="2"/>
  <c r="U58" i="2"/>
  <c r="AR60" i="2"/>
  <c r="Y60" i="2"/>
  <c r="P60" i="2"/>
  <c r="G60" i="2"/>
  <c r="AS60" i="2"/>
  <c r="W60" i="2"/>
  <c r="M60" i="2"/>
  <c r="C60" i="2"/>
  <c r="L60" i="2"/>
  <c r="X60" i="2"/>
  <c r="AV60" i="2"/>
  <c r="K62" i="2"/>
  <c r="K64" i="2"/>
  <c r="W64" i="2"/>
  <c r="L64" i="2"/>
  <c r="I55" i="2"/>
  <c r="U55" i="2"/>
  <c r="W58" i="2"/>
  <c r="N58" i="2"/>
  <c r="E58" i="2"/>
  <c r="AT58" i="2"/>
  <c r="Y58" i="2"/>
  <c r="O58" i="2"/>
  <c r="D58" i="2"/>
  <c r="L58" i="2"/>
  <c r="X58" i="2"/>
  <c r="AV58" i="2"/>
  <c r="AQ62" i="2"/>
  <c r="X62" i="2"/>
  <c r="O62" i="2"/>
  <c r="F62" i="2"/>
  <c r="AV62" i="2"/>
  <c r="Q62" i="2"/>
  <c r="G62" i="2"/>
  <c r="AR62" i="2"/>
  <c r="T62" i="2"/>
  <c r="H62" i="2"/>
  <c r="M62" i="2"/>
  <c r="AR64" i="2"/>
  <c r="AT64" i="2"/>
  <c r="Q64" i="2"/>
  <c r="H64" i="2"/>
  <c r="AV64" i="2"/>
  <c r="Y64" i="2"/>
  <c r="O64" i="2"/>
  <c r="E64" i="2"/>
  <c r="AS64" i="2"/>
  <c r="U64" i="2"/>
  <c r="I64" i="2"/>
  <c r="M64" i="2"/>
  <c r="AQ55" i="2"/>
  <c r="X55" i="2"/>
  <c r="O55" i="2"/>
  <c r="F55" i="2"/>
  <c r="AR55" i="2"/>
  <c r="V55" i="2"/>
  <c r="L55" i="2"/>
  <c r="M55" i="2"/>
  <c r="Y55" i="2"/>
  <c r="AV55" i="2"/>
  <c r="C58" i="2"/>
  <c r="P58" i="2"/>
  <c r="C62" i="2"/>
  <c r="P62" i="2"/>
  <c r="AS62" i="2"/>
  <c r="C64" i="2"/>
  <c r="P64" i="2"/>
  <c r="AQ64" i="2"/>
  <c r="D64" i="2"/>
  <c r="S64" i="2"/>
  <c r="AU64" i="2"/>
  <c r="AU72" i="2"/>
  <c r="T72" i="2"/>
  <c r="K72" i="2"/>
  <c r="S72" i="2"/>
  <c r="H72" i="2"/>
  <c r="AR72" i="2"/>
  <c r="U72" i="2"/>
  <c r="G72" i="2"/>
  <c r="O72" i="2"/>
  <c r="D72" i="2"/>
  <c r="AW72" i="2"/>
  <c r="Y72" i="2"/>
  <c r="N72" i="2"/>
  <c r="C72" i="2"/>
  <c r="AS72" i="2"/>
  <c r="X72" i="2"/>
  <c r="F72" i="2"/>
  <c r="AQ72" i="2"/>
  <c r="W72" i="2"/>
  <c r="E72" i="2"/>
  <c r="Q72" i="2"/>
  <c r="P72" i="2"/>
  <c r="M72" i="2"/>
  <c r="AV72" i="2"/>
  <c r="L72" i="2"/>
  <c r="AT72" i="2"/>
  <c r="I72" i="2"/>
  <c r="AR73" i="2"/>
  <c r="Y73" i="2"/>
  <c r="P73" i="2"/>
  <c r="G73" i="2"/>
  <c r="AS73" i="2"/>
  <c r="W73" i="2"/>
  <c r="M73" i="2"/>
  <c r="C73" i="2"/>
  <c r="AT73" i="2"/>
  <c r="U73" i="2"/>
  <c r="I73" i="2"/>
  <c r="Q73" i="2"/>
  <c r="E73" i="2"/>
  <c r="O73" i="2"/>
  <c r="D73" i="2"/>
  <c r="AQ73" i="2"/>
  <c r="X73" i="2"/>
  <c r="F73" i="2"/>
  <c r="V73" i="2"/>
  <c r="S73" i="2"/>
  <c r="N73" i="2"/>
  <c r="AW73" i="2"/>
  <c r="L73" i="2"/>
  <c r="AV73" i="2"/>
  <c r="K73" i="2"/>
  <c r="AU73" i="2"/>
  <c r="H73" i="2"/>
  <c r="T73" i="2"/>
  <c r="AR52" i="2"/>
  <c r="Y52" i="2"/>
  <c r="P52" i="2"/>
  <c r="G52" i="2"/>
  <c r="B52" i="2" s="1"/>
  <c r="K52" i="2"/>
  <c r="U52" i="2"/>
  <c r="AS57" i="2"/>
  <c r="Q57" i="2"/>
  <c r="H57" i="2"/>
  <c r="K57" i="2"/>
  <c r="U57" i="2"/>
  <c r="AW65" i="2"/>
  <c r="V65" i="2"/>
  <c r="M65" i="2"/>
  <c r="D65" i="2"/>
  <c r="S65" i="2"/>
  <c r="H65" i="2"/>
  <c r="AV65" i="2"/>
  <c r="Y65" i="2"/>
  <c r="N65" i="2"/>
  <c r="O65" i="2"/>
  <c r="AQ65" i="2"/>
  <c r="AW74" i="2"/>
  <c r="V74" i="2"/>
  <c r="M74" i="2"/>
  <c r="D74" i="2"/>
  <c r="AV74" i="2"/>
  <c r="Q74" i="2"/>
  <c r="G74" i="2"/>
  <c r="AT74" i="2"/>
  <c r="W74" i="2"/>
  <c r="K74" i="2"/>
  <c r="AQ74" i="2"/>
  <c r="S74" i="2"/>
  <c r="F74" i="2"/>
  <c r="P74" i="2"/>
  <c r="E74" i="2"/>
  <c r="AR74" i="2"/>
  <c r="X74" i="2"/>
  <c r="C74" i="2"/>
  <c r="U74" i="2"/>
  <c r="O74" i="2"/>
  <c r="N74" i="2"/>
  <c r="L74" i="2"/>
  <c r="AU74" i="2"/>
  <c r="I74" i="2"/>
  <c r="AS74" i="2"/>
  <c r="Y74" i="2"/>
  <c r="H74" i="2"/>
  <c r="I46" i="2"/>
  <c r="S46" i="2"/>
  <c r="I54" i="2"/>
  <c r="S54" i="2"/>
  <c r="AB54" i="2" s="1"/>
  <c r="AV63" i="2"/>
  <c r="U63" i="2"/>
  <c r="L63" i="2"/>
  <c r="C63" i="2"/>
  <c r="K63" i="2"/>
  <c r="V63" i="2"/>
  <c r="AQ63" i="2"/>
  <c r="BA66" i="2"/>
  <c r="AQ67" i="2"/>
  <c r="X67" i="2"/>
  <c r="AB67" i="2" s="1"/>
  <c r="O67" i="2"/>
  <c r="F67" i="2"/>
  <c r="AV67" i="2"/>
  <c r="Q67" i="2"/>
  <c r="G67" i="2"/>
  <c r="AU67" i="2"/>
  <c r="P67" i="2"/>
  <c r="E67" i="2"/>
  <c r="M67" i="2"/>
  <c r="AQ4" i="3"/>
  <c r="X4" i="3"/>
  <c r="O4" i="3"/>
  <c r="F4" i="3"/>
  <c r="AT4" i="3"/>
  <c r="Y4" i="3"/>
  <c r="N4" i="3"/>
  <c r="D4" i="3"/>
  <c r="AR4" i="3"/>
  <c r="T4" i="3"/>
  <c r="H4" i="3"/>
  <c r="P4" i="3"/>
  <c r="C4" i="3"/>
  <c r="AW4" i="3"/>
  <c r="M4" i="3"/>
  <c r="AU4" i="3"/>
  <c r="V4" i="3"/>
  <c r="K4" i="3"/>
  <c r="W4" i="3"/>
  <c r="AV4" i="3"/>
  <c r="AC10" i="3"/>
  <c r="AF10" i="3"/>
  <c r="BB10" i="3"/>
  <c r="BE10" i="3"/>
  <c r="BC10" i="3"/>
  <c r="AY10" i="3"/>
  <c r="AV5" i="3"/>
  <c r="U5" i="3"/>
  <c r="L5" i="3"/>
  <c r="AR5" i="3"/>
  <c r="W5" i="3"/>
  <c r="M5" i="3"/>
  <c r="C5" i="3"/>
  <c r="AS5" i="3"/>
  <c r="T5" i="3"/>
  <c r="H5" i="3"/>
  <c r="N5" i="3"/>
  <c r="BE9" i="3"/>
  <c r="AO9" i="3" s="1"/>
  <c r="BD9" i="3"/>
  <c r="BA9" i="3"/>
  <c r="AY9" i="3"/>
  <c r="AZ9" i="3"/>
  <c r="AJ9" i="3" s="1"/>
  <c r="AO19" i="3"/>
  <c r="I68" i="2"/>
  <c r="U68" i="2"/>
  <c r="K69" i="2"/>
  <c r="W69" i="2"/>
  <c r="W71" i="2"/>
  <c r="N71" i="2"/>
  <c r="E71" i="2"/>
  <c r="AT71" i="2"/>
  <c r="Y71" i="2"/>
  <c r="O71" i="2"/>
  <c r="D71" i="2"/>
  <c r="L71" i="2"/>
  <c r="X71" i="2"/>
  <c r="AV71" i="2"/>
  <c r="D5" i="3"/>
  <c r="P5" i="3"/>
  <c r="AQ5" i="3"/>
  <c r="AS6" i="3"/>
  <c r="Q6" i="3"/>
  <c r="H6" i="3"/>
  <c r="AV6" i="3"/>
  <c r="P6" i="3"/>
  <c r="F6" i="3"/>
  <c r="AT6" i="3"/>
  <c r="V6" i="3"/>
  <c r="K6" i="3"/>
  <c r="M6" i="3"/>
  <c r="Y6" i="3"/>
  <c r="AQ68" i="2"/>
  <c r="X68" i="2"/>
  <c r="O68" i="2"/>
  <c r="AR68" i="2"/>
  <c r="V68" i="2"/>
  <c r="L68" i="2"/>
  <c r="C68" i="2"/>
  <c r="K68" i="2"/>
  <c r="W68" i="2"/>
  <c r="AU68" i="2"/>
  <c r="AV69" i="2"/>
  <c r="U69" i="2"/>
  <c r="L69" i="2"/>
  <c r="C69" i="2"/>
  <c r="AU69" i="2"/>
  <c r="P69" i="2"/>
  <c r="F69" i="2"/>
  <c r="M69" i="2"/>
  <c r="X69" i="2"/>
  <c r="AW69" i="2"/>
  <c r="E5" i="3"/>
  <c r="Q5" i="3"/>
  <c r="AT5" i="3"/>
  <c r="AG10" i="3"/>
  <c r="AO10" i="3" s="1"/>
  <c r="AN9" i="3"/>
  <c r="I5" i="3"/>
  <c r="X5" i="3"/>
  <c r="I66" i="2"/>
  <c r="B66" i="2" s="1"/>
  <c r="S66" i="2"/>
  <c r="AS70" i="2"/>
  <c r="Q70" i="2"/>
  <c r="H70" i="2"/>
  <c r="K70" i="2"/>
  <c r="U70" i="2"/>
  <c r="AU8" i="3"/>
  <c r="T8" i="3"/>
  <c r="K8" i="3"/>
  <c r="S8" i="3"/>
  <c r="H8" i="3"/>
  <c r="AT8" i="3"/>
  <c r="Y8" i="3"/>
  <c r="O8" i="3"/>
  <c r="E8" i="3"/>
  <c r="N8" i="3"/>
  <c r="AQ8" i="3"/>
  <c r="AD9" i="3"/>
  <c r="AD10" i="3"/>
  <c r="AC9" i="3"/>
  <c r="AK9" i="3" s="1"/>
  <c r="G8" i="3"/>
  <c r="V8" i="3"/>
  <c r="AW8" i="3"/>
  <c r="I75" i="2"/>
  <c r="B75" i="2" s="1"/>
  <c r="S75" i="2"/>
  <c r="AB75" i="2" s="1"/>
  <c r="W7" i="3"/>
  <c r="N7" i="3"/>
  <c r="E7" i="3"/>
  <c r="K7" i="3"/>
  <c r="U7" i="3"/>
  <c r="AQ7" i="3"/>
  <c r="AA9" i="3"/>
  <c r="AK12" i="3"/>
  <c r="AN15" i="3"/>
  <c r="AA10" i="3"/>
  <c r="AL16" i="3"/>
  <c r="AL22" i="3"/>
  <c r="AB10" i="3"/>
  <c r="AZ10" i="3"/>
  <c r="AL15" i="3"/>
  <c r="AM18" i="3"/>
  <c r="AM20" i="3"/>
  <c r="AL21" i="3"/>
  <c r="AE9" i="3"/>
  <c r="AM9" i="3" s="1"/>
  <c r="BB9" i="3"/>
  <c r="BA10" i="3"/>
  <c r="B11" i="3"/>
  <c r="AO12" i="3"/>
  <c r="AJ21" i="3"/>
  <c r="AE10" i="3"/>
  <c r="AM10" i="3" s="1"/>
  <c r="BD10" i="3"/>
  <c r="AA11" i="3"/>
  <c r="AI11" i="3" s="1"/>
  <c r="AZ12" i="3"/>
  <c r="AJ12" i="3" s="1"/>
  <c r="AA15" i="3"/>
  <c r="AZ16" i="3"/>
  <c r="AC18" i="3"/>
  <c r="AK18" i="3" s="1"/>
  <c r="BD18" i="3"/>
  <c r="AA19" i="3"/>
  <c r="AI19" i="3" s="1"/>
  <c r="BB19" i="3"/>
  <c r="AL19" i="3" s="1"/>
  <c r="AZ20" i="3"/>
  <c r="AJ20" i="3" s="1"/>
  <c r="AC22" i="3"/>
  <c r="BC23" i="3"/>
  <c r="AE24" i="3"/>
  <c r="AM24" i="3" s="1"/>
  <c r="AZ24" i="3"/>
  <c r="AJ24" i="3" s="1"/>
  <c r="B25" i="3"/>
  <c r="AK25" i="3"/>
  <c r="AO26" i="3"/>
  <c r="AN30" i="3"/>
  <c r="AM32" i="3"/>
  <c r="AL38" i="3"/>
  <c r="AO43" i="3"/>
  <c r="AK44" i="3"/>
  <c r="AM47" i="3"/>
  <c r="AL49" i="3"/>
  <c r="AB11" i="3"/>
  <c r="AJ11" i="3" s="1"/>
  <c r="BC11" i="3"/>
  <c r="AM11" i="3" s="1"/>
  <c r="BA12" i="3"/>
  <c r="AF13" i="3"/>
  <c r="AN13" i="3" s="1"/>
  <c r="AY13" i="3"/>
  <c r="AI13" i="3" s="1"/>
  <c r="AD14" i="3"/>
  <c r="AL14" i="3" s="1"/>
  <c r="BE14" i="3"/>
  <c r="AO14" i="3" s="1"/>
  <c r="AB15" i="3"/>
  <c r="AJ15" i="3" s="1"/>
  <c r="BC15" i="3"/>
  <c r="AM15" i="3" s="1"/>
  <c r="BA16" i="3"/>
  <c r="AK16" i="3" s="1"/>
  <c r="AF17" i="3"/>
  <c r="AN17" i="3" s="1"/>
  <c r="AY17" i="3"/>
  <c r="AI17" i="3" s="1"/>
  <c r="BE18" i="3"/>
  <c r="AO18" i="3" s="1"/>
  <c r="AB19" i="3"/>
  <c r="BC19" i="3"/>
  <c r="AM19" i="3" s="1"/>
  <c r="AY21" i="3"/>
  <c r="AZ22" i="3"/>
  <c r="AJ22" i="3" s="1"/>
  <c r="AD23" i="3"/>
  <c r="AF24" i="3"/>
  <c r="AO30" i="3"/>
  <c r="AL44" i="3"/>
  <c r="AA12" i="3"/>
  <c r="AI12" i="3" s="1"/>
  <c r="AZ13" i="3"/>
  <c r="AJ13" i="3" s="1"/>
  <c r="AA16" i="3"/>
  <c r="AI16" i="3" s="1"/>
  <c r="AZ17" i="3"/>
  <c r="AJ17" i="3" s="1"/>
  <c r="AA20" i="3"/>
  <c r="AI20" i="3" s="1"/>
  <c r="BB20" i="3"/>
  <c r="AL20" i="3" s="1"/>
  <c r="AZ21" i="3"/>
  <c r="AY22" i="3"/>
  <c r="BA22" i="3"/>
  <c r="AG24" i="3"/>
  <c r="AM27" i="3"/>
  <c r="AL31" i="3"/>
  <c r="AO32" i="3"/>
  <c r="AK33" i="3"/>
  <c r="AN38" i="3"/>
  <c r="AJ39" i="3"/>
  <c r="AM40" i="3"/>
  <c r="AL46" i="3"/>
  <c r="AM50" i="3"/>
  <c r="BE11" i="3"/>
  <c r="AO11" i="3" s="1"/>
  <c r="BA13" i="3"/>
  <c r="AF14" i="3"/>
  <c r="AN14" i="3" s="1"/>
  <c r="AY14" i="3"/>
  <c r="BE15" i="3"/>
  <c r="AO15" i="3" s="1"/>
  <c r="AB16" i="3"/>
  <c r="BC16" i="3"/>
  <c r="AM16" i="3" s="1"/>
  <c r="AF18" i="3"/>
  <c r="AO22" i="3"/>
  <c r="AN25" i="3"/>
  <c r="AI28" i="3"/>
  <c r="AL30" i="3"/>
  <c r="AL35" i="3"/>
  <c r="AK37" i="3"/>
  <c r="AO38" i="3"/>
  <c r="AN42" i="3"/>
  <c r="AN44" i="3"/>
  <c r="AL48" i="3"/>
  <c r="AA21" i="3"/>
  <c r="AF22" i="3"/>
  <c r="AN22" i="3" s="1"/>
  <c r="AZ23" i="3"/>
  <c r="BD23" i="3"/>
  <c r="AN23" i="3" s="1"/>
  <c r="AD24" i="3"/>
  <c r="BD24" i="3"/>
  <c r="AO27" i="3"/>
  <c r="AJ28" i="3"/>
  <c r="AN29" i="3"/>
  <c r="AL39" i="3"/>
  <c r="AK41" i="3"/>
  <c r="AO42" i="3"/>
  <c r="AJ45" i="3"/>
  <c r="AL47" i="3"/>
  <c r="AL50" i="3"/>
  <c r="BA14" i="3"/>
  <c r="AK14" i="3" s="1"/>
  <c r="AY15" i="3"/>
  <c r="AC23" i="3"/>
  <c r="AK23" i="3" s="1"/>
  <c r="AM37" i="3"/>
  <c r="AM38" i="3"/>
  <c r="AZ11" i="3"/>
  <c r="AE12" i="3"/>
  <c r="AM12" i="3" s="1"/>
  <c r="AC13" i="3"/>
  <c r="AA14" i="3"/>
  <c r="AI14" i="3" s="1"/>
  <c r="AC17" i="3"/>
  <c r="AK17" i="3" s="1"/>
  <c r="AA18" i="3"/>
  <c r="AI18" i="3" s="1"/>
  <c r="BB18" i="3"/>
  <c r="AL18" i="3" s="1"/>
  <c r="AZ19" i="3"/>
  <c r="AA22" i="3"/>
  <c r="BE22" i="3"/>
  <c r="AA23" i="3"/>
  <c r="AI23" i="3" s="1"/>
  <c r="AE23" i="3"/>
  <c r="AM23" i="3" s="1"/>
  <c r="AC24" i="3"/>
  <c r="AK24" i="3" s="1"/>
  <c r="BB24" i="3"/>
  <c r="AK32" i="3"/>
  <c r="AO33" i="3"/>
  <c r="AO35" i="3"/>
  <c r="AJ36" i="3"/>
  <c r="AN37" i="3"/>
  <c r="AM41" i="3"/>
  <c r="AM43" i="3"/>
  <c r="AL45" i="3"/>
  <c r="AI46" i="3"/>
  <c r="AN50" i="3"/>
  <c r="AB23" i="3"/>
  <c r="AJ23" i="3" s="1"/>
  <c r="BB23" i="3"/>
  <c r="AY24" i="3"/>
  <c r="AI24" i="3" s="1"/>
  <c r="BE24" i="3"/>
  <c r="AB25" i="3"/>
  <c r="AJ25" i="3" s="1"/>
  <c r="BC25" i="3"/>
  <c r="BA26" i="3"/>
  <c r="AK26" i="3" s="1"/>
  <c r="AF27" i="3"/>
  <c r="AN27" i="3" s="1"/>
  <c r="AD28" i="3"/>
  <c r="AL28" i="3" s="1"/>
  <c r="BE28" i="3"/>
  <c r="AO28" i="3" s="1"/>
  <c r="AB29" i="3"/>
  <c r="AJ29" i="3" s="1"/>
  <c r="BC29" i="3"/>
  <c r="AM29" i="3" s="1"/>
  <c r="BA30" i="3"/>
  <c r="AK30" i="3" s="1"/>
  <c r="AF31" i="3"/>
  <c r="AN31" i="3" s="1"/>
  <c r="AD32" i="3"/>
  <c r="AL32" i="3" s="1"/>
  <c r="BE32" i="3"/>
  <c r="AB33" i="3"/>
  <c r="AJ33" i="3" s="1"/>
  <c r="BC33" i="3"/>
  <c r="AM33" i="3" s="1"/>
  <c r="BA34" i="3"/>
  <c r="AK34" i="3" s="1"/>
  <c r="AF35" i="3"/>
  <c r="AN35" i="3" s="1"/>
  <c r="AD36" i="3"/>
  <c r="AL36" i="3" s="1"/>
  <c r="BE36" i="3"/>
  <c r="AO36" i="3" s="1"/>
  <c r="AB37" i="3"/>
  <c r="AJ37" i="3" s="1"/>
  <c r="BC37" i="3"/>
  <c r="BA38" i="3"/>
  <c r="AK38" i="3" s="1"/>
  <c r="AF39" i="3"/>
  <c r="AN39" i="3" s="1"/>
  <c r="AD40" i="3"/>
  <c r="AL40" i="3" s="1"/>
  <c r="BE40" i="3"/>
  <c r="AO40" i="3" s="1"/>
  <c r="AB41" i="3"/>
  <c r="AJ41" i="3" s="1"/>
  <c r="BC41" i="3"/>
  <c r="BA42" i="3"/>
  <c r="AK42" i="3" s="1"/>
  <c r="AY43" i="3"/>
  <c r="BA46" i="3"/>
  <c r="AF47" i="3"/>
  <c r="AY47" i="3"/>
  <c r="BA50" i="3"/>
  <c r="AA26" i="3"/>
  <c r="AI26" i="3" s="1"/>
  <c r="AZ27" i="3"/>
  <c r="AJ27" i="3" s="1"/>
  <c r="AA30" i="3"/>
  <c r="AI30" i="3" s="1"/>
  <c r="AA34" i="3"/>
  <c r="AI34" i="3" s="1"/>
  <c r="BD37" i="3"/>
  <c r="AA38" i="3"/>
  <c r="AI38" i="3" s="1"/>
  <c r="AA42" i="3"/>
  <c r="AI42" i="3" s="1"/>
  <c r="BB42" i="3"/>
  <c r="AL42" i="3" s="1"/>
  <c r="AE44" i="3"/>
  <c r="AM44" i="3" s="1"/>
  <c r="AC45" i="3"/>
  <c r="AK45" i="3" s="1"/>
  <c r="BD45" i="3"/>
  <c r="AN45" i="3" s="1"/>
  <c r="AZ47" i="3"/>
  <c r="AE48" i="3"/>
  <c r="AM48" i="3" s="1"/>
  <c r="AC49" i="3"/>
  <c r="AK49" i="3" s="1"/>
  <c r="BD49" i="3"/>
  <c r="AN49" i="3" s="1"/>
  <c r="AD25" i="3"/>
  <c r="AL25" i="3" s="1"/>
  <c r="BE25" i="3"/>
  <c r="AO25" i="3" s="1"/>
  <c r="AB26" i="3"/>
  <c r="AJ26" i="3" s="1"/>
  <c r="BC26" i="3"/>
  <c r="AM26" i="3" s="1"/>
  <c r="AF28" i="3"/>
  <c r="AN28" i="3" s="1"/>
  <c r="AY28" i="3"/>
  <c r="AD29" i="3"/>
  <c r="AL29" i="3" s="1"/>
  <c r="BE29" i="3"/>
  <c r="AO29" i="3" s="1"/>
  <c r="AB30" i="3"/>
  <c r="AJ30" i="3" s="1"/>
  <c r="BC30" i="3"/>
  <c r="AM30" i="3" s="1"/>
  <c r="AY32" i="3"/>
  <c r="AI32" i="3" s="1"/>
  <c r="AD33" i="3"/>
  <c r="AL33" i="3" s="1"/>
  <c r="BE33" i="3"/>
  <c r="AB34" i="3"/>
  <c r="AJ34" i="3" s="1"/>
  <c r="BC34" i="3"/>
  <c r="AM34" i="3" s="1"/>
  <c r="BA35" i="3"/>
  <c r="AK35" i="3" s="1"/>
  <c r="AF36" i="3"/>
  <c r="AN36" i="3" s="1"/>
  <c r="AY36" i="3"/>
  <c r="AD37" i="3"/>
  <c r="AL37" i="3" s="1"/>
  <c r="BE37" i="3"/>
  <c r="AB38" i="3"/>
  <c r="AJ38" i="3" s="1"/>
  <c r="BC38" i="3"/>
  <c r="BA39" i="3"/>
  <c r="AK39" i="3" s="1"/>
  <c r="AF40" i="3"/>
  <c r="AN40" i="3" s="1"/>
  <c r="AY40" i="3"/>
  <c r="AD41" i="3"/>
  <c r="AL41" i="3" s="1"/>
  <c r="BE41" i="3"/>
  <c r="AB42" i="3"/>
  <c r="AJ42" i="3" s="1"/>
  <c r="BC42" i="3"/>
  <c r="AM42" i="3" s="1"/>
  <c r="AY44" i="3"/>
  <c r="AY48" i="3"/>
  <c r="AB50" i="3"/>
  <c r="AJ50" i="3" s="1"/>
  <c r="AE25" i="3"/>
  <c r="AA27" i="3"/>
  <c r="AI27" i="3" s="1"/>
  <c r="AA31" i="3"/>
  <c r="AI31" i="3" s="1"/>
  <c r="AA35" i="3"/>
  <c r="AI35" i="3" s="1"/>
  <c r="AA39" i="3"/>
  <c r="AI39" i="3" s="1"/>
  <c r="AA43" i="3"/>
  <c r="AI43" i="3" s="1"/>
  <c r="BB43" i="3"/>
  <c r="AL43" i="3" s="1"/>
  <c r="AG44" i="3"/>
  <c r="AO44" i="3" s="1"/>
  <c r="AZ44" i="3"/>
  <c r="AJ44" i="3" s="1"/>
  <c r="AE45" i="3"/>
  <c r="AM45" i="3" s="1"/>
  <c r="AC46" i="3"/>
  <c r="AK46" i="3" s="1"/>
  <c r="BD46" i="3"/>
  <c r="AN46" i="3" s="1"/>
  <c r="AA47" i="3"/>
  <c r="BB47" i="3"/>
  <c r="AG48" i="3"/>
  <c r="AO48" i="3" s="1"/>
  <c r="AZ48" i="3"/>
  <c r="AJ48" i="3" s="1"/>
  <c r="AE49" i="3"/>
  <c r="AM49" i="3" s="1"/>
  <c r="AC50" i="3"/>
  <c r="BD50" i="3"/>
  <c r="AY25" i="3"/>
  <c r="AI25" i="3" s="1"/>
  <c r="BE26" i="3"/>
  <c r="AY29" i="3"/>
  <c r="AI29" i="3" s="1"/>
  <c r="BE30" i="3"/>
  <c r="AY33" i="3"/>
  <c r="AI33" i="3" s="1"/>
  <c r="AD34" i="3"/>
  <c r="AL34" i="3" s="1"/>
  <c r="BE34" i="3"/>
  <c r="AO34" i="3" s="1"/>
  <c r="AB35" i="3"/>
  <c r="AJ35" i="3" s="1"/>
  <c r="BC35" i="3"/>
  <c r="AM35" i="3" s="1"/>
  <c r="AY37" i="3"/>
  <c r="AI37" i="3" s="1"/>
  <c r="BA40" i="3"/>
  <c r="AK40" i="3" s="1"/>
  <c r="AY41" i="3"/>
  <c r="AI41" i="3" s="1"/>
  <c r="AB43" i="3"/>
  <c r="AJ43" i="3" s="1"/>
  <c r="AY45" i="3"/>
  <c r="AI45" i="3" s="1"/>
  <c r="AB47" i="3"/>
  <c r="AJ47" i="3" s="1"/>
  <c r="BA48" i="3"/>
  <c r="AK48" i="3" s="1"/>
  <c r="AY49" i="3"/>
  <c r="AI49" i="3" s="1"/>
  <c r="AA36" i="3"/>
  <c r="AG37" i="3"/>
  <c r="AA40" i="3"/>
  <c r="AG41" i="3"/>
  <c r="AO41" i="3" s="1"/>
  <c r="AA44" i="3"/>
  <c r="AG45" i="3"/>
  <c r="AO45" i="3" s="1"/>
  <c r="BD47" i="3"/>
  <c r="AA48" i="3"/>
  <c r="AG49" i="3"/>
  <c r="AO49" i="3" s="1"/>
  <c r="AY50" i="3"/>
  <c r="AI50" i="3" s="1"/>
  <c r="BE75" i="2" l="1"/>
  <c r="B46" i="2"/>
  <c r="BB37" i="2"/>
  <c r="B13" i="2"/>
  <c r="BE15" i="2"/>
  <c r="AJ54" i="2"/>
  <c r="B7" i="3"/>
  <c r="B70" i="2"/>
  <c r="AZ75" i="2"/>
  <c r="BB42" i="2"/>
  <c r="AZ54" i="2"/>
  <c r="BB75" i="2"/>
  <c r="BB28" i="2"/>
  <c r="AY31" i="2"/>
  <c r="BB23" i="2"/>
  <c r="BD15" i="2"/>
  <c r="AY7" i="2"/>
  <c r="AM15" i="2"/>
  <c r="BA15" i="2"/>
  <c r="B57" i="2"/>
  <c r="AZ52" i="2"/>
  <c r="AG18" i="2"/>
  <c r="AG25" i="2"/>
  <c r="AF9" i="2"/>
  <c r="AB7" i="3"/>
  <c r="AD23" i="2"/>
  <c r="BB21" i="2"/>
  <c r="BE23" i="2"/>
  <c r="AZ15" i="2"/>
  <c r="AY39" i="2"/>
  <c r="BE7" i="2"/>
  <c r="AY15" i="2"/>
  <c r="BD46" i="2"/>
  <c r="AZ66" i="2"/>
  <c r="BB66" i="2"/>
  <c r="AY54" i="2"/>
  <c r="AZ7" i="2"/>
  <c r="BE31" i="2"/>
  <c r="AO31" i="2" s="1"/>
  <c r="AE30" i="2"/>
  <c r="BC46" i="2"/>
  <c r="B15" i="2"/>
  <c r="AE7" i="2"/>
  <c r="AM7" i="2" s="1"/>
  <c r="AC42" i="2"/>
  <c r="BC54" i="2"/>
  <c r="B33" i="2"/>
  <c r="AY46" i="2"/>
  <c r="AE21" i="2"/>
  <c r="AZ31" i="2"/>
  <c r="BB54" i="2"/>
  <c r="BB7" i="2"/>
  <c r="B63" i="2"/>
  <c r="AC66" i="2"/>
  <c r="AK66" i="2" s="1"/>
  <c r="AZ57" i="2"/>
  <c r="B39" i="2"/>
  <c r="B7" i="2"/>
  <c r="AZ46" i="2"/>
  <c r="BB31" i="2"/>
  <c r="BA31" i="2"/>
  <c r="AC62" i="2"/>
  <c r="BC66" i="2"/>
  <c r="BC39" i="2"/>
  <c r="BB46" i="2"/>
  <c r="BC30" i="2"/>
  <c r="AM30" i="2" s="1"/>
  <c r="BA7" i="3"/>
  <c r="B31" i="2"/>
  <c r="BA46" i="2"/>
  <c r="AC70" i="2"/>
  <c r="B54" i="2"/>
  <c r="AY66" i="2"/>
  <c r="BE46" i="2"/>
  <c r="AE57" i="2"/>
  <c r="B23" i="2"/>
  <c r="AD44" i="2"/>
  <c r="B55" i="2"/>
  <c r="AD52" i="2"/>
  <c r="AF45" i="2"/>
  <c r="BC75" i="2"/>
  <c r="AZ23" i="2"/>
  <c r="BA39" i="2"/>
  <c r="BC23" i="2"/>
  <c r="AZ36" i="2"/>
  <c r="BB63" i="2"/>
  <c r="BA75" i="2"/>
  <c r="BD75" i="2"/>
  <c r="B29" i="2"/>
  <c r="BA23" i="2"/>
  <c r="AB34" i="2"/>
  <c r="B28" i="2"/>
  <c r="BD7" i="3"/>
  <c r="AZ39" i="2"/>
  <c r="BD19" i="2"/>
  <c r="AC22" i="2"/>
  <c r="BE20" i="2"/>
  <c r="AA16" i="2"/>
  <c r="AG6" i="2"/>
  <c r="AF20" i="2"/>
  <c r="AG58" i="2"/>
  <c r="AE50" i="2"/>
  <c r="B18" i="2"/>
  <c r="BD39" i="2"/>
  <c r="AN39" i="2" s="1"/>
  <c r="AY23" i="2"/>
  <c r="AY4" i="2"/>
  <c r="B65" i="2"/>
  <c r="AB27" i="2"/>
  <c r="BC8" i="2"/>
  <c r="AZ68" i="2"/>
  <c r="BB71" i="2"/>
  <c r="BC62" i="2"/>
  <c r="B37" i="2"/>
  <c r="AY44" i="2"/>
  <c r="BD23" i="2"/>
  <c r="AB74" i="2"/>
  <c r="B8" i="3"/>
  <c r="AY71" i="2"/>
  <c r="AF69" i="2"/>
  <c r="BD69" i="2"/>
  <c r="B6" i="3"/>
  <c r="BE67" i="2"/>
  <c r="BD63" i="2"/>
  <c r="BC65" i="2"/>
  <c r="B58" i="2"/>
  <c r="BB58" i="2"/>
  <c r="AD59" i="2"/>
  <c r="AG44" i="2"/>
  <c r="AD49" i="2"/>
  <c r="B40" i="2"/>
  <c r="B22" i="2"/>
  <c r="AZ11" i="2"/>
  <c r="BD68" i="2"/>
  <c r="BB55" i="2"/>
  <c r="AG28" i="2"/>
  <c r="AF27" i="2"/>
  <c r="B43" i="2"/>
  <c r="BD61" i="2"/>
  <c r="AE61" i="2"/>
  <c r="B42" i="2"/>
  <c r="BC35" i="2"/>
  <c r="AE13" i="2"/>
  <c r="BB26" i="2"/>
  <c r="BB34" i="2"/>
  <c r="B12" i="2"/>
  <c r="BC14" i="2"/>
  <c r="B5" i="2"/>
  <c r="BD8" i="3"/>
  <c r="B68" i="2"/>
  <c r="BC60" i="2"/>
  <c r="AG35" i="2"/>
  <c r="BB25" i="2"/>
  <c r="B69" i="2"/>
  <c r="BE6" i="3"/>
  <c r="BD72" i="2"/>
  <c r="AA67" i="2"/>
  <c r="AD58" i="2"/>
  <c r="AB53" i="2"/>
  <c r="BA56" i="2"/>
  <c r="BA51" i="2"/>
  <c r="AD37" i="2"/>
  <c r="BD33" i="2"/>
  <c r="B49" i="2"/>
  <c r="AC43" i="2"/>
  <c r="BA38" i="2"/>
  <c r="AE38" i="2"/>
  <c r="BA9" i="2"/>
  <c r="BE6" i="2"/>
  <c r="AD75" i="2"/>
  <c r="AL75" i="2" s="1"/>
  <c r="AA65" i="2"/>
  <c r="BE48" i="2"/>
  <c r="BD27" i="2"/>
  <c r="AN27" i="2" s="1"/>
  <c r="AC24" i="2"/>
  <c r="AN18" i="3"/>
  <c r="BE56" i="2"/>
  <c r="AD51" i="2"/>
  <c r="BC44" i="2"/>
  <c r="BA49" i="2"/>
  <c r="BA35" i="2"/>
  <c r="AL26" i="3"/>
  <c r="BB39" i="2"/>
  <c r="AN24" i="3"/>
  <c r="BB8" i="3"/>
  <c r="AG5" i="3"/>
  <c r="AZ7" i="3"/>
  <c r="AJ7" i="3" s="1"/>
  <c r="BE4" i="3"/>
  <c r="AG4" i="3"/>
  <c r="BE65" i="2"/>
  <c r="BC6" i="3"/>
  <c r="AG72" i="2"/>
  <c r="AD72" i="2"/>
  <c r="BD55" i="2"/>
  <c r="AF55" i="2"/>
  <c r="AF62" i="2"/>
  <c r="BD45" i="2"/>
  <c r="AN45" i="2" s="1"/>
  <c r="BD56" i="2"/>
  <c r="BE42" i="2"/>
  <c r="AE32" i="2"/>
  <c r="AF29" i="2"/>
  <c r="AG16" i="2"/>
  <c r="AY22" i="2"/>
  <c r="B11" i="2"/>
  <c r="BC16" i="2"/>
  <c r="BD34" i="2"/>
  <c r="BE25" i="2"/>
  <c r="AF10" i="2"/>
  <c r="AM46" i="3"/>
  <c r="AN11" i="3"/>
  <c r="AL27" i="3"/>
  <c r="AK20" i="3"/>
  <c r="AL24" i="3"/>
  <c r="AI15" i="3"/>
  <c r="AJ16" i="3"/>
  <c r="AL23" i="3"/>
  <c r="AL10" i="3"/>
  <c r="AA71" i="2"/>
  <c r="AI71" i="2" s="1"/>
  <c r="BA5" i="3"/>
  <c r="BB68" i="2"/>
  <c r="B4" i="3"/>
  <c r="AA74" i="2"/>
  <c r="AG64" i="2"/>
  <c r="BD50" i="2"/>
  <c r="AG53" i="2"/>
  <c r="AC51" i="2"/>
  <c r="AK51" i="2" s="1"/>
  <c r="AG42" i="2"/>
  <c r="BA47" i="2"/>
  <c r="AC35" i="2"/>
  <c r="AC48" i="2"/>
  <c r="AC39" i="2"/>
  <c r="AC38" i="2"/>
  <c r="BE28" i="2"/>
  <c r="AO28" i="2" s="1"/>
  <c r="BA5" i="2"/>
  <c r="AI48" i="3"/>
  <c r="AE7" i="3"/>
  <c r="AL9" i="3"/>
  <c r="AF8" i="3"/>
  <c r="AN8" i="3" s="1"/>
  <c r="B64" i="2"/>
  <c r="AZ62" i="2"/>
  <c r="AG50" i="2"/>
  <c r="AC59" i="2"/>
  <c r="AY56" i="2"/>
  <c r="AG37" i="2"/>
  <c r="AZ53" i="2"/>
  <c r="B44" i="2"/>
  <c r="AA40" i="2"/>
  <c r="B27" i="2"/>
  <c r="BE43" i="2"/>
  <c r="AA18" i="2"/>
  <c r="B32" i="2"/>
  <c r="AE18" i="2"/>
  <c r="B9" i="2"/>
  <c r="AG8" i="2"/>
  <c r="AG22" i="2"/>
  <c r="AD34" i="2"/>
  <c r="AL34" i="2" s="1"/>
  <c r="AA4" i="2"/>
  <c r="AB10" i="2"/>
  <c r="AN26" i="3"/>
  <c r="AO24" i="3"/>
  <c r="AJ75" i="2"/>
  <c r="BA69" i="2"/>
  <c r="B71" i="2"/>
  <c r="AC63" i="2"/>
  <c r="AF60" i="2"/>
  <c r="B53" i="2"/>
  <c r="AA57" i="2"/>
  <c r="BC53" i="2"/>
  <c r="AC33" i="2"/>
  <c r="B30" i="2"/>
  <c r="AA29" i="2"/>
  <c r="B8" i="2"/>
  <c r="AB17" i="2"/>
  <c r="BC17" i="2"/>
  <c r="AY12" i="2"/>
  <c r="BD5" i="2"/>
  <c r="BB5" i="2"/>
  <c r="BE66" i="2"/>
  <c r="BE39" i="2"/>
  <c r="BD7" i="2"/>
  <c r="BA7" i="2"/>
  <c r="BE27" i="2"/>
  <c r="AA47" i="2"/>
  <c r="AA43" i="2"/>
  <c r="AY29" i="2"/>
  <c r="AG20" i="2"/>
  <c r="AO20" i="2" s="1"/>
  <c r="BB13" i="2"/>
  <c r="BA41" i="2"/>
  <c r="AN43" i="3"/>
  <c r="AM31" i="3"/>
  <c r="AM36" i="3"/>
  <c r="AM22" i="3"/>
  <c r="AN21" i="3"/>
  <c r="AI44" i="3"/>
  <c r="AM25" i="3"/>
  <c r="AF5" i="3"/>
  <c r="AD68" i="2"/>
  <c r="AF6" i="3"/>
  <c r="AG71" i="2"/>
  <c r="BA4" i="3"/>
  <c r="AZ74" i="2"/>
  <c r="BC71" i="2"/>
  <c r="AD73" i="2"/>
  <c r="B60" i="2"/>
  <c r="BD51" i="2"/>
  <c r="BD38" i="2"/>
  <c r="B36" i="2"/>
  <c r="AF36" i="2"/>
  <c r="AB19" i="2"/>
  <c r="AB41" i="2"/>
  <c r="BB10" i="2"/>
  <c r="AB5" i="2"/>
  <c r="AK36" i="3"/>
  <c r="AL11" i="3"/>
  <c r="BB15" i="2"/>
  <c r="AD69" i="2"/>
  <c r="BB6" i="3"/>
  <c r="BC73" i="2"/>
  <c r="AB64" i="2"/>
  <c r="BC61" i="2"/>
  <c r="BA44" i="2"/>
  <c r="BD59" i="2"/>
  <c r="AE56" i="2"/>
  <c r="BB40" i="2"/>
  <c r="B35" i="2"/>
  <c r="AB30" i="2"/>
  <c r="BE32" i="2"/>
  <c r="BB8" i="2"/>
  <c r="AD11" i="2"/>
  <c r="AZ27" i="2"/>
  <c r="AB26" i="2"/>
  <c r="BE24" i="2"/>
  <c r="AB24" i="2"/>
  <c r="AF12" i="2"/>
  <c r="BD12" i="2"/>
  <c r="AC14" i="2"/>
  <c r="AK43" i="3"/>
  <c r="AO21" i="3"/>
  <c r="AO17" i="3"/>
  <c r="AJ46" i="3"/>
  <c r="AK27" i="3"/>
  <c r="AN19" i="3"/>
  <c r="AL37" i="2"/>
  <c r="BA70" i="2"/>
  <c r="BE70" i="2"/>
  <c r="BD70" i="2"/>
  <c r="AE62" i="2"/>
  <c r="AM62" i="2" s="1"/>
  <c r="AG49" i="2"/>
  <c r="AO37" i="3"/>
  <c r="AI9" i="3"/>
  <c r="AY68" i="2"/>
  <c r="BA68" i="2"/>
  <c r="AF71" i="2"/>
  <c r="BD4" i="3"/>
  <c r="BB73" i="2"/>
  <c r="AL73" i="2" s="1"/>
  <c r="BB72" i="2"/>
  <c r="AL72" i="2" s="1"/>
  <c r="AN55" i="2"/>
  <c r="AI36" i="3"/>
  <c r="AI47" i="3"/>
  <c r="AI22" i="3"/>
  <c r="AI21" i="3"/>
  <c r="AY7" i="3"/>
  <c r="BC7" i="3"/>
  <c r="BB7" i="3"/>
  <c r="BE7" i="3"/>
  <c r="BE8" i="3"/>
  <c r="BC8" i="3"/>
  <c r="AB6" i="3"/>
  <c r="AG6" i="3"/>
  <c r="AO6" i="3" s="1"/>
  <c r="AE70" i="2"/>
  <c r="AE5" i="3"/>
  <c r="AE4" i="3"/>
  <c r="AY63" i="2"/>
  <c r="AZ63" i="2"/>
  <c r="AG67" i="2"/>
  <c r="AO67" i="2" s="1"/>
  <c r="BD74" i="2"/>
  <c r="AD65" i="2"/>
  <c r="BE71" i="2"/>
  <c r="BD73" i="2"/>
  <c r="AY73" i="2"/>
  <c r="B73" i="2"/>
  <c r="AZ70" i="2"/>
  <c r="BC72" i="2"/>
  <c r="BC64" i="2"/>
  <c r="BC63" i="2"/>
  <c r="AG55" i="2"/>
  <c r="AY55" i="2"/>
  <c r="AF58" i="2"/>
  <c r="AE58" i="2"/>
  <c r="AE64" i="2"/>
  <c r="AE60" i="2"/>
  <c r="AM60" i="2" s="1"/>
  <c r="AZ50" i="2"/>
  <c r="AC65" i="2"/>
  <c r="AZ61" i="2"/>
  <c r="BA45" i="2"/>
  <c r="AE53" i="2"/>
  <c r="BC55" i="2"/>
  <c r="AY58" i="2"/>
  <c r="AF52" i="2"/>
  <c r="BC42" i="2"/>
  <c r="AY42" i="2"/>
  <c r="BA42" i="2"/>
  <c r="AE59" i="2"/>
  <c r="AA56" i="2"/>
  <c r="AG56" i="2"/>
  <c r="AO56" i="2" s="1"/>
  <c r="BB33" i="2"/>
  <c r="AZ33" i="2"/>
  <c r="AY33" i="2"/>
  <c r="AD28" i="2"/>
  <c r="AL28" i="2" s="1"/>
  <c r="BE50" i="2"/>
  <c r="AF49" i="2"/>
  <c r="AC47" i="2"/>
  <c r="AC60" i="2"/>
  <c r="BC40" i="2"/>
  <c r="AG54" i="2"/>
  <c r="AO54" i="2" s="1"/>
  <c r="AB48" i="2"/>
  <c r="AA48" i="2"/>
  <c r="BD48" i="2"/>
  <c r="AD48" i="2"/>
  <c r="AD40" i="2"/>
  <c r="B47" i="2"/>
  <c r="BD28" i="2"/>
  <c r="AC18" i="2"/>
  <c r="AK18" i="2" s="1"/>
  <c r="AB18" i="2"/>
  <c r="BC47" i="2"/>
  <c r="AD43" i="2"/>
  <c r="AY43" i="2"/>
  <c r="AI43" i="2" s="1"/>
  <c r="AE40" i="2"/>
  <c r="AF30" i="2"/>
  <c r="BA28" i="2"/>
  <c r="AZ21" i="2"/>
  <c r="AY21" i="2"/>
  <c r="BC58" i="2"/>
  <c r="BE36" i="2"/>
  <c r="AG30" i="2"/>
  <c r="AG32" i="2"/>
  <c r="AO32" i="2" s="1"/>
  <c r="AY32" i="2"/>
  <c r="BA29" i="2"/>
  <c r="AE28" i="2"/>
  <c r="BC38" i="2"/>
  <c r="AA33" i="2"/>
  <c r="BE9" i="2"/>
  <c r="AC17" i="2"/>
  <c r="BA22" i="2"/>
  <c r="AK22" i="2" s="1"/>
  <c r="AZ22" i="2"/>
  <c r="AC16" i="2"/>
  <c r="AE11" i="2"/>
  <c r="BE52" i="2"/>
  <c r="AD26" i="2"/>
  <c r="AL26" i="2" s="1"/>
  <c r="AY24" i="2"/>
  <c r="AC20" i="2"/>
  <c r="AB20" i="2"/>
  <c r="BB30" i="2"/>
  <c r="BC19" i="2"/>
  <c r="AZ18" i="2"/>
  <c r="AF43" i="2"/>
  <c r="AA41" i="2"/>
  <c r="BC41" i="2"/>
  <c r="AY34" i="2"/>
  <c r="AB4" i="2"/>
  <c r="BB6" i="2"/>
  <c r="AZ10" i="2"/>
  <c r="AJ10" i="2" s="1"/>
  <c r="BE10" i="2"/>
  <c r="BC12" i="2"/>
  <c r="BD6" i="2"/>
  <c r="AE6" i="2"/>
  <c r="B4" i="2"/>
  <c r="AF14" i="2"/>
  <c r="AD4" i="2"/>
  <c r="BD4" i="2"/>
  <c r="BC13" i="2"/>
  <c r="AM13" i="2" s="1"/>
  <c r="AF4" i="2"/>
  <c r="BE5" i="3"/>
  <c r="AC45" i="2"/>
  <c r="AB45" i="2"/>
  <c r="AG63" i="2"/>
  <c r="AJ19" i="3"/>
  <c r="AC7" i="3"/>
  <c r="AD7" i="3"/>
  <c r="AA7" i="3"/>
  <c r="AD8" i="3"/>
  <c r="BB5" i="3"/>
  <c r="BC69" i="2"/>
  <c r="AE69" i="2"/>
  <c r="AZ5" i="3"/>
  <c r="AN10" i="3"/>
  <c r="AB4" i="3"/>
  <c r="AF4" i="3"/>
  <c r="BD67" i="2"/>
  <c r="AD63" i="2"/>
  <c r="AL63" i="2" s="1"/>
  <c r="AC46" i="2"/>
  <c r="AK46" i="2" s="1"/>
  <c r="AA46" i="2"/>
  <c r="AI46" i="2" s="1"/>
  <c r="AF46" i="2"/>
  <c r="AN46" i="2" s="1"/>
  <c r="AF7" i="3"/>
  <c r="BB70" i="2"/>
  <c r="AA69" i="2"/>
  <c r="AF72" i="2"/>
  <c r="AF70" i="2"/>
  <c r="AN70" i="2" s="1"/>
  <c r="AA64" i="2"/>
  <c r="AE63" i="2"/>
  <c r="AC64" i="2"/>
  <c r="BB64" i="2"/>
  <c r="BA60" i="2"/>
  <c r="AB55" i="2"/>
  <c r="AA55" i="2"/>
  <c r="AD45" i="2"/>
  <c r="AA15" i="2"/>
  <c r="AG15" i="2"/>
  <c r="AO15" i="2" s="1"/>
  <c r="AB70" i="2"/>
  <c r="AY61" i="2"/>
  <c r="AD61" i="2"/>
  <c r="AA61" i="2"/>
  <c r="AC53" i="2"/>
  <c r="AD53" i="2"/>
  <c r="AZ59" i="2"/>
  <c r="AE67" i="2"/>
  <c r="AE54" i="2"/>
  <c r="AM54" i="2" s="1"/>
  <c r="BA58" i="2"/>
  <c r="BB51" i="2"/>
  <c r="AC37" i="2"/>
  <c r="BB69" i="2"/>
  <c r="BB59" i="2"/>
  <c r="AL59" i="2" s="1"/>
  <c r="AD33" i="2"/>
  <c r="AD50" i="2"/>
  <c r="BE49" i="2"/>
  <c r="AB31" i="2"/>
  <c r="AJ31" i="2" s="1"/>
  <c r="BE58" i="2"/>
  <c r="BA48" i="2"/>
  <c r="AY48" i="2"/>
  <c r="AG46" i="2"/>
  <c r="AO46" i="2" s="1"/>
  <c r="AZ40" i="2"/>
  <c r="AB35" i="2"/>
  <c r="AF28" i="2"/>
  <c r="AG13" i="2"/>
  <c r="AC54" i="2"/>
  <c r="AK54" i="2" s="1"/>
  <c r="AE47" i="2"/>
  <c r="AF47" i="2"/>
  <c r="BB43" i="2"/>
  <c r="AC28" i="2"/>
  <c r="AG47" i="2"/>
  <c r="BC33" i="2"/>
  <c r="BE62" i="2"/>
  <c r="AA36" i="2"/>
  <c r="BD36" i="2"/>
  <c r="AD31" i="2"/>
  <c r="AG38" i="2"/>
  <c r="AB33" i="2"/>
  <c r="AJ33" i="2" s="1"/>
  <c r="BA32" i="2"/>
  <c r="AG9" i="2"/>
  <c r="AC9" i="2"/>
  <c r="AK9" i="2" s="1"/>
  <c r="AE9" i="2"/>
  <c r="AD17" i="2"/>
  <c r="AF17" i="2"/>
  <c r="BD17" i="2"/>
  <c r="AO25" i="2"/>
  <c r="AD22" i="2"/>
  <c r="B16" i="2"/>
  <c r="AA11" i="2"/>
  <c r="AD9" i="2"/>
  <c r="BB35" i="2"/>
  <c r="AY19" i="2"/>
  <c r="AE16" i="2"/>
  <c r="AC26" i="2"/>
  <c r="BC26" i="2"/>
  <c r="BD24" i="2"/>
  <c r="AF22" i="2"/>
  <c r="BB20" i="2"/>
  <c r="BC20" i="2"/>
  <c r="AG19" i="2"/>
  <c r="BE37" i="2"/>
  <c r="AE41" i="2"/>
  <c r="AM41" i="2" s="1"/>
  <c r="BB41" i="2"/>
  <c r="B41" i="2"/>
  <c r="B34" i="2"/>
  <c r="BA34" i="2"/>
  <c r="BC25" i="2"/>
  <c r="BC4" i="2"/>
  <c r="AD13" i="2"/>
  <c r="AL13" i="2" s="1"/>
  <c r="BA12" i="2"/>
  <c r="AC11" i="2"/>
  <c r="B10" i="2"/>
  <c r="AD12" i="2"/>
  <c r="AC12" i="2"/>
  <c r="AB11" i="2"/>
  <c r="AC6" i="2"/>
  <c r="AA6" i="2"/>
  <c r="AZ6" i="2"/>
  <c r="AY6" i="2"/>
  <c r="AE5" i="2"/>
  <c r="AZ14" i="2"/>
  <c r="AG14" i="2"/>
  <c r="AF6" i="2"/>
  <c r="BD18" i="2"/>
  <c r="AF5" i="2"/>
  <c r="AD18" i="2"/>
  <c r="AG8" i="3"/>
  <c r="BA6" i="3"/>
  <c r="AZ6" i="3"/>
  <c r="AK10" i="3"/>
  <c r="AD5" i="3"/>
  <c r="AL5" i="3" s="1"/>
  <c r="AD4" i="3"/>
  <c r="AZ4" i="3"/>
  <c r="AY4" i="3"/>
  <c r="AY70" i="2"/>
  <c r="AE75" i="2"/>
  <c r="AM75" i="2" s="1"/>
  <c r="AC74" i="2"/>
  <c r="AY74" i="2"/>
  <c r="AG65" i="2"/>
  <c r="AC57" i="2"/>
  <c r="AD57" i="2"/>
  <c r="AY69" i="2"/>
  <c r="BE73" i="2"/>
  <c r="AE73" i="2"/>
  <c r="BA72" i="2"/>
  <c r="AC72" i="2"/>
  <c r="AG70" i="2"/>
  <c r="AO70" i="2" s="1"/>
  <c r="BA62" i="2"/>
  <c r="AK62" i="2" s="1"/>
  <c r="BA64" i="2"/>
  <c r="AZ64" i="2"/>
  <c r="AJ64" i="2" s="1"/>
  <c r="BD62" i="2"/>
  <c r="AN62" i="2" s="1"/>
  <c r="AC55" i="2"/>
  <c r="BE45" i="2"/>
  <c r="BE61" i="2"/>
  <c r="BB61" i="2"/>
  <c r="BA53" i="2"/>
  <c r="BE53" i="2"/>
  <c r="BA65" i="2"/>
  <c r="BB62" i="2"/>
  <c r="BD53" i="2"/>
  <c r="AF57" i="2"/>
  <c r="AA51" i="2"/>
  <c r="AE51" i="2"/>
  <c r="AZ69" i="2"/>
  <c r="B59" i="2"/>
  <c r="AY59" i="2"/>
  <c r="AB56" i="2"/>
  <c r="AY53" i="2"/>
  <c r="AE44" i="2"/>
  <c r="AZ44" i="2"/>
  <c r="BB44" i="2"/>
  <c r="AL44" i="2" s="1"/>
  <c r="BC49" i="2"/>
  <c r="BD49" i="2"/>
  <c r="AY52" i="2"/>
  <c r="AA45" i="2"/>
  <c r="BA55" i="2"/>
  <c r="BC27" i="2"/>
  <c r="BA27" i="2"/>
  <c r="AE27" i="2"/>
  <c r="AA27" i="2"/>
  <c r="AD27" i="2"/>
  <c r="AC27" i="2"/>
  <c r="BD52" i="2"/>
  <c r="AY47" i="2"/>
  <c r="BA37" i="2"/>
  <c r="AC21" i="2"/>
  <c r="AB21" i="2"/>
  <c r="AJ21" i="2" s="1"/>
  <c r="AE55" i="2"/>
  <c r="BE33" i="2"/>
  <c r="AE46" i="2"/>
  <c r="AG33" i="2"/>
  <c r="AD56" i="2"/>
  <c r="AE36" i="2"/>
  <c r="BB36" i="2"/>
  <c r="AF64" i="2"/>
  <c r="AZ32" i="2"/>
  <c r="BD32" i="2"/>
  <c r="AZ30" i="2"/>
  <c r="BE29" i="2"/>
  <c r="AY27" i="2"/>
  <c r="AF38" i="2"/>
  <c r="BB38" i="2"/>
  <c r="AC32" i="2"/>
  <c r="BC52" i="2"/>
  <c r="BD9" i="2"/>
  <c r="AF8" i="2"/>
  <c r="AE23" i="2"/>
  <c r="BA17" i="2"/>
  <c r="BC24" i="2"/>
  <c r="AE22" i="2"/>
  <c r="BE22" i="2"/>
  <c r="AO22" i="2" s="1"/>
  <c r="AY11" i="2"/>
  <c r="BE11" i="2"/>
  <c r="BE16" i="2"/>
  <c r="AF16" i="2"/>
  <c r="BA26" i="2"/>
  <c r="BE21" i="2"/>
  <c r="AF19" i="2"/>
  <c r="AN19" i="2" s="1"/>
  <c r="AC19" i="2"/>
  <c r="BB19" i="2"/>
  <c r="AF31" i="2"/>
  <c r="AN31" i="2" s="1"/>
  <c r="AF44" i="2"/>
  <c r="AG34" i="2"/>
  <c r="AF33" i="2"/>
  <c r="AN33" i="2" s="1"/>
  <c r="BE12" i="2"/>
  <c r="AF11" i="2"/>
  <c r="AZ12" i="2"/>
  <c r="B6" i="2"/>
  <c r="AG4" i="2"/>
  <c r="AA14" i="2"/>
  <c r="BB14" i="2"/>
  <c r="BC18" i="2"/>
  <c r="AA5" i="2"/>
  <c r="BB74" i="2"/>
  <c r="AC4" i="3"/>
  <c r="AK70" i="2"/>
  <c r="AK50" i="3"/>
  <c r="AK22" i="3"/>
  <c r="AI10" i="3"/>
  <c r="AD6" i="3"/>
  <c r="AE6" i="3"/>
  <c r="AM6" i="3" s="1"/>
  <c r="AY5" i="3"/>
  <c r="AO71" i="2"/>
  <c r="AC68" i="2"/>
  <c r="AK68" i="2" s="1"/>
  <c r="AC5" i="3"/>
  <c r="AC8" i="3"/>
  <c r="AC6" i="3"/>
  <c r="BC4" i="3"/>
  <c r="AG74" i="2"/>
  <c r="B74" i="2"/>
  <c r="AD74" i="2"/>
  <c r="AL74" i="2" s="1"/>
  <c r="BD65" i="2"/>
  <c r="AG52" i="2"/>
  <c r="AO52" i="2" s="1"/>
  <c r="AG68" i="2"/>
  <c r="BA73" i="2"/>
  <c r="AF66" i="2"/>
  <c r="AN66" i="2" s="1"/>
  <c r="B72" i="2"/>
  <c r="AZ72" i="2"/>
  <c r="AA70" i="2"/>
  <c r="BE63" i="2"/>
  <c r="AD55" i="2"/>
  <c r="AL55" i="2" s="1"/>
  <c r="BA71" i="2"/>
  <c r="BA63" i="2"/>
  <c r="BD60" i="2"/>
  <c r="AN60" i="2" s="1"/>
  <c r="AA39" i="2"/>
  <c r="AI39" i="2" s="1"/>
  <c r="AG39" i="2"/>
  <c r="AO39" i="2" s="1"/>
  <c r="AE39" i="2"/>
  <c r="AM39" i="2" s="1"/>
  <c r="AA7" i="2"/>
  <c r="AI7" i="2" s="1"/>
  <c r="AF7" i="2"/>
  <c r="AD7" i="2"/>
  <c r="AL7" i="2" s="1"/>
  <c r="AG7" i="2"/>
  <c r="AO7" i="2" s="1"/>
  <c r="AB65" i="2"/>
  <c r="BA59" i="2"/>
  <c r="AB51" i="2"/>
  <c r="AG57" i="2"/>
  <c r="AB63" i="2"/>
  <c r="AA62" i="2"/>
  <c r="BC70" i="2"/>
  <c r="AZ56" i="2"/>
  <c r="BC56" i="2"/>
  <c r="AM56" i="2" s="1"/>
  <c r="AA42" i="2"/>
  <c r="AB42" i="2"/>
  <c r="AB28" i="2"/>
  <c r="AA28" i="2"/>
  <c r="AE49" i="2"/>
  <c r="AB49" i="2"/>
  <c r="BD40" i="2"/>
  <c r="AA49" i="2"/>
  <c r="BB52" i="2"/>
  <c r="AL52" i="2" s="1"/>
  <c r="AF48" i="2"/>
  <c r="AN48" i="2" s="1"/>
  <c r="AE48" i="2"/>
  <c r="AE42" i="2"/>
  <c r="AM42" i="2" s="1"/>
  <c r="BE44" i="2"/>
  <c r="AO44" i="2" s="1"/>
  <c r="AD35" i="2"/>
  <c r="AL35" i="2" s="1"/>
  <c r="AB23" i="2"/>
  <c r="AJ23" i="2" s="1"/>
  <c r="AE52" i="2"/>
  <c r="AB47" i="2"/>
  <c r="AD46" i="2"/>
  <c r="AL46" i="2" s="1"/>
  <c r="AE43" i="2"/>
  <c r="BE35" i="2"/>
  <c r="AB36" i="2"/>
  <c r="AJ36" i="2" s="1"/>
  <c r="BD29" i="2"/>
  <c r="AN29" i="2" s="1"/>
  <c r="BC29" i="2"/>
  <c r="AG27" i="2"/>
  <c r="AO27" i="2" s="1"/>
  <c r="B38" i="2"/>
  <c r="AY30" i="2"/>
  <c r="AY8" i="2"/>
  <c r="BE8" i="2"/>
  <c r="BA8" i="2"/>
  <c r="AZ17" i="2"/>
  <c r="BB22" i="2"/>
  <c r="AY20" i="2"/>
  <c r="BA20" i="2"/>
  <c r="BD13" i="2"/>
  <c r="AB7" i="2"/>
  <c r="AJ7" i="2" s="1"/>
  <c r="AF25" i="2"/>
  <c r="AY16" i="2"/>
  <c r="AI16" i="2" s="1"/>
  <c r="AC30" i="2"/>
  <c r="BD26" i="2"/>
  <c r="AA26" i="2"/>
  <c r="AB25" i="2"/>
  <c r="AG24" i="2"/>
  <c r="AD20" i="2"/>
  <c r="AL20" i="2" s="1"/>
  <c r="B19" i="2"/>
  <c r="AA22" i="2"/>
  <c r="BE19" i="2"/>
  <c r="AF42" i="2"/>
  <c r="AD41" i="2"/>
  <c r="AG41" i="2"/>
  <c r="AC41" i="2"/>
  <c r="AZ34" i="2"/>
  <c r="BC34" i="2"/>
  <c r="BB32" i="2"/>
  <c r="AA25" i="2"/>
  <c r="AE17" i="2"/>
  <c r="AM17" i="2" s="1"/>
  <c r="AC10" i="2"/>
  <c r="AG10" i="2"/>
  <c r="AO10" i="2" s="1"/>
  <c r="BA10" i="2"/>
  <c r="AE12" i="2"/>
  <c r="AM12" i="2" s="1"/>
  <c r="BB4" i="2"/>
  <c r="B14" i="2"/>
  <c r="AY14" i="2"/>
  <c r="BE18" i="2"/>
  <c r="AO18" i="2" s="1"/>
  <c r="AY5" i="2"/>
  <c r="BE5" i="2"/>
  <c r="AF26" i="2"/>
  <c r="AE10" i="2"/>
  <c r="BA4" i="2"/>
  <c r="AY50" i="2"/>
  <c r="BA50" i="2"/>
  <c r="BE69" i="2"/>
  <c r="AC69" i="2"/>
  <c r="AB69" i="2"/>
  <c r="AG69" i="2"/>
  <c r="AB5" i="3"/>
  <c r="BD5" i="3"/>
  <c r="AD71" i="2"/>
  <c r="AL71" i="2" s="1"/>
  <c r="B67" i="2"/>
  <c r="AF67" i="2"/>
  <c r="AN67" i="2" s="1"/>
  <c r="AD67" i="2"/>
  <c r="AG7" i="3"/>
  <c r="BC5" i="3"/>
  <c r="BA74" i="2"/>
  <c r="AF74" i="2"/>
  <c r="AN74" i="2" s="1"/>
  <c r="AE74" i="2"/>
  <c r="BE74" i="2"/>
  <c r="AC67" i="2"/>
  <c r="AA73" i="2"/>
  <c r="AA5" i="3"/>
  <c r="AF63" i="2"/>
  <c r="B62" i="2"/>
  <c r="AZ55" i="2"/>
  <c r="AB68" i="2"/>
  <c r="AJ68" i="2" s="1"/>
  <c r="AO58" i="2"/>
  <c r="AB66" i="2"/>
  <c r="AJ66" i="2" s="1"/>
  <c r="AG60" i="2"/>
  <c r="BA52" i="2"/>
  <c r="AY45" i="2"/>
  <c r="BC45" i="2"/>
  <c r="AZ45" i="2"/>
  <c r="BB45" i="2"/>
  <c r="AD64" i="2"/>
  <c r="BA61" i="2"/>
  <c r="BC51" i="2"/>
  <c r="AB57" i="2"/>
  <c r="AJ57" i="2" s="1"/>
  <c r="AF56" i="2"/>
  <c r="AK42" i="2"/>
  <c r="AB60" i="2"/>
  <c r="AG59" i="2"/>
  <c r="AA59" i="2"/>
  <c r="B56" i="2"/>
  <c r="AY51" i="2"/>
  <c r="BC28" i="2"/>
  <c r="AY49" i="2"/>
  <c r="AC40" i="2"/>
  <c r="AF65" i="2"/>
  <c r="AN65" i="2" s="1"/>
  <c r="AA35" i="2"/>
  <c r="BC48" i="2"/>
  <c r="AZ48" i="2"/>
  <c r="AF40" i="2"/>
  <c r="AZ35" i="2"/>
  <c r="AF61" i="2"/>
  <c r="AN61" i="2" s="1"/>
  <c r="AZ47" i="2"/>
  <c r="AG45" i="2"/>
  <c r="AG43" i="2"/>
  <c r="AO43" i="2" s="1"/>
  <c r="AZ43" i="2"/>
  <c r="AF35" i="2"/>
  <c r="BA21" i="2"/>
  <c r="BA30" i="2"/>
  <c r="AD42" i="2"/>
  <c r="AL42" i="2" s="1"/>
  <c r="BA43" i="2"/>
  <c r="AG36" i="2"/>
  <c r="AO36" i="2" s="1"/>
  <c r="BC36" i="2"/>
  <c r="AD32" i="2"/>
  <c r="AB32" i="2"/>
  <c r="AE29" i="2"/>
  <c r="AB29" i="2"/>
  <c r="BB65" i="2"/>
  <c r="BD47" i="2"/>
  <c r="AE8" i="2"/>
  <c r="AM8" i="2" s="1"/>
  <c r="AE33" i="2"/>
  <c r="BD11" i="2"/>
  <c r="AC44" i="2"/>
  <c r="BA24" i="2"/>
  <c r="AK24" i="2" s="1"/>
  <c r="AB16" i="2"/>
  <c r="AA30" i="2"/>
  <c r="B26" i="2"/>
  <c r="BB24" i="2"/>
  <c r="B20" i="2"/>
  <c r="BD20" i="2"/>
  <c r="BD21" i="2"/>
  <c r="AG26" i="2"/>
  <c r="AY36" i="2"/>
  <c r="AY41" i="2"/>
  <c r="AF41" i="2"/>
  <c r="BD41" i="2"/>
  <c r="AC34" i="2"/>
  <c r="AK34" i="2" s="1"/>
  <c r="AY25" i="2"/>
  <c r="B25" i="2"/>
  <c r="AF18" i="2"/>
  <c r="BD10" i="2"/>
  <c r="AN10" i="2" s="1"/>
  <c r="AD10" i="2"/>
  <c r="AL10" i="2" s="1"/>
  <c r="AF21" i="2"/>
  <c r="BA16" i="2"/>
  <c r="AC4" i="2"/>
  <c r="AF13" i="2"/>
  <c r="AN13" i="2" s="1"/>
  <c r="BA6" i="2"/>
  <c r="AD6" i="2"/>
  <c r="AB14" i="2"/>
  <c r="AJ14" i="2" s="1"/>
  <c r="AY18" i="2"/>
  <c r="AI18" i="2" s="1"/>
  <c r="BB17" i="2"/>
  <c r="AY9" i="2"/>
  <c r="AE8" i="3"/>
  <c r="AM8" i="3" s="1"/>
  <c r="AA8" i="3"/>
  <c r="AA4" i="3"/>
  <c r="AY64" i="2"/>
  <c r="BE64" i="2"/>
  <c r="AO64" i="2" s="1"/>
  <c r="BE60" i="2"/>
  <c r="AZ60" i="2"/>
  <c r="AO53" i="2"/>
  <c r="AZ58" i="2"/>
  <c r="BB60" i="2"/>
  <c r="BC43" i="2"/>
  <c r="AO35" i="2"/>
  <c r="AM38" i="2"/>
  <c r="AD38" i="2"/>
  <c r="AL38" i="2" s="1"/>
  <c r="AA21" i="2"/>
  <c r="AI21" i="2" s="1"/>
  <c r="AD36" i="2"/>
  <c r="AL36" i="2" s="1"/>
  <c r="BC11" i="2"/>
  <c r="AD19" i="2"/>
  <c r="AL19" i="2" s="1"/>
  <c r="AE19" i="2"/>
  <c r="AJ34" i="2"/>
  <c r="AB39" i="2"/>
  <c r="AJ39" i="2" s="1"/>
  <c r="AA34" i="2"/>
  <c r="AG17" i="2"/>
  <c r="AC15" i="2"/>
  <c r="AK15" i="2" s="1"/>
  <c r="AD14" i="2"/>
  <c r="AF15" i="2"/>
  <c r="AC5" i="2"/>
  <c r="AG12" i="2"/>
  <c r="AA17" i="2"/>
  <c r="AC7" i="2"/>
  <c r="BA11" i="2"/>
  <c r="AA72" i="2"/>
  <c r="BB50" i="2"/>
  <c r="AA63" i="2"/>
  <c r="B48" i="2"/>
  <c r="AF53" i="2"/>
  <c r="AC13" i="2"/>
  <c r="AB13" i="2"/>
  <c r="AJ13" i="2" s="1"/>
  <c r="AA13" i="2"/>
  <c r="AG75" i="2"/>
  <c r="AO75" i="2" s="1"/>
  <c r="AC75" i="2"/>
  <c r="AK75" i="2" s="1"/>
  <c r="AA75" i="2"/>
  <c r="AI75" i="2" s="1"/>
  <c r="AF75" i="2"/>
  <c r="AN75" i="2" s="1"/>
  <c r="AY8" i="3"/>
  <c r="BA8" i="3"/>
  <c r="BC68" i="2"/>
  <c r="BD71" i="2"/>
  <c r="B5" i="3"/>
  <c r="AZ8" i="3"/>
  <c r="AY6" i="3"/>
  <c r="BB4" i="3"/>
  <c r="BC67" i="2"/>
  <c r="AD70" i="2"/>
  <c r="AL70" i="2" s="1"/>
  <c r="BC74" i="2"/>
  <c r="BE68" i="2"/>
  <c r="BA57" i="2"/>
  <c r="BE57" i="2"/>
  <c r="AB73" i="2"/>
  <c r="AC73" i="2"/>
  <c r="AG73" i="2"/>
  <c r="AE72" i="2"/>
  <c r="AM72" i="2" s="1"/>
  <c r="BE72" i="2"/>
  <c r="AO72" i="2" s="1"/>
  <c r="BD64" i="2"/>
  <c r="AB62" i="2"/>
  <c r="AY62" i="2"/>
  <c r="AG62" i="2"/>
  <c r="AC58" i="2"/>
  <c r="AA58" i="2"/>
  <c r="AC50" i="2"/>
  <c r="AK50" i="2" s="1"/>
  <c r="AA50" i="2"/>
  <c r="AB50" i="2"/>
  <c r="AJ50" i="2" s="1"/>
  <c r="AA68" i="2"/>
  <c r="AI68" i="2" s="1"/>
  <c r="AC61" i="2"/>
  <c r="BB53" i="2"/>
  <c r="AZ51" i="2"/>
  <c r="AB46" i="2"/>
  <c r="AB58" i="2"/>
  <c r="AJ58" i="2" s="1"/>
  <c r="AD60" i="2"/>
  <c r="AA53" i="2"/>
  <c r="AZ37" i="2"/>
  <c r="BC37" i="2"/>
  <c r="AY37" i="2"/>
  <c r="AF59" i="2"/>
  <c r="AB59" i="2"/>
  <c r="BB56" i="2"/>
  <c r="AC56" i="2"/>
  <c r="AK56" i="2" s="1"/>
  <c r="B51" i="2"/>
  <c r="BD44" i="2"/>
  <c r="AB37" i="2"/>
  <c r="AA37" i="2"/>
  <c r="AI37" i="2" s="1"/>
  <c r="BB49" i="2"/>
  <c r="AL49" i="2" s="1"/>
  <c r="AC49" i="2"/>
  <c r="AK49" i="2" s="1"/>
  <c r="BD35" i="2"/>
  <c r="AB61" i="2"/>
  <c r="AJ61" i="2" s="1"/>
  <c r="AB44" i="2"/>
  <c r="AJ44" i="2" s="1"/>
  <c r="AD62" i="2"/>
  <c r="AG48" i="2"/>
  <c r="AF51" i="2"/>
  <c r="AB40" i="2"/>
  <c r="AY35" i="2"/>
  <c r="AF50" i="2"/>
  <c r="AN50" i="2" s="1"/>
  <c r="BC57" i="2"/>
  <c r="AM57" i="2" s="1"/>
  <c r="AD47" i="2"/>
  <c r="BE47" i="2"/>
  <c r="AZ42" i="2"/>
  <c r="AD30" i="2"/>
  <c r="AD39" i="2"/>
  <c r="AL39" i="2" s="1"/>
  <c r="AG61" i="2"/>
  <c r="AO61" i="2" s="1"/>
  <c r="AB38" i="2"/>
  <c r="BA36" i="2"/>
  <c r="BA33" i="2"/>
  <c r="AK33" i="2" s="1"/>
  <c r="AG40" i="2"/>
  <c r="AD29" i="2"/>
  <c r="AG29" i="2"/>
  <c r="AZ38" i="2"/>
  <c r="AY38" i="2"/>
  <c r="BE38" i="2"/>
  <c r="AB15" i="2"/>
  <c r="AJ15" i="2" s="1"/>
  <c r="BB27" i="2"/>
  <c r="BE17" i="2"/>
  <c r="B17" i="2"/>
  <c r="AA32" i="2"/>
  <c r="BD22" i="2"/>
  <c r="BA19" i="2"/>
  <c r="AA44" i="2"/>
  <c r="AI44" i="2" s="1"/>
  <c r="AD16" i="2"/>
  <c r="AB9" i="2"/>
  <c r="AY26" i="2"/>
  <c r="AE26" i="2"/>
  <c r="AA24" i="2"/>
  <c r="AI24" i="2" s="1"/>
  <c r="AZ24" i="2"/>
  <c r="AZ20" i="2"/>
  <c r="AA20" i="2"/>
  <c r="BB11" i="2"/>
  <c r="AZ19" i="2"/>
  <c r="BB18" i="2"/>
  <c r="BC22" i="2"/>
  <c r="AE24" i="2"/>
  <c r="AZ41" i="2"/>
  <c r="AF37" i="2"/>
  <c r="AF34" i="2"/>
  <c r="BE34" i="2"/>
  <c r="AD25" i="2"/>
  <c r="AL25" i="2" s="1"/>
  <c r="AC25" i="2"/>
  <c r="AZ9" i="2"/>
  <c r="AY17" i="2"/>
  <c r="BE4" i="2"/>
  <c r="BB16" i="2"/>
  <c r="AY10" i="2"/>
  <c r="BC9" i="2"/>
  <c r="AZ4" i="2"/>
  <c r="AE14" i="2"/>
  <c r="AM14" i="2" s="1"/>
  <c r="BA14" i="2"/>
  <c r="AK14" i="2" s="1"/>
  <c r="BE14" i="2"/>
  <c r="BC5" i="2"/>
  <c r="AG5" i="2"/>
  <c r="BC10" i="2"/>
  <c r="BD14" i="2"/>
  <c r="BD8" i="2"/>
  <c r="AZ25" i="2"/>
  <c r="BA67" i="2"/>
  <c r="AY67" i="2"/>
  <c r="BB67" i="2"/>
  <c r="AC31" i="2"/>
  <c r="AK31" i="2" s="1"/>
  <c r="AE31" i="2"/>
  <c r="AM31" i="2" s="1"/>
  <c r="AA31" i="2"/>
  <c r="AI31" i="2" s="1"/>
  <c r="BE59" i="2"/>
  <c r="AY40" i="2"/>
  <c r="AI40" i="2" s="1"/>
  <c r="BA40" i="2"/>
  <c r="AL58" i="2"/>
  <c r="AI40" i="3"/>
  <c r="AN47" i="3"/>
  <c r="AK13" i="3"/>
  <c r="AJ10" i="3"/>
  <c r="AD66" i="2"/>
  <c r="AL66" i="2" s="1"/>
  <c r="AG66" i="2"/>
  <c r="AE66" i="2"/>
  <c r="AM66" i="2" s="1"/>
  <c r="AA66" i="2"/>
  <c r="AI66" i="2" s="1"/>
  <c r="AF68" i="2"/>
  <c r="AN68" i="2" s="1"/>
  <c r="AB8" i="3"/>
  <c r="AE68" i="2"/>
  <c r="BD6" i="3"/>
  <c r="AC71" i="2"/>
  <c r="AB71" i="2"/>
  <c r="AE71" i="2"/>
  <c r="AA6" i="3"/>
  <c r="AI6" i="3" s="1"/>
  <c r="AD54" i="2"/>
  <c r="AA54" i="2"/>
  <c r="AI54" i="2" s="1"/>
  <c r="AF54" i="2"/>
  <c r="AN54" i="2" s="1"/>
  <c r="AZ67" i="2"/>
  <c r="AJ67" i="2" s="1"/>
  <c r="AY65" i="2"/>
  <c r="AI65" i="2" s="1"/>
  <c r="AZ65" i="2"/>
  <c r="AB52" i="2"/>
  <c r="AJ52" i="2" s="1"/>
  <c r="AA52" i="2"/>
  <c r="AI52" i="2" s="1"/>
  <c r="AC52" i="2"/>
  <c r="AZ71" i="2"/>
  <c r="AF73" i="2"/>
  <c r="AZ73" i="2"/>
  <c r="AY72" i="2"/>
  <c r="AB72" i="2"/>
  <c r="BD58" i="2"/>
  <c r="AE65" i="2"/>
  <c r="AA23" i="2"/>
  <c r="AI23" i="2" s="1"/>
  <c r="AC23" i="2"/>
  <c r="AK23" i="2" s="1"/>
  <c r="AG23" i="2"/>
  <c r="AO23" i="2" s="1"/>
  <c r="AF23" i="2"/>
  <c r="B61" i="2"/>
  <c r="AE45" i="2"/>
  <c r="BE55" i="2"/>
  <c r="BB57" i="2"/>
  <c r="BC59" i="2"/>
  <c r="BC50" i="2"/>
  <c r="AM50" i="2" s="1"/>
  <c r="AZ28" i="2"/>
  <c r="AY28" i="2"/>
  <c r="BE51" i="2"/>
  <c r="AZ49" i="2"/>
  <c r="AK35" i="2"/>
  <c r="AA60" i="2"/>
  <c r="BD57" i="2"/>
  <c r="AG51" i="2"/>
  <c r="AE35" i="2"/>
  <c r="AM35" i="2" s="1"/>
  <c r="B21" i="2"/>
  <c r="AY57" i="2"/>
  <c r="BB47" i="2"/>
  <c r="AB43" i="2"/>
  <c r="BE40" i="2"/>
  <c r="BE30" i="2"/>
  <c r="AG21" i="2"/>
  <c r="BD37" i="2"/>
  <c r="AY60" i="2"/>
  <c r="AE37" i="2"/>
  <c r="AM37" i="2" s="1"/>
  <c r="BD30" i="2"/>
  <c r="AC36" i="2"/>
  <c r="AF32" i="2"/>
  <c r="BB29" i="2"/>
  <c r="AC29" i="2"/>
  <c r="AZ29" i="2"/>
  <c r="AA38" i="2"/>
  <c r="BA13" i="2"/>
  <c r="BD42" i="2"/>
  <c r="AC8" i="2"/>
  <c r="AB8" i="2"/>
  <c r="AB22" i="2"/>
  <c r="AE20" i="2"/>
  <c r="AM20" i="2" s="1"/>
  <c r="AZ16" i="2"/>
  <c r="AD8" i="2"/>
  <c r="AL8" i="2" s="1"/>
  <c r="BE26" i="2"/>
  <c r="AZ26" i="2"/>
  <c r="AJ26" i="2" s="1"/>
  <c r="AD24" i="2"/>
  <c r="B24" i="2"/>
  <c r="AF24" i="2"/>
  <c r="BC32" i="2"/>
  <c r="AM32" i="2" s="1"/>
  <c r="AA19" i="2"/>
  <c r="AI19" i="2" s="1"/>
  <c r="BD43" i="2"/>
  <c r="BC21" i="2"/>
  <c r="AM21" i="2" s="1"/>
  <c r="BB48" i="2"/>
  <c r="BE41" i="2"/>
  <c r="AE34" i="2"/>
  <c r="AE25" i="2"/>
  <c r="AM25" i="2" s="1"/>
  <c r="BA25" i="2"/>
  <c r="BD25" i="2"/>
  <c r="BB9" i="2"/>
  <c r="AA8" i="2"/>
  <c r="AI8" i="2" s="1"/>
  <c r="BD16" i="2"/>
  <c r="AE4" i="2"/>
  <c r="AD15" i="2"/>
  <c r="AL15" i="2" s="1"/>
  <c r="AA10" i="2"/>
  <c r="AA12" i="2"/>
  <c r="AB12" i="2"/>
  <c r="AJ12" i="2" s="1"/>
  <c r="AZ8" i="2"/>
  <c r="AG11" i="2"/>
  <c r="AO11" i="2" s="1"/>
  <c r="BB12" i="2"/>
  <c r="AB6" i="2"/>
  <c r="AD5" i="2"/>
  <c r="AL5" i="2" s="1"/>
  <c r="AZ5" i="2"/>
  <c r="AA9" i="2"/>
  <c r="BC6" i="2"/>
  <c r="AY13" i="2"/>
  <c r="BE13" i="2"/>
  <c r="AD21" i="2"/>
  <c r="AL21" i="2" s="1"/>
  <c r="AM7" i="3" l="1"/>
  <c r="AI33" i="2"/>
  <c r="AI4" i="2"/>
  <c r="AL23" i="2"/>
  <c r="AO66" i="2"/>
  <c r="AO45" i="2"/>
  <c r="AJ46" i="2"/>
  <c r="AO12" i="2"/>
  <c r="AN28" i="2"/>
  <c r="AJ70" i="2"/>
  <c r="AO21" i="2"/>
  <c r="AI10" i="2"/>
  <c r="AK52" i="2"/>
  <c r="AM19" i="2"/>
  <c r="AO8" i="3"/>
  <c r="AM24" i="2"/>
  <c r="AO62" i="2"/>
  <c r="AN15" i="2"/>
  <c r="AM46" i="2"/>
  <c r="AI15" i="2"/>
  <c r="AN9" i="2"/>
  <c r="AK48" i="2"/>
  <c r="AJ74" i="2"/>
  <c r="AI38" i="2"/>
  <c r="AM33" i="2"/>
  <c r="AK6" i="3"/>
  <c r="AM23" i="2"/>
  <c r="AI53" i="2"/>
  <c r="AJ30" i="2"/>
  <c r="AN34" i="2"/>
  <c r="AL60" i="2"/>
  <c r="AK43" i="2"/>
  <c r="AO8" i="2"/>
  <c r="AN24" i="2"/>
  <c r="AJ8" i="3"/>
  <c r="AN56" i="2"/>
  <c r="AL31" i="2"/>
  <c r="AJ27" i="2"/>
  <c r="AO6" i="2"/>
  <c r="AL54" i="2"/>
  <c r="AJ41" i="2"/>
  <c r="AN53" i="2"/>
  <c r="AO65" i="2"/>
  <c r="AJ11" i="2"/>
  <c r="AM65" i="2"/>
  <c r="AI67" i="2"/>
  <c r="AI74" i="2"/>
  <c r="AM71" i="2"/>
  <c r="AK69" i="2"/>
  <c r="AK7" i="3"/>
  <c r="AK39" i="2"/>
  <c r="AO33" i="2"/>
  <c r="AJ53" i="2"/>
  <c r="AM61" i="2"/>
  <c r="AI50" i="2"/>
  <c r="AN36" i="2"/>
  <c r="AM18" i="2"/>
  <c r="AO42" i="2"/>
  <c r="AJ24" i="2"/>
  <c r="AI70" i="2"/>
  <c r="AM27" i="2"/>
  <c r="AL68" i="2"/>
  <c r="AI73" i="2"/>
  <c r="AL41" i="2"/>
  <c r="AK38" i="2"/>
  <c r="AN20" i="2"/>
  <c r="AJ19" i="2"/>
  <c r="AL14" i="2"/>
  <c r="AL6" i="3"/>
  <c r="AJ59" i="2"/>
  <c r="AM69" i="2"/>
  <c r="AL40" i="2"/>
  <c r="AK47" i="2"/>
  <c r="AM53" i="2"/>
  <c r="AM45" i="2"/>
  <c r="AN5" i="2"/>
  <c r="AO37" i="2"/>
  <c r="AO48" i="2"/>
  <c r="AN63" i="2"/>
  <c r="AO24" i="2"/>
  <c r="AL69" i="2"/>
  <c r="AN72" i="2"/>
  <c r="AK71" i="2"/>
  <c r="AK4" i="3"/>
  <c r="AN23" i="2"/>
  <c r="AN69" i="2"/>
  <c r="AK4" i="2"/>
  <c r="AL32" i="2"/>
  <c r="AI59" i="2"/>
  <c r="AM52" i="2"/>
  <c r="AN7" i="3"/>
  <c r="AJ38" i="2"/>
  <c r="AI47" i="2"/>
  <c r="AK30" i="2"/>
  <c r="AN21" i="2"/>
  <c r="AK64" i="2"/>
  <c r="AK60" i="2"/>
  <c r="AJ17" i="2"/>
  <c r="AO16" i="2"/>
  <c r="AJ35" i="2"/>
  <c r="AJ71" i="2"/>
  <c r="AI29" i="2"/>
  <c r="AK57" i="2"/>
  <c r="AN64" i="2"/>
  <c r="AM51" i="2"/>
  <c r="AK10" i="2"/>
  <c r="AK72" i="2"/>
  <c r="AO4" i="3"/>
  <c r="AI57" i="2"/>
  <c r="AK13" i="2"/>
  <c r="AJ72" i="2"/>
  <c r="AO73" i="2"/>
  <c r="AK28" i="2"/>
  <c r="AI12" i="2"/>
  <c r="AK29" i="2"/>
  <c r="AN6" i="3"/>
  <c r="AL30" i="2"/>
  <c r="AK45" i="2"/>
  <c r="AK36" i="2"/>
  <c r="AJ43" i="2"/>
  <c r="AI20" i="2"/>
  <c r="AK5" i="2"/>
  <c r="AJ32" i="2"/>
  <c r="AO60" i="2"/>
  <c r="AI5" i="3"/>
  <c r="AO7" i="3"/>
  <c r="AJ69" i="2"/>
  <c r="AO41" i="2"/>
  <c r="AJ25" i="2"/>
  <c r="AJ63" i="2"/>
  <c r="AM73" i="2"/>
  <c r="AO9" i="2"/>
  <c r="AJ4" i="3"/>
  <c r="AL7" i="3"/>
  <c r="AI9" i="2"/>
  <c r="AM26" i="2"/>
  <c r="AM55" i="2"/>
  <c r="AN12" i="2"/>
  <c r="AI58" i="2"/>
  <c r="AM16" i="2"/>
  <c r="AN59" i="2"/>
  <c r="AL4" i="3"/>
  <c r="AO29" i="2"/>
  <c r="AN51" i="2"/>
  <c r="AI63" i="2"/>
  <c r="AN5" i="3"/>
  <c r="AK32" i="2"/>
  <c r="AI55" i="2"/>
  <c r="AM34" i="2"/>
  <c r="AJ8" i="2"/>
  <c r="AN73" i="2"/>
  <c r="AM68" i="2"/>
  <c r="AK61" i="2"/>
  <c r="AI34" i="2"/>
  <c r="AI4" i="3"/>
  <c r="AL6" i="2"/>
  <c r="AN18" i="2"/>
  <c r="AJ5" i="3"/>
  <c r="AK12" i="2"/>
  <c r="AL8" i="3"/>
  <c r="AO5" i="3"/>
  <c r="AI41" i="2"/>
  <c r="AI48" i="2"/>
  <c r="AK65" i="2"/>
  <c r="AL65" i="2"/>
  <c r="AN71" i="2"/>
  <c r="AK59" i="2"/>
  <c r="AI6" i="2"/>
  <c r="AL33" i="2"/>
  <c r="AI56" i="2"/>
  <c r="AI32" i="2"/>
  <c r="AJ40" i="2"/>
  <c r="AI22" i="2"/>
  <c r="AJ5" i="2"/>
  <c r="AJ22" i="2"/>
  <c r="AK7" i="2"/>
  <c r="AK63" i="2"/>
  <c r="AM22" i="2"/>
  <c r="AO50" i="2"/>
  <c r="AJ6" i="2"/>
  <c r="AM4" i="2"/>
  <c r="AL24" i="2"/>
  <c r="AK8" i="2"/>
  <c r="AN32" i="2"/>
  <c r="AL11" i="2"/>
  <c r="AL16" i="2"/>
  <c r="AL62" i="2"/>
  <c r="AJ62" i="2"/>
  <c r="AK44" i="2"/>
  <c r="AM29" i="2"/>
  <c r="AN40" i="2"/>
  <c r="AK41" i="2"/>
  <c r="AM43" i="2"/>
  <c r="AM49" i="2"/>
  <c r="AN7" i="2"/>
  <c r="AK5" i="3"/>
  <c r="AN38" i="2"/>
  <c r="AM44" i="2"/>
  <c r="AI11" i="2"/>
  <c r="AL51" i="2"/>
  <c r="AN4" i="3"/>
  <c r="AI7" i="3"/>
  <c r="AN4" i="2"/>
  <c r="AJ18" i="2"/>
  <c r="AJ49" i="2"/>
  <c r="AI72" i="2"/>
  <c r="AL67" i="2"/>
  <c r="AI26" i="2"/>
  <c r="AI62" i="2"/>
  <c r="AO68" i="2"/>
  <c r="AK8" i="3"/>
  <c r="AI5" i="2"/>
  <c r="AK21" i="2"/>
  <c r="AI51" i="2"/>
  <c r="AK6" i="2"/>
  <c r="AO19" i="2"/>
  <c r="AN17" i="2"/>
  <c r="AL50" i="2"/>
  <c r="AN43" i="2"/>
  <c r="AJ48" i="2"/>
  <c r="AJ6" i="3"/>
  <c r="AK25" i="2"/>
  <c r="AK58" i="2"/>
  <c r="AK73" i="2"/>
  <c r="AN41" i="2"/>
  <c r="AI35" i="2"/>
  <c r="AO59" i="2"/>
  <c r="AL64" i="2"/>
  <c r="AK67" i="2"/>
  <c r="AN42" i="2"/>
  <c r="AJ47" i="2"/>
  <c r="AM48" i="2"/>
  <c r="AI28" i="2"/>
  <c r="AM36" i="2"/>
  <c r="AN57" i="2"/>
  <c r="AN6" i="2"/>
  <c r="AL17" i="2"/>
  <c r="AM67" i="2"/>
  <c r="AM63" i="2"/>
  <c r="AM11" i="2"/>
  <c r="AM28" i="2"/>
  <c r="AN52" i="2"/>
  <c r="AN35" i="2"/>
  <c r="AO51" i="2"/>
  <c r="AJ73" i="2"/>
  <c r="AI30" i="2"/>
  <c r="AJ60" i="2"/>
  <c r="AI25" i="2"/>
  <c r="AJ28" i="2"/>
  <c r="AO57" i="2"/>
  <c r="AO34" i="2"/>
  <c r="AN16" i="2"/>
  <c r="AL56" i="2"/>
  <c r="AK74" i="2"/>
  <c r="AO14" i="2"/>
  <c r="AL9" i="2"/>
  <c r="AM9" i="2"/>
  <c r="AN47" i="2"/>
  <c r="AI64" i="2"/>
  <c r="AK16" i="2"/>
  <c r="AM64" i="2"/>
  <c r="AO38" i="2"/>
  <c r="AJ9" i="2"/>
  <c r="AL29" i="2"/>
  <c r="AJ37" i="2"/>
  <c r="AJ16" i="2"/>
  <c r="AK40" i="2"/>
  <c r="AM74" i="2"/>
  <c r="AJ42" i="2"/>
  <c r="AJ51" i="2"/>
  <c r="AI14" i="2"/>
  <c r="AN44" i="2"/>
  <c r="AI45" i="2"/>
  <c r="AJ56" i="2"/>
  <c r="AK55" i="2"/>
  <c r="AL12" i="2"/>
  <c r="AN22" i="2"/>
  <c r="AI36" i="2"/>
  <c r="AM47" i="2"/>
  <c r="AL53" i="2"/>
  <c r="AL45" i="2"/>
  <c r="AO63" i="2"/>
  <c r="AL4" i="2"/>
  <c r="AN30" i="2"/>
  <c r="AM58" i="2"/>
  <c r="AN11" i="2"/>
  <c r="AO40" i="2"/>
  <c r="AO26" i="2"/>
  <c r="AN25" i="2"/>
  <c r="AI49" i="2"/>
  <c r="AI42" i="2"/>
  <c r="AO4" i="2"/>
  <c r="AN8" i="2"/>
  <c r="AK27" i="2"/>
  <c r="AM5" i="2"/>
  <c r="AK53" i="2"/>
  <c r="AJ45" i="2"/>
  <c r="AN14" i="2"/>
  <c r="AJ4" i="2"/>
  <c r="AJ20" i="2"/>
  <c r="AM40" i="2"/>
  <c r="AN58" i="2"/>
  <c r="AM4" i="3"/>
  <c r="AO49" i="2"/>
  <c r="AI60" i="2"/>
  <c r="AO5" i="2"/>
  <c r="AN37" i="2"/>
  <c r="AL47" i="2"/>
  <c r="AI13" i="2"/>
  <c r="AI17" i="2"/>
  <c r="AJ29" i="2"/>
  <c r="AM10" i="2"/>
  <c r="AJ65" i="2"/>
  <c r="AO74" i="2"/>
  <c r="AL27" i="2"/>
  <c r="AK11" i="2"/>
  <c r="AL22" i="2"/>
  <c r="AO13" i="2"/>
  <c r="AK37" i="2"/>
  <c r="AI61" i="2"/>
  <c r="AJ55" i="2"/>
  <c r="AI69" i="2"/>
  <c r="AK20" i="2"/>
  <c r="AK17" i="2"/>
  <c r="AO30" i="2"/>
  <c r="AL48" i="2"/>
  <c r="AN49" i="2"/>
  <c r="AM59" i="2"/>
  <c r="AM5" i="3"/>
  <c r="AO17" i="2"/>
  <c r="AI8" i="3"/>
  <c r="AO69" i="2"/>
  <c r="AN26" i="2"/>
  <c r="AK19" i="2"/>
  <c r="AI27" i="2"/>
  <c r="AL57" i="2"/>
  <c r="AL18" i="2"/>
  <c r="AK26" i="2"/>
  <c r="AO47" i="2"/>
  <c r="AL61" i="2"/>
  <c r="AM6" i="2"/>
  <c r="AL43" i="2"/>
  <c r="AO55" i="2"/>
  <c r="AM70" i="2"/>
</calcChain>
</file>

<file path=xl/sharedStrings.xml><?xml version="1.0" encoding="utf-8"?>
<sst xmlns="http://schemas.openxmlformats.org/spreadsheetml/2006/main" count="3063" uniqueCount="1383">
  <si>
    <t>Unfinished</t>
  </si>
  <si>
    <t>For errors, please email walker@britainelects.com
This sheet is incomplete. Please credit Britain Elects when making use of...</t>
  </si>
  <si>
    <t>Seat(s) allocated</t>
  </si>
  <si>
    <t>2014 / 16 result</t>
  </si>
  <si>
    <t>Votes</t>
  </si>
  <si>
    <t>PCT</t>
  </si>
  <si>
    <t>PCT +/-</t>
  </si>
  <si>
    <t>Votes (2014 / 16)</t>
  </si>
  <si>
    <t>PCT (2014 / 16)</t>
  </si>
  <si>
    <t>Ward</t>
  </si>
  <si>
    <t>No. up for election:</t>
  </si>
  <si>
    <t>Authority</t>
  </si>
  <si>
    <t>Constituency</t>
  </si>
  <si>
    <t>Con</t>
  </si>
  <si>
    <t>Lab</t>
  </si>
  <si>
    <t>LDem</t>
  </si>
  <si>
    <t>UKIP</t>
  </si>
  <si>
    <t>Grn</t>
  </si>
  <si>
    <t>Ind</t>
  </si>
  <si>
    <t>Oth</t>
  </si>
  <si>
    <t>Adur</t>
  </si>
  <si>
    <t>Buckingham</t>
  </si>
  <si>
    <t>East Worthing</t>
  </si>
  <si>
    <t>Churchill</t>
  </si>
  <si>
    <t>Cokeham</t>
  </si>
  <si>
    <t>Eastbrook</t>
  </si>
  <si>
    <t>Hillside</t>
  </si>
  <si>
    <t>Manor</t>
  </si>
  <si>
    <t>Marine</t>
  </si>
  <si>
    <t>Mash Barn</t>
  </si>
  <si>
    <t>Peverel</t>
  </si>
  <si>
    <t>Southlands</t>
  </si>
  <si>
    <t>Southwick Green</t>
  </si>
  <si>
    <t>St Mary's</t>
  </si>
  <si>
    <t>St Nicolas</t>
  </si>
  <si>
    <t>Widewater</t>
  </si>
  <si>
    <t>Amber Valley</t>
  </si>
  <si>
    <t>Alfreton</t>
  </si>
  <si>
    <t>Belper East</t>
  </si>
  <si>
    <t>Belper South</t>
  </si>
  <si>
    <t>Codnor &amp; Waingroves</t>
  </si>
  <si>
    <t>Duffield</t>
  </si>
  <si>
    <t>Heanor &amp; Loscoe</t>
  </si>
  <si>
    <t>Heanor East</t>
  </si>
  <si>
    <t>Heanor West</t>
  </si>
  <si>
    <t>Ironville &amp; Riddings</t>
  </si>
  <si>
    <t>Kilburn, Denby &amp; Holbrook</t>
  </si>
  <si>
    <t>Langley Mill &amp; Aldercar</t>
  </si>
  <si>
    <t>Ripley</t>
  </si>
  <si>
    <t>Shipley Park, Horsley &amp; Horsley Woodhouse</t>
  </si>
  <si>
    <t>Somercotes</t>
  </si>
  <si>
    <t>Swanwick</t>
  </si>
  <si>
    <t>Barking &amp; Dagenham</t>
  </si>
  <si>
    <t>Abbey</t>
  </si>
  <si>
    <t>Alibon</t>
  </si>
  <si>
    <t>Becontree</t>
  </si>
  <si>
    <t>Chadwell Heath</t>
  </si>
  <si>
    <t>Eastbury</t>
  </si>
  <si>
    <t>Gascoigne</t>
  </si>
  <si>
    <t>Goresbrook</t>
  </si>
  <si>
    <t>Heath</t>
  </si>
  <si>
    <t>Longbridge</t>
  </si>
  <si>
    <t>Mayesbrook</t>
  </si>
  <si>
    <t>Parsloes</t>
  </si>
  <si>
    <t>River</t>
  </si>
  <si>
    <t>Thames</t>
  </si>
  <si>
    <t>Valence</t>
  </si>
  <si>
    <t>Village</t>
  </si>
  <si>
    <t>Whalebone</t>
  </si>
  <si>
    <t>Barnet</t>
  </si>
  <si>
    <t>Brunswick Park</t>
  </si>
  <si>
    <t>Burnt Oak</t>
  </si>
  <si>
    <t>Childs Hill</t>
  </si>
  <si>
    <t>Colindale</t>
  </si>
  <si>
    <t>Coppetts</t>
  </si>
  <si>
    <t>East Barnet</t>
  </si>
  <si>
    <t>East Finchley</t>
  </si>
  <si>
    <t>Edgware</t>
  </si>
  <si>
    <t>Finchley Church End</t>
  </si>
  <si>
    <t>Garden Suburb</t>
  </si>
  <si>
    <t>Golders Green</t>
  </si>
  <si>
    <t>Hale</t>
  </si>
  <si>
    <t>Hendon</t>
  </si>
  <si>
    <t>High Barnet</t>
  </si>
  <si>
    <t>Mill Hill</t>
  </si>
  <si>
    <t>Oakleigh</t>
  </si>
  <si>
    <t>Totteridge</t>
  </si>
  <si>
    <t>Underhill</t>
  </si>
  <si>
    <t>West Finchley</t>
  </si>
  <si>
    <t>West Hendon</t>
  </si>
  <si>
    <t>Woodhouse</t>
  </si>
  <si>
    <t>Barnsley</t>
  </si>
  <si>
    <t>Central</t>
  </si>
  <si>
    <t>Cudworth</t>
  </si>
  <si>
    <t>Darfield</t>
  </si>
  <si>
    <t>Darton East</t>
  </si>
  <si>
    <t>Darton West</t>
  </si>
  <si>
    <t>Dearne North</t>
  </si>
  <si>
    <t>Dearne South</t>
  </si>
  <si>
    <t>Dodworth</t>
  </si>
  <si>
    <t>Hoyland Milton</t>
  </si>
  <si>
    <t>Kingstone</t>
  </si>
  <si>
    <t>Monk Bretton</t>
  </si>
  <si>
    <t>North East</t>
  </si>
  <si>
    <t>Old Town</t>
  </si>
  <si>
    <t>Penistone East</t>
  </si>
  <si>
    <t>Penistone West</t>
  </si>
  <si>
    <t>Rockingham</t>
  </si>
  <si>
    <t>Royston</t>
  </si>
  <si>
    <t>St Helens</t>
  </si>
  <si>
    <t>Stairfoot</t>
  </si>
  <si>
    <t>Wombwell</t>
  </si>
  <si>
    <t>Worsbrough</t>
  </si>
  <si>
    <t>Basildon</t>
  </si>
  <si>
    <t>Billericay East</t>
  </si>
  <si>
    <t>Billericay West</t>
  </si>
  <si>
    <t>Burstead</t>
  </si>
  <si>
    <t>Crouch</t>
  </si>
  <si>
    <t>Fryerns</t>
  </si>
  <si>
    <t>Laindon Park</t>
  </si>
  <si>
    <t>Langdon Hills</t>
  </si>
  <si>
    <t>Lee Chapel North</t>
  </si>
  <si>
    <t>Nethermayne</t>
  </si>
  <si>
    <t>Pitsea North West</t>
  </si>
  <si>
    <t>Pitsea South East</t>
  </si>
  <si>
    <t>Wickford Castledon</t>
  </si>
  <si>
    <t>Wickford North</t>
  </si>
  <si>
    <t>Wickford Park</t>
  </si>
  <si>
    <t>Basingstoke &amp; Deane</t>
  </si>
  <si>
    <t>Basing</t>
  </si>
  <si>
    <t>Brighton Hill North</t>
  </si>
  <si>
    <t>Brighton Hill South</t>
  </si>
  <si>
    <t>Brookvale &amp; Kings Furlong</t>
  </si>
  <si>
    <t>Buckskin</t>
  </si>
  <si>
    <t>Burghclere, Highclere &amp; St Mary Bourne</t>
  </si>
  <si>
    <t>Chineham</t>
  </si>
  <si>
    <t>East Woodhay</t>
  </si>
  <si>
    <t>Eastrop</t>
  </si>
  <si>
    <t>Grove</t>
  </si>
  <si>
    <t>Hatch Warren &amp; Beggarwood</t>
  </si>
  <si>
    <t>Kempshott</t>
  </si>
  <si>
    <t>Norden</t>
  </si>
  <si>
    <t>Oakley &amp; North Waltham</t>
  </si>
  <si>
    <t>Overton, Laverstoke &amp; Steventon</t>
  </si>
  <si>
    <t>Popley East</t>
  </si>
  <si>
    <t>Popley West</t>
  </si>
  <si>
    <t>South Ham</t>
  </si>
  <si>
    <t>Whitchurch</t>
  </si>
  <si>
    <t>Winklebury</t>
  </si>
  <si>
    <t>Bexley</t>
  </si>
  <si>
    <t>Barnehurst</t>
  </si>
  <si>
    <t>Belvedere</t>
  </si>
  <si>
    <t>Bexleyheath</t>
  </si>
  <si>
    <t>Blackfen &amp; Lamorbey</t>
  </si>
  <si>
    <t>Blendon &amp; Penhill</t>
  </si>
  <si>
    <t>Crayford</t>
  </si>
  <si>
    <t>Crook Log</t>
  </si>
  <si>
    <t>East Wickham</t>
  </si>
  <si>
    <t>Erith</t>
  </si>
  <si>
    <t>Falconwood &amp; Welling</t>
  </si>
  <si>
    <t>Longlands</t>
  </si>
  <si>
    <t>Northumberland Heath</t>
  </si>
  <si>
    <t>Sidcup</t>
  </si>
  <si>
    <t>Slade Green &amp; Northend</t>
  </si>
  <si>
    <t>St Mary`s &amp; St James</t>
  </si>
  <si>
    <t>Thamesmead East</t>
  </si>
  <si>
    <t>West Heath</t>
  </si>
  <si>
    <t>Blackburn with Darwen</t>
  </si>
  <si>
    <t>Billinge &amp; Beardwood</t>
  </si>
  <si>
    <t>Blackburn South &amp; Lower Darwen</t>
  </si>
  <si>
    <t>Darwen East</t>
  </si>
  <si>
    <t>Darwen South</t>
  </si>
  <si>
    <t>Livesey with Pleasington</t>
  </si>
  <si>
    <t>Bolton</t>
  </si>
  <si>
    <t>Astley Bridge</t>
  </si>
  <si>
    <t>Bradshaw</t>
  </si>
  <si>
    <t>Breightmet</t>
  </si>
  <si>
    <t>Bromley Cross</t>
  </si>
  <si>
    <t>Crompton</t>
  </si>
  <si>
    <t>Farnworth</t>
  </si>
  <si>
    <t>Great Lever</t>
  </si>
  <si>
    <t>Halliwell</t>
  </si>
  <si>
    <t>Harper Green</t>
  </si>
  <si>
    <t>Heaton &amp; Lostock</t>
  </si>
  <si>
    <t>Horwich &amp; Blackrod</t>
  </si>
  <si>
    <t>Horwich North East</t>
  </si>
  <si>
    <t>Hulton</t>
  </si>
  <si>
    <t>Kearsley</t>
  </si>
  <si>
    <t>Little Lever &amp; Darcy Lever</t>
  </si>
  <si>
    <t>Rumworth</t>
  </si>
  <si>
    <t>Smithills</t>
  </si>
  <si>
    <t>Tonge with The Haulgh</t>
  </si>
  <si>
    <t>Westhoughton North &amp; Chew Moor</t>
  </si>
  <si>
    <t>Westhoughton South</t>
  </si>
  <si>
    <t>Bradford</t>
  </si>
  <si>
    <t>Baildon</t>
  </si>
  <si>
    <t>Bingley</t>
  </si>
  <si>
    <t>Bingley Rural</t>
  </si>
  <si>
    <t>Bolton &amp; Undercliffe</t>
  </si>
  <si>
    <t>Bowling &amp; Barkerend</t>
  </si>
  <si>
    <t>Bradford Moor</t>
  </si>
  <si>
    <t>City</t>
  </si>
  <si>
    <t>Clayton &amp; Fairweather Green</t>
  </si>
  <si>
    <t>Craven</t>
  </si>
  <si>
    <t>Eccleshill</t>
  </si>
  <si>
    <t>Great Horton</t>
  </si>
  <si>
    <t>Heaton</t>
  </si>
  <si>
    <t>Idle &amp; Thackley</t>
  </si>
  <si>
    <t>Ilkley</t>
  </si>
  <si>
    <t>Keighley Central</t>
  </si>
  <si>
    <t>Keighley East</t>
  </si>
  <si>
    <t>Keighley West</t>
  </si>
  <si>
    <t>Little Horton</t>
  </si>
  <si>
    <t>Manningham</t>
  </si>
  <si>
    <t>Queensbury</t>
  </si>
  <si>
    <t>Royds</t>
  </si>
  <si>
    <t>Shipley</t>
  </si>
  <si>
    <t>Thornton &amp; Allerton</t>
  </si>
  <si>
    <t>Toller</t>
  </si>
  <si>
    <t>Tong</t>
  </si>
  <si>
    <t>Wharfedale</t>
  </si>
  <si>
    <t>Wibsey</t>
  </si>
  <si>
    <t>Windhill &amp; Wrose</t>
  </si>
  <si>
    <t>Worth Valley</t>
  </si>
  <si>
    <t>Wyke</t>
  </si>
  <si>
    <t>Brent</t>
  </si>
  <si>
    <t>Alperton</t>
  </si>
  <si>
    <t>Barnhill</t>
  </si>
  <si>
    <t>Brondesbury Park</t>
  </si>
  <si>
    <t>Dollis Hill</t>
  </si>
  <si>
    <t>Dudden Hill</t>
  </si>
  <si>
    <t>Fryent</t>
  </si>
  <si>
    <t>Harlesden</t>
  </si>
  <si>
    <t>Kensal Green</t>
  </si>
  <si>
    <t>Kenton</t>
  </si>
  <si>
    <t>Kilburn</t>
  </si>
  <si>
    <t>Mapesbury</t>
  </si>
  <si>
    <t>Northwick Park</t>
  </si>
  <si>
    <t>Preston</t>
  </si>
  <si>
    <t>Queens Park</t>
  </si>
  <si>
    <t>Stonebridge</t>
  </si>
  <si>
    <t>Sudbury</t>
  </si>
  <si>
    <t>Tokyngton</t>
  </si>
  <si>
    <t>Welsh Harp</t>
  </si>
  <si>
    <t>Wembley Central</t>
  </si>
  <si>
    <t>Willesden Green [postponed]</t>
  </si>
  <si>
    <t>Bromley</t>
  </si>
  <si>
    <t>Bickley</t>
  </si>
  <si>
    <t>Biggin Hill</t>
  </si>
  <si>
    <t>Bromley Common &amp; Keston</t>
  </si>
  <si>
    <t>Bromley Town</t>
  </si>
  <si>
    <t>Chelsfield &amp; Pratts Bottom</t>
  </si>
  <si>
    <t>Chislehurst</t>
  </si>
  <si>
    <t>Clock House</t>
  </si>
  <si>
    <t>Copers Cope</t>
  </si>
  <si>
    <t>Cray Valley East</t>
  </si>
  <si>
    <t>Cray Valley West</t>
  </si>
  <si>
    <t>Crystal Palace</t>
  </si>
  <si>
    <t>Darwin</t>
  </si>
  <si>
    <t>Farnborough &amp; Crofton</t>
  </si>
  <si>
    <t>Hayes &amp; Coney Hall</t>
  </si>
  <si>
    <t>Kelsey &amp; Eden Park</t>
  </si>
  <si>
    <t>Mottingham &amp; Chislehurst North</t>
  </si>
  <si>
    <t>Orpington</t>
  </si>
  <si>
    <t>Penge &amp; Cator</t>
  </si>
  <si>
    <t>Petts Wood &amp; Knoll</t>
  </si>
  <si>
    <t>Plaistow &amp; Sundridge</t>
  </si>
  <si>
    <t>Shortlands</t>
  </si>
  <si>
    <t>West Wickham</t>
  </si>
  <si>
    <t>Bury</t>
  </si>
  <si>
    <t>Besses</t>
  </si>
  <si>
    <t>Church</t>
  </si>
  <si>
    <t>East</t>
  </si>
  <si>
    <t>Elton</t>
  </si>
  <si>
    <t>Holyrood</t>
  </si>
  <si>
    <t>Moorside</t>
  </si>
  <si>
    <t>North Manor</t>
  </si>
  <si>
    <t>Pilkington Park</t>
  </si>
  <si>
    <t>Radcliffe East</t>
  </si>
  <si>
    <t>Radcliffe North</t>
  </si>
  <si>
    <t>Radcliffe West</t>
  </si>
  <si>
    <t>Ramsbottom</t>
  </si>
  <si>
    <t>Redvales</t>
  </si>
  <si>
    <t>Sedgley</t>
  </si>
  <si>
    <t>Tottington</t>
  </si>
  <si>
    <t>Unsworth</t>
  </si>
  <si>
    <t>Camden</t>
  </si>
  <si>
    <t>Belsize</t>
  </si>
  <si>
    <t>Bloomsbury</t>
  </si>
  <si>
    <t>Camden Town with Primrose Hill</t>
  </si>
  <si>
    <t>Cantelowes</t>
  </si>
  <si>
    <t>Fortune Green</t>
  </si>
  <si>
    <t>Frognal &amp; Fitzjohns</t>
  </si>
  <si>
    <t>Gospel Oak</t>
  </si>
  <si>
    <t>Hampstead Town</t>
  </si>
  <si>
    <t>Haverstock</t>
  </si>
  <si>
    <t>Highgate</t>
  </si>
  <si>
    <t>Holborn &amp; Covent Garden</t>
  </si>
  <si>
    <t>Kentish Town</t>
  </si>
  <si>
    <t>King's Cross</t>
  </si>
  <si>
    <t>Regent's Park</t>
  </si>
  <si>
    <t>St Pancras &amp; Somers Town</t>
  </si>
  <si>
    <t>Swiss Cottage</t>
  </si>
  <si>
    <t>West Hampstead</t>
  </si>
  <si>
    <t>Cheshire West &amp; Chester</t>
  </si>
  <si>
    <t>Ellesmere Port Town</t>
  </si>
  <si>
    <t>Aire Valley with Lothersdale</t>
  </si>
  <si>
    <t>Bentham</t>
  </si>
  <si>
    <t>Authorties accounted for:</t>
  </si>
  <si>
    <t>Authorities published:</t>
  </si>
  <si>
    <t>SE</t>
  </si>
  <si>
    <t>Gargrave &amp; Malhamdale</t>
  </si>
  <si>
    <t>EM</t>
  </si>
  <si>
    <t>Aylesbury Vale</t>
  </si>
  <si>
    <t>LDN</t>
  </si>
  <si>
    <t>Glusburn</t>
  </si>
  <si>
    <t>YNL</t>
  </si>
  <si>
    <t>EAS</t>
  </si>
  <si>
    <t>Hellifield &amp; Long Preston</t>
  </si>
  <si>
    <t>WM</t>
  </si>
  <si>
    <t>Birmingham</t>
  </si>
  <si>
    <t>NW</t>
  </si>
  <si>
    <t>Ingleton &amp; Clapham</t>
  </si>
  <si>
    <t>Braintree</t>
  </si>
  <si>
    <t>Brentwood</t>
  </si>
  <si>
    <t>Penyghent</t>
  </si>
  <si>
    <t>Broxbourne</t>
  </si>
  <si>
    <t>Burnley</t>
  </si>
  <si>
    <t>Settle &amp; Ribblebanks</t>
  </si>
  <si>
    <t>Calderdale</t>
  </si>
  <si>
    <t>Cambridge</t>
  </si>
  <si>
    <t>Cannock Chase</t>
  </si>
  <si>
    <t>Sutton-in-Craven</t>
  </si>
  <si>
    <t>Carlisle</t>
  </si>
  <si>
    <t>Castle Point</t>
  </si>
  <si>
    <t>SW</t>
  </si>
  <si>
    <t>Cheltenham</t>
  </si>
  <si>
    <t>Cherwell</t>
  </si>
  <si>
    <t>Crawley</t>
  </si>
  <si>
    <t>Bewbush</t>
  </si>
  <si>
    <t>Chorley</t>
  </si>
  <si>
    <t>Colchester</t>
  </si>
  <si>
    <t>Coventry</t>
  </si>
  <si>
    <t>Broadfield North</t>
  </si>
  <si>
    <t>Croydon</t>
  </si>
  <si>
    <t>Daventry</t>
  </si>
  <si>
    <t>Derby</t>
  </si>
  <si>
    <t>Dudley</t>
  </si>
  <si>
    <t>Ealing</t>
  </si>
  <si>
    <t>Eastleigh</t>
  </si>
  <si>
    <t>Elmbridge</t>
  </si>
  <si>
    <t>Broadfield South</t>
  </si>
  <si>
    <t>Enfield</t>
  </si>
  <si>
    <t>Epping Forest</t>
  </si>
  <si>
    <t>Exeter</t>
  </si>
  <si>
    <t>Fareham</t>
  </si>
  <si>
    <t>NE</t>
  </si>
  <si>
    <t>Gateshead</t>
  </si>
  <si>
    <t>Gosport</t>
  </si>
  <si>
    <t>Great Yarmouth</t>
  </si>
  <si>
    <t>Greenwich</t>
  </si>
  <si>
    <t>Hackney</t>
  </si>
  <si>
    <t>Halton</t>
  </si>
  <si>
    <t>Hammersmith &amp; Fulham</t>
  </si>
  <si>
    <t>Haringey</t>
  </si>
  <si>
    <t>Harlow</t>
  </si>
  <si>
    <t>Harrogate</t>
  </si>
  <si>
    <t>Furnace Green</t>
  </si>
  <si>
    <t>Harrow</t>
  </si>
  <si>
    <t>Hart</t>
  </si>
  <si>
    <t>Hartlepool</t>
  </si>
  <si>
    <t>Hastings</t>
  </si>
  <si>
    <t>Havant</t>
  </si>
  <si>
    <t>Havering</t>
  </si>
  <si>
    <t>Hertfordshire</t>
  </si>
  <si>
    <t>Hillingdon</t>
  </si>
  <si>
    <t>Hounslow</t>
  </si>
  <si>
    <t>Huntingdonshire</t>
  </si>
  <si>
    <t>Hyndburn</t>
  </si>
  <si>
    <t>Ipswich</t>
  </si>
  <si>
    <t>Islington</t>
  </si>
  <si>
    <t>Kensington &amp; Chelsea</t>
  </si>
  <si>
    <t>Kingston upon Hull</t>
  </si>
  <si>
    <t>Kingston upon Thames</t>
  </si>
  <si>
    <t>Kirklees</t>
  </si>
  <si>
    <t>Ifield</t>
  </si>
  <si>
    <t>Knowsley</t>
  </si>
  <si>
    <t>Lambeth</t>
  </si>
  <si>
    <t>Leeds</t>
  </si>
  <si>
    <t>Leicestershire</t>
  </si>
  <si>
    <t>Lewisham</t>
  </si>
  <si>
    <t>Lincoln</t>
  </si>
  <si>
    <t>Liverpool</t>
  </si>
  <si>
    <t>Maidstone</t>
  </si>
  <si>
    <t>Manchester</t>
  </si>
  <si>
    <t>Merton</t>
  </si>
  <si>
    <t>Milton Keynes</t>
  </si>
  <si>
    <t>Mole Valley</t>
  </si>
  <si>
    <t>Newcastle upon Tyne</t>
  </si>
  <si>
    <t>Newcastle-under-Lyme</t>
  </si>
  <si>
    <t>Newham</t>
  </si>
  <si>
    <t>North East Lincolnshire</t>
  </si>
  <si>
    <t>North Hertfordshire</t>
  </si>
  <si>
    <t>North Tyneside</t>
  </si>
  <si>
    <t>Norwich</t>
  </si>
  <si>
    <t>Nuneaton &amp; Bedworth</t>
  </si>
  <si>
    <t>Oldham</t>
  </si>
  <si>
    <t>Oxford</t>
  </si>
  <si>
    <t>Pendle</t>
  </si>
  <si>
    <t>Peterborough</t>
  </si>
  <si>
    <t>Plymouth</t>
  </si>
  <si>
    <t>Portsmouth</t>
  </si>
  <si>
    <t>Reading</t>
  </si>
  <si>
    <t>Redbridge</t>
  </si>
  <si>
    <t>Redditch</t>
  </si>
  <si>
    <t>Reigate &amp; Banstead</t>
  </si>
  <si>
    <t>Richmond upon Thames</t>
  </si>
  <si>
    <t>Langley Green</t>
  </si>
  <si>
    <t>Rochdale</t>
  </si>
  <si>
    <t>Rochford</t>
  </si>
  <si>
    <t>Rossendale</t>
  </si>
  <si>
    <t>Rugby</t>
  </si>
  <si>
    <t>Runnymede</t>
  </si>
  <si>
    <t>Rushmoor</t>
  </si>
  <si>
    <t>Salford</t>
  </si>
  <si>
    <t>Sandwell</t>
  </si>
  <si>
    <t>Sefton</t>
  </si>
  <si>
    <t>Sheffield</t>
  </si>
  <si>
    <t>Slough</t>
  </si>
  <si>
    <t>Solihull</t>
  </si>
  <si>
    <t>South Cambridgeshire</t>
  </si>
  <si>
    <t>South Holland</t>
  </si>
  <si>
    <t>South Lakeland</t>
  </si>
  <si>
    <t>South Tyneside</t>
  </si>
  <si>
    <t>Southampton</t>
  </si>
  <si>
    <t>Southend-on-Sea</t>
  </si>
  <si>
    <t>Southwark</t>
  </si>
  <si>
    <t>St Albans</t>
  </si>
  <si>
    <t>St Edmunsbury</t>
  </si>
  <si>
    <t>Stevenage</t>
  </si>
  <si>
    <t>Stockport</t>
  </si>
  <si>
    <t>Sunderland</t>
  </si>
  <si>
    <t>Sutton</t>
  </si>
  <si>
    <t>Swale</t>
  </si>
  <si>
    <t>Swindon</t>
  </si>
  <si>
    <t>Tameside</t>
  </si>
  <si>
    <t>Maidenbower</t>
  </si>
  <si>
    <t>Tamworth</t>
  </si>
  <si>
    <t>Tandridge</t>
  </si>
  <si>
    <t>Three Rivers</t>
  </si>
  <si>
    <t>Thurrock</t>
  </si>
  <si>
    <t>Torridge</t>
  </si>
  <si>
    <t>Tower Hamlets</t>
  </si>
  <si>
    <t>Trafford</t>
  </si>
  <si>
    <t>Tunbridge Wells</t>
  </si>
  <si>
    <t>Wakefield</t>
  </si>
  <si>
    <t>Walsall</t>
  </si>
  <si>
    <t>Waltham Forest</t>
  </si>
  <si>
    <t>Wandsworth</t>
  </si>
  <si>
    <t>Watford</t>
  </si>
  <si>
    <t>Welwyn Hatfield</t>
  </si>
  <si>
    <t>West Lancashire</t>
  </si>
  <si>
    <t>West Oxfordshire</t>
  </si>
  <si>
    <t>Westminster</t>
  </si>
  <si>
    <t>Weymouth &amp; Portland</t>
  </si>
  <si>
    <t>Wigan</t>
  </si>
  <si>
    <t>Winchester</t>
  </si>
  <si>
    <t>Wirral</t>
  </si>
  <si>
    <t>Woking</t>
  </si>
  <si>
    <t>Wokingham</t>
  </si>
  <si>
    <t>Wolverhampton</t>
  </si>
  <si>
    <t>Worcester</t>
  </si>
  <si>
    <t>Worthing</t>
  </si>
  <si>
    <t>Wyre Forest</t>
  </si>
  <si>
    <t>Northgate</t>
  </si>
  <si>
    <t>Pound Hill North</t>
  </si>
  <si>
    <t>Pound Hill South &amp; Worth</t>
  </si>
  <si>
    <t>Southgate</t>
  </si>
  <si>
    <t>West Green</t>
  </si>
  <si>
    <t>Addiscombe East</t>
  </si>
  <si>
    <t>Addiscombe West</t>
  </si>
  <si>
    <t>Bensham Manor</t>
  </si>
  <si>
    <t>Broad Green</t>
  </si>
  <si>
    <t>Coulsdon Town</t>
  </si>
  <si>
    <t>Fairfield</t>
  </si>
  <si>
    <t>Kenley</t>
  </si>
  <si>
    <t>New Addington North</t>
  </si>
  <si>
    <t>New Addington South</t>
  </si>
  <si>
    <t>Norbury and Pollards Hill</t>
  </si>
  <si>
    <t>Norbury Park</t>
  </si>
  <si>
    <t>Old Coulsdon</t>
  </si>
  <si>
    <t>Park Hill and Whitgift</t>
  </si>
  <si>
    <t>Purley and Woodcote</t>
  </si>
  <si>
    <t>Purley Oaks and Riddlesdown</t>
  </si>
  <si>
    <t>Sanderstead</t>
  </si>
  <si>
    <t>Selhurst</t>
  </si>
  <si>
    <t>Selsdon and Addington Village</t>
  </si>
  <si>
    <t>Selsdon Vale and Forestdale</t>
  </si>
  <si>
    <t>Shirley North</t>
  </si>
  <si>
    <t>Shirley South</t>
  </si>
  <si>
    <t>South Croydon</t>
  </si>
  <si>
    <t>South Norwood</t>
  </si>
  <si>
    <t>Thornton Heath</t>
  </si>
  <si>
    <t>Waddon</t>
  </si>
  <si>
    <t>West Thornton</t>
  </si>
  <si>
    <t>Woodside</t>
  </si>
  <si>
    <t>Abbey North</t>
  </si>
  <si>
    <t>Abbey South</t>
  </si>
  <si>
    <t>Brixworth</t>
  </si>
  <si>
    <t>Drayton</t>
  </si>
  <si>
    <t>Hill</t>
  </si>
  <si>
    <t>Long Buckby</t>
  </si>
  <si>
    <t>Moulton</t>
  </si>
  <si>
    <t>Spratton</t>
  </si>
  <si>
    <t>Walgrave</t>
  </si>
  <si>
    <t>Weedon</t>
  </si>
  <si>
    <t>Welford</t>
  </si>
  <si>
    <t>Woodford</t>
  </si>
  <si>
    <t>Yelvertoft</t>
  </si>
  <si>
    <t>Allestree</t>
  </si>
  <si>
    <t>Alvaston</t>
  </si>
  <si>
    <t>Arboretum</t>
  </si>
  <si>
    <t>Blagreaves</t>
  </si>
  <si>
    <t>Boulton</t>
  </si>
  <si>
    <t>Chaddesden</t>
  </si>
  <si>
    <t>Chellaston</t>
  </si>
  <si>
    <t>Darley</t>
  </si>
  <si>
    <t>Derwent</t>
  </si>
  <si>
    <t>Littleover</t>
  </si>
  <si>
    <t>Mackworth</t>
  </si>
  <si>
    <t>Mickleover</t>
  </si>
  <si>
    <t>Normanton</t>
  </si>
  <si>
    <t>Oakwood</t>
  </si>
  <si>
    <t>Sinfin</t>
  </si>
  <si>
    <t>Spondon</t>
  </si>
  <si>
    <t>Acton Central</t>
  </si>
  <si>
    <t>Cleveland</t>
  </si>
  <si>
    <t>Dormers Wells</t>
  </si>
  <si>
    <t>Ealing Broadway</t>
  </si>
  <si>
    <t>Ealing Common</t>
  </si>
  <si>
    <t>East Acton</t>
  </si>
  <si>
    <t>Elthorne</t>
  </si>
  <si>
    <t>Greenford Broadway</t>
  </si>
  <si>
    <t>Greenford Green</t>
  </si>
  <si>
    <t>Hanger Hill</t>
  </si>
  <si>
    <t>Hobbayne</t>
  </si>
  <si>
    <t>Lady Margaret</t>
  </si>
  <si>
    <t>North Greenford</t>
  </si>
  <si>
    <t>Northfield</t>
  </si>
  <si>
    <t>Northolt Mandeville</t>
  </si>
  <si>
    <t>Northolt West End</t>
  </si>
  <si>
    <t>Norwood Green</t>
  </si>
  <si>
    <t>Perivale</t>
  </si>
  <si>
    <t>South Acton</t>
  </si>
  <si>
    <t>Southall Broadway</t>
  </si>
  <si>
    <t>Southall Green</t>
  </si>
  <si>
    <t>Southfield</t>
  </si>
  <si>
    <t>Walpole</t>
  </si>
  <si>
    <t>Bowes</t>
  </si>
  <si>
    <t>Bush Hill Park</t>
  </si>
  <si>
    <t>Chase</t>
  </si>
  <si>
    <t>Cockfosters</t>
  </si>
  <si>
    <t>Edmonton Green</t>
  </si>
  <si>
    <t>Enfield Highway</t>
  </si>
  <si>
    <t>Enfield Lock</t>
  </si>
  <si>
    <t>Grange</t>
  </si>
  <si>
    <t>Haselbury</t>
  </si>
  <si>
    <t>Highlands</t>
  </si>
  <si>
    <t>Jubilee</t>
  </si>
  <si>
    <t>Lower Edmonton</t>
  </si>
  <si>
    <t>Palmers Green</t>
  </si>
  <si>
    <t>Ponders End</t>
  </si>
  <si>
    <t>Southbury</t>
  </si>
  <si>
    <t>Southgate Green</t>
  </si>
  <si>
    <t>Town</t>
  </si>
  <si>
    <t>Turkey Street</t>
  </si>
  <si>
    <t>Upper Edmonton</t>
  </si>
  <si>
    <t>Winchmore Hill</t>
  </si>
  <si>
    <t>Alphington</t>
  </si>
  <si>
    <t>Duryard</t>
  </si>
  <si>
    <t>Exwick</t>
  </si>
  <si>
    <t>Heavitree</t>
  </si>
  <si>
    <t>Mincinglake</t>
  </si>
  <si>
    <t>Newtown</t>
  </si>
  <si>
    <t>Pennsylvania</t>
  </si>
  <si>
    <t>Pinhoe</t>
  </si>
  <si>
    <t>Priory</t>
  </si>
  <si>
    <t>St David's</t>
  </si>
  <si>
    <t>Abbey Wood</t>
  </si>
  <si>
    <t>Blackheath Westcombe</t>
  </si>
  <si>
    <t>Charlton</t>
  </si>
  <si>
    <t>Coldharbour &amp; New Eltham</t>
  </si>
  <si>
    <t>Eltham North</t>
  </si>
  <si>
    <t>Eltham South</t>
  </si>
  <si>
    <t>Eltham West</t>
  </si>
  <si>
    <t>Glyndon</t>
  </si>
  <si>
    <t>Greenwich West</t>
  </si>
  <si>
    <t>Kidbrooke with Hornfair</t>
  </si>
  <si>
    <t>Middle Park &amp; Sutcliffe</t>
  </si>
  <si>
    <t>Peninsula</t>
  </si>
  <si>
    <t>Plumstead</t>
  </si>
  <si>
    <t>Shooters Hill</t>
  </si>
  <si>
    <t>Thamesmead Moorings</t>
  </si>
  <si>
    <t>Woolwich Common</t>
  </si>
  <si>
    <t>Woolwich Riverside</t>
  </si>
  <si>
    <t>Brownswood</t>
  </si>
  <si>
    <t>Cazenove</t>
  </si>
  <si>
    <t>Clissold</t>
  </si>
  <si>
    <t>Dalston</t>
  </si>
  <si>
    <t>De Beauvoir</t>
  </si>
  <si>
    <t>Hackney Central</t>
  </si>
  <si>
    <t>Hackney Downs</t>
  </si>
  <si>
    <t>Hackney Wick</t>
  </si>
  <si>
    <t>Haggerston</t>
  </si>
  <si>
    <t>Homerton</t>
  </si>
  <si>
    <t>Hoxton East &amp; Shoreditch</t>
  </si>
  <si>
    <t>Hoxton West</t>
  </si>
  <si>
    <t>King's Park</t>
  </si>
  <si>
    <t>Lea Bridge</t>
  </si>
  <si>
    <t>London Fields</t>
  </si>
  <si>
    <t>Shacklewell</t>
  </si>
  <si>
    <t>Springfield</t>
  </si>
  <si>
    <t>Stamford Hill West</t>
  </si>
  <si>
    <t>Stoke Newington</t>
  </si>
  <si>
    <t>Victoria</t>
  </si>
  <si>
    <t>Woodberry Down</t>
  </si>
  <si>
    <t>Kingsway</t>
  </si>
  <si>
    <t>Addison</t>
  </si>
  <si>
    <t>Askew</t>
  </si>
  <si>
    <t>Avonmore &amp; Brook Green</t>
  </si>
  <si>
    <t>College Park &amp; Old Oak</t>
  </si>
  <si>
    <t>Fulham Broadway</t>
  </si>
  <si>
    <t>Fulham Reach</t>
  </si>
  <si>
    <t>Hammersmith Broadway</t>
  </si>
  <si>
    <t>Munster</t>
  </si>
  <si>
    <t>North End</t>
  </si>
  <si>
    <t>Palace Riverside</t>
  </si>
  <si>
    <t>Parsons Green &amp; Walham</t>
  </si>
  <si>
    <t>Ravenscourt Park</t>
  </si>
  <si>
    <t>Sands End</t>
  </si>
  <si>
    <t>Shepherd's Bush Green</t>
  </si>
  <si>
    <t>Wormholt &amp; White City</t>
  </si>
  <si>
    <t>Alexandra</t>
  </si>
  <si>
    <t>Bounds Green</t>
  </si>
  <si>
    <t>Bruce Grove</t>
  </si>
  <si>
    <t>Crouch End</t>
  </si>
  <si>
    <t>Fortis Green</t>
  </si>
  <si>
    <t>Harringay</t>
  </si>
  <si>
    <t>Hornsey</t>
  </si>
  <si>
    <t>Muswell Hill</t>
  </si>
  <si>
    <t>Noel Park</t>
  </si>
  <si>
    <t>Northumberland Park</t>
  </si>
  <si>
    <t>Seven Sisters</t>
  </si>
  <si>
    <t>St Ann's</t>
  </si>
  <si>
    <t>Stroud Green</t>
  </si>
  <si>
    <t>Tottenham Green</t>
  </si>
  <si>
    <t>Tottenham Hale</t>
  </si>
  <si>
    <t>White Hart Lane</t>
  </si>
  <si>
    <t>Bishop Monkton &amp; Newby</t>
  </si>
  <si>
    <t>Boroughbridge</t>
  </si>
  <si>
    <t>Claro</t>
  </si>
  <si>
    <t>Fountains &amp; Ripley</t>
  </si>
  <si>
    <t>Harrogate Bilton Grange</t>
  </si>
  <si>
    <t>Harrogate Bilton Woodfield</t>
  </si>
  <si>
    <t>Harrogate Central</t>
  </si>
  <si>
    <t>Harrogate Coppice Valley</t>
  </si>
  <si>
    <t>Harrogate Duchy</t>
  </si>
  <si>
    <t>Harrogate Fairfax</t>
  </si>
  <si>
    <t>Harrogate Harlow</t>
  </si>
  <si>
    <t>Harrogate High Harrogate</t>
  </si>
  <si>
    <t>Harrogate Hookstone</t>
  </si>
  <si>
    <t>Harrogate Kingsley</t>
  </si>
  <si>
    <t>Harrogate New Park</t>
  </si>
  <si>
    <t>Harrogate Oatlands</t>
  </si>
  <si>
    <t>Harrogate Old Bilton</t>
  </si>
  <si>
    <t>Harrogate Pannal</t>
  </si>
  <si>
    <t>Harrogate Saltergate</t>
  </si>
  <si>
    <t>Harrogate St Georges</t>
  </si>
  <si>
    <t>Harrogate Starbeck</t>
  </si>
  <si>
    <t>Harrogate Stray</t>
  </si>
  <si>
    <t>Harrogate Valley Gardens</t>
  </si>
  <si>
    <t>Killinghall &amp; Hampsthwaite</t>
  </si>
  <si>
    <t>Knaresborough Aspin &amp; Calcutt</t>
  </si>
  <si>
    <t>Knaresborough Castle</t>
  </si>
  <si>
    <t>Knaresborough Eastfield</t>
  </si>
  <si>
    <t>Knaresborough Scriven Park</t>
  </si>
  <si>
    <t>Marston Moor</t>
  </si>
  <si>
    <t>Masham &amp; Kirkby Malzeard</t>
  </si>
  <si>
    <t>Nidd Valley</t>
  </si>
  <si>
    <t>Ouseburn</t>
  </si>
  <si>
    <t>Pateley Bridge &amp; Nidderdale Moors</t>
  </si>
  <si>
    <t>Ripon Minster</t>
  </si>
  <si>
    <t>Ripon Moorside</t>
  </si>
  <si>
    <t>Ripon Spa</t>
  </si>
  <si>
    <t>Ripon Ure Bank</t>
  </si>
  <si>
    <t>Spofforth with Lower Wharfedale</t>
  </si>
  <si>
    <t>Washburn</t>
  </si>
  <si>
    <t>Wathvale</t>
  </si>
  <si>
    <t>Belmont</t>
  </si>
  <si>
    <t>Canons</t>
  </si>
  <si>
    <t>Greenhill</t>
  </si>
  <si>
    <t>Harrow on the Hill</t>
  </si>
  <si>
    <t>Harrow Weald</t>
  </si>
  <si>
    <t>Hatch End</t>
  </si>
  <si>
    <t>Headstone North</t>
  </si>
  <si>
    <t>Headstone South</t>
  </si>
  <si>
    <t>Kenton East</t>
  </si>
  <si>
    <t>Kenton West</t>
  </si>
  <si>
    <t>Marlborough</t>
  </si>
  <si>
    <t>Pinner</t>
  </si>
  <si>
    <t>Pinner South</t>
  </si>
  <si>
    <t>Rayners Lane</t>
  </si>
  <si>
    <t>Roxbourne</t>
  </si>
  <si>
    <t>Roxeth</t>
  </si>
  <si>
    <t>Stanmore Park</t>
  </si>
  <si>
    <t>Wealdstone</t>
  </si>
  <si>
    <t>West Harrow</t>
  </si>
  <si>
    <t>Brooklands</t>
  </si>
  <si>
    <t>Cranham</t>
  </si>
  <si>
    <t>Elm Park</t>
  </si>
  <si>
    <t>Emerson Park</t>
  </si>
  <si>
    <t>Gooshays</t>
  </si>
  <si>
    <t>Hacton</t>
  </si>
  <si>
    <t>Harold Wood</t>
  </si>
  <si>
    <t>Havering Park</t>
  </si>
  <si>
    <t>Hylands</t>
  </si>
  <si>
    <t>Mawneys</t>
  </si>
  <si>
    <t>Pettits</t>
  </si>
  <si>
    <t>Rainham &amp; Wennington</t>
  </si>
  <si>
    <t>Romford Town</t>
  </si>
  <si>
    <t>South Hornchurch</t>
  </si>
  <si>
    <t>Squirrel's Heath</t>
  </si>
  <si>
    <t>St Andrew's</t>
  </si>
  <si>
    <t>Upminster</t>
  </si>
  <si>
    <t>Botwell</t>
  </si>
  <si>
    <t>Brunel</t>
  </si>
  <si>
    <t>Cavendish</t>
  </si>
  <si>
    <t>Charville</t>
  </si>
  <si>
    <t>Eastcote &amp; East Ruislip</t>
  </si>
  <si>
    <t>Harefield</t>
  </si>
  <si>
    <t>Heathrow Villages</t>
  </si>
  <si>
    <t>Hillingdon East</t>
  </si>
  <si>
    <t>Ickenham</t>
  </si>
  <si>
    <t>Northwood</t>
  </si>
  <si>
    <t>Northwood Hills</t>
  </si>
  <si>
    <t>Pinkwell</t>
  </si>
  <si>
    <t>South Ruislip</t>
  </si>
  <si>
    <t>Townfield</t>
  </si>
  <si>
    <t>Uxbridge North</t>
  </si>
  <si>
    <t>Uxbridge South</t>
  </si>
  <si>
    <t>West Drayton</t>
  </si>
  <si>
    <t>West Ruislip</t>
  </si>
  <si>
    <t>Yeading</t>
  </si>
  <si>
    <t>Yiewsley</t>
  </si>
  <si>
    <t>Bedfont</t>
  </si>
  <si>
    <t>Brentford</t>
  </si>
  <si>
    <t>Chiswick Homefields</t>
  </si>
  <si>
    <t>Chiswick Riverside</t>
  </si>
  <si>
    <t>Cranford</t>
  </si>
  <si>
    <t>Feltham North</t>
  </si>
  <si>
    <t>Feltham West</t>
  </si>
  <si>
    <t>Hanworth</t>
  </si>
  <si>
    <t>Hanworth Park</t>
  </si>
  <si>
    <t>Heston Central</t>
  </si>
  <si>
    <t>Heston East</t>
  </si>
  <si>
    <t>Heston West</t>
  </si>
  <si>
    <t>Hounslow Central</t>
  </si>
  <si>
    <t>Hounslow Heath</t>
  </si>
  <si>
    <t>Hounslow South</t>
  </si>
  <si>
    <t>Hounslow West</t>
  </si>
  <si>
    <t>Isleworth</t>
  </si>
  <si>
    <t>Osterley &amp; Spring Grove</t>
  </si>
  <si>
    <t>Syon</t>
  </si>
  <si>
    <t>Turnham Green</t>
  </si>
  <si>
    <t>Abingdon</t>
  </si>
  <si>
    <t>Brompton &amp; Hans Town</t>
  </si>
  <si>
    <t>Campden</t>
  </si>
  <si>
    <t>Chelsea Riverside</t>
  </si>
  <si>
    <t>Colville</t>
  </si>
  <si>
    <t>Courtfield</t>
  </si>
  <si>
    <t>Dalgarno</t>
  </si>
  <si>
    <t>Earl's Court</t>
  </si>
  <si>
    <t>Golborne</t>
  </si>
  <si>
    <t>Holland</t>
  </si>
  <si>
    <t>Norland</t>
  </si>
  <si>
    <t>Notting Dale</t>
  </si>
  <si>
    <t>Pembridge</t>
  </si>
  <si>
    <t>Queen's Gate</t>
  </si>
  <si>
    <t>Redcliffe</t>
  </si>
  <si>
    <t>Royal Hospital</t>
  </si>
  <si>
    <t>St Helen's</t>
  </si>
  <si>
    <t>Stanley</t>
  </si>
  <si>
    <t>Berrylands</t>
  </si>
  <si>
    <t>Beverley</t>
  </si>
  <si>
    <t>Canbury</t>
  </si>
  <si>
    <t>Chessington North &amp; Hook</t>
  </si>
  <si>
    <t>Chessington South</t>
  </si>
  <si>
    <t>Coombe Hill</t>
  </si>
  <si>
    <t>Coombe Vale</t>
  </si>
  <si>
    <t>Norbiton</t>
  </si>
  <si>
    <t>Old Malden</t>
  </si>
  <si>
    <t>St James</t>
  </si>
  <si>
    <t>St Mark's</t>
  </si>
  <si>
    <t>Surbiton Hill</t>
  </si>
  <si>
    <t>Tolworth &amp; Hook Rise</t>
  </si>
  <si>
    <t>Tudor</t>
  </si>
  <si>
    <t>Kirkstall</t>
  </si>
  <si>
    <t>Bellingham</t>
  </si>
  <si>
    <t>Blackheath</t>
  </si>
  <si>
    <t>Lewisham East</t>
  </si>
  <si>
    <t>Brockley</t>
  </si>
  <si>
    <t>Catford South</t>
  </si>
  <si>
    <t>Crofton Park</t>
  </si>
  <si>
    <t>Downham</t>
  </si>
  <si>
    <t>Evelyn</t>
  </si>
  <si>
    <t>Forest Hill</t>
  </si>
  <si>
    <t>Grove Park</t>
  </si>
  <si>
    <t>Ladywell</t>
  </si>
  <si>
    <t>Lee Green</t>
  </si>
  <si>
    <t>Lewisham Central</t>
  </si>
  <si>
    <t>New Cross</t>
  </si>
  <si>
    <t>Perry Vale</t>
  </si>
  <si>
    <t>Rushey Green</t>
  </si>
  <si>
    <t>Sydenham</t>
  </si>
  <si>
    <t>Telegraph Hill</t>
  </si>
  <si>
    <t>Whitefoot</t>
  </si>
  <si>
    <t>Allerton &amp; Hunts Cross</t>
  </si>
  <si>
    <t>Anfield</t>
  </si>
  <si>
    <t>Belle Vale</t>
  </si>
  <si>
    <t>Childwall</t>
  </si>
  <si>
    <t>Clubmoor</t>
  </si>
  <si>
    <t>County</t>
  </si>
  <si>
    <t>Cressington</t>
  </si>
  <si>
    <t>Croxteth</t>
  </si>
  <si>
    <t>Everton</t>
  </si>
  <si>
    <t>Fazakerley</t>
  </si>
  <si>
    <t>Greenbank</t>
  </si>
  <si>
    <t>Kensington &amp; Fairfield</t>
  </si>
  <si>
    <t>Kirkdale</t>
  </si>
  <si>
    <t>Knotty Ash</t>
  </si>
  <si>
    <t>Mossley Hill</t>
  </si>
  <si>
    <t>Norris Green</t>
  </si>
  <si>
    <t>Old Swan</t>
  </si>
  <si>
    <t>Picton</t>
  </si>
  <si>
    <t>Princes Park</t>
  </si>
  <si>
    <t>Riverside</t>
  </si>
  <si>
    <t>Speke-Garston</t>
  </si>
  <si>
    <t>St Michael's</t>
  </si>
  <si>
    <t>Tuebrook &amp; Stoneycroft</t>
  </si>
  <si>
    <t>Warbreck</t>
  </si>
  <si>
    <t>Wavertree</t>
  </si>
  <si>
    <t>West Derby</t>
  </si>
  <si>
    <t>Woolton</t>
  </si>
  <si>
    <t>Yew Tree</t>
  </si>
  <si>
    <t>Arthur's Hill</t>
  </si>
  <si>
    <t>Benwell &amp; Scotswood</t>
  </si>
  <si>
    <t>Blakelaw</t>
  </si>
  <si>
    <t>Byker</t>
  </si>
  <si>
    <t>Callerton &amp; Throckley</t>
  </si>
  <si>
    <t>Castle</t>
  </si>
  <si>
    <t>Chapel</t>
  </si>
  <si>
    <t>Dene &amp; South Gosforth</t>
  </si>
  <si>
    <t>Denton &amp; Westerhope</t>
  </si>
  <si>
    <t>Elswick</t>
  </si>
  <si>
    <t>Fawdon &amp; West Gosforth</t>
  </si>
  <si>
    <t>Gosforth</t>
  </si>
  <si>
    <t>Kingston Park South &amp; Newbiggin Hall</t>
  </si>
  <si>
    <t>Lemington</t>
  </si>
  <si>
    <t>Manor Park</t>
  </si>
  <si>
    <t>Monument</t>
  </si>
  <si>
    <t>North Jesmond</t>
  </si>
  <si>
    <t>Parklands</t>
  </si>
  <si>
    <t>South Jesmond</t>
  </si>
  <si>
    <t>Walker</t>
  </si>
  <si>
    <t>Walkergate</t>
  </si>
  <si>
    <t>West Fenham</t>
  </si>
  <si>
    <t>Wingrove</t>
  </si>
  <si>
    <t>Arbury</t>
  </si>
  <si>
    <t>Attleborough</t>
  </si>
  <si>
    <t>Bar Pool</t>
  </si>
  <si>
    <t>Bede</t>
  </si>
  <si>
    <t>Bulkington</t>
  </si>
  <si>
    <t>Camp Hill</t>
  </si>
  <si>
    <t>Exhall</t>
  </si>
  <si>
    <t>Galley Common</t>
  </si>
  <si>
    <t>Kingswood</t>
  </si>
  <si>
    <t>Poplar</t>
  </si>
  <si>
    <t>Weddington</t>
  </si>
  <si>
    <t>Wem Brook</t>
  </si>
  <si>
    <t>Whitestone</t>
  </si>
  <si>
    <t>Chadderton Central</t>
  </si>
  <si>
    <t>Chadderton North</t>
  </si>
  <si>
    <t>Chadderton South</t>
  </si>
  <si>
    <t>Coldhurst</t>
  </si>
  <si>
    <t>Failsworth East</t>
  </si>
  <si>
    <t>Failsworth West</t>
  </si>
  <si>
    <t>Hollinwood</t>
  </si>
  <si>
    <t>Medlock Vale</t>
  </si>
  <si>
    <t>Royton North</t>
  </si>
  <si>
    <t>Royton South</t>
  </si>
  <si>
    <t>Saddleworth North</t>
  </si>
  <si>
    <t>Saddleworth South</t>
  </si>
  <si>
    <t>Saddleworth West &amp; Lees</t>
  </si>
  <si>
    <t>Shaw</t>
  </si>
  <si>
    <t>St James'</t>
  </si>
  <si>
    <t>Waterhead</t>
  </si>
  <si>
    <t>Werneth</t>
  </si>
  <si>
    <t>Barton &amp; Sandhills</t>
  </si>
  <si>
    <t>Blackbird Leys</t>
  </si>
  <si>
    <t>Carfax</t>
  </si>
  <si>
    <t>Cowley</t>
  </si>
  <si>
    <t>Cowley Marsh</t>
  </si>
  <si>
    <t>Headington</t>
  </si>
  <si>
    <t>Headington Hill &amp; Northway</t>
  </si>
  <si>
    <t>Hinksey Park</t>
  </si>
  <si>
    <t>Holywell</t>
  </si>
  <si>
    <t>Iffley Fields</t>
  </si>
  <si>
    <t>Jericho &amp; Osney</t>
  </si>
  <si>
    <t>Littlemore</t>
  </si>
  <si>
    <t>Lye Valley</t>
  </si>
  <si>
    <t>Marston</t>
  </si>
  <si>
    <t>North</t>
  </si>
  <si>
    <t>Northfield Brook</t>
  </si>
  <si>
    <t>Quarry &amp; Risinghurst</t>
  </si>
  <si>
    <t>Rose Hill &amp; Iffley</t>
  </si>
  <si>
    <t>St Clement's</t>
  </si>
  <si>
    <t>St Margaret's</t>
  </si>
  <si>
    <t>Summertown</t>
  </si>
  <si>
    <t>Wolvercote</t>
  </si>
  <si>
    <t>Budshead</t>
  </si>
  <si>
    <t>Compton</t>
  </si>
  <si>
    <t>Devonport</t>
  </si>
  <si>
    <t>Drake</t>
  </si>
  <si>
    <t>Efford &amp; Lipson</t>
  </si>
  <si>
    <t>Eggbuckland</t>
  </si>
  <si>
    <t>Ham</t>
  </si>
  <si>
    <t>Honicknowle</t>
  </si>
  <si>
    <t>Moor View</t>
  </si>
  <si>
    <t>Peverell</t>
  </si>
  <si>
    <t>Plympton Chaddlewood</t>
  </si>
  <si>
    <t>Plympton St Mary</t>
  </si>
  <si>
    <t>Plymstock Dunstone</t>
  </si>
  <si>
    <t>Plymstock Radford</t>
  </si>
  <si>
    <t>Southway</t>
  </si>
  <si>
    <t>St Budeaux</t>
  </si>
  <si>
    <t>St Peter &amp; the Waterfront</t>
  </si>
  <si>
    <t>Stoke</t>
  </si>
  <si>
    <t>Sutton &amp; Mount Gould</t>
  </si>
  <si>
    <t>Baffins</t>
  </si>
  <si>
    <t>Central Southsea</t>
  </si>
  <si>
    <t>Charles Dickens</t>
  </si>
  <si>
    <t>Copnor</t>
  </si>
  <si>
    <t>Cosham</t>
  </si>
  <si>
    <t>Drayton &amp; Farlington</t>
  </si>
  <si>
    <t>Eastney &amp; Craneswater</t>
  </si>
  <si>
    <t>Fratton</t>
  </si>
  <si>
    <t>Hilsea</t>
  </si>
  <si>
    <t>Milton</t>
  </si>
  <si>
    <t>Nelson</t>
  </si>
  <si>
    <t>Paulsgrove</t>
  </si>
  <si>
    <t>St Jude</t>
  </si>
  <si>
    <t>St Thomas</t>
  </si>
  <si>
    <t>Brookfield</t>
  </si>
  <si>
    <t>Cadley</t>
  </si>
  <si>
    <t>College</t>
  </si>
  <si>
    <t>Fishwick</t>
  </si>
  <si>
    <t>Garrison</t>
  </si>
  <si>
    <t>Greyfriars</t>
  </si>
  <si>
    <t>Ingol</t>
  </si>
  <si>
    <t>Larches</t>
  </si>
  <si>
    <t>Lea</t>
  </si>
  <si>
    <t>Moor Park</t>
  </si>
  <si>
    <t>Preston Rural North</t>
  </si>
  <si>
    <t>Ribbleton</t>
  </si>
  <si>
    <t>Riversway</t>
  </si>
  <si>
    <t>Sharoe Green</t>
  </si>
  <si>
    <t>St George's</t>
  </si>
  <si>
    <t>St Matthew's</t>
  </si>
  <si>
    <t>Town Centre</t>
  </si>
  <si>
    <t>Tulketh</t>
  </si>
  <si>
    <t>University</t>
  </si>
  <si>
    <t>Battle</t>
  </si>
  <si>
    <t>Caversham</t>
  </si>
  <si>
    <t>Katesgrove</t>
  </si>
  <si>
    <t>Kentwood</t>
  </si>
  <si>
    <t>Minster</t>
  </si>
  <si>
    <t>Norcot</t>
  </si>
  <si>
    <t>Park</t>
  </si>
  <si>
    <t>Peppard</t>
  </si>
  <si>
    <t>Redlands</t>
  </si>
  <si>
    <t>Southcote</t>
  </si>
  <si>
    <t>Tilehurst</t>
  </si>
  <si>
    <t>Whitley</t>
  </si>
  <si>
    <t>Astwood Bank &amp; Feckenham</t>
  </si>
  <si>
    <t>Batchley &amp; Brockhill</t>
  </si>
  <si>
    <t>Church Hill</t>
  </si>
  <si>
    <t>Crabbs Cross</t>
  </si>
  <si>
    <t>Greenlands</t>
  </si>
  <si>
    <t>Headless Cross &amp; Oakenshaw</t>
  </si>
  <si>
    <t>Lodge Park</t>
  </si>
  <si>
    <t>Winyates</t>
  </si>
  <si>
    <t>Balderstone &amp; Kirkholt</t>
  </si>
  <si>
    <t>Bamford</t>
  </si>
  <si>
    <t>Castleton</t>
  </si>
  <si>
    <t>Central Rochdale</t>
  </si>
  <si>
    <t>East Middleton</t>
  </si>
  <si>
    <t>Healey</t>
  </si>
  <si>
    <t>Hopwood Hall</t>
  </si>
  <si>
    <t>Littleborough Lakeside</t>
  </si>
  <si>
    <t>Milkstone &amp; Deeplish</t>
  </si>
  <si>
    <t>Milnrow &amp; Newhey</t>
  </si>
  <si>
    <t>North Heywood</t>
  </si>
  <si>
    <t>North Middleton</t>
  </si>
  <si>
    <t>Smallbridge &amp; Firgrove</t>
  </si>
  <si>
    <t>South Middleton</t>
  </si>
  <si>
    <t>Spotland &amp; Falinge</t>
  </si>
  <si>
    <t>Wardle &amp; West Littleborough</t>
  </si>
  <si>
    <t>West Heywood</t>
  </si>
  <si>
    <t>West Middleton</t>
  </si>
  <si>
    <t>Bristnall</t>
  </si>
  <si>
    <t>Charlemont with Grove Vale</t>
  </si>
  <si>
    <t>Cradley Heath &amp; Old Hill</t>
  </si>
  <si>
    <t>Friar Park</t>
  </si>
  <si>
    <t>Great Barr with Yew Tree</t>
  </si>
  <si>
    <t>Great Bridge</t>
  </si>
  <si>
    <t>Greets Green &amp; Lyng</t>
  </si>
  <si>
    <t>Hateley Heath</t>
  </si>
  <si>
    <t>Langley</t>
  </si>
  <si>
    <t>Newton</t>
  </si>
  <si>
    <t>Old Warley</t>
  </si>
  <si>
    <t>Oldbury</t>
  </si>
  <si>
    <t>Princes End</t>
  </si>
  <si>
    <t>Rowley</t>
  </si>
  <si>
    <t>Smethwick</t>
  </si>
  <si>
    <t>Soho &amp; Victoria</t>
  </si>
  <si>
    <t>St Pauls</t>
  </si>
  <si>
    <t>Tipton Green</t>
  </si>
  <si>
    <t>Tividale</t>
  </si>
  <si>
    <t>Wednesbury North</t>
  </si>
  <si>
    <t>Wednesbury South</t>
  </si>
  <si>
    <t>West Bromwich Central</t>
  </si>
  <si>
    <t>Beauchief &amp; Greenhill</t>
  </si>
  <si>
    <t>Beighton</t>
  </si>
  <si>
    <t>Birley</t>
  </si>
  <si>
    <t>Broomhill &amp; Sharrow Vale</t>
  </si>
  <si>
    <t>Burngreave</t>
  </si>
  <si>
    <t>Crookes &amp; Crosspool</t>
  </si>
  <si>
    <t>Darnall</t>
  </si>
  <si>
    <t>Dore &amp; Totley</t>
  </si>
  <si>
    <t>East Ecclesfield</t>
  </si>
  <si>
    <t>Ecclesall</t>
  </si>
  <si>
    <t>Firth Park</t>
  </si>
  <si>
    <t>Fulwood</t>
  </si>
  <si>
    <t>Gleadless Valley</t>
  </si>
  <si>
    <t>Graves Park</t>
  </si>
  <si>
    <t>Hillsborough</t>
  </si>
  <si>
    <t>Manor Castle</t>
  </si>
  <si>
    <t>Mosborough</t>
  </si>
  <si>
    <t>Nether Edge &amp; Sharrow</t>
  </si>
  <si>
    <t>Park &amp; Arbourthorne</t>
  </si>
  <si>
    <t>Richmond</t>
  </si>
  <si>
    <t>Shiregreen &amp; Brightside</t>
  </si>
  <si>
    <t>Southey</t>
  </si>
  <si>
    <t>Stannington</t>
  </si>
  <si>
    <t>Stocksbridge &amp; Upper Don</t>
  </si>
  <si>
    <t>Walkley</t>
  </si>
  <si>
    <t>West Ecclesfield</t>
  </si>
  <si>
    <t>Bevois</t>
  </si>
  <si>
    <t>Borough &amp; Bankside</t>
  </si>
  <si>
    <t>Camberwell Green</t>
  </si>
  <si>
    <t>Champion Hill</t>
  </si>
  <si>
    <t>Chaucer</t>
  </si>
  <si>
    <t>Dulwich Hill</t>
  </si>
  <si>
    <t>Dulwich Village</t>
  </si>
  <si>
    <t>Dulwich Wood</t>
  </si>
  <si>
    <t>Faraday</t>
  </si>
  <si>
    <t>Goose Green</t>
  </si>
  <si>
    <t>London Bridge and West Bermondsey</t>
  </si>
  <si>
    <t>Newington</t>
  </si>
  <si>
    <t>North Bermondsey</t>
  </si>
  <si>
    <t>North Walworth</t>
  </si>
  <si>
    <t>Nunhead &amp; Queens Road</t>
  </si>
  <si>
    <t>Old Kent Road</t>
  </si>
  <si>
    <t>Peckham</t>
  </si>
  <si>
    <t>Peckham Rye</t>
  </si>
  <si>
    <t>Rotherhithe</t>
  </si>
  <si>
    <t>Rye Lane</t>
  </si>
  <si>
    <t>South Bermondsey</t>
  </si>
  <si>
    <t>St George`s</t>
  </si>
  <si>
    <t>St Giles</t>
  </si>
  <si>
    <t>Surrey Docks</t>
  </si>
  <si>
    <t>Haydock</t>
  </si>
  <si>
    <t>Thatto Heath</t>
  </si>
  <si>
    <t>Martins Wood</t>
  </si>
  <si>
    <t>Barnes</t>
  </si>
  <si>
    <t>Copt Hill</t>
  </si>
  <si>
    <t>Doxford</t>
  </si>
  <si>
    <t>Fulwell</t>
  </si>
  <si>
    <t>Hetton</t>
  </si>
  <si>
    <t>Houghton</t>
  </si>
  <si>
    <t>Millfield</t>
  </si>
  <si>
    <t>Pallion</t>
  </si>
  <si>
    <t>Redhill</t>
  </si>
  <si>
    <t>Ryhope</t>
  </si>
  <si>
    <t>Sandhill</t>
  </si>
  <si>
    <t>Shiney Row</t>
  </si>
  <si>
    <t>Silksworth</t>
  </si>
  <si>
    <t>Southwick</t>
  </si>
  <si>
    <t>St Anne's</t>
  </si>
  <si>
    <t>St Chad's</t>
  </si>
  <si>
    <t>St Peter's</t>
  </si>
  <si>
    <t>Washington Central</t>
  </si>
  <si>
    <t>Washington East</t>
  </si>
  <si>
    <t>Washington North</t>
  </si>
  <si>
    <t>Washington South</t>
  </si>
  <si>
    <t>Washington West</t>
  </si>
  <si>
    <t>Blunsdon &amp; Highworth</t>
  </si>
  <si>
    <t>Chiseldon &amp; Lawn</t>
  </si>
  <si>
    <t>Covingham &amp; Dorcan</t>
  </si>
  <si>
    <t>Eastcott</t>
  </si>
  <si>
    <t>Gorse Hill &amp; Pinehurst</t>
  </si>
  <si>
    <t>Haydon Wick</t>
  </si>
  <si>
    <t>Liden, Eldene &amp; Park South</t>
  </si>
  <si>
    <t>Lydiard &amp; Freshbrook</t>
  </si>
  <si>
    <t>Mannington &amp; Western</t>
  </si>
  <si>
    <t>Penhill &amp; Upper Stratton</t>
  </si>
  <si>
    <t>Priory Vale</t>
  </si>
  <si>
    <t>Rodbourne Cheney</t>
  </si>
  <si>
    <t>St Andrews</t>
  </si>
  <si>
    <t>St Margaret &amp; South Marston</t>
  </si>
  <si>
    <t>Walcot &amp; Park North</t>
  </si>
  <si>
    <t>Wroughton &amp; Wichelstowe</t>
  </si>
  <si>
    <t>Altrincham</t>
  </si>
  <si>
    <t>Ashton upon Mersey</t>
  </si>
  <si>
    <t>Bowdon</t>
  </si>
  <si>
    <t>Broadheath</t>
  </si>
  <si>
    <t>Bucklow-St Martins</t>
  </si>
  <si>
    <t>Clifford</t>
  </si>
  <si>
    <t>Davyhulme East</t>
  </si>
  <si>
    <t>Davyhulme West</t>
  </si>
  <si>
    <t>Flixton</t>
  </si>
  <si>
    <t>Gorse Hill</t>
  </si>
  <si>
    <t>Hale Barns</t>
  </si>
  <si>
    <t>Hale Central</t>
  </si>
  <si>
    <t>Longford</t>
  </si>
  <si>
    <t>Sale Moor</t>
  </si>
  <si>
    <t>Stretford</t>
  </si>
  <si>
    <t>Timperley</t>
  </si>
  <si>
    <t>Urmston</t>
  </si>
  <si>
    <t>Aldridge Central &amp; South</t>
  </si>
  <si>
    <t>Aldridge North &amp; Walsall Wood</t>
  </si>
  <si>
    <t>Bentley &amp; Darlaston North</t>
  </si>
  <si>
    <t>Birchills Leamore</t>
  </si>
  <si>
    <t>Blakenall</t>
  </si>
  <si>
    <t>Bloxwich East</t>
  </si>
  <si>
    <t>Bloxwich West</t>
  </si>
  <si>
    <t>Brownhills</t>
  </si>
  <si>
    <t>Darlaston South</t>
  </si>
  <si>
    <t>Paddock</t>
  </si>
  <si>
    <t>Palfrey</t>
  </si>
  <si>
    <t>Pelsall</t>
  </si>
  <si>
    <t>Pheasey Park Farm</t>
  </si>
  <si>
    <t>Pleck</t>
  </si>
  <si>
    <t>Rushall-Shelfield</t>
  </si>
  <si>
    <t>Short Heath</t>
  </si>
  <si>
    <t>Streetly</t>
  </si>
  <si>
    <t>Willenhall North</t>
  </si>
  <si>
    <t>Willenhall South</t>
  </si>
  <si>
    <t>Balham</t>
  </si>
  <si>
    <t>Bedford</t>
  </si>
  <si>
    <t>Earlsfield</t>
  </si>
  <si>
    <t>East Putney</t>
  </si>
  <si>
    <t>Furzedown</t>
  </si>
  <si>
    <t>Graveney</t>
  </si>
  <si>
    <t>Latchmere</t>
  </si>
  <si>
    <t>Nightingale</t>
  </si>
  <si>
    <t>Northcote</t>
  </si>
  <si>
    <t>Queenstown</t>
  </si>
  <si>
    <t>Roehampton &amp; Putney Heath</t>
  </si>
  <si>
    <t>Shaftesbury</t>
  </si>
  <si>
    <t>Southfields</t>
  </si>
  <si>
    <t>St Mary's Park</t>
  </si>
  <si>
    <t>Thamesfield</t>
  </si>
  <si>
    <t>Tooting</t>
  </si>
  <si>
    <t>Wandsworth Common</t>
  </si>
  <si>
    <t>West Hill</t>
  </si>
  <si>
    <t>West Putney</t>
  </si>
  <si>
    <t>Abbey Road</t>
  </si>
  <si>
    <t>Westminster North</t>
  </si>
  <si>
    <t>Bayswater</t>
  </si>
  <si>
    <t>Bryanston &amp; Dorset Square</t>
  </si>
  <si>
    <t>Church Street</t>
  </si>
  <si>
    <t>Harrow Road</t>
  </si>
  <si>
    <t>Hyde Park</t>
  </si>
  <si>
    <t>Knightsbridge &amp; Belgravia</t>
  </si>
  <si>
    <t>Lancaster Gate</t>
  </si>
  <si>
    <t>Little Venice</t>
  </si>
  <si>
    <t>Maida Vale</t>
  </si>
  <si>
    <t>Marylebone High Street</t>
  </si>
  <si>
    <t>Queen's Park</t>
  </si>
  <si>
    <t>St James's</t>
  </si>
  <si>
    <t>Tachbrook</t>
  </si>
  <si>
    <t>Vincent Square</t>
  </si>
  <si>
    <t>Warwick</t>
  </si>
  <si>
    <t>West End</t>
  </si>
  <si>
    <t>Westbourne</t>
  </si>
  <si>
    <t>Weymouth West</t>
  </si>
  <si>
    <t>Abram</t>
  </si>
  <si>
    <t>Ashton</t>
  </si>
  <si>
    <t>Aspull New Springs Whelley</t>
  </si>
  <si>
    <t>Astley Mosley Common</t>
  </si>
  <si>
    <t>Atherleigh</t>
  </si>
  <si>
    <t>Atherton</t>
  </si>
  <si>
    <t>Bryn</t>
  </si>
  <si>
    <t>Douglas</t>
  </si>
  <si>
    <t>Golborne &amp; Lowton West</t>
  </si>
  <si>
    <t>Hindley</t>
  </si>
  <si>
    <t>Hindley Green</t>
  </si>
  <si>
    <t>Ince</t>
  </si>
  <si>
    <t>Leigh East</t>
  </si>
  <si>
    <t>Leigh South</t>
  </si>
  <si>
    <t xml:space="preserve"> </t>
  </si>
  <si>
    <t>Leigh West</t>
  </si>
  <si>
    <t>Lowton East</t>
  </si>
  <si>
    <t>Orrell</t>
  </si>
  <si>
    <t>Pemberton</t>
  </si>
  <si>
    <t>Shevington with Lower Ground</t>
  </si>
  <si>
    <t>Standish with Langtree</t>
  </si>
  <si>
    <t>Tyldesley</t>
  </si>
  <si>
    <t>Wigan Central</t>
  </si>
  <si>
    <t>Wigan West</t>
  </si>
  <si>
    <t>Winstanley</t>
  </si>
  <si>
    <t>Worsley Mesnes</t>
  </si>
  <si>
    <t>Alresford &amp; Itchen Valley</t>
  </si>
  <si>
    <t>Badger Farm &amp; Oliver’s Battery</t>
  </si>
  <si>
    <t>Bishop's Waltham</t>
  </si>
  <si>
    <t>Central Meon Valley</t>
  </si>
  <si>
    <t>Colden Common &amp; Twyford</t>
  </si>
  <si>
    <t>Denmead</t>
  </si>
  <si>
    <t>Southwick &amp; Wickham</t>
  </si>
  <si>
    <t>St Barnabas</t>
  </si>
  <si>
    <t>St Bartholomew</t>
  </si>
  <si>
    <t>St Michael</t>
  </si>
  <si>
    <t>St Paul</t>
  </si>
  <si>
    <t>The Worthys</t>
  </si>
  <si>
    <t>Upper Meon Valley</t>
  </si>
  <si>
    <t>Whiteley &amp; Shedfield</t>
  </si>
  <si>
    <t>Wonston &amp; Micheldever</t>
  </si>
  <si>
    <t>Bebington</t>
  </si>
  <si>
    <t>Bidston &amp; St James</t>
  </si>
  <si>
    <t>Birkenhead &amp; Tranmere</t>
  </si>
  <si>
    <t>Bromborough</t>
  </si>
  <si>
    <t>Clatterbridge</t>
  </si>
  <si>
    <t>Claughton</t>
  </si>
  <si>
    <t>Eastham</t>
  </si>
  <si>
    <t>Greasby, Frankby &amp; Irby</t>
  </si>
  <si>
    <t>Heswall</t>
  </si>
  <si>
    <t>Hoylake &amp; Meols</t>
  </si>
  <si>
    <t>Leasowe &amp; Moreton East</t>
  </si>
  <si>
    <t>Liscard</t>
  </si>
  <si>
    <t>Moreton West &amp; Saughall Massie</t>
  </si>
  <si>
    <t>New Brighton</t>
  </si>
  <si>
    <t>Oxton</t>
  </si>
  <si>
    <t>Pensby &amp; Thingwall</t>
  </si>
  <si>
    <t>Prenton</t>
  </si>
  <si>
    <t>Rock Ferry</t>
  </si>
  <si>
    <t>Seacombe</t>
  </si>
  <si>
    <t>Upton</t>
  </si>
  <si>
    <t>Wallasey</t>
  </si>
  <si>
    <t>West Kirby &amp; Thurstaston</t>
  </si>
  <si>
    <t>Battenhall</t>
  </si>
  <si>
    <t>Bedwardine</t>
  </si>
  <si>
    <t>Cathedral</t>
  </si>
  <si>
    <t>Claines</t>
  </si>
  <si>
    <t>Nunnery</t>
  </si>
  <si>
    <t>Rainbow Hill</t>
  </si>
  <si>
    <t>St John</t>
  </si>
  <si>
    <t>St Peter's Parish</t>
  </si>
  <si>
    <t>Warndon</t>
  </si>
  <si>
    <t>Warndon Parish North</t>
  </si>
  <si>
    <t>Warndon Parish South</t>
  </si>
  <si>
    <t>Broadwater</t>
  </si>
  <si>
    <t>Worthing West</t>
  </si>
  <si>
    <t>Durrington</t>
  </si>
  <si>
    <t>Gaisford</t>
  </si>
  <si>
    <t>Goring</t>
  </si>
  <si>
    <t>Heene</t>
  </si>
  <si>
    <t>Northbrook</t>
  </si>
  <si>
    <t>Offington</t>
  </si>
  <si>
    <t>Salvington</t>
  </si>
  <si>
    <t>Selden</t>
  </si>
  <si>
    <t>Tarring</t>
  </si>
  <si>
    <t>Barnsbury</t>
  </si>
  <si>
    <t>Bunhill</t>
  </si>
  <si>
    <t>Caledonian</t>
  </si>
  <si>
    <t>Canonbury</t>
  </si>
  <si>
    <t>Clerkenwell</t>
  </si>
  <si>
    <t>Finsbury Park</t>
  </si>
  <si>
    <t>Highbury East</t>
  </si>
  <si>
    <t>Highbury West</t>
  </si>
  <si>
    <t>Hillrise</t>
  </si>
  <si>
    <t>Holloway</t>
  </si>
  <si>
    <t>Junction</t>
  </si>
  <si>
    <t>Mildmay</t>
  </si>
  <si>
    <t>Tollington</t>
  </si>
  <si>
    <t>Bishop's</t>
  </si>
  <si>
    <t>Brixton Hill</t>
  </si>
  <si>
    <t>Clapham Common</t>
  </si>
  <si>
    <t>Clapham Town</t>
  </si>
  <si>
    <t>Coldharbour</t>
  </si>
  <si>
    <t>Ferndale</t>
  </si>
  <si>
    <t>Gipsy Hill</t>
  </si>
  <si>
    <t>Herne Hill</t>
  </si>
  <si>
    <t>Knight's Hill</t>
  </si>
  <si>
    <t>Larkhall</t>
  </si>
  <si>
    <t>Oval</t>
  </si>
  <si>
    <t>Prince's</t>
  </si>
  <si>
    <t>St Leonard's</t>
  </si>
  <si>
    <t>Stockwell</t>
  </si>
  <si>
    <t>Streatham Hill</t>
  </si>
  <si>
    <t>Streatham South</t>
  </si>
  <si>
    <t>Streatham Wells</t>
  </si>
  <si>
    <t>Thornton</t>
  </si>
  <si>
    <t>Thurlow Park</t>
  </si>
  <si>
    <t>Tulse Hill</t>
  </si>
  <si>
    <t>Vassall</t>
  </si>
  <si>
    <t>Cannon Hill</t>
  </si>
  <si>
    <t>Colliers Wood</t>
  </si>
  <si>
    <t>Cricket Green</t>
  </si>
  <si>
    <t>Dundonald</t>
  </si>
  <si>
    <t>Figge's Marsh</t>
  </si>
  <si>
    <t>Lavender Fields</t>
  </si>
  <si>
    <t>Longthornton</t>
  </si>
  <si>
    <t>Lower Morden</t>
  </si>
  <si>
    <t>Merton Park</t>
  </si>
  <si>
    <t>Pollards Hill</t>
  </si>
  <si>
    <t>Ravensbury</t>
  </si>
  <si>
    <t>Raynes Park</t>
  </si>
  <si>
    <t>St Helier</t>
  </si>
  <si>
    <t>Trinity</t>
  </si>
  <si>
    <t>West Barnes</t>
  </si>
  <si>
    <t>Wimbledon Park</t>
  </si>
  <si>
    <t>Aldborough</t>
  </si>
  <si>
    <t>Barkingside</t>
  </si>
  <si>
    <t>Bridge</t>
  </si>
  <si>
    <t>Chadwell</t>
  </si>
  <si>
    <t>Churchfields</t>
  </si>
  <si>
    <t>Clayhall</t>
  </si>
  <si>
    <t>Clementswood</t>
  </si>
  <si>
    <t>Cranbrook</t>
  </si>
  <si>
    <t>Fairlop</t>
  </si>
  <si>
    <t>Fullwell</t>
  </si>
  <si>
    <t>Goodmayes</t>
  </si>
  <si>
    <t>Hainault</t>
  </si>
  <si>
    <t>Ilford Town</t>
  </si>
  <si>
    <t>Loxford</t>
  </si>
  <si>
    <t>Mayfield</t>
  </si>
  <si>
    <t>Monkhams</t>
  </si>
  <si>
    <t>Newbury</t>
  </si>
  <si>
    <t>Seven Kings</t>
  </si>
  <si>
    <t>South Woodford</t>
  </si>
  <si>
    <t>Vlentines</t>
  </si>
  <si>
    <t>Wanstead Park</t>
  </si>
  <si>
    <t>Wanstead Village</t>
  </si>
  <si>
    <t>East Sheen</t>
  </si>
  <si>
    <t>Fulwell &amp; Hampton Hill</t>
  </si>
  <si>
    <t>Ham, Petersham &amp; Richmond Riverside</t>
  </si>
  <si>
    <t>Hampton</t>
  </si>
  <si>
    <t>Hampton North</t>
  </si>
  <si>
    <t>Hampton Wick</t>
  </si>
  <si>
    <t>Heathfield</t>
  </si>
  <si>
    <t>Kew</t>
  </si>
  <si>
    <t>Mortlake &amp; Barnes Common</t>
  </si>
  <si>
    <t>North Richmond</t>
  </si>
  <si>
    <t>South Richmond</t>
  </si>
  <si>
    <t>South Twickenham</t>
  </si>
  <si>
    <t>St Margarets &amp; North Twickenham</t>
  </si>
  <si>
    <t>Teddington</t>
  </si>
  <si>
    <t>Twickenham Riverside</t>
  </si>
  <si>
    <t>West Twickenham</t>
  </si>
  <si>
    <t>Whitton</t>
  </si>
  <si>
    <t>Area ID</t>
  </si>
  <si>
    <t>Crystal Palace &amp; Upper Norwood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</si>
</sst>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8">
    <font>
      <sz val="10"/>
      <color rgb="FF000000"/>
      <name val="Arial"/>
    </font>
    <font>
      <sz val="10"/>
      <name val="Roboto"/>
    </font>
    <font>
      <i/>
      <sz val="10"/>
      <name val="Roboto"/>
    </font>
    <font>
      <b/>
      <sz val="10"/>
      <name val="Roboto"/>
    </font>
    <font>
      <b/>
      <i/>
      <sz val="10"/>
      <name val="Roboto"/>
    </font>
    <font>
      <sz val="10"/>
      <name val="Arial"/>
    </font>
    <font>
      <sz val="10"/>
      <name val="Arial"/>
    </font>
    <font>
      <b/>
      <sz val="10"/>
      <name val="Arial"/>
    </font>
  </fonts>
  <fills count="22">
    <fill>
      <patternFill patternType="none"/>
    </fill>
    <fill>
      <patternFill patternType="gray125"/>
    </fill>
    <fill>
      <patternFill patternType="solid">
        <fgColor rgb="FF0485A8"/>
        <bgColor rgb="FF0485A8"/>
      </patternFill>
    </fill>
    <fill>
      <patternFill patternType="solid">
        <fgColor rgb="FFD62222"/>
        <bgColor rgb="FFD62222"/>
      </patternFill>
    </fill>
    <fill>
      <patternFill patternType="solid">
        <fgColor rgb="FFEBB82F"/>
        <bgColor rgb="FFEBB82F"/>
      </patternFill>
    </fill>
    <fill>
      <patternFill patternType="solid">
        <fgColor rgb="FF6D3C77"/>
        <bgColor rgb="FF6D3C77"/>
      </patternFill>
    </fill>
    <fill>
      <patternFill patternType="solid">
        <fgColor rgb="FF5EBD4C"/>
        <bgColor rgb="FF5EBD4C"/>
      </patternFill>
    </fill>
    <fill>
      <patternFill patternType="solid">
        <fgColor rgb="FFC27BA0"/>
        <bgColor rgb="FFC27BA0"/>
      </patternFill>
    </fill>
    <fill>
      <patternFill patternType="solid">
        <fgColor rgb="FFFDFEFC"/>
        <bgColor rgb="FFFDFEFC"/>
      </patternFill>
    </fill>
    <fill>
      <patternFill patternType="solid">
        <fgColor rgb="FFF3F9F1"/>
        <bgColor rgb="FFF3F9F1"/>
      </patternFill>
    </fill>
    <fill>
      <patternFill patternType="solid">
        <fgColor rgb="FFF3F8F0"/>
        <bgColor rgb="FFF3F8F0"/>
      </patternFill>
    </fill>
    <fill>
      <patternFill patternType="solid">
        <fgColor rgb="FFFAE9E9"/>
        <bgColor rgb="FFFAE9E9"/>
      </patternFill>
    </fill>
    <fill>
      <patternFill patternType="solid">
        <fgColor rgb="FFFEFBFB"/>
        <bgColor rgb="FFFEFBFB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B3E0CA"/>
        <bgColor rgb="FFB3E0CA"/>
      </patternFill>
    </fill>
    <fill>
      <patternFill patternType="solid">
        <fgColor rgb="FFD4EEE1"/>
        <bgColor rgb="FFD4EEE1"/>
      </patternFill>
    </fill>
    <fill>
      <patternFill patternType="solid">
        <fgColor rgb="FFE6F5EE"/>
        <bgColor rgb="FFE6F5EE"/>
      </patternFill>
    </fill>
    <fill>
      <patternFill patternType="solid">
        <fgColor rgb="FFDEF2E8"/>
        <bgColor rgb="FFDEF2E8"/>
      </patternFill>
    </fill>
    <fill>
      <patternFill patternType="solid">
        <fgColor rgb="FF8FD2B1"/>
        <bgColor rgb="FF8FD2B1"/>
      </patternFill>
    </fill>
    <fill>
      <patternFill patternType="solid">
        <fgColor rgb="FFECF8F2"/>
        <bgColor rgb="FFECF8F2"/>
      </patternFill>
    </fill>
    <fill>
      <patternFill patternType="solid">
        <fgColor rgb="FFCFECDE"/>
        <bgColor rgb="FFCFECDE"/>
      </patternFill>
    </fill>
  </fills>
  <borders count="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8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right" vertical="center" wrapText="1"/>
    </xf>
    <xf numFmtId="0" fontId="3" fillId="0" borderId="0" xfId="0" applyFont="1" applyAlignment="1">
      <alignment vertical="center"/>
    </xf>
    <xf numFmtId="0" fontId="3" fillId="0" borderId="2" xfId="0" applyFont="1" applyBorder="1" applyAlignment="1">
      <alignment horizontal="right" wrapText="1"/>
    </xf>
    <xf numFmtId="0" fontId="3" fillId="0" borderId="2" xfId="0" applyFont="1" applyBorder="1" applyAlignment="1">
      <alignment horizontal="center" textRotation="90" wrapText="1"/>
    </xf>
    <xf numFmtId="0" fontId="3" fillId="0" borderId="2" xfId="0" applyFont="1" applyBorder="1" applyAlignment="1">
      <alignment horizontal="right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textRotation="90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 textRotation="90"/>
    </xf>
    <xf numFmtId="0" fontId="3" fillId="0" borderId="2" xfId="0" applyFont="1" applyBorder="1" applyAlignment="1">
      <alignment horizontal="right" wrapText="1"/>
    </xf>
    <xf numFmtId="0" fontId="3" fillId="0" borderId="2" xfId="0" applyFont="1" applyBorder="1" applyAlignment="1">
      <alignment horizontal="right" wrapText="1"/>
    </xf>
    <xf numFmtId="0" fontId="1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/>
    <xf numFmtId="3" fontId="1" fillId="0" borderId="0" xfId="0" applyNumberFormat="1" applyFont="1" applyAlignment="1"/>
    <xf numFmtId="0" fontId="1" fillId="0" borderId="0" xfId="0" applyFont="1" applyAlignment="1">
      <alignment horizontal="center"/>
    </xf>
    <xf numFmtId="3" fontId="1" fillId="0" borderId="0" xfId="0" applyNumberFormat="1" applyFont="1" applyAlignment="1"/>
    <xf numFmtId="164" fontId="1" fillId="0" borderId="0" xfId="0" applyNumberFormat="1" applyFont="1" applyAlignment="1"/>
    <xf numFmtId="164" fontId="3" fillId="0" borderId="0" xfId="0" applyNumberFormat="1" applyFont="1"/>
    <xf numFmtId="164" fontId="3" fillId="0" borderId="0" xfId="0" applyNumberFormat="1" applyFont="1" applyAlignment="1"/>
    <xf numFmtId="164" fontId="1" fillId="8" borderId="0" xfId="0" applyNumberFormat="1" applyFont="1" applyFill="1" applyAlignment="1">
      <alignment horizontal="right"/>
    </xf>
    <xf numFmtId="164" fontId="1" fillId="9" borderId="0" xfId="0" applyNumberFormat="1" applyFont="1" applyFill="1" applyAlignment="1">
      <alignment horizontal="right"/>
    </xf>
    <xf numFmtId="164" fontId="1" fillId="10" borderId="0" xfId="0" applyNumberFormat="1" applyFont="1" applyFill="1" applyAlignment="1">
      <alignment horizontal="right"/>
    </xf>
    <xf numFmtId="164" fontId="1" fillId="11" borderId="0" xfId="0" applyNumberFormat="1" applyFont="1" applyFill="1" applyAlignment="1">
      <alignment horizontal="right"/>
    </xf>
    <xf numFmtId="164" fontId="1" fillId="12" borderId="0" xfId="0" applyNumberFormat="1" applyFont="1" applyFill="1" applyAlignment="1">
      <alignment horizontal="right"/>
    </xf>
    <xf numFmtId="164" fontId="1" fillId="13" borderId="0" xfId="0" applyNumberFormat="1" applyFont="1" applyFill="1" applyAlignment="1">
      <alignment horizontal="right"/>
    </xf>
    <xf numFmtId="0" fontId="1" fillId="0" borderId="0" xfId="0" applyFont="1" applyAlignment="1"/>
    <xf numFmtId="0" fontId="5" fillId="13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/>
    <xf numFmtId="0" fontId="5" fillId="0" borderId="0" xfId="0" applyFont="1" applyAlignment="1"/>
    <xf numFmtId="0" fontId="5" fillId="13" borderId="0" xfId="0" applyFont="1" applyFill="1" applyAlignment="1"/>
    <xf numFmtId="0" fontId="5" fillId="14" borderId="0" xfId="0" applyFont="1" applyFill="1" applyAlignment="1"/>
    <xf numFmtId="0" fontId="5" fillId="13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164" fontId="1" fillId="15" borderId="0" xfId="0" applyNumberFormat="1" applyFont="1" applyFill="1" applyAlignment="1">
      <alignment horizontal="right"/>
    </xf>
    <xf numFmtId="164" fontId="1" fillId="16" borderId="0" xfId="0" applyNumberFormat="1" applyFont="1" applyFill="1" applyAlignment="1">
      <alignment horizontal="right"/>
    </xf>
    <xf numFmtId="164" fontId="1" fillId="17" borderId="0" xfId="0" applyNumberFormat="1" applyFont="1" applyFill="1" applyAlignment="1">
      <alignment horizontal="right"/>
    </xf>
    <xf numFmtId="164" fontId="1" fillId="18" borderId="0" xfId="0" applyNumberFormat="1" applyFont="1" applyFill="1" applyAlignment="1">
      <alignment horizontal="right"/>
    </xf>
    <xf numFmtId="0" fontId="7" fillId="0" borderId="0" xfId="0" applyFont="1" applyAlignment="1">
      <alignment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0" fontId="5" fillId="0" borderId="0" xfId="0" applyFont="1" applyAlignment="1">
      <alignment horizontal="center"/>
    </xf>
    <xf numFmtId="164" fontId="1" fillId="19" borderId="0" xfId="0" applyNumberFormat="1" applyFont="1" applyFill="1" applyAlignment="1">
      <alignment horizontal="right"/>
    </xf>
    <xf numFmtId="164" fontId="1" fillId="20" borderId="0" xfId="0" applyNumberFormat="1" applyFont="1" applyFill="1" applyAlignment="1">
      <alignment horizontal="right"/>
    </xf>
    <xf numFmtId="164" fontId="1" fillId="21" borderId="0" xfId="0" applyNumberFormat="1" applyFont="1" applyFill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0" xfId="0" applyFont="1" applyAlignment="1">
      <alignment vertical="center"/>
    </xf>
    <xf numFmtId="0" fontId="7" fillId="0" borderId="0" xfId="0" applyFont="1" applyAlignment="1">
      <alignment vertical="center" wrapText="1"/>
    </xf>
  </cellXfs>
  <cellStyles count="1">
    <cellStyle name="Normal" xfId="0" builtinId="0"/>
  </cellStyles>
  <dxfs count="57">
    <dxf>
      <font>
        <color rgb="FFFFFFFF"/>
      </font>
      <fill>
        <patternFill patternType="solid">
          <fgColor rgb="FFFFFFFF"/>
          <bgColor rgb="FFFFFFFF"/>
        </patternFill>
      </fill>
    </dxf>
    <dxf>
      <font>
        <color rgb="FFFFFFFF"/>
      </font>
      <fill>
        <patternFill patternType="none"/>
      </fill>
    </dxf>
    <dxf>
      <font>
        <color rgb="FFFFFFFF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E5E5"/>
          <bgColor rgb="FFF4E5E5"/>
        </patternFill>
      </fill>
    </dxf>
    <dxf>
      <fill>
        <patternFill patternType="solid">
          <fgColor rgb="FFCFE2F3"/>
          <bgColor rgb="FFCFE2F3"/>
        </patternFill>
      </fill>
    </dxf>
    <dxf>
      <font>
        <color rgb="FFFFFFFF"/>
      </font>
      <fill>
        <patternFill patternType="solid">
          <fgColor rgb="FFFFFFFF"/>
          <bgColor rgb="FFFFFFFF"/>
        </patternFill>
      </fill>
    </dxf>
    <dxf>
      <font>
        <color rgb="FFFFFFFF"/>
      </font>
      <fill>
        <patternFill patternType="none"/>
      </fill>
    </dxf>
    <dxf>
      <font>
        <color rgb="FFFFFFFF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E5E5"/>
          <bgColor rgb="FFF4E5E5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E5E5"/>
          <bgColor rgb="FFF4E5E5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</dxfs>
  <tableStyles count="13">
    <tableStyle name="Constituencies-style" pivot="0" count="2" xr9:uid="{00000000-0011-0000-FFFF-FFFF00000000}">
      <tableStyleElement type="firstRowStripe" dxfId="56"/>
      <tableStyleElement type="secondRowStripe" dxfId="55"/>
    </tableStyle>
    <tableStyle name="Constituencies-style 2" pivot="0" count="3" xr9:uid="{00000000-0011-0000-FFFF-FFFF01000000}">
      <tableStyleElement type="headerRow" dxfId="54"/>
      <tableStyleElement type="firstRowStripe" dxfId="53"/>
      <tableStyleElement type="secondRowStripe" dxfId="52"/>
    </tableStyle>
    <tableStyle name="Constituencies-style 3" pivot="0" count="3" xr9:uid="{00000000-0011-0000-FFFF-FFFF02000000}">
      <tableStyleElement type="headerRow" dxfId="51"/>
      <tableStyleElement type="firstRowStripe" dxfId="50"/>
      <tableStyleElement type="secondRowStripe" dxfId="49"/>
    </tableStyle>
    <tableStyle name="Constituencies-style 4" pivot="0" count="3" xr9:uid="{00000000-0011-0000-FFFF-FFFF03000000}">
      <tableStyleElement type="headerRow" dxfId="48"/>
      <tableStyleElement type="firstRowStripe" dxfId="47"/>
      <tableStyleElement type="secondRowStripe" dxfId="46"/>
    </tableStyle>
    <tableStyle name="Summaries-style" pivot="0" count="3" xr9:uid="{00000000-0011-0000-FFFF-FFFF04000000}">
      <tableStyleElement type="headerRow" dxfId="45"/>
      <tableStyleElement type="firstRowStripe" dxfId="44"/>
      <tableStyleElement type="secondRowStripe" dxfId="43"/>
    </tableStyle>
    <tableStyle name="Summaries-style 2" pivot="0" count="3" xr9:uid="{00000000-0011-0000-FFFF-FFFF05000000}">
      <tableStyleElement type="headerRow" dxfId="42"/>
      <tableStyleElement type="firstRowStripe" dxfId="41"/>
      <tableStyleElement type="secondRowStripe" dxfId="40"/>
    </tableStyle>
    <tableStyle name="Summaries-style 3" pivot="0" count="2" xr9:uid="{00000000-0011-0000-FFFF-FFFF06000000}">
      <tableStyleElement type="firstRowStripe" dxfId="39"/>
      <tableStyleElement type="secondRowStripe" dxfId="38"/>
    </tableStyle>
    <tableStyle name="Summaries-style 4" pivot="0" count="3" xr9:uid="{00000000-0011-0000-FFFF-FFFF07000000}">
      <tableStyleElement type="headerRow" dxfId="37"/>
      <tableStyleElement type="firstRowStripe" dxfId="36"/>
      <tableStyleElement type="secondRowStripe" dxfId="35"/>
    </tableStyle>
    <tableStyle name="Totals-style" pivot="0" count="3" xr9:uid="{00000000-0011-0000-FFFF-FFFF08000000}">
      <tableStyleElement type="headerRow" dxfId="34"/>
      <tableStyleElement type="firstRowStripe" dxfId="33"/>
      <tableStyleElement type="secondRowStripe" dxfId="32"/>
    </tableStyle>
    <tableStyle name="Totals-style 2" pivot="0" count="3" xr9:uid="{00000000-0011-0000-FFFF-FFFF09000000}">
      <tableStyleElement type="headerRow" dxfId="31"/>
      <tableStyleElement type="firstRowStripe" dxfId="30"/>
      <tableStyleElement type="secondRowStripe" dxfId="29"/>
    </tableStyle>
    <tableStyle name="Totals-style 3" pivot="0" count="3" xr9:uid="{00000000-0011-0000-FFFF-FFFF0A000000}">
      <tableStyleElement type="headerRow" dxfId="28"/>
      <tableStyleElement type="firstRowStripe" dxfId="27"/>
      <tableStyleElement type="secondRowStripe" dxfId="26"/>
    </tableStyle>
    <tableStyle name="Totals-style 4" pivot="0" count="3" xr9:uid="{00000000-0011-0000-FFFF-FFFF0B000000}">
      <tableStyleElement type="headerRow" dxfId="25"/>
      <tableStyleElement type="firstRowStripe" dxfId="24"/>
      <tableStyleElement type="secondRowStripe" dxfId="23"/>
    </tableStyle>
    <tableStyle name="Totals-style 5" pivot="0" count="2" xr9:uid="{00000000-0011-0000-FFFF-FFFF0C000000}">
      <tableStyleElement type="firstRowStripe" dxfId="22"/>
      <tableStyleElement type="secondRowStripe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ddy/Library/Containers/com.microsoft.Excel/Data/Library/Application%20Support/Microsoft/LocalHealth_All_indicators_Ward_data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LocalHealth_All_indicators_Ward"/>
    </sheetNames>
    <sheetDataSet>
      <sheetData sheetId="0"/>
      <sheetData sheetId="1">
        <row r="1">
          <cell r="A1" t="str">
            <v>Abbey</v>
          </cell>
          <cell r="B1" t="str">
            <v>E05000026</v>
          </cell>
        </row>
        <row r="2">
          <cell r="A2" t="str">
            <v>Abbey Hill</v>
          </cell>
          <cell r="B2" t="str">
            <v>E05010673</v>
          </cell>
        </row>
        <row r="3">
          <cell r="A3" t="str">
            <v>Abbey Hulton &amp; Townsend</v>
          </cell>
          <cell r="B3" t="str">
            <v>E05008714</v>
          </cell>
        </row>
        <row r="4">
          <cell r="A4" t="str">
            <v>Abbey North</v>
          </cell>
          <cell r="B4" t="str">
            <v>E05009012</v>
          </cell>
        </row>
        <row r="5">
          <cell r="A5" t="str">
            <v>Abbey Road</v>
          </cell>
          <cell r="B5" t="str">
            <v>E05000630</v>
          </cell>
        </row>
        <row r="6">
          <cell r="A6" t="str">
            <v>Abbey South</v>
          </cell>
          <cell r="B6" t="str">
            <v>E05009013</v>
          </cell>
        </row>
        <row r="7">
          <cell r="A7" t="str">
            <v>Abbey Wood</v>
          </cell>
          <cell r="B7" t="str">
            <v>E05000214</v>
          </cell>
        </row>
        <row r="8">
          <cell r="A8" t="str">
            <v>Abbeydale</v>
          </cell>
          <cell r="B8" t="str">
            <v>E05010950</v>
          </cell>
        </row>
        <row r="9">
          <cell r="A9" t="str">
            <v>Abbeygate</v>
          </cell>
          <cell r="B9" t="str">
            <v>E05007163</v>
          </cell>
        </row>
        <row r="10">
          <cell r="A10" t="str">
            <v>Abbeymead</v>
          </cell>
          <cell r="B10" t="str">
            <v>E05010951</v>
          </cell>
        </row>
        <row r="11">
          <cell r="A11" t="str">
            <v>Abbots Langley &amp; Bedmond</v>
          </cell>
          <cell r="B11" t="str">
            <v>E05009425</v>
          </cell>
        </row>
        <row r="12">
          <cell r="A12" t="str">
            <v>Abbott</v>
          </cell>
          <cell r="B12" t="str">
            <v>E05008857</v>
          </cell>
        </row>
        <row r="13">
          <cell r="A13" t="str">
            <v>Abingdon</v>
          </cell>
          <cell r="B13" t="str">
            <v>E05009388</v>
          </cell>
        </row>
        <row r="14">
          <cell r="A14" t="str">
            <v>Abingdon Abbey Northcourt</v>
          </cell>
          <cell r="B14" t="str">
            <v>E05009754</v>
          </cell>
        </row>
        <row r="15">
          <cell r="A15" t="str">
            <v>Abingdon Caldecott</v>
          </cell>
          <cell r="B15" t="str">
            <v>E05009755</v>
          </cell>
        </row>
        <row r="16">
          <cell r="A16" t="str">
            <v>Abingdon Dunmore</v>
          </cell>
          <cell r="B16" t="str">
            <v>E05009756</v>
          </cell>
        </row>
        <row r="17">
          <cell r="A17" t="str">
            <v>Abingdon Fitzharris</v>
          </cell>
          <cell r="B17" t="str">
            <v>E05009757</v>
          </cell>
        </row>
        <row r="18">
          <cell r="A18" t="str">
            <v>Abingdon Peachcroft</v>
          </cell>
          <cell r="B18" t="str">
            <v>E05009758</v>
          </cell>
        </row>
        <row r="19">
          <cell r="A19" t="str">
            <v>Abington</v>
          </cell>
          <cell r="B19" t="str">
            <v>E05008824</v>
          </cell>
        </row>
        <row r="20">
          <cell r="A20" t="str">
            <v>Abram</v>
          </cell>
          <cell r="B20" t="str">
            <v>E05000840</v>
          </cell>
        </row>
        <row r="21">
          <cell r="A21" t="str">
            <v>Acklam</v>
          </cell>
          <cell r="B21" t="str">
            <v>E05009853</v>
          </cell>
        </row>
        <row r="22">
          <cell r="A22" t="str">
            <v>Ackworth, North Elmsall &amp; Upton</v>
          </cell>
          <cell r="B22" t="str">
            <v>E05001444</v>
          </cell>
        </row>
        <row r="23">
          <cell r="A23" t="str">
            <v>Acle</v>
          </cell>
          <cell r="B23" t="str">
            <v>E05005757</v>
          </cell>
        </row>
        <row r="24">
          <cell r="A24" t="str">
            <v>Acocks Green</v>
          </cell>
          <cell r="B24" t="str">
            <v>E05001178</v>
          </cell>
        </row>
        <row r="25">
          <cell r="A25" t="str">
            <v>Acomb</v>
          </cell>
          <cell r="B25" t="str">
            <v>E05010311</v>
          </cell>
        </row>
        <row r="26">
          <cell r="A26" t="str">
            <v>Acton Central</v>
          </cell>
          <cell r="B26" t="str">
            <v>E05000170</v>
          </cell>
        </row>
        <row r="27">
          <cell r="A27" t="str">
            <v>Adderbury, Bloxham &amp; Bodicote</v>
          </cell>
          <cell r="B27" t="str">
            <v>E05010919</v>
          </cell>
        </row>
        <row r="28">
          <cell r="A28" t="str">
            <v>Addiscombe</v>
          </cell>
          <cell r="B28" t="str">
            <v>E05000146</v>
          </cell>
        </row>
        <row r="29">
          <cell r="A29" t="str">
            <v>Addison</v>
          </cell>
          <cell r="B29" t="str">
            <v>E05000250</v>
          </cell>
        </row>
        <row r="30">
          <cell r="A30" t="str">
            <v>Addlebrough</v>
          </cell>
          <cell r="B30" t="str">
            <v>E05006273</v>
          </cell>
        </row>
        <row r="31">
          <cell r="A31" t="str">
            <v>Addlestone Bourneside</v>
          </cell>
          <cell r="B31" t="str">
            <v>E05007348</v>
          </cell>
        </row>
        <row r="32">
          <cell r="A32" t="str">
            <v>Addlestone North</v>
          </cell>
          <cell r="B32" t="str">
            <v>E05007349</v>
          </cell>
        </row>
        <row r="33">
          <cell r="A33" t="str">
            <v>Adel &amp; Wharfedale</v>
          </cell>
          <cell r="B33" t="str">
            <v>E05001411</v>
          </cell>
        </row>
        <row r="34">
          <cell r="A34" t="str">
            <v>Adeyfield East</v>
          </cell>
          <cell r="B34" t="str">
            <v>E05004691</v>
          </cell>
        </row>
        <row r="35">
          <cell r="A35" t="str">
            <v>Adeyfield West</v>
          </cell>
          <cell r="B35" t="str">
            <v>E05004692</v>
          </cell>
        </row>
        <row r="36">
          <cell r="A36" t="str">
            <v>Adlington &amp; Anderton</v>
          </cell>
          <cell r="B36" t="str">
            <v>E05005165</v>
          </cell>
        </row>
        <row r="37">
          <cell r="A37" t="str">
            <v>Admaston &amp; Bratton</v>
          </cell>
          <cell r="B37" t="str">
            <v>E05009966</v>
          </cell>
        </row>
        <row r="38">
          <cell r="A38" t="str">
            <v>Admirals &amp; Cawston</v>
          </cell>
          <cell r="B38" t="str">
            <v>E05010758</v>
          </cell>
        </row>
        <row r="39">
          <cell r="A39" t="str">
            <v>Adur</v>
          </cell>
          <cell r="B39" t="str">
            <v>E07000223</v>
          </cell>
        </row>
        <row r="40">
          <cell r="A40" t="str">
            <v>Adwick le Street &amp; Carcroft</v>
          </cell>
          <cell r="B40" t="str">
            <v>E05010728</v>
          </cell>
        </row>
        <row r="41">
          <cell r="A41" t="str">
            <v>Aggborough &amp; Spennells</v>
          </cell>
          <cell r="B41" t="str">
            <v>E05010502</v>
          </cell>
        </row>
        <row r="42">
          <cell r="A42" t="str">
            <v>Aighton, Bailey &amp; Chaigley</v>
          </cell>
          <cell r="B42" t="str">
            <v>E05005292</v>
          </cell>
        </row>
        <row r="43">
          <cell r="A43" t="str">
            <v>Ainsdale</v>
          </cell>
          <cell r="B43" t="str">
            <v>E05000932</v>
          </cell>
        </row>
        <row r="44">
          <cell r="A44" t="str">
            <v>Aire Valley with Lothersdale</v>
          </cell>
          <cell r="B44" t="str">
            <v>E05010774</v>
          </cell>
        </row>
        <row r="45">
          <cell r="A45" t="str">
            <v>Airedale &amp; Ferry Fryston</v>
          </cell>
          <cell r="B45" t="str">
            <v>E05001445</v>
          </cell>
        </row>
        <row r="46">
          <cell r="A46" t="str">
            <v>Airfield</v>
          </cell>
          <cell r="B46" t="str">
            <v>E05005801</v>
          </cell>
        </row>
        <row r="47">
          <cell r="A47" t="str">
            <v>Alamein</v>
          </cell>
          <cell r="B47" t="str">
            <v>E05004629</v>
          </cell>
        </row>
        <row r="48">
          <cell r="A48" t="str">
            <v>Albrighton</v>
          </cell>
          <cell r="B48" t="str">
            <v>E05008137</v>
          </cell>
        </row>
        <row r="49">
          <cell r="A49" t="str">
            <v>Alcester &amp; Rural</v>
          </cell>
          <cell r="B49" t="str">
            <v>E05010179</v>
          </cell>
        </row>
        <row r="50">
          <cell r="A50" t="str">
            <v>Alcester Town</v>
          </cell>
          <cell r="B50" t="str">
            <v>E05010178</v>
          </cell>
        </row>
        <row r="51">
          <cell r="A51" t="str">
            <v>Alcombe</v>
          </cell>
          <cell r="B51" t="str">
            <v>E05008916</v>
          </cell>
        </row>
        <row r="52">
          <cell r="A52" t="str">
            <v>Alconbury &amp; The Stukeleys</v>
          </cell>
          <cell r="B52" t="str">
            <v>E05008525</v>
          </cell>
        </row>
        <row r="53">
          <cell r="A53" t="str">
            <v>Aldborough</v>
          </cell>
          <cell r="B53" t="str">
            <v>E05000495</v>
          </cell>
        </row>
        <row r="54">
          <cell r="A54" t="str">
            <v>Aldbourne &amp; Ramsbury</v>
          </cell>
          <cell r="B54" t="str">
            <v>E05008327</v>
          </cell>
        </row>
        <row r="55">
          <cell r="A55" t="str">
            <v>Aldbury &amp; Wigginton</v>
          </cell>
          <cell r="B55" t="str">
            <v>E05004693</v>
          </cell>
        </row>
        <row r="56">
          <cell r="A56" t="str">
            <v>Aldeburgh</v>
          </cell>
          <cell r="B56" t="str">
            <v>E05010432</v>
          </cell>
        </row>
        <row r="57">
          <cell r="A57" t="str">
            <v>Aldenham East</v>
          </cell>
          <cell r="B57" t="str">
            <v>E05004746</v>
          </cell>
        </row>
        <row r="58">
          <cell r="A58" t="str">
            <v>Aldenham West</v>
          </cell>
          <cell r="B58" t="str">
            <v>E05004747</v>
          </cell>
        </row>
        <row r="59">
          <cell r="A59" t="str">
            <v>Alderbury &amp; Whiteparish</v>
          </cell>
          <cell r="B59" t="str">
            <v>E05008328</v>
          </cell>
        </row>
        <row r="60">
          <cell r="A60" t="str">
            <v>Alderholt</v>
          </cell>
          <cell r="B60" t="str">
            <v>E05009515</v>
          </cell>
        </row>
        <row r="61">
          <cell r="A61" t="str">
            <v>Alderley Edge</v>
          </cell>
          <cell r="B61" t="str">
            <v>E05008610</v>
          </cell>
        </row>
        <row r="62">
          <cell r="A62" t="str">
            <v>Aldermaston</v>
          </cell>
          <cell r="B62" t="str">
            <v>E05002289</v>
          </cell>
        </row>
        <row r="63">
          <cell r="A63" t="str">
            <v>Alderney</v>
          </cell>
          <cell r="B63" t="str">
            <v>E05010534</v>
          </cell>
        </row>
        <row r="64">
          <cell r="A64" t="str">
            <v>Aldersgate</v>
          </cell>
          <cell r="B64" t="str">
            <v>E05009288</v>
          </cell>
        </row>
        <row r="65">
          <cell r="A65" t="str">
            <v>Aldershot Park</v>
          </cell>
          <cell r="B65" t="str">
            <v>E05008989</v>
          </cell>
        </row>
        <row r="66">
          <cell r="A66" t="str">
            <v>Aldridge Central &amp; South</v>
          </cell>
          <cell r="B66" t="str">
            <v>E05001301</v>
          </cell>
        </row>
        <row r="67">
          <cell r="A67" t="str">
            <v>Aldridge North &amp; Walsall Wood</v>
          </cell>
          <cell r="B67" t="str">
            <v>E05001302</v>
          </cell>
        </row>
        <row r="68">
          <cell r="A68" t="str">
            <v>Aldwick East</v>
          </cell>
          <cell r="B68" t="str">
            <v>E05009800</v>
          </cell>
        </row>
        <row r="69">
          <cell r="A69" t="str">
            <v>Aldwick West</v>
          </cell>
          <cell r="B69" t="str">
            <v>E05009801</v>
          </cell>
        </row>
        <row r="70">
          <cell r="A70" t="str">
            <v>Alexandra</v>
          </cell>
          <cell r="B70" t="str">
            <v>E05000266</v>
          </cell>
        </row>
        <row r="71">
          <cell r="A71" t="str">
            <v>Alfold, Cranleigh Rural &amp; Ellens Green</v>
          </cell>
          <cell r="B71" t="str">
            <v>E05007411</v>
          </cell>
        </row>
        <row r="72">
          <cell r="A72" t="str">
            <v>Alford</v>
          </cell>
          <cell r="B72" t="str">
            <v>E05009873</v>
          </cell>
        </row>
        <row r="73">
          <cell r="A73" t="str">
            <v>Alfreton</v>
          </cell>
          <cell r="B73" t="str">
            <v>E05003280</v>
          </cell>
        </row>
        <row r="74">
          <cell r="A74" t="str">
            <v>Alfrick &amp; Leigh</v>
          </cell>
          <cell r="B74" t="str">
            <v>E05007846</v>
          </cell>
        </row>
        <row r="75">
          <cell r="A75" t="str">
            <v>Alfriston</v>
          </cell>
          <cell r="B75" t="str">
            <v>E05003986</v>
          </cell>
        </row>
        <row r="76">
          <cell r="A76" t="str">
            <v>Alibon</v>
          </cell>
          <cell r="B76" t="str">
            <v>E05000027</v>
          </cell>
        </row>
        <row r="77">
          <cell r="A77" t="str">
            <v>All Saints</v>
          </cell>
          <cell r="B77" t="str">
            <v>E05003114</v>
          </cell>
        </row>
        <row r="78">
          <cell r="A78" t="str">
            <v>All Saints &amp; Wayland</v>
          </cell>
          <cell r="B78" t="str">
            <v>E05010237</v>
          </cell>
        </row>
        <row r="79">
          <cell r="A79" t="str">
            <v>Allerdale</v>
          </cell>
          <cell r="B79" t="str">
            <v>E07000026</v>
          </cell>
        </row>
        <row r="80">
          <cell r="A80" t="str">
            <v>Allerton &amp; Hunts Cross</v>
          </cell>
          <cell r="B80" t="str">
            <v>E05000886</v>
          </cell>
        </row>
        <row r="81">
          <cell r="A81" t="str">
            <v>Allestree</v>
          </cell>
          <cell r="B81" t="str">
            <v>E05001768</v>
          </cell>
        </row>
        <row r="82">
          <cell r="A82" t="str">
            <v>Allington</v>
          </cell>
          <cell r="B82" t="str">
            <v>E05004982</v>
          </cell>
        </row>
        <row r="83">
          <cell r="A83" t="str">
            <v>Allington &amp; Strete</v>
          </cell>
          <cell r="B83" t="str">
            <v>E05010128</v>
          </cell>
        </row>
        <row r="84">
          <cell r="A84" t="str">
            <v>Almondbury</v>
          </cell>
          <cell r="B84" t="str">
            <v>E05008558</v>
          </cell>
        </row>
        <row r="85">
          <cell r="A85" t="str">
            <v>Almondsbury</v>
          </cell>
          <cell r="B85" t="str">
            <v>E05002043</v>
          </cell>
        </row>
        <row r="86">
          <cell r="A86" t="str">
            <v>Alnwick</v>
          </cell>
          <cell r="B86" t="str">
            <v>E05009093</v>
          </cell>
        </row>
        <row r="87">
          <cell r="A87" t="str">
            <v>Alperton</v>
          </cell>
          <cell r="B87" t="str">
            <v>E05000085</v>
          </cell>
        </row>
        <row r="88">
          <cell r="A88" t="str">
            <v>Alphington</v>
          </cell>
          <cell r="B88" t="str">
            <v>E05011011</v>
          </cell>
        </row>
        <row r="89">
          <cell r="A89" t="str">
            <v>Alport</v>
          </cell>
          <cell r="B89" t="str">
            <v>E05003281</v>
          </cell>
        </row>
        <row r="90">
          <cell r="A90" t="str">
            <v>Alresford</v>
          </cell>
          <cell r="B90" t="str">
            <v>E05004226</v>
          </cell>
        </row>
        <row r="91">
          <cell r="A91" t="str">
            <v>Alresford &amp; Itchen Valley</v>
          </cell>
          <cell r="B91" t="str">
            <v>E05010995</v>
          </cell>
        </row>
        <row r="92">
          <cell r="A92" t="str">
            <v>Alrewas &amp; Fradley</v>
          </cell>
          <cell r="B92" t="str">
            <v>E05010651</v>
          </cell>
        </row>
        <row r="93">
          <cell r="A93" t="str">
            <v>Alsager</v>
          </cell>
          <cell r="B93" t="str">
            <v>E05008611</v>
          </cell>
        </row>
        <row r="94">
          <cell r="A94" t="str">
            <v>Alston &amp; Hothersall</v>
          </cell>
          <cell r="B94" t="str">
            <v>E05005293</v>
          </cell>
        </row>
        <row r="95">
          <cell r="A95" t="str">
            <v>Alston Moor</v>
          </cell>
          <cell r="B95" t="str">
            <v>E05003205</v>
          </cell>
        </row>
        <row r="96">
          <cell r="A96" t="str">
            <v>Altarnun</v>
          </cell>
          <cell r="B96" t="str">
            <v>E05009159</v>
          </cell>
        </row>
        <row r="97">
          <cell r="A97" t="str">
            <v>Altham</v>
          </cell>
          <cell r="B97" t="str">
            <v>E05005206</v>
          </cell>
        </row>
        <row r="98">
          <cell r="A98" t="str">
            <v>Althorne</v>
          </cell>
          <cell r="B98" t="str">
            <v>E05004190</v>
          </cell>
        </row>
        <row r="99">
          <cell r="A99" t="str">
            <v>Altofts &amp; Whitwood</v>
          </cell>
          <cell r="B99" t="str">
            <v>E05001446</v>
          </cell>
        </row>
        <row r="100">
          <cell r="A100" t="str">
            <v>Alton</v>
          </cell>
          <cell r="B100" t="str">
            <v>E05007039</v>
          </cell>
        </row>
        <row r="101">
          <cell r="A101" t="str">
            <v>Alton Amery</v>
          </cell>
          <cell r="B101" t="str">
            <v>E05004459</v>
          </cell>
        </row>
        <row r="102">
          <cell r="A102" t="str">
            <v>Alton Ashdell</v>
          </cell>
          <cell r="B102" t="str">
            <v>E05004460</v>
          </cell>
        </row>
        <row r="103">
          <cell r="A103" t="str">
            <v>Alton Eastbrooke</v>
          </cell>
          <cell r="B103" t="str">
            <v>E05004461</v>
          </cell>
        </row>
        <row r="104">
          <cell r="A104" t="str">
            <v>Alton Park</v>
          </cell>
          <cell r="B104" t="str">
            <v>E05004227</v>
          </cell>
        </row>
        <row r="105">
          <cell r="A105" t="str">
            <v>Alton Westbrooke</v>
          </cell>
          <cell r="B105" t="str">
            <v>E05004462</v>
          </cell>
        </row>
        <row r="106">
          <cell r="A106" t="str">
            <v>Alton Whitedown</v>
          </cell>
          <cell r="B106" t="str">
            <v>E05004463</v>
          </cell>
        </row>
        <row r="107">
          <cell r="A107" t="str">
            <v>Alton Wooteys</v>
          </cell>
          <cell r="B107" t="str">
            <v>E05004464</v>
          </cell>
        </row>
        <row r="108">
          <cell r="A108" t="str">
            <v>Altrincham</v>
          </cell>
          <cell r="B108" t="str">
            <v>E05000819</v>
          </cell>
        </row>
        <row r="109">
          <cell r="A109" t="str">
            <v>Alvaston</v>
          </cell>
          <cell r="B109" t="str">
            <v>E05001769</v>
          </cell>
        </row>
        <row r="110">
          <cell r="A110" t="str">
            <v>Alvechurch South</v>
          </cell>
          <cell r="B110" t="str">
            <v>E05009823</v>
          </cell>
        </row>
        <row r="111">
          <cell r="A111" t="str">
            <v>Alvechurch Village</v>
          </cell>
          <cell r="B111" t="str">
            <v>E05009824</v>
          </cell>
        </row>
        <row r="112">
          <cell r="A112" t="str">
            <v>Alveley &amp; Claverley</v>
          </cell>
          <cell r="B112" t="str">
            <v>E05008138</v>
          </cell>
        </row>
        <row r="113">
          <cell r="A113" t="str">
            <v>Alverstoke</v>
          </cell>
          <cell r="B113" t="str">
            <v>E05004531</v>
          </cell>
        </row>
        <row r="114">
          <cell r="A114" t="str">
            <v>Alvescot &amp; Filkins</v>
          </cell>
          <cell r="B114" t="str">
            <v>E05006627</v>
          </cell>
        </row>
        <row r="115">
          <cell r="A115" t="str">
            <v>Alvington, Aylburton &amp; West Lydney</v>
          </cell>
          <cell r="B115" t="str">
            <v>E05004336</v>
          </cell>
        </row>
        <row r="116">
          <cell r="A116" t="str">
            <v>Alwoodley</v>
          </cell>
          <cell r="B116" t="str">
            <v>E05001412</v>
          </cell>
        </row>
        <row r="117">
          <cell r="A117" t="str">
            <v>Amber Valley</v>
          </cell>
          <cell r="B117" t="str">
            <v>E07000032</v>
          </cell>
        </row>
        <row r="118">
          <cell r="A118" t="str">
            <v>Amberley &amp; Woodchester</v>
          </cell>
          <cell r="B118" t="str">
            <v>E05010968</v>
          </cell>
        </row>
        <row r="119">
          <cell r="A119" t="str">
            <v>Ambien</v>
          </cell>
          <cell r="B119" t="str">
            <v>E05005479</v>
          </cell>
        </row>
        <row r="120">
          <cell r="A120" t="str">
            <v>Amble</v>
          </cell>
          <cell r="B120" t="str">
            <v>E05009094</v>
          </cell>
        </row>
        <row r="121">
          <cell r="A121" t="str">
            <v>Amble West with Warkworth</v>
          </cell>
          <cell r="B121" t="str">
            <v>E05009095</v>
          </cell>
        </row>
        <row r="122">
          <cell r="A122" t="str">
            <v>Amblecote</v>
          </cell>
          <cell r="B122" t="str">
            <v>E05001236</v>
          </cell>
        </row>
        <row r="123">
          <cell r="A123" t="str">
            <v>Ambleside &amp; Grasmere</v>
          </cell>
          <cell r="B123" t="str">
            <v>E05003235</v>
          </cell>
        </row>
        <row r="124">
          <cell r="A124" t="str">
            <v>Ambrook</v>
          </cell>
          <cell r="B124" t="str">
            <v>E05008599</v>
          </cell>
        </row>
        <row r="125">
          <cell r="A125" t="str">
            <v>Amersham Common</v>
          </cell>
          <cell r="B125" t="str">
            <v>E05002630</v>
          </cell>
        </row>
        <row r="126">
          <cell r="A126" t="str">
            <v>Amersham Town</v>
          </cell>
          <cell r="B126" t="str">
            <v>E05002632</v>
          </cell>
        </row>
        <row r="127">
          <cell r="A127" t="str">
            <v>Amersham-on-the-Hill</v>
          </cell>
          <cell r="B127" t="str">
            <v>E05002631</v>
          </cell>
        </row>
        <row r="128">
          <cell r="A128" t="str">
            <v>Amesbury East</v>
          </cell>
          <cell r="B128" t="str">
            <v>E05008329</v>
          </cell>
        </row>
        <row r="129">
          <cell r="A129" t="str">
            <v>Amesbury West</v>
          </cell>
          <cell r="B129" t="str">
            <v>E05008330</v>
          </cell>
        </row>
        <row r="130">
          <cell r="A130" t="str">
            <v>Ameysford</v>
          </cell>
          <cell r="B130" t="str">
            <v>E05009516</v>
          </cell>
        </row>
        <row r="131">
          <cell r="A131" t="str">
            <v>Amington</v>
          </cell>
          <cell r="B131" t="str">
            <v>E05007066</v>
          </cell>
        </row>
        <row r="132">
          <cell r="A132" t="str">
            <v>Ammerdown</v>
          </cell>
          <cell r="B132" t="str">
            <v>E05006760</v>
          </cell>
        </row>
        <row r="133">
          <cell r="A133" t="str">
            <v>Amotherby</v>
          </cell>
          <cell r="B133" t="str">
            <v>E05006297</v>
          </cell>
        </row>
        <row r="134">
          <cell r="A134" t="str">
            <v>Ampfield &amp; Braishfield</v>
          </cell>
          <cell r="B134" t="str">
            <v>E05004630</v>
          </cell>
        </row>
        <row r="135">
          <cell r="A135" t="str">
            <v>Ampleforth</v>
          </cell>
          <cell r="B135" t="str">
            <v>E05006298</v>
          </cell>
        </row>
        <row r="136">
          <cell r="A136" t="str">
            <v>Amport</v>
          </cell>
          <cell r="B136" t="str">
            <v>E05004631</v>
          </cell>
        </row>
        <row r="137">
          <cell r="A137" t="str">
            <v>Ampthill</v>
          </cell>
          <cell r="B137" t="str">
            <v>E05008778</v>
          </cell>
        </row>
        <row r="138">
          <cell r="A138" t="str">
            <v>Anchorsholme</v>
          </cell>
          <cell r="B138" t="str">
            <v>E05001643</v>
          </cell>
        </row>
        <row r="139">
          <cell r="A139" t="str">
            <v>Ancoats &amp; Clayton</v>
          </cell>
          <cell r="B139" t="str">
            <v>E05000687</v>
          </cell>
        </row>
        <row r="140">
          <cell r="A140" t="str">
            <v>Anfield</v>
          </cell>
          <cell r="B140" t="str">
            <v>E05000887</v>
          </cell>
        </row>
        <row r="141">
          <cell r="A141" t="str">
            <v>Anglesey</v>
          </cell>
          <cell r="B141" t="str">
            <v>E05004532</v>
          </cell>
        </row>
        <row r="142">
          <cell r="A142" t="str">
            <v>Angmering &amp; Findon</v>
          </cell>
          <cell r="B142" t="str">
            <v>E05009802</v>
          </cell>
        </row>
        <row r="143">
          <cell r="A143" t="str">
            <v>Anna</v>
          </cell>
          <cell r="B143" t="str">
            <v>E05004632</v>
          </cell>
        </row>
        <row r="144">
          <cell r="A144" t="str">
            <v>Annesley &amp; Kirkby Woodhouse</v>
          </cell>
          <cell r="B144" t="str">
            <v>E05010674</v>
          </cell>
        </row>
        <row r="145">
          <cell r="A145" t="str">
            <v>Annfield Plain</v>
          </cell>
          <cell r="B145" t="str">
            <v>E05009030</v>
          </cell>
        </row>
        <row r="146">
          <cell r="A146" t="str">
            <v>Ansdell</v>
          </cell>
          <cell r="B146" t="str">
            <v>E05005185</v>
          </cell>
        </row>
        <row r="147">
          <cell r="A147" t="str">
            <v>Anstey</v>
          </cell>
          <cell r="B147" t="str">
            <v>E05005426</v>
          </cell>
        </row>
        <row r="148">
          <cell r="A148" t="str">
            <v>Anston &amp; Woodsetts</v>
          </cell>
          <cell r="B148" t="str">
            <v>E05008935</v>
          </cell>
        </row>
        <row r="149">
          <cell r="A149" t="str">
            <v>Apley Castle</v>
          </cell>
          <cell r="B149" t="str">
            <v>E05009967</v>
          </cell>
        </row>
        <row r="150">
          <cell r="A150" t="str">
            <v>Appleby</v>
          </cell>
          <cell r="B150" t="str">
            <v>E05010090</v>
          </cell>
        </row>
        <row r="151">
          <cell r="A151" t="str">
            <v>Appleby (Appleby)</v>
          </cell>
          <cell r="B151" t="str">
            <v>E05003206</v>
          </cell>
        </row>
        <row r="152">
          <cell r="A152" t="str">
            <v>Appleby (Bongate)</v>
          </cell>
          <cell r="B152" t="str">
            <v>E05003207</v>
          </cell>
        </row>
        <row r="153">
          <cell r="A153" t="str">
            <v>Appledore</v>
          </cell>
          <cell r="B153" t="str">
            <v>E05003615</v>
          </cell>
        </row>
        <row r="154">
          <cell r="A154" t="str">
            <v>Appleton</v>
          </cell>
          <cell r="B154" t="str">
            <v>E05001577</v>
          </cell>
        </row>
        <row r="155">
          <cell r="A155" t="str">
            <v>Appleton Roebuck &amp; Church Fenton</v>
          </cell>
          <cell r="B155" t="str">
            <v>E05010044</v>
          </cell>
        </row>
        <row r="156">
          <cell r="A156" t="str">
            <v>Appleton Wiske &amp; Smeatons</v>
          </cell>
          <cell r="B156" t="str">
            <v>E05009672</v>
          </cell>
        </row>
        <row r="157">
          <cell r="A157" t="str">
            <v>Apsley &amp; Corner Hall</v>
          </cell>
          <cell r="B157" t="str">
            <v>E05004694</v>
          </cell>
        </row>
        <row r="158">
          <cell r="A158" t="str">
            <v>Arboretum</v>
          </cell>
          <cell r="B158" t="str">
            <v>E05001770</v>
          </cell>
        </row>
        <row r="159">
          <cell r="A159" t="str">
            <v>Arborfield</v>
          </cell>
          <cell r="B159" t="str">
            <v>E05002372</v>
          </cell>
        </row>
        <row r="160">
          <cell r="A160" t="str">
            <v>Arbury</v>
          </cell>
          <cell r="B160" t="str">
            <v>E05002703</v>
          </cell>
        </row>
        <row r="161">
          <cell r="A161" t="str">
            <v>Arden</v>
          </cell>
          <cell r="B161" t="str">
            <v>E05009779</v>
          </cell>
        </row>
        <row r="162">
          <cell r="A162" t="str">
            <v>Ardingly &amp; Balcombe</v>
          </cell>
          <cell r="B162" t="str">
            <v>E05007668</v>
          </cell>
        </row>
        <row r="163">
          <cell r="A163" t="str">
            <v>Ardleigh &amp; Little Bromley</v>
          </cell>
          <cell r="B163" t="str">
            <v>E05004228</v>
          </cell>
        </row>
        <row r="164">
          <cell r="A164" t="str">
            <v>Ardsley &amp; Robin Hood</v>
          </cell>
          <cell r="B164" t="str">
            <v>E05001413</v>
          </cell>
        </row>
        <row r="165">
          <cell r="A165" t="str">
            <v>Ardwick</v>
          </cell>
          <cell r="B165" t="str">
            <v>E05000688</v>
          </cell>
        </row>
        <row r="166">
          <cell r="A166" t="str">
            <v>Areley Kings &amp; Riverside</v>
          </cell>
          <cell r="B166" t="str">
            <v>E05010503</v>
          </cell>
        </row>
        <row r="167">
          <cell r="A167" t="str">
            <v>Arlecdon</v>
          </cell>
          <cell r="B167" t="str">
            <v>E05003180</v>
          </cell>
        </row>
        <row r="168">
          <cell r="A168" t="str">
            <v>Arlesey</v>
          </cell>
          <cell r="B168" t="str">
            <v>E05008779</v>
          </cell>
        </row>
        <row r="169">
          <cell r="A169" t="str">
            <v>Arleston</v>
          </cell>
          <cell r="B169" t="str">
            <v>E05009968</v>
          </cell>
        </row>
        <row r="170">
          <cell r="A170" t="str">
            <v>Arley &amp; Whitacre</v>
          </cell>
          <cell r="B170" t="str">
            <v>E05007457</v>
          </cell>
        </row>
        <row r="171">
          <cell r="A171" t="str">
            <v>Armitage with Handsacre</v>
          </cell>
          <cell r="B171" t="str">
            <v>E05010652</v>
          </cell>
        </row>
        <row r="172">
          <cell r="A172" t="str">
            <v>Armley</v>
          </cell>
          <cell r="B172" t="str">
            <v>E05001414</v>
          </cell>
        </row>
        <row r="173">
          <cell r="A173" t="str">
            <v>Armthorpe</v>
          </cell>
          <cell r="B173" t="str">
            <v>E05010729</v>
          </cell>
        </row>
        <row r="174">
          <cell r="A174" t="str">
            <v>Arnside &amp; Beetham</v>
          </cell>
          <cell r="B174" t="str">
            <v>E05003236</v>
          </cell>
        </row>
        <row r="175">
          <cell r="A175" t="str">
            <v>Arreton &amp; Newchurch</v>
          </cell>
          <cell r="B175" t="str">
            <v>E05008479</v>
          </cell>
        </row>
        <row r="176">
          <cell r="A176" t="str">
            <v>Arrow</v>
          </cell>
          <cell r="B176" t="str">
            <v>E05009438</v>
          </cell>
        </row>
        <row r="177">
          <cell r="A177" t="str">
            <v>Arun</v>
          </cell>
          <cell r="B177" t="str">
            <v>E07000224</v>
          </cell>
        </row>
        <row r="178">
          <cell r="A178" t="str">
            <v>Arundel &amp; Walberton</v>
          </cell>
          <cell r="B178" t="str">
            <v>E05009803</v>
          </cell>
        </row>
        <row r="179">
          <cell r="A179" t="str">
            <v>Ascot</v>
          </cell>
          <cell r="B179" t="str">
            <v>E05002271</v>
          </cell>
        </row>
        <row r="180">
          <cell r="A180" t="str">
            <v>Ascot &amp; Cheapside</v>
          </cell>
          <cell r="B180" t="str">
            <v>E05002349</v>
          </cell>
        </row>
        <row r="181">
          <cell r="A181" t="str">
            <v>Ascott &amp; Shipton</v>
          </cell>
          <cell r="B181" t="str">
            <v>E05006628</v>
          </cell>
        </row>
        <row r="182">
          <cell r="A182" t="str">
            <v>Asfordby</v>
          </cell>
          <cell r="B182" t="str">
            <v>E05005495</v>
          </cell>
        </row>
        <row r="183">
          <cell r="A183" t="str">
            <v>Ash &amp; New Ash Green</v>
          </cell>
          <cell r="B183" t="str">
            <v>E05009956</v>
          </cell>
        </row>
        <row r="184">
          <cell r="A184" t="str">
            <v>Ash South &amp; Tongham</v>
          </cell>
          <cell r="B184" t="str">
            <v>E05007286</v>
          </cell>
        </row>
        <row r="185">
          <cell r="A185" t="str">
            <v>Ash Vale</v>
          </cell>
          <cell r="B185" t="str">
            <v>E05007287</v>
          </cell>
        </row>
        <row r="186">
          <cell r="A186" t="str">
            <v>Ash Wharf</v>
          </cell>
          <cell r="B186" t="str">
            <v>E05007288</v>
          </cell>
        </row>
        <row r="187">
          <cell r="A187" t="str">
            <v>Ashbourne North</v>
          </cell>
          <cell r="B187" t="str">
            <v>E05003342</v>
          </cell>
        </row>
        <row r="188">
          <cell r="A188" t="str">
            <v>Ashbourne South</v>
          </cell>
          <cell r="B188" t="str">
            <v>E05003343</v>
          </cell>
        </row>
        <row r="189">
          <cell r="A189" t="str">
            <v>Ashbrow</v>
          </cell>
          <cell r="B189" t="str">
            <v>E05001389</v>
          </cell>
        </row>
        <row r="190">
          <cell r="A190" t="str">
            <v>Ashburton</v>
          </cell>
          <cell r="B190" t="str">
            <v>E05000147</v>
          </cell>
        </row>
        <row r="191">
          <cell r="A191" t="str">
            <v>Ashburton &amp; Buckfastleigh</v>
          </cell>
          <cell r="B191" t="str">
            <v>E05003591</v>
          </cell>
        </row>
        <row r="192">
          <cell r="A192" t="str">
            <v>Ashby</v>
          </cell>
          <cell r="B192" t="str">
            <v>E05001728</v>
          </cell>
        </row>
        <row r="193">
          <cell r="A193" t="str">
            <v>Ashby Castle</v>
          </cell>
          <cell r="B193" t="str">
            <v>E05010091</v>
          </cell>
        </row>
        <row r="194">
          <cell r="A194" t="str">
            <v>Ashby de la Launde &amp; Cranwell</v>
          </cell>
          <cell r="B194" t="str">
            <v>E05005618</v>
          </cell>
        </row>
        <row r="195">
          <cell r="A195" t="str">
            <v>Ashby Holywell</v>
          </cell>
          <cell r="B195" t="str">
            <v>E05010092</v>
          </cell>
        </row>
        <row r="196">
          <cell r="A196" t="str">
            <v>Ashby Ivanhoe</v>
          </cell>
          <cell r="B196" t="str">
            <v>E05010093</v>
          </cell>
        </row>
        <row r="197">
          <cell r="A197" t="str">
            <v>Ashby Money Hill</v>
          </cell>
          <cell r="B197" t="str">
            <v>E05010094</v>
          </cell>
        </row>
        <row r="198">
          <cell r="A198" t="str">
            <v>Ashby Willesley</v>
          </cell>
          <cell r="B198" t="str">
            <v>E05010095</v>
          </cell>
        </row>
        <row r="199">
          <cell r="A199" t="str">
            <v>Ashby Woulds</v>
          </cell>
          <cell r="B199" t="str">
            <v>E05010096</v>
          </cell>
        </row>
        <row r="200">
          <cell r="A200" t="str">
            <v>Ashchurch with Walton Cardiff</v>
          </cell>
          <cell r="B200" t="str">
            <v>E05004408</v>
          </cell>
        </row>
        <row r="201">
          <cell r="A201" t="str">
            <v>Ashdon</v>
          </cell>
          <cell r="B201" t="str">
            <v>E05009910</v>
          </cell>
        </row>
        <row r="202">
          <cell r="A202" t="str">
            <v>Ashdown</v>
          </cell>
          <cell r="B202" t="str">
            <v>E05003929</v>
          </cell>
        </row>
        <row r="203">
          <cell r="A203" t="str">
            <v>Asheridge Vale &amp; Lowndes</v>
          </cell>
          <cell r="B203" t="str">
            <v>E05002633</v>
          </cell>
        </row>
        <row r="204">
          <cell r="A204" t="str">
            <v>Ashfield</v>
          </cell>
          <cell r="B204" t="str">
            <v>E07000170</v>
          </cell>
        </row>
        <row r="205">
          <cell r="A205" t="str">
            <v>Ashfields</v>
          </cell>
          <cell r="B205" t="str">
            <v>E05010675</v>
          </cell>
        </row>
        <row r="206">
          <cell r="A206" t="str">
            <v>Ashford</v>
          </cell>
          <cell r="B206" t="str">
            <v>E07000105</v>
          </cell>
        </row>
        <row r="207">
          <cell r="A207" t="str">
            <v>Ashford Common</v>
          </cell>
          <cell r="B207" t="str">
            <v>E05007362</v>
          </cell>
        </row>
        <row r="208">
          <cell r="A208" t="str">
            <v>Ashford East</v>
          </cell>
          <cell r="B208" t="str">
            <v>E05007363</v>
          </cell>
        </row>
        <row r="209">
          <cell r="A209" t="str">
            <v>Ashford North &amp; Stanwell South</v>
          </cell>
          <cell r="B209" t="str">
            <v>E05007364</v>
          </cell>
        </row>
        <row r="210">
          <cell r="A210" t="str">
            <v>Ashford Town</v>
          </cell>
          <cell r="B210" t="str">
            <v>E05007365</v>
          </cell>
        </row>
        <row r="211">
          <cell r="A211" t="str">
            <v>Ashill</v>
          </cell>
          <cell r="B211" t="str">
            <v>E05010238</v>
          </cell>
        </row>
        <row r="212">
          <cell r="A212" t="str">
            <v>Ashington Central</v>
          </cell>
          <cell r="B212" t="str">
            <v>E05009096</v>
          </cell>
        </row>
        <row r="213">
          <cell r="A213" t="str">
            <v>Ashley</v>
          </cell>
          <cell r="B213" t="str">
            <v>E05004785</v>
          </cell>
        </row>
        <row r="214">
          <cell r="A214" t="str">
            <v>Ashley Green, Latimer &amp; Chenies</v>
          </cell>
          <cell r="B214" t="str">
            <v>E05002634</v>
          </cell>
        </row>
        <row r="215">
          <cell r="A215" t="str">
            <v>Ashover</v>
          </cell>
          <cell r="B215" t="str">
            <v>E05003417</v>
          </cell>
        </row>
        <row r="216">
          <cell r="A216" t="str">
            <v>Ashridge</v>
          </cell>
          <cell r="B216" t="str">
            <v>E05004695</v>
          </cell>
        </row>
        <row r="217">
          <cell r="A217" t="str">
            <v>Ashtead Common</v>
          </cell>
          <cell r="B217" t="str">
            <v>E05007308</v>
          </cell>
        </row>
        <row r="218">
          <cell r="A218" t="str">
            <v>Ashtead Park</v>
          </cell>
          <cell r="B218" t="str">
            <v>E05007309</v>
          </cell>
        </row>
        <row r="219">
          <cell r="A219" t="str">
            <v>Ashtead Village</v>
          </cell>
          <cell r="B219" t="str">
            <v>E05007310</v>
          </cell>
        </row>
        <row r="220">
          <cell r="A220" t="str">
            <v>Ashton</v>
          </cell>
          <cell r="B220" t="str">
            <v>E05000841</v>
          </cell>
        </row>
        <row r="221">
          <cell r="A221" t="str">
            <v>Ashton Hurst</v>
          </cell>
          <cell r="B221" t="str">
            <v>E05000800</v>
          </cell>
        </row>
        <row r="222">
          <cell r="A222" t="str">
            <v>Ashton St Michael's</v>
          </cell>
          <cell r="B222" t="str">
            <v>E05000801</v>
          </cell>
        </row>
        <row r="223">
          <cell r="A223" t="str">
            <v>Ashton upon Mersey</v>
          </cell>
          <cell r="B223" t="str">
            <v>E05000820</v>
          </cell>
        </row>
        <row r="224">
          <cell r="A224" t="str">
            <v>Ashton Waterloo</v>
          </cell>
          <cell r="B224" t="str">
            <v>E05000802</v>
          </cell>
        </row>
        <row r="225">
          <cell r="A225" t="str">
            <v>Ashurst</v>
          </cell>
          <cell r="B225" t="str">
            <v>E05005357</v>
          </cell>
        </row>
        <row r="226">
          <cell r="A226" t="str">
            <v>Ashurst Wood</v>
          </cell>
          <cell r="B226" t="str">
            <v>E05007669</v>
          </cell>
        </row>
        <row r="227">
          <cell r="A227" t="str">
            <v>Ashurst, Copythorne South &amp; Netley Marsh</v>
          </cell>
          <cell r="B227" t="str">
            <v>E05004580</v>
          </cell>
        </row>
        <row r="228">
          <cell r="A228" t="str">
            <v>Ashwick, Chilcompton &amp; Stratton</v>
          </cell>
          <cell r="B228" t="str">
            <v>E05006761</v>
          </cell>
        </row>
        <row r="229">
          <cell r="A229" t="str">
            <v>Askew</v>
          </cell>
          <cell r="B229" t="str">
            <v>E05000251</v>
          </cell>
        </row>
        <row r="230">
          <cell r="A230" t="str">
            <v>Askham</v>
          </cell>
          <cell r="B230" t="str">
            <v>E05003208</v>
          </cell>
        </row>
        <row r="231">
          <cell r="A231" t="str">
            <v>Aspatria</v>
          </cell>
          <cell r="B231" t="str">
            <v>E05003115</v>
          </cell>
        </row>
        <row r="232">
          <cell r="A232" t="str">
            <v>Aspley</v>
          </cell>
          <cell r="B232" t="str">
            <v>E05001823</v>
          </cell>
        </row>
        <row r="233">
          <cell r="A233" t="str">
            <v>Aspley &amp; Woburn</v>
          </cell>
          <cell r="B233" t="str">
            <v>E05008780</v>
          </cell>
        </row>
        <row r="234">
          <cell r="A234" t="str">
            <v>Aspull New Springs Whelley</v>
          </cell>
          <cell r="B234" t="str">
            <v>E05000842</v>
          </cell>
        </row>
        <row r="235">
          <cell r="A235" t="str">
            <v>Astley</v>
          </cell>
          <cell r="B235" t="str">
            <v>E05005843</v>
          </cell>
        </row>
        <row r="236">
          <cell r="A236" t="str">
            <v>Astley &amp; Buckshaw</v>
          </cell>
          <cell r="B236" t="str">
            <v>E05005166</v>
          </cell>
        </row>
        <row r="237">
          <cell r="A237" t="str">
            <v>Astley Bridge</v>
          </cell>
          <cell r="B237" t="str">
            <v>E05000650</v>
          </cell>
        </row>
        <row r="238">
          <cell r="A238" t="str">
            <v>Astley Mosley Common</v>
          </cell>
          <cell r="B238" t="str">
            <v>E05000843</v>
          </cell>
        </row>
        <row r="239">
          <cell r="A239" t="str">
            <v>Aston</v>
          </cell>
          <cell r="B239" t="str">
            <v>E05001179</v>
          </cell>
        </row>
        <row r="240">
          <cell r="A240" t="str">
            <v>Aston Clinton &amp; Stoke Mandeville</v>
          </cell>
          <cell r="B240" t="str">
            <v>E05010332</v>
          </cell>
        </row>
        <row r="241">
          <cell r="A241" t="str">
            <v>Aston Fields</v>
          </cell>
          <cell r="B241" t="str">
            <v>E05009825</v>
          </cell>
        </row>
        <row r="242">
          <cell r="A242" t="str">
            <v>Astwell</v>
          </cell>
          <cell r="B242" t="str">
            <v>E05006027</v>
          </cell>
        </row>
        <row r="243">
          <cell r="A243" t="str">
            <v>Astwood Bank &amp; Feckenham</v>
          </cell>
          <cell r="B243" t="str">
            <v>E05007869</v>
          </cell>
        </row>
        <row r="244">
          <cell r="A244" t="str">
            <v>Atherleigh</v>
          </cell>
          <cell r="B244" t="str">
            <v>E05000844</v>
          </cell>
        </row>
        <row r="245">
          <cell r="A245" t="str">
            <v>Atherstone Central</v>
          </cell>
          <cell r="B245" t="str">
            <v>E05007458</v>
          </cell>
        </row>
        <row r="246">
          <cell r="A246" t="str">
            <v>Atherstone North</v>
          </cell>
          <cell r="B246" t="str">
            <v>E05007459</v>
          </cell>
        </row>
        <row r="247">
          <cell r="A247" t="str">
            <v>Atherstone South &amp; Mancetter</v>
          </cell>
          <cell r="B247" t="str">
            <v>E05007460</v>
          </cell>
        </row>
        <row r="248">
          <cell r="A248" t="str">
            <v>Atherton</v>
          </cell>
          <cell r="B248" t="str">
            <v>E05000845</v>
          </cell>
        </row>
        <row r="249">
          <cell r="A249" t="str">
            <v>Attenborough &amp; Chilwell East</v>
          </cell>
          <cell r="B249" t="str">
            <v>E05010514</v>
          </cell>
        </row>
        <row r="250">
          <cell r="A250" t="str">
            <v>Attleborough</v>
          </cell>
          <cell r="B250" t="str">
            <v>E05007476</v>
          </cell>
        </row>
        <row r="251">
          <cell r="A251" t="str">
            <v>Attleborough Burgh &amp; Haverscroft</v>
          </cell>
          <cell r="B251" t="str">
            <v>E05010240</v>
          </cell>
        </row>
        <row r="252">
          <cell r="A252" t="str">
            <v>Attleborough Queens &amp; Besthorpe</v>
          </cell>
          <cell r="B252" t="str">
            <v>E05010241</v>
          </cell>
        </row>
        <row r="253">
          <cell r="A253" t="str">
            <v>Audenshaw</v>
          </cell>
          <cell r="B253" t="str">
            <v>E05000803</v>
          </cell>
        </row>
        <row r="254">
          <cell r="A254" t="str">
            <v>Audlem</v>
          </cell>
          <cell r="B254" t="str">
            <v>E05008612</v>
          </cell>
        </row>
        <row r="255">
          <cell r="A255" t="str">
            <v>Audley</v>
          </cell>
          <cell r="B255" t="str">
            <v>E05001620</v>
          </cell>
        </row>
        <row r="256">
          <cell r="A256" t="str">
            <v>Audley &amp; Bignall End</v>
          </cell>
          <cell r="B256" t="str">
            <v>E05006964</v>
          </cell>
        </row>
        <row r="257">
          <cell r="A257" t="str">
            <v>Aughton &amp; Downholland</v>
          </cell>
          <cell r="B257" t="str">
            <v>E05005358</v>
          </cell>
        </row>
        <row r="258">
          <cell r="A258" t="str">
            <v>Aughton Park</v>
          </cell>
          <cell r="B258" t="str">
            <v>E05005359</v>
          </cell>
        </row>
        <row r="259">
          <cell r="A259" t="str">
            <v>Auriol</v>
          </cell>
          <cell r="B259" t="str">
            <v>E05007273</v>
          </cell>
        </row>
        <row r="260">
          <cell r="A260" t="str">
            <v>Austenwood</v>
          </cell>
          <cell r="B260" t="str">
            <v>E05002635</v>
          </cell>
        </row>
        <row r="261">
          <cell r="A261" t="str">
            <v>Aveland</v>
          </cell>
          <cell r="B261" t="str">
            <v>E05010148</v>
          </cell>
        </row>
        <row r="262">
          <cell r="A262" t="str">
            <v>Aveley &amp; Uplands</v>
          </cell>
          <cell r="B262" t="str">
            <v>E05002229</v>
          </cell>
        </row>
        <row r="263">
          <cell r="A263" t="str">
            <v>Avenue</v>
          </cell>
          <cell r="B263" t="str">
            <v>E05001664</v>
          </cell>
        </row>
        <row r="264">
          <cell r="A264" t="str">
            <v>Avoncroft</v>
          </cell>
          <cell r="B264" t="str">
            <v>E05009826</v>
          </cell>
        </row>
        <row r="265">
          <cell r="A265" t="str">
            <v>Avondale Grange</v>
          </cell>
          <cell r="B265" t="str">
            <v>E05005988</v>
          </cell>
        </row>
        <row r="266">
          <cell r="A266" t="str">
            <v>Avonmore &amp; Brook Green</v>
          </cell>
          <cell r="B266" t="str">
            <v>E05000252</v>
          </cell>
        </row>
        <row r="267">
          <cell r="A267" t="str">
            <v>Avonmouth &amp; Lawrence Weston</v>
          </cell>
          <cell r="B267" t="str">
            <v>E05010886</v>
          </cell>
        </row>
        <row r="268">
          <cell r="A268" t="str">
            <v>Awre</v>
          </cell>
          <cell r="B268" t="str">
            <v>E05004337</v>
          </cell>
        </row>
        <row r="269">
          <cell r="A269" t="str">
            <v>Awsworth Road</v>
          </cell>
          <cell r="B269" t="str">
            <v>E05010604</v>
          </cell>
        </row>
        <row r="270">
          <cell r="A270" t="str">
            <v>Awsworth, Cossall &amp; Trowell</v>
          </cell>
          <cell r="B270" t="str">
            <v>E05010515</v>
          </cell>
        </row>
        <row r="271">
          <cell r="A271" t="str">
            <v>Axevale</v>
          </cell>
          <cell r="B271" t="str">
            <v>E05008893</v>
          </cell>
        </row>
        <row r="272">
          <cell r="A272" t="str">
            <v>Axholme Central</v>
          </cell>
          <cell r="B272" t="str">
            <v>E05001729</v>
          </cell>
        </row>
        <row r="273">
          <cell r="A273" t="str">
            <v>Axholme North</v>
          </cell>
          <cell r="B273" t="str">
            <v>E05001730</v>
          </cell>
        </row>
        <row r="274">
          <cell r="A274" t="str">
            <v>Axholme South</v>
          </cell>
          <cell r="B274" t="str">
            <v>E05001731</v>
          </cell>
        </row>
        <row r="275">
          <cell r="A275" t="str">
            <v>Axminster Rural</v>
          </cell>
          <cell r="B275" t="str">
            <v>E05003459</v>
          </cell>
        </row>
        <row r="276">
          <cell r="A276" t="str">
            <v>Axminster Town</v>
          </cell>
          <cell r="B276" t="str">
            <v>E05003460</v>
          </cell>
        </row>
        <row r="277">
          <cell r="A277" t="str">
            <v>Aycliffe East</v>
          </cell>
          <cell r="B277" t="str">
            <v>E05009031</v>
          </cell>
        </row>
        <row r="278">
          <cell r="A278" t="str">
            <v>Aycliffe North &amp; Middridge</v>
          </cell>
          <cell r="B278" t="str">
            <v>E05009032</v>
          </cell>
        </row>
        <row r="279">
          <cell r="A279" t="str">
            <v>Aycliffe West</v>
          </cell>
          <cell r="B279" t="str">
            <v>E05009033</v>
          </cell>
        </row>
        <row r="280">
          <cell r="A280" t="str">
            <v>Aylesbury Vale</v>
          </cell>
          <cell r="B280" t="str">
            <v>E07000004</v>
          </cell>
        </row>
        <row r="281">
          <cell r="A281" t="str">
            <v>Aylesford</v>
          </cell>
          <cell r="B281" t="str">
            <v>E05009780</v>
          </cell>
        </row>
        <row r="282">
          <cell r="A282" t="str">
            <v>Aylesford Green</v>
          </cell>
          <cell r="B282" t="str">
            <v>E05004867</v>
          </cell>
        </row>
        <row r="283">
          <cell r="A283" t="str">
            <v>Aylesford North &amp; Walderslade</v>
          </cell>
          <cell r="B283" t="str">
            <v>E05009568</v>
          </cell>
        </row>
        <row r="284">
          <cell r="A284" t="str">
            <v>Aylesford South</v>
          </cell>
          <cell r="B284" t="str">
            <v>E05009569</v>
          </cell>
        </row>
        <row r="285">
          <cell r="A285" t="str">
            <v>Aylesham</v>
          </cell>
          <cell r="B285" t="str">
            <v>E05004943</v>
          </cell>
        </row>
        <row r="286">
          <cell r="A286" t="str">
            <v>Aylestone</v>
          </cell>
          <cell r="B286" t="str">
            <v>E05010459</v>
          </cell>
        </row>
        <row r="287">
          <cell r="A287" t="str">
            <v>Aylestone Hill</v>
          </cell>
          <cell r="B287" t="str">
            <v>E05009439</v>
          </cell>
        </row>
        <row r="288">
          <cell r="A288" t="str">
            <v>Aylsham</v>
          </cell>
          <cell r="B288" t="str">
            <v>E05005758</v>
          </cell>
        </row>
        <row r="289">
          <cell r="A289" t="str">
            <v>Ayresome</v>
          </cell>
          <cell r="B289" t="str">
            <v>E05009854</v>
          </cell>
        </row>
        <row r="290">
          <cell r="A290" t="str">
            <v>Babergh</v>
          </cell>
          <cell r="B290" t="str">
            <v>E07000200</v>
          </cell>
        </row>
        <row r="291">
          <cell r="A291" t="str">
            <v>Bablake</v>
          </cell>
          <cell r="B291" t="str">
            <v>E05001218</v>
          </cell>
        </row>
        <row r="292">
          <cell r="A292" t="str">
            <v>Backbury</v>
          </cell>
          <cell r="B292" t="str">
            <v>E05009440</v>
          </cell>
        </row>
        <row r="293">
          <cell r="A293" t="str">
            <v>Backwell</v>
          </cell>
          <cell r="B293" t="str">
            <v>E05010276</v>
          </cell>
        </row>
        <row r="294">
          <cell r="A294" t="str">
            <v>Bacton &amp; Old Newton</v>
          </cell>
          <cell r="B294" t="str">
            <v>E05007133</v>
          </cell>
        </row>
        <row r="295">
          <cell r="A295" t="str">
            <v>Baddeley, Milton &amp; Norton</v>
          </cell>
          <cell r="B295" t="str">
            <v>E05008715</v>
          </cell>
        </row>
        <row r="296">
          <cell r="A296" t="str">
            <v>Baddesley &amp; Grendon</v>
          </cell>
          <cell r="B296" t="str">
            <v>E05007461</v>
          </cell>
        </row>
        <row r="297">
          <cell r="A297" t="str">
            <v>Badger Farm &amp; Oliver's Battery</v>
          </cell>
          <cell r="B297" t="str">
            <v>E05010996</v>
          </cell>
        </row>
        <row r="298">
          <cell r="A298" t="str">
            <v>Badgeworth</v>
          </cell>
          <cell r="B298" t="str">
            <v>E05008563</v>
          </cell>
        </row>
        <row r="299">
          <cell r="A299" t="str">
            <v>Badsey</v>
          </cell>
          <cell r="B299" t="str">
            <v>E05007895</v>
          </cell>
        </row>
        <row r="300">
          <cell r="A300" t="str">
            <v>Badwell Ash</v>
          </cell>
          <cell r="B300" t="str">
            <v>E05007134</v>
          </cell>
        </row>
        <row r="301">
          <cell r="A301" t="str">
            <v>Baffins</v>
          </cell>
          <cell r="B301" t="str">
            <v>E05002441</v>
          </cell>
        </row>
        <row r="302">
          <cell r="A302" t="str">
            <v>Bagby &amp; Thorntons</v>
          </cell>
          <cell r="B302" t="str">
            <v>E05009673</v>
          </cell>
        </row>
        <row r="303">
          <cell r="A303" t="str">
            <v>Bagley</v>
          </cell>
          <cell r="B303" t="str">
            <v>E05008139</v>
          </cell>
        </row>
        <row r="304">
          <cell r="A304" t="str">
            <v>Bagnall &amp; Stanley</v>
          </cell>
          <cell r="B304" t="str">
            <v>E05007040</v>
          </cell>
        </row>
        <row r="305">
          <cell r="A305" t="str">
            <v>Bagots</v>
          </cell>
          <cell r="B305" t="str">
            <v>E05006919</v>
          </cell>
        </row>
        <row r="306">
          <cell r="A306" t="str">
            <v>Bagshot</v>
          </cell>
          <cell r="B306" t="str">
            <v>E05007375</v>
          </cell>
        </row>
        <row r="307">
          <cell r="A307" t="str">
            <v>Baguley</v>
          </cell>
          <cell r="B307" t="str">
            <v>E05000689</v>
          </cell>
        </row>
        <row r="308">
          <cell r="A308" t="str">
            <v>Baildon</v>
          </cell>
          <cell r="B308" t="str">
            <v>E05001341</v>
          </cell>
        </row>
        <row r="309">
          <cell r="A309" t="str">
            <v>Baird</v>
          </cell>
          <cell r="B309" t="str">
            <v>E05003930</v>
          </cell>
        </row>
        <row r="310">
          <cell r="A310" t="str">
            <v>Bakewell</v>
          </cell>
          <cell r="B310" t="str">
            <v>E05003344</v>
          </cell>
        </row>
        <row r="311">
          <cell r="A311" t="str">
            <v>Balby South</v>
          </cell>
          <cell r="B311" t="str">
            <v>E05010730</v>
          </cell>
        </row>
        <row r="312">
          <cell r="A312" t="str">
            <v>Balderstone &amp; Kirkholt</v>
          </cell>
          <cell r="B312" t="str">
            <v>E05000739</v>
          </cell>
        </row>
        <row r="313">
          <cell r="A313" t="str">
            <v>Balderton North &amp; Coddington</v>
          </cell>
          <cell r="B313" t="str">
            <v>E05010063</v>
          </cell>
        </row>
        <row r="314">
          <cell r="A314" t="str">
            <v>Balderton South</v>
          </cell>
          <cell r="B314" t="str">
            <v>E05010064</v>
          </cell>
        </row>
        <row r="315">
          <cell r="A315" t="str">
            <v>Baldock East</v>
          </cell>
          <cell r="B315" t="str">
            <v>E05004762</v>
          </cell>
        </row>
        <row r="316">
          <cell r="A316" t="str">
            <v>Baldock Town</v>
          </cell>
          <cell r="B316" t="str">
            <v>E05004763</v>
          </cell>
        </row>
        <row r="317">
          <cell r="A317" t="str">
            <v>Baldwin</v>
          </cell>
          <cell r="B317" t="str">
            <v>E05007847</v>
          </cell>
        </row>
        <row r="318">
          <cell r="A318" t="str">
            <v>Balham</v>
          </cell>
          <cell r="B318" t="str">
            <v>E05000610</v>
          </cell>
        </row>
        <row r="319">
          <cell r="A319" t="str">
            <v>Ballinger, South Heath &amp; Chartridge</v>
          </cell>
          <cell r="B319" t="str">
            <v>E05002636</v>
          </cell>
        </row>
        <row r="320">
          <cell r="A320" t="str">
            <v>Balsham</v>
          </cell>
          <cell r="B320" t="str">
            <v>E05002791</v>
          </cell>
        </row>
        <row r="321">
          <cell r="A321" t="str">
            <v>Bamber Bridge East</v>
          </cell>
          <cell r="B321" t="str">
            <v>E05010214</v>
          </cell>
        </row>
        <row r="322">
          <cell r="A322" t="str">
            <v>Bamber Bridge West</v>
          </cell>
          <cell r="B322" t="str">
            <v>E05010215</v>
          </cell>
        </row>
        <row r="323">
          <cell r="A323" t="str">
            <v>Bamburgh</v>
          </cell>
          <cell r="B323" t="str">
            <v>E05009097</v>
          </cell>
        </row>
        <row r="324">
          <cell r="A324" t="str">
            <v>Bamford</v>
          </cell>
          <cell r="B324" t="str">
            <v>E05000740</v>
          </cell>
        </row>
        <row r="325">
          <cell r="A325" t="str">
            <v>Bampton &amp; Clanfield</v>
          </cell>
          <cell r="B325" t="str">
            <v>E05006629</v>
          </cell>
        </row>
        <row r="326">
          <cell r="A326" t="str">
            <v>Banbury Calthorpe &amp; Easington</v>
          </cell>
          <cell r="B326" t="str">
            <v>E05010920</v>
          </cell>
        </row>
        <row r="327">
          <cell r="A327" t="str">
            <v>Banbury Cross &amp; Neithrop</v>
          </cell>
          <cell r="B327" t="str">
            <v>E05010921</v>
          </cell>
        </row>
        <row r="328">
          <cell r="A328" t="str">
            <v>Banbury Grimsbury &amp; Hightown</v>
          </cell>
          <cell r="B328" t="str">
            <v>E05010922</v>
          </cell>
        </row>
        <row r="329">
          <cell r="A329" t="str">
            <v>Banbury Hardwick</v>
          </cell>
          <cell r="B329" t="str">
            <v>E05010923</v>
          </cell>
        </row>
        <row r="330">
          <cell r="A330" t="str">
            <v>Banbury Ruscote</v>
          </cell>
          <cell r="B330" t="str">
            <v>E05010924</v>
          </cell>
        </row>
        <row r="331">
          <cell r="A331" t="str">
            <v>Bandley Hill</v>
          </cell>
          <cell r="B331" t="str">
            <v>E05004805</v>
          </cell>
        </row>
        <row r="332">
          <cell r="A332" t="str">
            <v>Bank Hall</v>
          </cell>
          <cell r="B332" t="str">
            <v>E05005150</v>
          </cell>
        </row>
        <row r="333">
          <cell r="A333" t="str">
            <v>Bank Top &amp; Lascelles</v>
          </cell>
          <cell r="B333" t="str">
            <v>E05010412</v>
          </cell>
        </row>
        <row r="334">
          <cell r="A334" t="str">
            <v>Banstead Village</v>
          </cell>
          <cell r="B334" t="str">
            <v>E05007329</v>
          </cell>
        </row>
        <row r="335">
          <cell r="A335" t="str">
            <v>Banwell &amp; Winscombe</v>
          </cell>
          <cell r="B335" t="str">
            <v>E05010277</v>
          </cell>
        </row>
        <row r="336">
          <cell r="A336" t="str">
            <v>Bar Hill</v>
          </cell>
          <cell r="B336" t="str">
            <v>E05002792</v>
          </cell>
        </row>
        <row r="337">
          <cell r="A337" t="str">
            <v>Bar Pool</v>
          </cell>
          <cell r="B337" t="str">
            <v>E05007477</v>
          </cell>
        </row>
        <row r="338">
          <cell r="A338" t="str">
            <v>Barby &amp; Kilsby</v>
          </cell>
          <cell r="B338" t="str">
            <v>E05009014</v>
          </cell>
        </row>
        <row r="339">
          <cell r="A339" t="str">
            <v>Barcombe &amp; Hamsey</v>
          </cell>
          <cell r="B339" t="str">
            <v>E05003945</v>
          </cell>
        </row>
        <row r="340">
          <cell r="A340" t="str">
            <v>Barden Fell</v>
          </cell>
          <cell r="B340" t="str">
            <v>E05010775</v>
          </cell>
        </row>
        <row r="341">
          <cell r="A341" t="str">
            <v>Bardney</v>
          </cell>
          <cell r="B341" t="str">
            <v>E05009636</v>
          </cell>
        </row>
        <row r="342">
          <cell r="A342" t="str">
            <v>Bardon</v>
          </cell>
          <cell r="B342" t="str">
            <v>E05010097</v>
          </cell>
        </row>
        <row r="343">
          <cell r="A343" t="str">
            <v>Bardwell</v>
          </cell>
          <cell r="B343" t="str">
            <v>E05007164</v>
          </cell>
        </row>
        <row r="344">
          <cell r="A344" t="str">
            <v>Bare</v>
          </cell>
          <cell r="B344" t="str">
            <v>E05009592</v>
          </cell>
        </row>
        <row r="345">
          <cell r="A345" t="str">
            <v>Bargate</v>
          </cell>
          <cell r="B345" t="str">
            <v>E05002455</v>
          </cell>
        </row>
        <row r="346">
          <cell r="A346" t="str">
            <v>Barkham</v>
          </cell>
          <cell r="B346" t="str">
            <v>E05002373</v>
          </cell>
        </row>
        <row r="347">
          <cell r="A347" t="str">
            <v>Barking &amp; Dagenham</v>
          </cell>
          <cell r="B347" t="str">
            <v>E09000002</v>
          </cell>
        </row>
        <row r="348">
          <cell r="A348" t="str">
            <v>Barking &amp; Somersham</v>
          </cell>
          <cell r="B348" t="str">
            <v>E05007135</v>
          </cell>
        </row>
        <row r="349">
          <cell r="A349" t="str">
            <v>Barkingside</v>
          </cell>
          <cell r="B349" t="str">
            <v>E05000496</v>
          </cell>
        </row>
        <row r="350">
          <cell r="A350" t="str">
            <v>Barlaston</v>
          </cell>
          <cell r="B350" t="str">
            <v>E05010479</v>
          </cell>
        </row>
        <row r="351">
          <cell r="A351" t="str">
            <v>Barlborough</v>
          </cell>
          <cell r="B351" t="str">
            <v>E05003303</v>
          </cell>
        </row>
        <row r="352">
          <cell r="A352" t="str">
            <v>Barlby Village</v>
          </cell>
          <cell r="B352" t="str">
            <v>E05010045</v>
          </cell>
        </row>
        <row r="353">
          <cell r="A353" t="str">
            <v>Barlestone, Nailstone &amp; Osbaston</v>
          </cell>
          <cell r="B353" t="str">
            <v>E05005480</v>
          </cell>
        </row>
        <row r="354">
          <cell r="A354" t="str">
            <v>Barlow &amp; Holmesfield</v>
          </cell>
          <cell r="B354" t="str">
            <v>E05003418</v>
          </cell>
        </row>
        <row r="355">
          <cell r="A355" t="str">
            <v>Barming</v>
          </cell>
          <cell r="B355" t="str">
            <v>E05004983</v>
          </cell>
        </row>
        <row r="356">
          <cell r="A356" t="str">
            <v>Barms</v>
          </cell>
          <cell r="B356" t="str">
            <v>E05010623</v>
          </cell>
        </row>
        <row r="357">
          <cell r="A357" t="str">
            <v>Barnack</v>
          </cell>
          <cell r="B357" t="str">
            <v>E05010805</v>
          </cell>
        </row>
        <row r="358">
          <cell r="A358" t="str">
            <v>Barnard Castle East</v>
          </cell>
          <cell r="B358" t="str">
            <v>E05009034</v>
          </cell>
        </row>
        <row r="359">
          <cell r="A359" t="str">
            <v>Barnard Castle West</v>
          </cell>
          <cell r="B359" t="str">
            <v>E05009035</v>
          </cell>
        </row>
        <row r="360">
          <cell r="A360" t="str">
            <v>Barncroft</v>
          </cell>
          <cell r="B360" t="str">
            <v>E05004566</v>
          </cell>
        </row>
        <row r="361">
          <cell r="A361" t="str">
            <v>Barnehurst</v>
          </cell>
          <cell r="B361" t="str">
            <v>E05000064</v>
          </cell>
        </row>
        <row r="362">
          <cell r="A362" t="str">
            <v>Barnes</v>
          </cell>
          <cell r="B362" t="str">
            <v>E05000516</v>
          </cell>
        </row>
        <row r="363">
          <cell r="A363" t="str">
            <v>Barnet</v>
          </cell>
          <cell r="B363" t="str">
            <v>E09000003</v>
          </cell>
        </row>
        <row r="364">
          <cell r="A364" t="str">
            <v>Barnfield</v>
          </cell>
          <cell r="B364" t="str">
            <v>E05002193</v>
          </cell>
        </row>
        <row r="365">
          <cell r="A365" t="str">
            <v>Barnham</v>
          </cell>
          <cell r="B365" t="str">
            <v>E05009804</v>
          </cell>
        </row>
        <row r="366">
          <cell r="A366" t="str">
            <v>Barnhill</v>
          </cell>
          <cell r="B366" t="str">
            <v>E05000086</v>
          </cell>
        </row>
        <row r="367">
          <cell r="A367" t="str">
            <v>Barningham</v>
          </cell>
          <cell r="B367" t="str">
            <v>E05007165</v>
          </cell>
        </row>
        <row r="368">
          <cell r="A368" t="str">
            <v>Barnsbury</v>
          </cell>
          <cell r="B368" t="str">
            <v>E05000366</v>
          </cell>
        </row>
        <row r="369">
          <cell r="A369" t="str">
            <v>Barnsley</v>
          </cell>
          <cell r="B369" t="str">
            <v>E08000016</v>
          </cell>
        </row>
        <row r="370">
          <cell r="A370" t="str">
            <v>Barnt Green &amp; Hopwood</v>
          </cell>
          <cell r="B370" t="str">
            <v>E05009827</v>
          </cell>
        </row>
        <row r="371">
          <cell r="A371" t="str">
            <v>Barnwell</v>
          </cell>
          <cell r="B371" t="str">
            <v>E05005965</v>
          </cell>
        </row>
        <row r="372">
          <cell r="A372" t="str">
            <v>Barnwood</v>
          </cell>
          <cell r="B372" t="str">
            <v>E05010952</v>
          </cell>
        </row>
        <row r="373">
          <cell r="A373" t="str">
            <v>Barrow</v>
          </cell>
          <cell r="B373" t="str">
            <v>E05007166</v>
          </cell>
        </row>
        <row r="374">
          <cell r="A374" t="str">
            <v>Barrow &amp; Sileby West</v>
          </cell>
          <cell r="B374" t="str">
            <v>E05005427</v>
          </cell>
        </row>
        <row r="375">
          <cell r="A375" t="str">
            <v>Barrow Hill &amp; New Whittington</v>
          </cell>
          <cell r="B375" t="str">
            <v>E05003323</v>
          </cell>
        </row>
        <row r="376">
          <cell r="A376" t="str">
            <v>Barrow Island</v>
          </cell>
          <cell r="B376" t="str">
            <v>E05003145</v>
          </cell>
        </row>
        <row r="377">
          <cell r="A377" t="str">
            <v>Barrow-in-Furness</v>
          </cell>
          <cell r="B377" t="str">
            <v>E07000027</v>
          </cell>
        </row>
        <row r="378">
          <cell r="A378" t="str">
            <v>Barrowford</v>
          </cell>
          <cell r="B378" t="str">
            <v>E05005250</v>
          </cell>
        </row>
        <row r="379">
          <cell r="A379" t="str">
            <v>Bartley Green</v>
          </cell>
          <cell r="B379" t="str">
            <v>E05001180</v>
          </cell>
        </row>
        <row r="380">
          <cell r="A380" t="str">
            <v>Barton</v>
          </cell>
          <cell r="B380" t="str">
            <v>E05000759</v>
          </cell>
        </row>
        <row r="381">
          <cell r="A381" t="str">
            <v>Barton &amp; Sandhills</v>
          </cell>
          <cell r="B381" t="str">
            <v>E05006545</v>
          </cell>
        </row>
        <row r="382">
          <cell r="A382" t="str">
            <v>Barton &amp; Tredworth</v>
          </cell>
          <cell r="B382" t="str">
            <v>E05010953</v>
          </cell>
        </row>
        <row r="383">
          <cell r="A383" t="str">
            <v>Barton-le-Clay</v>
          </cell>
          <cell r="B383" t="str">
            <v>E05008781</v>
          </cell>
        </row>
        <row r="384">
          <cell r="A384" t="str">
            <v>Barwell</v>
          </cell>
          <cell r="B384" t="str">
            <v>E05005481</v>
          </cell>
        </row>
        <row r="385">
          <cell r="A385" t="str">
            <v>Basford</v>
          </cell>
          <cell r="B385" t="str">
            <v>E05001824</v>
          </cell>
        </row>
        <row r="386">
          <cell r="A386" t="str">
            <v>Bashley</v>
          </cell>
          <cell r="B386" t="str">
            <v>E05004582</v>
          </cell>
        </row>
        <row r="387">
          <cell r="A387" t="str">
            <v>Basildon</v>
          </cell>
          <cell r="B387" t="str">
            <v>E07000066</v>
          </cell>
        </row>
        <row r="388">
          <cell r="A388" t="str">
            <v>Basing</v>
          </cell>
          <cell r="B388" t="str">
            <v>E05004430</v>
          </cell>
        </row>
        <row r="389">
          <cell r="A389" t="str">
            <v>Basingstoke &amp; Deane</v>
          </cell>
          <cell r="B389" t="str">
            <v>E07000084</v>
          </cell>
        </row>
        <row r="390">
          <cell r="A390" t="str">
            <v>Bassenhally</v>
          </cell>
          <cell r="B390" t="str">
            <v>E05009491</v>
          </cell>
        </row>
        <row r="391">
          <cell r="A391" t="str">
            <v>Bassetlaw</v>
          </cell>
          <cell r="B391" t="str">
            <v>E07000171</v>
          </cell>
        </row>
        <row r="392">
          <cell r="A392" t="str">
            <v>Bassett</v>
          </cell>
          <cell r="B392" t="str">
            <v>E05002456</v>
          </cell>
        </row>
        <row r="393">
          <cell r="A393" t="str">
            <v>Bassingbourn</v>
          </cell>
          <cell r="B393" t="str">
            <v>E05002794</v>
          </cell>
        </row>
        <row r="394">
          <cell r="A394" t="str">
            <v>Bassingham &amp; Brant Broughton</v>
          </cell>
          <cell r="B394" t="str">
            <v>E05005619</v>
          </cell>
        </row>
        <row r="395">
          <cell r="A395" t="str">
            <v>Bastwell</v>
          </cell>
          <cell r="B395" t="str">
            <v>E05001621</v>
          </cell>
        </row>
        <row r="396">
          <cell r="A396" t="str">
            <v>Baswich</v>
          </cell>
          <cell r="B396" t="str">
            <v>E05010480</v>
          </cell>
        </row>
        <row r="397">
          <cell r="A397" t="str">
            <v>Batchley &amp; Brockhill</v>
          </cell>
          <cell r="B397" t="str">
            <v>E05007870</v>
          </cell>
        </row>
        <row r="398">
          <cell r="A398" t="str">
            <v>Batchwood</v>
          </cell>
          <cell r="B398" t="str">
            <v>E05004786</v>
          </cell>
        </row>
        <row r="399">
          <cell r="A399" t="str">
            <v>Bath &amp; North East Somerset</v>
          </cell>
          <cell r="B399" t="str">
            <v>E06000022</v>
          </cell>
        </row>
        <row r="400">
          <cell r="A400" t="str">
            <v>Bathavon North</v>
          </cell>
          <cell r="B400" t="str">
            <v>E05001936</v>
          </cell>
        </row>
        <row r="401">
          <cell r="A401" t="str">
            <v>Bathavon South</v>
          </cell>
          <cell r="B401" t="str">
            <v>E05001937</v>
          </cell>
        </row>
        <row r="402">
          <cell r="A402" t="str">
            <v>Bathavon West</v>
          </cell>
          <cell r="B402" t="str">
            <v>E05001938</v>
          </cell>
        </row>
        <row r="403">
          <cell r="A403" t="str">
            <v>Bathwick</v>
          </cell>
          <cell r="B403" t="str">
            <v>E05001939</v>
          </cell>
        </row>
        <row r="404">
          <cell r="A404" t="str">
            <v>Batley East</v>
          </cell>
          <cell r="B404" t="str">
            <v>E05001390</v>
          </cell>
        </row>
        <row r="405">
          <cell r="A405" t="str">
            <v>Batley West</v>
          </cell>
          <cell r="B405" t="str">
            <v>E05001391</v>
          </cell>
        </row>
        <row r="406">
          <cell r="A406" t="str">
            <v>Battenhall</v>
          </cell>
          <cell r="B406" t="str">
            <v>E05007881</v>
          </cell>
        </row>
        <row r="407">
          <cell r="A407" t="str">
            <v>Battins</v>
          </cell>
          <cell r="B407" t="str">
            <v>E05004567</v>
          </cell>
        </row>
        <row r="408">
          <cell r="A408" t="str">
            <v>Battle</v>
          </cell>
          <cell r="B408" t="str">
            <v>E05002320</v>
          </cell>
        </row>
        <row r="409">
          <cell r="A409" t="str">
            <v>Battle Hill</v>
          </cell>
          <cell r="B409" t="str">
            <v>E05001115</v>
          </cell>
        </row>
        <row r="410">
          <cell r="A410" t="str">
            <v>Battle Town</v>
          </cell>
          <cell r="B410" t="str">
            <v>E05003966</v>
          </cell>
        </row>
        <row r="411">
          <cell r="A411" t="str">
            <v>Battledown</v>
          </cell>
          <cell r="B411" t="str">
            <v>E05004289</v>
          </cell>
        </row>
        <row r="412">
          <cell r="A412" t="str">
            <v>Battlefield</v>
          </cell>
          <cell r="B412" t="str">
            <v>E05008140</v>
          </cell>
        </row>
        <row r="413">
          <cell r="A413" t="str">
            <v>Baughurst &amp; Tadley North</v>
          </cell>
          <cell r="B413" t="str">
            <v>E05004431</v>
          </cell>
        </row>
        <row r="414">
          <cell r="A414" t="str">
            <v>Baxenden</v>
          </cell>
          <cell r="B414" t="str">
            <v>E05005208</v>
          </cell>
        </row>
        <row r="415">
          <cell r="A415" t="str">
            <v>Baylis &amp; Stoke</v>
          </cell>
          <cell r="B415" t="str">
            <v>E05009337</v>
          </cell>
        </row>
        <row r="416">
          <cell r="A416" t="str">
            <v>Bayston Hill, Column &amp; Sutton</v>
          </cell>
          <cell r="B416" t="str">
            <v>E05008141</v>
          </cell>
        </row>
        <row r="417">
          <cell r="A417" t="str">
            <v>Bayswater</v>
          </cell>
          <cell r="B417" t="str">
            <v>E05000631</v>
          </cell>
        </row>
        <row r="418">
          <cell r="A418" t="str">
            <v>Beach</v>
          </cell>
          <cell r="B418" t="str">
            <v>E05009805</v>
          </cell>
        </row>
        <row r="419">
          <cell r="A419" t="str">
            <v>Beacon</v>
          </cell>
          <cell r="B419" t="str">
            <v>E05010065</v>
          </cell>
        </row>
        <row r="420">
          <cell r="A420" t="str">
            <v>Beacon &amp; Bents</v>
          </cell>
          <cell r="B420" t="str">
            <v>E05001135</v>
          </cell>
        </row>
        <row r="421">
          <cell r="A421" t="str">
            <v>Beacon Road</v>
          </cell>
          <cell r="B421" t="str">
            <v>E05005081</v>
          </cell>
        </row>
        <row r="422">
          <cell r="A422" t="str">
            <v>Beaconsfield North</v>
          </cell>
          <cell r="B422" t="str">
            <v>E05010568</v>
          </cell>
        </row>
        <row r="423">
          <cell r="A423" t="str">
            <v>Beaconsfield South</v>
          </cell>
          <cell r="B423" t="str">
            <v>E05010569</v>
          </cell>
        </row>
        <row r="424">
          <cell r="A424" t="str">
            <v>Beaconsfield West</v>
          </cell>
          <cell r="B424" t="str">
            <v>E05010570</v>
          </cell>
        </row>
        <row r="425">
          <cell r="A425" t="str">
            <v>Beaminster</v>
          </cell>
          <cell r="B425" t="str">
            <v>E05010580</v>
          </cell>
        </row>
        <row r="426">
          <cell r="A426" t="str">
            <v>Bean &amp; Darenth</v>
          </cell>
          <cell r="B426" t="str">
            <v>E05004926</v>
          </cell>
        </row>
        <row r="427">
          <cell r="A427" t="str">
            <v>Beanfield</v>
          </cell>
          <cell r="B427" t="str">
            <v>E05010264</v>
          </cell>
        </row>
        <row r="428">
          <cell r="A428" t="str">
            <v>Beardwood with Lammack</v>
          </cell>
          <cell r="B428" t="str">
            <v>E05001622</v>
          </cell>
        </row>
        <row r="429">
          <cell r="A429" t="str">
            <v>Beare Green</v>
          </cell>
          <cell r="B429" t="str">
            <v>E05007311</v>
          </cell>
        </row>
        <row r="430">
          <cell r="A430" t="str">
            <v>Bearsted</v>
          </cell>
          <cell r="B430" t="str">
            <v>E05004984</v>
          </cell>
        </row>
        <row r="431">
          <cell r="A431" t="str">
            <v>Beauchief &amp; Greenhill</v>
          </cell>
          <cell r="B431" t="str">
            <v>E05010857</v>
          </cell>
        </row>
        <row r="432">
          <cell r="A432" t="str">
            <v>Beaumont &amp; Thorpe</v>
          </cell>
          <cell r="B432" t="str">
            <v>E05004229</v>
          </cell>
        </row>
        <row r="433">
          <cell r="A433" t="str">
            <v>Beaumont Leys</v>
          </cell>
          <cell r="B433" t="str">
            <v>E05010460</v>
          </cell>
        </row>
        <row r="434">
          <cell r="A434" t="str">
            <v>Beaver</v>
          </cell>
          <cell r="B434" t="str">
            <v>E05004868</v>
          </cell>
        </row>
        <row r="435">
          <cell r="A435" t="str">
            <v>Bebington</v>
          </cell>
          <cell r="B435" t="str">
            <v>E05000954</v>
          </cell>
        </row>
        <row r="436">
          <cell r="A436" t="str">
            <v>Beccles North</v>
          </cell>
          <cell r="B436" t="str">
            <v>E05007228</v>
          </cell>
        </row>
        <row r="437">
          <cell r="A437" t="str">
            <v>Beccles South</v>
          </cell>
          <cell r="B437" t="str">
            <v>E05007229</v>
          </cell>
        </row>
        <row r="438">
          <cell r="A438" t="str">
            <v>Beck Vale</v>
          </cell>
          <cell r="B438" t="str">
            <v>E05005913</v>
          </cell>
        </row>
        <row r="439">
          <cell r="A439" t="str">
            <v>Beckermet</v>
          </cell>
          <cell r="B439" t="str">
            <v>E05003181</v>
          </cell>
        </row>
        <row r="440">
          <cell r="A440" t="str">
            <v>Beckingham</v>
          </cell>
          <cell r="B440" t="str">
            <v>E05006377</v>
          </cell>
        </row>
        <row r="441">
          <cell r="A441" t="str">
            <v>Beckington &amp; Selwood</v>
          </cell>
          <cell r="B441" t="str">
            <v>E05006762</v>
          </cell>
        </row>
        <row r="442">
          <cell r="A442" t="str">
            <v>Beckton</v>
          </cell>
          <cell r="B442" t="str">
            <v>E05000475</v>
          </cell>
        </row>
        <row r="443">
          <cell r="A443" t="str">
            <v>Becontree</v>
          </cell>
          <cell r="B443" t="str">
            <v>E05000028</v>
          </cell>
        </row>
        <row r="444">
          <cell r="A444" t="str">
            <v>Becton</v>
          </cell>
          <cell r="B444" t="str">
            <v>E05004583</v>
          </cell>
        </row>
        <row r="445">
          <cell r="A445" t="str">
            <v>Bedale</v>
          </cell>
          <cell r="B445" t="str">
            <v>E05009674</v>
          </cell>
        </row>
        <row r="446">
          <cell r="A446" t="str">
            <v>Beddington North</v>
          </cell>
          <cell r="B446" t="str">
            <v>E05000555</v>
          </cell>
        </row>
        <row r="447">
          <cell r="A447" t="str">
            <v>Beddington South</v>
          </cell>
          <cell r="B447" t="str">
            <v>E05000556</v>
          </cell>
        </row>
        <row r="448">
          <cell r="A448" t="str">
            <v>Bede</v>
          </cell>
          <cell r="B448" t="str">
            <v>E05001136</v>
          </cell>
        </row>
        <row r="449">
          <cell r="A449" t="str">
            <v>Bedfont</v>
          </cell>
          <cell r="B449" t="str">
            <v>E05000346</v>
          </cell>
        </row>
        <row r="450">
          <cell r="A450" t="str">
            <v>Bedford</v>
          </cell>
          <cell r="B450" t="str">
            <v>E06000055</v>
          </cell>
        </row>
        <row r="451">
          <cell r="A451" t="str">
            <v>Bedgrove</v>
          </cell>
          <cell r="B451" t="str">
            <v>E05010333</v>
          </cell>
        </row>
        <row r="452">
          <cell r="A452" t="str">
            <v>Bedhampton</v>
          </cell>
          <cell r="B452" t="str">
            <v>E05004568</v>
          </cell>
        </row>
        <row r="453">
          <cell r="A453" t="str">
            <v>Bedingfeld</v>
          </cell>
          <cell r="B453" t="str">
            <v>E05010239</v>
          </cell>
        </row>
        <row r="454">
          <cell r="A454" t="str">
            <v>Bedlington Central</v>
          </cell>
          <cell r="B454" t="str">
            <v>E05009098</v>
          </cell>
        </row>
        <row r="455">
          <cell r="A455" t="str">
            <v>Bedlington East</v>
          </cell>
          <cell r="B455" t="str">
            <v>E05009099</v>
          </cell>
        </row>
        <row r="456">
          <cell r="A456" t="str">
            <v>Bedlington West</v>
          </cell>
          <cell r="B456" t="str">
            <v>E05009100</v>
          </cell>
        </row>
        <row r="457">
          <cell r="A457" t="str">
            <v>Bedminster</v>
          </cell>
          <cell r="B457" t="str">
            <v>E05010887</v>
          </cell>
        </row>
        <row r="458">
          <cell r="A458" t="str">
            <v>Bedwardine</v>
          </cell>
          <cell r="B458" t="str">
            <v>E05007882</v>
          </cell>
        </row>
        <row r="459">
          <cell r="A459" t="str">
            <v>Bedwell</v>
          </cell>
          <cell r="B459" t="str">
            <v>E05004806</v>
          </cell>
        </row>
        <row r="460">
          <cell r="A460" t="str">
            <v>Beechwood</v>
          </cell>
          <cell r="B460" t="str">
            <v>E05001578</v>
          </cell>
        </row>
        <row r="461">
          <cell r="A461" t="str">
            <v>Beer &amp; Branscombe</v>
          </cell>
          <cell r="B461" t="str">
            <v>E05003461</v>
          </cell>
        </row>
        <row r="462">
          <cell r="A462" t="str">
            <v>Beeston &amp; Holbeck</v>
          </cell>
          <cell r="B462" t="str">
            <v>E05001415</v>
          </cell>
        </row>
        <row r="463">
          <cell r="A463" t="str">
            <v>Beeston Central</v>
          </cell>
          <cell r="B463" t="str">
            <v>E05010516</v>
          </cell>
        </row>
        <row r="464">
          <cell r="A464" t="str">
            <v>Beeston North</v>
          </cell>
          <cell r="B464" t="str">
            <v>E05010517</v>
          </cell>
        </row>
        <row r="465">
          <cell r="A465" t="str">
            <v>Beeston Rylands</v>
          </cell>
          <cell r="B465" t="str">
            <v>E05010518</v>
          </cell>
        </row>
        <row r="466">
          <cell r="A466" t="str">
            <v>Beeston West</v>
          </cell>
          <cell r="B466" t="str">
            <v>E05010519</v>
          </cell>
        </row>
        <row r="467">
          <cell r="A467" t="str">
            <v>Beighton</v>
          </cell>
          <cell r="B467" t="str">
            <v>E05010858</v>
          </cell>
        </row>
        <row r="468">
          <cell r="A468" t="str">
            <v>Belah</v>
          </cell>
          <cell r="B468" t="str">
            <v>E05003158</v>
          </cell>
        </row>
        <row r="469">
          <cell r="A469" t="str">
            <v>Belbroughton &amp; Romsley</v>
          </cell>
          <cell r="B469" t="str">
            <v>E05009828</v>
          </cell>
        </row>
        <row r="470">
          <cell r="A470" t="str">
            <v>Belfairs</v>
          </cell>
          <cell r="B470" t="str">
            <v>E05002212</v>
          </cell>
        </row>
        <row r="471">
          <cell r="A471" t="str">
            <v>Belgrave</v>
          </cell>
          <cell r="B471" t="str">
            <v>E05007067</v>
          </cell>
        </row>
        <row r="472">
          <cell r="A472" t="str">
            <v>Belhus</v>
          </cell>
          <cell r="B472" t="str">
            <v>E05002230</v>
          </cell>
        </row>
        <row r="473">
          <cell r="A473" t="str">
            <v>Belle Vale</v>
          </cell>
          <cell r="B473" t="str">
            <v>E05000888</v>
          </cell>
        </row>
        <row r="474">
          <cell r="A474" t="str">
            <v>Belle Vue</v>
          </cell>
          <cell r="B474" t="str">
            <v>E05003159</v>
          </cell>
        </row>
        <row r="475">
          <cell r="A475" t="str">
            <v>Bellingham</v>
          </cell>
          <cell r="B475" t="str">
            <v>E05000437</v>
          </cell>
        </row>
        <row r="476">
          <cell r="A476" t="str">
            <v>Belmont</v>
          </cell>
          <cell r="B476" t="str">
            <v>E05000285</v>
          </cell>
        </row>
        <row r="477">
          <cell r="A477" t="str">
            <v>Belmont Rural</v>
          </cell>
          <cell r="B477" t="str">
            <v>E05009441</v>
          </cell>
        </row>
        <row r="478">
          <cell r="A478" t="str">
            <v>Belper Central</v>
          </cell>
          <cell r="B478" t="str">
            <v>E05003282</v>
          </cell>
        </row>
        <row r="479">
          <cell r="A479" t="str">
            <v>Belper East</v>
          </cell>
          <cell r="B479" t="str">
            <v>E05003283</v>
          </cell>
        </row>
        <row r="480">
          <cell r="A480" t="str">
            <v>Belper North</v>
          </cell>
          <cell r="B480" t="str">
            <v>E05003284</v>
          </cell>
        </row>
        <row r="481">
          <cell r="A481" t="str">
            <v>Belper South</v>
          </cell>
          <cell r="B481" t="str">
            <v>E05008520</v>
          </cell>
        </row>
        <row r="482">
          <cell r="A482" t="str">
            <v>Belsize</v>
          </cell>
          <cell r="B482" t="str">
            <v>E05000128</v>
          </cell>
        </row>
        <row r="483">
          <cell r="A483" t="str">
            <v>Beltinge</v>
          </cell>
          <cell r="B483" t="str">
            <v>E05010392</v>
          </cell>
        </row>
        <row r="484">
          <cell r="A484" t="str">
            <v>Belvedere</v>
          </cell>
          <cell r="B484" t="str">
            <v>E05000065</v>
          </cell>
        </row>
        <row r="485">
          <cell r="A485" t="str">
            <v>Belvoir</v>
          </cell>
          <cell r="B485" t="str">
            <v>E05010150</v>
          </cell>
        </row>
        <row r="486">
          <cell r="A486" t="str">
            <v>Benenden &amp; Cranbrook</v>
          </cell>
          <cell r="B486" t="str">
            <v>E05005130</v>
          </cell>
        </row>
        <row r="487">
          <cell r="A487" t="str">
            <v>Benfieldside</v>
          </cell>
          <cell r="B487" t="str">
            <v>E05009037</v>
          </cell>
        </row>
        <row r="488">
          <cell r="A488" t="str">
            <v>Bengeworth</v>
          </cell>
          <cell r="B488" t="str">
            <v>E05007896</v>
          </cell>
        </row>
        <row r="489">
          <cell r="A489" t="str">
            <v>Benhall &amp; The Reddings</v>
          </cell>
          <cell r="B489" t="str">
            <v>E05004290</v>
          </cell>
        </row>
        <row r="490">
          <cell r="A490" t="str">
            <v>Benn</v>
          </cell>
          <cell r="B490" t="str">
            <v>E05008974</v>
          </cell>
        </row>
        <row r="491">
          <cell r="A491" t="str">
            <v>Bennetts End</v>
          </cell>
          <cell r="B491" t="str">
            <v>E05004696</v>
          </cell>
        </row>
        <row r="492">
          <cell r="A492" t="str">
            <v>Bensham Manor</v>
          </cell>
          <cell r="B492" t="str">
            <v>E05000148</v>
          </cell>
        </row>
        <row r="493">
          <cell r="A493" t="str">
            <v>Benson &amp; Crowmarsh</v>
          </cell>
          <cell r="B493" t="str">
            <v>E05009733</v>
          </cell>
        </row>
        <row r="494">
          <cell r="A494" t="str">
            <v>Bentham</v>
          </cell>
          <cell r="B494" t="str">
            <v>E05006191</v>
          </cell>
        </row>
        <row r="495">
          <cell r="A495" t="str">
            <v>Bentilee &amp; Ubberley</v>
          </cell>
          <cell r="B495" t="str">
            <v>E05008716</v>
          </cell>
        </row>
        <row r="496">
          <cell r="A496" t="str">
            <v>Bentley</v>
          </cell>
          <cell r="B496" t="str">
            <v>E05010731</v>
          </cell>
        </row>
        <row r="497">
          <cell r="A497" t="str">
            <v>Bentley &amp; Darlaston North</v>
          </cell>
          <cell r="B497" t="str">
            <v>E05001303</v>
          </cell>
        </row>
        <row r="498">
          <cell r="A498" t="str">
            <v>Benton</v>
          </cell>
          <cell r="B498" t="str">
            <v>E05001116</v>
          </cell>
        </row>
        <row r="499">
          <cell r="A499" t="str">
            <v>Benwell &amp; Scotswood</v>
          </cell>
          <cell r="B499" t="str">
            <v>E05001089</v>
          </cell>
        </row>
        <row r="500">
          <cell r="A500" t="str">
            <v>Benwick, Coates &amp; Eastrea</v>
          </cell>
          <cell r="B500" t="str">
            <v>E05009492</v>
          </cell>
        </row>
        <row r="501">
          <cell r="A501" t="str">
            <v>Bere Ferrers</v>
          </cell>
          <cell r="B501" t="str">
            <v>E05010550</v>
          </cell>
        </row>
        <row r="502">
          <cell r="A502" t="str">
            <v>Bere Regis</v>
          </cell>
          <cell r="B502" t="str">
            <v>E05010749</v>
          </cell>
        </row>
        <row r="503">
          <cell r="A503" t="str">
            <v>Berechurch</v>
          </cell>
          <cell r="B503" t="str">
            <v>E05010827</v>
          </cell>
        </row>
        <row r="504">
          <cell r="A504" t="str">
            <v>Berinsfield</v>
          </cell>
          <cell r="B504" t="str">
            <v>E05009734</v>
          </cell>
        </row>
        <row r="505">
          <cell r="A505" t="str">
            <v>Berkeley Vale</v>
          </cell>
          <cell r="B505" t="str">
            <v>E05010969</v>
          </cell>
        </row>
        <row r="506">
          <cell r="A506" t="str">
            <v>Berkhamsted Castle</v>
          </cell>
          <cell r="B506" t="str">
            <v>E05004697</v>
          </cell>
        </row>
        <row r="507">
          <cell r="A507" t="str">
            <v>Berkhamsted East</v>
          </cell>
          <cell r="B507" t="str">
            <v>E05004698</v>
          </cell>
        </row>
        <row r="508">
          <cell r="A508" t="str">
            <v>Berkhamsted West</v>
          </cell>
          <cell r="B508" t="str">
            <v>E05004699</v>
          </cell>
        </row>
        <row r="509">
          <cell r="A509" t="str">
            <v>Berners</v>
          </cell>
          <cell r="B509" t="str">
            <v>E05007077</v>
          </cell>
        </row>
        <row r="510">
          <cell r="A510" t="str">
            <v>Berridge</v>
          </cell>
          <cell r="B510" t="str">
            <v>E05001825</v>
          </cell>
        </row>
        <row r="511">
          <cell r="A511" t="str">
            <v>Berrow</v>
          </cell>
          <cell r="B511" t="str">
            <v>E05008894</v>
          </cell>
        </row>
        <row r="512">
          <cell r="A512" t="str">
            <v>Berry Head-with-Furzeham</v>
          </cell>
          <cell r="B512" t="str">
            <v>E05002098</v>
          </cell>
        </row>
        <row r="513">
          <cell r="A513" t="str">
            <v>Berry Hill</v>
          </cell>
          <cell r="B513" t="str">
            <v>E05004338</v>
          </cell>
        </row>
        <row r="514">
          <cell r="A514" t="str">
            <v>Berrylands</v>
          </cell>
          <cell r="B514" t="str">
            <v>E05000401</v>
          </cell>
        </row>
        <row r="515">
          <cell r="A515" t="str">
            <v>Bersted</v>
          </cell>
          <cell r="B515" t="str">
            <v>E05009806</v>
          </cell>
        </row>
        <row r="516">
          <cell r="A516" t="str">
            <v>Berwick East</v>
          </cell>
          <cell r="B516" t="str">
            <v>E05009102</v>
          </cell>
        </row>
        <row r="517">
          <cell r="A517" t="str">
            <v>Berwick Hills &amp; Pallister</v>
          </cell>
          <cell r="B517" t="str">
            <v>E05009855</v>
          </cell>
        </row>
        <row r="518">
          <cell r="A518" t="str">
            <v>Berwick North</v>
          </cell>
          <cell r="B518" t="str">
            <v>E05009103</v>
          </cell>
        </row>
        <row r="519">
          <cell r="A519" t="str">
            <v>Berwick West with Ord</v>
          </cell>
          <cell r="B519" t="str">
            <v>E05009104</v>
          </cell>
        </row>
        <row r="520">
          <cell r="A520" t="str">
            <v>Bessacarr</v>
          </cell>
          <cell r="B520" t="str">
            <v>E05010732</v>
          </cell>
        </row>
        <row r="521">
          <cell r="A521" t="str">
            <v>Besses</v>
          </cell>
          <cell r="B521" t="str">
            <v>E05000670</v>
          </cell>
        </row>
        <row r="522">
          <cell r="A522" t="str">
            <v>Bestwood</v>
          </cell>
          <cell r="B522" t="str">
            <v>E05001826</v>
          </cell>
        </row>
        <row r="523">
          <cell r="A523" t="str">
            <v>Bestwood St Albans</v>
          </cell>
          <cell r="B523" t="str">
            <v>E05009689</v>
          </cell>
        </row>
        <row r="524">
          <cell r="A524" t="str">
            <v>Bethnal Green</v>
          </cell>
          <cell r="B524" t="str">
            <v>E05009317</v>
          </cell>
        </row>
        <row r="525">
          <cell r="A525" t="str">
            <v>Beverley</v>
          </cell>
          <cell r="B525" t="str">
            <v>E05000402</v>
          </cell>
        </row>
        <row r="526">
          <cell r="A526" t="str">
            <v>Beverley Rural</v>
          </cell>
          <cell r="B526" t="str">
            <v>E05001687</v>
          </cell>
        </row>
        <row r="527">
          <cell r="A527" t="str">
            <v>Bevois</v>
          </cell>
          <cell r="B527" t="str">
            <v>E05002457</v>
          </cell>
        </row>
        <row r="528">
          <cell r="A528" t="str">
            <v>Bewbush</v>
          </cell>
          <cell r="B528" t="str">
            <v>E05007631</v>
          </cell>
        </row>
        <row r="529">
          <cell r="A529" t="str">
            <v>Bewdley &amp; Rock</v>
          </cell>
          <cell r="B529" t="str">
            <v>E05010504</v>
          </cell>
        </row>
        <row r="530">
          <cell r="A530" t="str">
            <v>Bewsey &amp; Whitecross</v>
          </cell>
          <cell r="B530" t="str">
            <v>E05011025</v>
          </cell>
        </row>
        <row r="531">
          <cell r="A531" t="str">
            <v>Bexley</v>
          </cell>
          <cell r="B531" t="str">
            <v>E09000004</v>
          </cell>
        </row>
        <row r="532">
          <cell r="A532" t="str">
            <v>Bicester East</v>
          </cell>
          <cell r="B532" t="str">
            <v>E05010925</v>
          </cell>
        </row>
        <row r="533">
          <cell r="A533" t="str">
            <v>Bicester North &amp; Caversfield</v>
          </cell>
          <cell r="B533" t="str">
            <v>E05010926</v>
          </cell>
        </row>
        <row r="534">
          <cell r="A534" t="str">
            <v>Bicester South &amp; Ambrosden</v>
          </cell>
          <cell r="B534" t="str">
            <v>E05010927</v>
          </cell>
        </row>
        <row r="535">
          <cell r="A535" t="str">
            <v>Bicester West</v>
          </cell>
          <cell r="B535" t="str">
            <v>E05010928</v>
          </cell>
        </row>
        <row r="536">
          <cell r="A536" t="str">
            <v>Bickenhill</v>
          </cell>
          <cell r="B536" t="str">
            <v>E05001284</v>
          </cell>
        </row>
        <row r="537">
          <cell r="A537" t="str">
            <v>Bickerstaffe</v>
          </cell>
          <cell r="B537" t="str">
            <v>E05005380</v>
          </cell>
        </row>
        <row r="538">
          <cell r="A538" t="str">
            <v>Bickington &amp; Roundswell</v>
          </cell>
          <cell r="B538" t="str">
            <v>E05003533</v>
          </cell>
        </row>
        <row r="539">
          <cell r="A539" t="str">
            <v>Bickleigh &amp; Cornwood</v>
          </cell>
          <cell r="B539" t="str">
            <v>E05010129</v>
          </cell>
        </row>
        <row r="540">
          <cell r="A540" t="str">
            <v>Bickley</v>
          </cell>
          <cell r="B540" t="str">
            <v>E05000106</v>
          </cell>
        </row>
        <row r="541">
          <cell r="A541" t="str">
            <v>Bicknacre &amp; East &amp; West Hanningfield</v>
          </cell>
          <cell r="B541" t="str">
            <v>E05004096</v>
          </cell>
        </row>
        <row r="542">
          <cell r="A542" t="str">
            <v>Biddenden</v>
          </cell>
          <cell r="B542" t="str">
            <v>E05004869</v>
          </cell>
        </row>
        <row r="543">
          <cell r="A543" t="str">
            <v>Biddick &amp; All Saints</v>
          </cell>
          <cell r="B543" t="str">
            <v>E05001137</v>
          </cell>
        </row>
        <row r="544">
          <cell r="A544" t="str">
            <v>Biddulph East</v>
          </cell>
          <cell r="B544" t="str">
            <v>E05007041</v>
          </cell>
        </row>
        <row r="545">
          <cell r="A545" t="str">
            <v>Biddulph Moor</v>
          </cell>
          <cell r="B545" t="str">
            <v>E05007042</v>
          </cell>
        </row>
        <row r="546">
          <cell r="A546" t="str">
            <v>Biddulph North</v>
          </cell>
          <cell r="B546" t="str">
            <v>E05007043</v>
          </cell>
        </row>
        <row r="547">
          <cell r="A547" t="str">
            <v>Biddulph South</v>
          </cell>
          <cell r="B547" t="str">
            <v>E05007044</v>
          </cell>
        </row>
        <row r="548">
          <cell r="A548" t="str">
            <v>Biddulph West</v>
          </cell>
          <cell r="B548" t="str">
            <v>E05007045</v>
          </cell>
        </row>
        <row r="549">
          <cell r="A549" t="str">
            <v>Bideford East</v>
          </cell>
          <cell r="B549" t="str">
            <v>E05003616</v>
          </cell>
        </row>
        <row r="550">
          <cell r="A550" t="str">
            <v>Bideford North</v>
          </cell>
          <cell r="B550" t="str">
            <v>E05003617</v>
          </cell>
        </row>
        <row r="551">
          <cell r="A551" t="str">
            <v>Bideford South</v>
          </cell>
          <cell r="B551" t="str">
            <v>E05003618</v>
          </cell>
        </row>
        <row r="552">
          <cell r="A552" t="str">
            <v>Bidford East</v>
          </cell>
          <cell r="B552" t="str">
            <v>E05010181</v>
          </cell>
        </row>
        <row r="553">
          <cell r="A553" t="str">
            <v>Bidford West &amp; Salford</v>
          </cell>
          <cell r="B553" t="str">
            <v>E05010182</v>
          </cell>
        </row>
        <row r="554">
          <cell r="A554" t="str">
            <v>Bidston &amp; St James</v>
          </cell>
          <cell r="B554" t="str">
            <v>E05000955</v>
          </cell>
        </row>
        <row r="555">
          <cell r="A555" t="str">
            <v>Biggin Hill</v>
          </cell>
          <cell r="B555" t="str">
            <v>E05000107</v>
          </cell>
        </row>
        <row r="556">
          <cell r="A556" t="str">
            <v>Biggleswade North</v>
          </cell>
          <cell r="B556" t="str">
            <v>E05008782</v>
          </cell>
        </row>
        <row r="557">
          <cell r="A557" t="str">
            <v>Biggleswade South</v>
          </cell>
          <cell r="B557" t="str">
            <v>E05008783</v>
          </cell>
        </row>
        <row r="558">
          <cell r="A558" t="str">
            <v>Bilborough</v>
          </cell>
          <cell r="B558" t="str">
            <v>E05001827</v>
          </cell>
        </row>
        <row r="559">
          <cell r="A559" t="str">
            <v>Bilbrook</v>
          </cell>
          <cell r="B559" t="str">
            <v>E05006988</v>
          </cell>
        </row>
        <row r="560">
          <cell r="A560" t="str">
            <v>Billericay East</v>
          </cell>
          <cell r="B560" t="str">
            <v>E05004021</v>
          </cell>
        </row>
        <row r="561">
          <cell r="A561" t="str">
            <v>Billericay West</v>
          </cell>
          <cell r="B561" t="str">
            <v>E05004022</v>
          </cell>
        </row>
        <row r="562">
          <cell r="A562" t="str">
            <v>Billesdon</v>
          </cell>
          <cell r="B562" t="str">
            <v>E05005454</v>
          </cell>
        </row>
        <row r="563">
          <cell r="A563" t="str">
            <v>Billesley</v>
          </cell>
          <cell r="B563" t="str">
            <v>E05001181</v>
          </cell>
        </row>
        <row r="564">
          <cell r="A564" t="str">
            <v>Billing</v>
          </cell>
          <cell r="B564" t="str">
            <v>E05008825</v>
          </cell>
        </row>
        <row r="565">
          <cell r="A565" t="str">
            <v>Billinge &amp; Seneley Green</v>
          </cell>
          <cell r="B565" t="str">
            <v>E05000916</v>
          </cell>
        </row>
        <row r="566">
          <cell r="A566" t="str">
            <v>Billingham Central</v>
          </cell>
          <cell r="B566" t="str">
            <v>E05001527</v>
          </cell>
        </row>
        <row r="567">
          <cell r="A567" t="str">
            <v>Billingham East</v>
          </cell>
          <cell r="B567" t="str">
            <v>E05001528</v>
          </cell>
        </row>
        <row r="568">
          <cell r="A568" t="str">
            <v>Billingham North</v>
          </cell>
          <cell r="B568" t="str">
            <v>E05001529</v>
          </cell>
        </row>
        <row r="569">
          <cell r="A569" t="str">
            <v>Billingham South</v>
          </cell>
          <cell r="B569" t="str">
            <v>E05001530</v>
          </cell>
        </row>
        <row r="570">
          <cell r="A570" t="str">
            <v>Billingham West</v>
          </cell>
          <cell r="B570" t="str">
            <v>E05001531</v>
          </cell>
        </row>
        <row r="571">
          <cell r="A571" t="str">
            <v>Billinghay, Martin &amp; North Kyme</v>
          </cell>
          <cell r="B571" t="str">
            <v>E05005620</v>
          </cell>
        </row>
        <row r="572">
          <cell r="A572" t="str">
            <v>Billingshurst &amp; Shipley</v>
          </cell>
          <cell r="B572" t="str">
            <v>E05010086</v>
          </cell>
        </row>
        <row r="573">
          <cell r="A573" t="str">
            <v>Billington &amp; Old Langho</v>
          </cell>
          <cell r="B573" t="str">
            <v>E05005294</v>
          </cell>
        </row>
        <row r="574">
          <cell r="A574" t="str">
            <v>Bilsthorpe</v>
          </cell>
          <cell r="B574" t="str">
            <v>E05010066</v>
          </cell>
        </row>
        <row r="575">
          <cell r="A575" t="str">
            <v>Bilston East</v>
          </cell>
          <cell r="B575" t="str">
            <v>E05001321</v>
          </cell>
        </row>
        <row r="576">
          <cell r="A576" t="str">
            <v>Bilston North</v>
          </cell>
          <cell r="B576" t="str">
            <v>E05001322</v>
          </cell>
        </row>
        <row r="577">
          <cell r="A577" t="str">
            <v>Bilton</v>
          </cell>
          <cell r="B577" t="str">
            <v>E05006238</v>
          </cell>
        </row>
        <row r="578">
          <cell r="A578" t="str">
            <v>Binbrook</v>
          </cell>
          <cell r="B578" t="str">
            <v>E05009874</v>
          </cell>
        </row>
        <row r="579">
          <cell r="A579" t="str">
            <v>Binfield with Warfield</v>
          </cell>
          <cell r="B579" t="str">
            <v>E05002272</v>
          </cell>
        </row>
        <row r="580">
          <cell r="A580" t="str">
            <v>Bingham East</v>
          </cell>
          <cell r="B580" t="str">
            <v>E05009709</v>
          </cell>
        </row>
        <row r="581">
          <cell r="A581" t="str">
            <v>Bingham West</v>
          </cell>
          <cell r="B581" t="str">
            <v>E05009710</v>
          </cell>
        </row>
        <row r="582">
          <cell r="A582" t="str">
            <v>Bingley</v>
          </cell>
          <cell r="B582" t="str">
            <v>E05001342</v>
          </cell>
        </row>
        <row r="583">
          <cell r="A583" t="str">
            <v>Bingley Rural</v>
          </cell>
          <cell r="B583" t="str">
            <v>E05001343</v>
          </cell>
        </row>
        <row r="584">
          <cell r="A584" t="str">
            <v>Binley &amp; Willenhall</v>
          </cell>
          <cell r="B584" t="str">
            <v>E05001219</v>
          </cell>
        </row>
        <row r="585">
          <cell r="A585" t="str">
            <v>Binstead &amp; Fishbourne</v>
          </cell>
          <cell r="B585" t="str">
            <v>E05008480</v>
          </cell>
        </row>
        <row r="586">
          <cell r="A586" t="str">
            <v>Binsted &amp; Bentley</v>
          </cell>
          <cell r="B586" t="str">
            <v>E05004465</v>
          </cell>
        </row>
        <row r="587">
          <cell r="A587" t="str">
            <v>Birch</v>
          </cell>
          <cell r="B587" t="str">
            <v>E05009442</v>
          </cell>
        </row>
        <row r="588">
          <cell r="A588" t="str">
            <v>Birch Copse</v>
          </cell>
          <cell r="B588" t="str">
            <v>E05002291</v>
          </cell>
        </row>
        <row r="589">
          <cell r="A589" t="str">
            <v>Birch Green</v>
          </cell>
          <cell r="B589" t="str">
            <v>E05005360</v>
          </cell>
        </row>
        <row r="590">
          <cell r="A590" t="str">
            <v>Bircher</v>
          </cell>
          <cell r="B590" t="str">
            <v>E05009443</v>
          </cell>
        </row>
        <row r="591">
          <cell r="A591" t="str">
            <v>Birches Head &amp; Central Forest Park</v>
          </cell>
          <cell r="B591" t="str">
            <v>E05008717</v>
          </cell>
        </row>
        <row r="592">
          <cell r="A592" t="str">
            <v>Birchfield</v>
          </cell>
          <cell r="B592" t="str">
            <v>E05001579</v>
          </cell>
        </row>
        <row r="593">
          <cell r="A593" t="str">
            <v>Birchills Leamore</v>
          </cell>
          <cell r="B593" t="str">
            <v>E05001304</v>
          </cell>
        </row>
        <row r="594">
          <cell r="A594" t="str">
            <v>Birchington North</v>
          </cell>
          <cell r="B594" t="str">
            <v>E05005082</v>
          </cell>
        </row>
        <row r="595">
          <cell r="A595" t="str">
            <v>Birchington South</v>
          </cell>
          <cell r="B595" t="str">
            <v>E05005083</v>
          </cell>
        </row>
        <row r="596">
          <cell r="A596" t="str">
            <v>Birchwood</v>
          </cell>
          <cell r="B596" t="str">
            <v>E05010785</v>
          </cell>
        </row>
        <row r="597">
          <cell r="A597" t="str">
            <v>Birkdale</v>
          </cell>
          <cell r="B597" t="str">
            <v>E05000933</v>
          </cell>
        </row>
        <row r="598">
          <cell r="A598" t="str">
            <v>Birkenhead &amp; Tranmere</v>
          </cell>
          <cell r="B598" t="str">
            <v>E05000956</v>
          </cell>
        </row>
        <row r="599">
          <cell r="A599" t="str">
            <v>Birley</v>
          </cell>
          <cell r="B599" t="str">
            <v>E05010859</v>
          </cell>
        </row>
        <row r="600">
          <cell r="A600" t="str">
            <v>Birmingham</v>
          </cell>
          <cell r="B600" t="str">
            <v>E08000025</v>
          </cell>
        </row>
        <row r="601">
          <cell r="A601" t="str">
            <v>Birstall &amp; Birkenshaw</v>
          </cell>
          <cell r="B601" t="str">
            <v>E05001392</v>
          </cell>
        </row>
        <row r="602">
          <cell r="A602" t="str">
            <v>Birstall Wanlip</v>
          </cell>
          <cell r="B602" t="str">
            <v>E05005428</v>
          </cell>
        </row>
        <row r="603">
          <cell r="A603" t="str">
            <v>Birstall Watermead</v>
          </cell>
          <cell r="B603" t="str">
            <v>E05005429</v>
          </cell>
        </row>
        <row r="604">
          <cell r="A604" t="str">
            <v>Birtley</v>
          </cell>
          <cell r="B604" t="str">
            <v>E05001067</v>
          </cell>
        </row>
        <row r="605">
          <cell r="A605" t="str">
            <v>Biscot</v>
          </cell>
          <cell r="B605" t="str">
            <v>E05002194</v>
          </cell>
        </row>
        <row r="606">
          <cell r="A606" t="str">
            <v>Bisham &amp; Cookham</v>
          </cell>
          <cell r="B606" t="str">
            <v>E05002351</v>
          </cell>
        </row>
        <row r="607">
          <cell r="A607" t="str">
            <v>Bishop Auckland Town</v>
          </cell>
          <cell r="B607" t="str">
            <v>E05009038</v>
          </cell>
        </row>
        <row r="608">
          <cell r="A608" t="str">
            <v>Bishop Middleham &amp; Cornforth</v>
          </cell>
          <cell r="B608" t="str">
            <v>E05009039</v>
          </cell>
        </row>
        <row r="609">
          <cell r="A609" t="str">
            <v>Bishop Monkton</v>
          </cell>
          <cell r="B609" t="str">
            <v>E05006239</v>
          </cell>
        </row>
        <row r="610">
          <cell r="A610" t="str">
            <v>Bishop's</v>
          </cell>
          <cell r="B610" t="str">
            <v>E05000416</v>
          </cell>
        </row>
        <row r="611">
          <cell r="A611" t="str">
            <v>Bishop's Castle</v>
          </cell>
          <cell r="B611" t="str">
            <v>E05008143</v>
          </cell>
        </row>
        <row r="612">
          <cell r="A612" t="str">
            <v>Bishop's Hull</v>
          </cell>
          <cell r="B612" t="str">
            <v>E05006858</v>
          </cell>
        </row>
        <row r="613">
          <cell r="A613" t="str">
            <v>Bishop's Itchington</v>
          </cell>
          <cell r="B613" t="str">
            <v>E05010183</v>
          </cell>
        </row>
        <row r="614">
          <cell r="A614" t="str">
            <v>Bishop's Lydeard</v>
          </cell>
          <cell r="B614" t="str">
            <v>E05006859</v>
          </cell>
        </row>
        <row r="615">
          <cell r="A615" t="str">
            <v>Bishop's Nympton</v>
          </cell>
          <cell r="B615" t="str">
            <v>E05003534</v>
          </cell>
        </row>
        <row r="616">
          <cell r="A616" t="str">
            <v>Bishop's Stortford All Saints</v>
          </cell>
          <cell r="B616" t="str">
            <v>E05004716</v>
          </cell>
        </row>
        <row r="617">
          <cell r="A617" t="str">
            <v>Bishop's Stortford Central</v>
          </cell>
          <cell r="B617" t="str">
            <v>E05004717</v>
          </cell>
        </row>
        <row r="618">
          <cell r="A618" t="str">
            <v>Bishop's Stortford Meads</v>
          </cell>
          <cell r="B618" t="str">
            <v>E05004718</v>
          </cell>
        </row>
        <row r="619">
          <cell r="A619" t="str">
            <v>Bishop's Stortford Silverleys</v>
          </cell>
          <cell r="B619" t="str">
            <v>E05004719</v>
          </cell>
        </row>
        <row r="620">
          <cell r="A620" t="str">
            <v>Bishop's Stortford South</v>
          </cell>
          <cell r="B620" t="str">
            <v>E05004720</v>
          </cell>
        </row>
        <row r="621">
          <cell r="A621" t="str">
            <v>Bishop's Tachbrook</v>
          </cell>
          <cell r="B621" t="str">
            <v>E05009781</v>
          </cell>
        </row>
        <row r="622">
          <cell r="A622" t="str">
            <v>Bishop's Waltham</v>
          </cell>
          <cell r="B622" t="str">
            <v>E05010997</v>
          </cell>
        </row>
        <row r="623">
          <cell r="A623" t="str">
            <v>Bishops Frome &amp; Cradley</v>
          </cell>
          <cell r="B623" t="str">
            <v>E05009444</v>
          </cell>
        </row>
        <row r="624">
          <cell r="A624" t="str">
            <v>Bishopsgarth &amp; Elm Tree</v>
          </cell>
          <cell r="B624" t="str">
            <v>E05001532</v>
          </cell>
        </row>
        <row r="625">
          <cell r="A625" t="str">
            <v>Bishopsgate</v>
          </cell>
          <cell r="B625" t="str">
            <v>E05009292</v>
          </cell>
        </row>
        <row r="626">
          <cell r="A626" t="str">
            <v>Bishopsteignton</v>
          </cell>
          <cell r="B626" t="str">
            <v>E05003592</v>
          </cell>
        </row>
        <row r="627">
          <cell r="A627" t="str">
            <v>Bishopstoke East</v>
          </cell>
          <cell r="B627" t="str">
            <v>E05004497</v>
          </cell>
        </row>
        <row r="628">
          <cell r="A628" t="str">
            <v>Bishopstoke West</v>
          </cell>
          <cell r="B628" t="str">
            <v>E05004498</v>
          </cell>
        </row>
        <row r="629">
          <cell r="A629" t="str">
            <v>Bishopston &amp; Ashley Down</v>
          </cell>
          <cell r="B629" t="str">
            <v>E05010888</v>
          </cell>
        </row>
        <row r="630">
          <cell r="A630" t="str">
            <v>Bishopsworth</v>
          </cell>
          <cell r="B630" t="str">
            <v>E05010889</v>
          </cell>
        </row>
        <row r="631">
          <cell r="A631" t="str">
            <v>Bishopthorpe</v>
          </cell>
          <cell r="B631" t="str">
            <v>E05010312</v>
          </cell>
        </row>
        <row r="632">
          <cell r="A632" t="str">
            <v>Bishopton</v>
          </cell>
          <cell r="B632" t="str">
            <v>E05010184</v>
          </cell>
        </row>
        <row r="633">
          <cell r="A633" t="str">
            <v>Bisley</v>
          </cell>
          <cell r="B633" t="str">
            <v>E05007376</v>
          </cell>
        </row>
        <row r="634">
          <cell r="A634" t="str">
            <v>Bispham</v>
          </cell>
          <cell r="B634" t="str">
            <v>E05001644</v>
          </cell>
        </row>
        <row r="635">
          <cell r="A635" t="str">
            <v>Bitterne</v>
          </cell>
          <cell r="B635" t="str">
            <v>E05002458</v>
          </cell>
        </row>
        <row r="636">
          <cell r="A636" t="str">
            <v>Bitterne Park</v>
          </cell>
          <cell r="B636" t="str">
            <v>E05002459</v>
          </cell>
        </row>
        <row r="637">
          <cell r="A637" t="str">
            <v>Bitton</v>
          </cell>
          <cell r="B637" t="str">
            <v>E05002044</v>
          </cell>
        </row>
        <row r="638">
          <cell r="A638" t="str">
            <v>Bixley</v>
          </cell>
          <cell r="B638" t="str">
            <v>E05007118</v>
          </cell>
        </row>
        <row r="639">
          <cell r="A639" t="str">
            <v>Blaby</v>
          </cell>
          <cell r="B639" t="str">
            <v>E07000129</v>
          </cell>
        </row>
        <row r="640">
          <cell r="A640" t="str">
            <v>Blaby South</v>
          </cell>
          <cell r="B640" t="str">
            <v>E05005408</v>
          </cell>
        </row>
        <row r="641">
          <cell r="A641" t="str">
            <v>Blackawton &amp; Stoke Fleming</v>
          </cell>
          <cell r="B641" t="str">
            <v>E05010130</v>
          </cell>
        </row>
        <row r="642">
          <cell r="A642" t="str">
            <v>Blackbird Leys</v>
          </cell>
          <cell r="B642" t="str">
            <v>E05006546</v>
          </cell>
        </row>
        <row r="643">
          <cell r="A643" t="str">
            <v>Blackbrook</v>
          </cell>
          <cell r="B643" t="str">
            <v>E05000917</v>
          </cell>
        </row>
        <row r="644">
          <cell r="A644" t="str">
            <v>Blackburn with Darwen</v>
          </cell>
          <cell r="B644" t="str">
            <v>E06000008</v>
          </cell>
        </row>
        <row r="645">
          <cell r="A645" t="str">
            <v>Blackdown</v>
          </cell>
          <cell r="B645" t="str">
            <v>E05006819</v>
          </cell>
        </row>
        <row r="646">
          <cell r="A646" t="str">
            <v>Blackfen &amp; Lamorbey</v>
          </cell>
          <cell r="B646" t="str">
            <v>E05000066</v>
          </cell>
        </row>
        <row r="647">
          <cell r="A647" t="str">
            <v>Blackfordby</v>
          </cell>
          <cell r="B647" t="str">
            <v>E05010098</v>
          </cell>
        </row>
        <row r="648">
          <cell r="A648" t="str">
            <v>Blackhalls</v>
          </cell>
          <cell r="B648" t="str">
            <v>E05009040</v>
          </cell>
        </row>
        <row r="649">
          <cell r="A649" t="str">
            <v>Blackheath</v>
          </cell>
          <cell r="B649" t="str">
            <v>E05000438</v>
          </cell>
        </row>
        <row r="650">
          <cell r="A650" t="str">
            <v>Blackheath &amp; Wonersh</v>
          </cell>
          <cell r="B650" t="str">
            <v>E05007412</v>
          </cell>
        </row>
        <row r="651">
          <cell r="A651" t="str">
            <v>Blackheath Westcombe</v>
          </cell>
          <cell r="B651" t="str">
            <v>E05000215</v>
          </cell>
        </row>
        <row r="652">
          <cell r="A652" t="str">
            <v>Blackmoor Vale</v>
          </cell>
          <cell r="B652" t="str">
            <v>E05006820</v>
          </cell>
        </row>
        <row r="653">
          <cell r="A653" t="str">
            <v>Blackmore</v>
          </cell>
          <cell r="B653" t="str">
            <v>E05009997</v>
          </cell>
        </row>
        <row r="654">
          <cell r="A654" t="str">
            <v>Blacko &amp; Higherford</v>
          </cell>
          <cell r="B654" t="str">
            <v>E05005251</v>
          </cell>
        </row>
        <row r="655">
          <cell r="A655" t="str">
            <v>Blackpool</v>
          </cell>
          <cell r="B655" t="str">
            <v>E06000009</v>
          </cell>
        </row>
        <row r="656">
          <cell r="A656" t="str">
            <v>Blackwall &amp; Cubitt Town</v>
          </cell>
          <cell r="B656" t="str">
            <v>E05009318</v>
          </cell>
        </row>
        <row r="657">
          <cell r="A657" t="str">
            <v>Blackwater</v>
          </cell>
          <cell r="B657" t="str">
            <v>E05004633</v>
          </cell>
        </row>
        <row r="658">
          <cell r="A658" t="str">
            <v>Blackwater &amp; Hawley</v>
          </cell>
          <cell r="B658" t="str">
            <v>E05009352</v>
          </cell>
        </row>
        <row r="659">
          <cell r="A659" t="str">
            <v>Blackwell</v>
          </cell>
          <cell r="B659" t="str">
            <v>E05003304</v>
          </cell>
        </row>
        <row r="660">
          <cell r="A660" t="str">
            <v>Blacon</v>
          </cell>
          <cell r="B660" t="str">
            <v>E05008662</v>
          </cell>
        </row>
        <row r="661">
          <cell r="A661" t="str">
            <v>Blagdon &amp; Churchill</v>
          </cell>
          <cell r="B661" t="str">
            <v>E05010278</v>
          </cell>
        </row>
        <row r="662">
          <cell r="A662" t="str">
            <v>Blagreaves</v>
          </cell>
          <cell r="B662" t="str">
            <v>E05001771</v>
          </cell>
        </row>
        <row r="663">
          <cell r="A663" t="str">
            <v>Blaisdon &amp; Longhope</v>
          </cell>
          <cell r="B663" t="str">
            <v>E05004339</v>
          </cell>
        </row>
        <row r="664">
          <cell r="A664" t="str">
            <v>Blakebrook &amp; Habberley South</v>
          </cell>
          <cell r="B664" t="str">
            <v>E05010505</v>
          </cell>
        </row>
        <row r="665">
          <cell r="A665" t="str">
            <v>Blakelaw</v>
          </cell>
          <cell r="B665" t="str">
            <v>E05001090</v>
          </cell>
        </row>
        <row r="666">
          <cell r="A666" t="str">
            <v>Blakenall</v>
          </cell>
          <cell r="B666" t="str">
            <v>E05001305</v>
          </cell>
        </row>
        <row r="667">
          <cell r="A667" t="str">
            <v>Blakenhall</v>
          </cell>
          <cell r="B667" t="str">
            <v>E05001323</v>
          </cell>
        </row>
        <row r="668">
          <cell r="A668" t="str">
            <v>Blakesley &amp; Cote</v>
          </cell>
          <cell r="B668" t="str">
            <v>E05006028</v>
          </cell>
        </row>
        <row r="669">
          <cell r="A669" t="str">
            <v>Blandford Central</v>
          </cell>
          <cell r="B669" t="str">
            <v>E05009998</v>
          </cell>
        </row>
        <row r="670">
          <cell r="A670" t="str">
            <v>Blandford Hilltop</v>
          </cell>
          <cell r="B670" t="str">
            <v>E05009999</v>
          </cell>
        </row>
        <row r="671">
          <cell r="A671" t="str">
            <v>Blandford Langton St Leonards</v>
          </cell>
          <cell r="B671" t="str">
            <v>E05010000</v>
          </cell>
        </row>
        <row r="672">
          <cell r="A672" t="str">
            <v>Blandford Old Town</v>
          </cell>
          <cell r="B672" t="str">
            <v>E05010001</v>
          </cell>
        </row>
        <row r="673">
          <cell r="A673" t="str">
            <v>Blatchcombe</v>
          </cell>
          <cell r="B673" t="str">
            <v>E05002099</v>
          </cell>
        </row>
        <row r="674">
          <cell r="A674" t="str">
            <v>Blaydon</v>
          </cell>
          <cell r="B674" t="str">
            <v>E05001068</v>
          </cell>
        </row>
        <row r="675">
          <cell r="A675" t="str">
            <v>Blean Forest</v>
          </cell>
          <cell r="B675" t="str">
            <v>E05010393</v>
          </cell>
        </row>
        <row r="676">
          <cell r="A676" t="str">
            <v>Bledlow &amp; Bradenham</v>
          </cell>
          <cell r="B676" t="str">
            <v>E05002675</v>
          </cell>
        </row>
        <row r="677">
          <cell r="A677" t="str">
            <v>Blendon &amp; Penhill</v>
          </cell>
          <cell r="B677" t="str">
            <v>E05000067</v>
          </cell>
        </row>
        <row r="678">
          <cell r="A678" t="str">
            <v>Blenheim Park</v>
          </cell>
          <cell r="B678" t="str">
            <v>E05002213</v>
          </cell>
        </row>
        <row r="679">
          <cell r="A679" t="str">
            <v>Bletchingley &amp; Nutfield</v>
          </cell>
          <cell r="B679" t="str">
            <v>E05007409</v>
          </cell>
        </row>
        <row r="680">
          <cell r="A680" t="str">
            <v>Bletchley East</v>
          </cell>
          <cell r="B680" t="str">
            <v>E05009406</v>
          </cell>
        </row>
        <row r="681">
          <cell r="A681" t="str">
            <v>Bletchley Park</v>
          </cell>
          <cell r="B681" t="str">
            <v>E05009407</v>
          </cell>
        </row>
        <row r="682">
          <cell r="A682" t="str">
            <v>Bletchley West</v>
          </cell>
          <cell r="B682" t="str">
            <v>E05009408</v>
          </cell>
        </row>
        <row r="683">
          <cell r="A683" t="str">
            <v>Blewbury &amp; Harwell</v>
          </cell>
          <cell r="B683" t="str">
            <v>E05009759</v>
          </cell>
        </row>
        <row r="684">
          <cell r="A684" t="str">
            <v>Blisworth &amp; Roade</v>
          </cell>
          <cell r="B684" t="str">
            <v>E05006029</v>
          </cell>
        </row>
        <row r="685">
          <cell r="A685" t="str">
            <v>Blockley</v>
          </cell>
          <cell r="B685" t="str">
            <v>E05010697</v>
          </cell>
        </row>
        <row r="686">
          <cell r="A686" t="str">
            <v>Blofield with South Walsham</v>
          </cell>
          <cell r="B686" t="str">
            <v>E05005759</v>
          </cell>
        </row>
        <row r="687">
          <cell r="A687" t="str">
            <v>Bloomfield</v>
          </cell>
          <cell r="B687" t="str">
            <v>E05001645</v>
          </cell>
        </row>
        <row r="688">
          <cell r="A688" t="str">
            <v>Bloomsbury</v>
          </cell>
          <cell r="B688" t="str">
            <v>E05000129</v>
          </cell>
        </row>
        <row r="689">
          <cell r="A689" t="str">
            <v>Bloxwich East</v>
          </cell>
          <cell r="B689" t="str">
            <v>E05001306</v>
          </cell>
        </row>
        <row r="690">
          <cell r="A690" t="str">
            <v>Bloxwich West</v>
          </cell>
          <cell r="B690" t="str">
            <v>E05001307</v>
          </cell>
        </row>
        <row r="691">
          <cell r="A691" t="str">
            <v>Blundellsands</v>
          </cell>
          <cell r="B691" t="str">
            <v>E05000934</v>
          </cell>
        </row>
        <row r="692">
          <cell r="A692" t="str">
            <v>Blunsdon &amp; Highworth</v>
          </cell>
          <cell r="B692" t="str">
            <v>E05010755</v>
          </cell>
        </row>
        <row r="693">
          <cell r="A693" t="str">
            <v>Blurton East</v>
          </cell>
          <cell r="B693" t="str">
            <v>E05008718</v>
          </cell>
        </row>
        <row r="694">
          <cell r="A694" t="str">
            <v>Blurton West &amp; Newstead</v>
          </cell>
          <cell r="B694" t="str">
            <v>E05008719</v>
          </cell>
        </row>
        <row r="695">
          <cell r="A695" t="str">
            <v>Blyth</v>
          </cell>
          <cell r="B695" t="str">
            <v>E05006378</v>
          </cell>
        </row>
        <row r="696">
          <cell r="A696" t="str">
            <v>Blythe</v>
          </cell>
          <cell r="B696" t="str">
            <v>E05001285</v>
          </cell>
        </row>
        <row r="697">
          <cell r="A697" t="str">
            <v>Blything</v>
          </cell>
          <cell r="B697" t="str">
            <v>E05007230</v>
          </cell>
        </row>
        <row r="698">
          <cell r="A698" t="str">
            <v>Bobbing, Iwade &amp; Lower Halstow</v>
          </cell>
          <cell r="B698" t="str">
            <v>E05009545</v>
          </cell>
        </row>
        <row r="699">
          <cell r="A699" t="str">
            <v>Bobblestock</v>
          </cell>
          <cell r="B699" t="str">
            <v>E05009445</v>
          </cell>
        </row>
        <row r="700">
          <cell r="A700" t="str">
            <v>Bockhanger</v>
          </cell>
          <cell r="B700" t="str">
            <v>E05004870</v>
          </cell>
        </row>
        <row r="701">
          <cell r="A701" t="str">
            <v>Bocking Blackwater</v>
          </cell>
          <cell r="B701" t="str">
            <v>E05010365</v>
          </cell>
        </row>
        <row r="702">
          <cell r="A702" t="str">
            <v>Bocking North</v>
          </cell>
          <cell r="B702" t="str">
            <v>E05010366</v>
          </cell>
        </row>
        <row r="703">
          <cell r="A703" t="str">
            <v>Bocking South</v>
          </cell>
          <cell r="B703" t="str">
            <v>E05010367</v>
          </cell>
        </row>
        <row r="704">
          <cell r="A704" t="str">
            <v>Bockings Elm</v>
          </cell>
          <cell r="B704" t="str">
            <v>E05004230</v>
          </cell>
        </row>
        <row r="705">
          <cell r="A705" t="str">
            <v>Bodmin St Leonard</v>
          </cell>
          <cell r="B705" t="str">
            <v>E05009160</v>
          </cell>
        </row>
        <row r="706">
          <cell r="A706" t="str">
            <v>Bodmin St Mary's</v>
          </cell>
          <cell r="B706" t="str">
            <v>E05009161</v>
          </cell>
        </row>
        <row r="707">
          <cell r="A707" t="str">
            <v>Bodmin St Petroc</v>
          </cell>
          <cell r="B707" t="str">
            <v>E05009162</v>
          </cell>
        </row>
        <row r="708">
          <cell r="A708" t="str">
            <v>Bold</v>
          </cell>
          <cell r="B708" t="str">
            <v>E05000918</v>
          </cell>
        </row>
        <row r="709">
          <cell r="A709" t="str">
            <v>Boldon Colliery</v>
          </cell>
          <cell r="B709" t="str">
            <v>E05001138</v>
          </cell>
        </row>
        <row r="710">
          <cell r="A710" t="str">
            <v>Boldre &amp; Sway</v>
          </cell>
          <cell r="B710" t="str">
            <v>E05004584</v>
          </cell>
        </row>
        <row r="711">
          <cell r="A711" t="str">
            <v>Bolehall</v>
          </cell>
          <cell r="B711" t="str">
            <v>E05007068</v>
          </cell>
        </row>
        <row r="712">
          <cell r="A712" t="str">
            <v>Boley Park</v>
          </cell>
          <cell r="B712" t="str">
            <v>E05010653</v>
          </cell>
        </row>
        <row r="713">
          <cell r="A713" t="str">
            <v>Boleyn</v>
          </cell>
          <cell r="B713" t="str">
            <v>E05000476</v>
          </cell>
        </row>
        <row r="714">
          <cell r="A714" t="str">
            <v>Bollington</v>
          </cell>
          <cell r="B714" t="str">
            <v>E05008613</v>
          </cell>
        </row>
        <row r="715">
          <cell r="A715" t="str">
            <v>Bolney</v>
          </cell>
          <cell r="B715" t="str">
            <v>E05007670</v>
          </cell>
        </row>
        <row r="716">
          <cell r="A716" t="str">
            <v>Bolsover</v>
          </cell>
          <cell r="B716" t="str">
            <v>E07000033</v>
          </cell>
        </row>
        <row r="717">
          <cell r="A717" t="str">
            <v>Bolsover North West</v>
          </cell>
          <cell r="B717" t="str">
            <v>E05003305</v>
          </cell>
        </row>
        <row r="718">
          <cell r="A718" t="str">
            <v>Bolsover South</v>
          </cell>
          <cell r="B718" t="str">
            <v>E05003306</v>
          </cell>
        </row>
        <row r="719">
          <cell r="A719" t="str">
            <v>Bolsover West</v>
          </cell>
          <cell r="B719" t="str">
            <v>E05003307</v>
          </cell>
        </row>
        <row r="720">
          <cell r="A720" t="str">
            <v>Bolton</v>
          </cell>
          <cell r="B720" t="str">
            <v>E08000001</v>
          </cell>
        </row>
        <row r="721">
          <cell r="A721" t="str">
            <v>Bolton &amp; Slyne</v>
          </cell>
          <cell r="B721" t="str">
            <v>E05009593</v>
          </cell>
        </row>
        <row r="722">
          <cell r="A722" t="str">
            <v>Bolton &amp; Undercliffe</v>
          </cell>
          <cell r="B722" t="str">
            <v>E05001344</v>
          </cell>
        </row>
        <row r="723">
          <cell r="A723" t="str">
            <v>Bolton Castle</v>
          </cell>
          <cell r="B723" t="str">
            <v>E05006275</v>
          </cell>
        </row>
        <row r="724">
          <cell r="A724" t="str">
            <v>Boltons</v>
          </cell>
          <cell r="B724" t="str">
            <v>E05003116</v>
          </cell>
        </row>
        <row r="725">
          <cell r="A725" t="str">
            <v>Bondfields</v>
          </cell>
          <cell r="B725" t="str">
            <v>E05004569</v>
          </cell>
        </row>
        <row r="726">
          <cell r="A726" t="str">
            <v>Boney Hay &amp; Central</v>
          </cell>
          <cell r="B726" t="str">
            <v>E05010654</v>
          </cell>
        </row>
        <row r="727">
          <cell r="A727" t="str">
            <v>Boniface</v>
          </cell>
          <cell r="B727" t="str">
            <v>E05008546</v>
          </cell>
        </row>
        <row r="728">
          <cell r="A728" t="str">
            <v>Booker &amp; Cressex</v>
          </cell>
          <cell r="B728" t="str">
            <v>E05002676</v>
          </cell>
        </row>
        <row r="729">
          <cell r="A729" t="str">
            <v>Bookham North</v>
          </cell>
          <cell r="B729" t="str">
            <v>E05007312</v>
          </cell>
        </row>
        <row r="730">
          <cell r="A730" t="str">
            <v>Bookham South</v>
          </cell>
          <cell r="B730" t="str">
            <v>E05007313</v>
          </cell>
        </row>
        <row r="731">
          <cell r="A731" t="str">
            <v>Boothen &amp; Oak Hill</v>
          </cell>
          <cell r="B731" t="str">
            <v>E05008720</v>
          </cell>
        </row>
        <row r="732">
          <cell r="A732" t="str">
            <v>Boothferry</v>
          </cell>
          <cell r="B732" t="str">
            <v>E05001666</v>
          </cell>
        </row>
        <row r="733">
          <cell r="A733" t="str">
            <v>Boothstown &amp; Ellenbrook</v>
          </cell>
          <cell r="B733" t="str">
            <v>E05000760</v>
          </cell>
        </row>
        <row r="734">
          <cell r="A734" t="str">
            <v>Boothville</v>
          </cell>
          <cell r="B734" t="str">
            <v>E05008826</v>
          </cell>
        </row>
        <row r="735">
          <cell r="A735" t="str">
            <v>Bootle</v>
          </cell>
          <cell r="B735" t="str">
            <v>E05003182</v>
          </cell>
        </row>
        <row r="736">
          <cell r="A736" t="str">
            <v>Borden &amp; Grove Park</v>
          </cell>
          <cell r="B736" t="str">
            <v>E05009546</v>
          </cell>
        </row>
        <row r="737">
          <cell r="A737" t="str">
            <v>Bordesley Green</v>
          </cell>
          <cell r="B737" t="str">
            <v>E05001182</v>
          </cell>
        </row>
        <row r="738">
          <cell r="A738" t="str">
            <v>Boreham &amp; The Leighs</v>
          </cell>
          <cell r="B738" t="str">
            <v>E05004097</v>
          </cell>
        </row>
        <row r="739">
          <cell r="A739" t="str">
            <v>Borehamwood Brookmeadow</v>
          </cell>
          <cell r="B739" t="str">
            <v>E05004748</v>
          </cell>
        </row>
        <row r="740">
          <cell r="A740" t="str">
            <v>Borehamwood Cowley Hill</v>
          </cell>
          <cell r="B740" t="str">
            <v>E05004749</v>
          </cell>
        </row>
        <row r="741">
          <cell r="A741" t="str">
            <v>Borehamwood Hillside</v>
          </cell>
          <cell r="B741" t="str">
            <v>E05004750</v>
          </cell>
        </row>
        <row r="742">
          <cell r="A742" t="str">
            <v>Borehamwood Kenilworth</v>
          </cell>
          <cell r="B742" t="str">
            <v>E05004751</v>
          </cell>
        </row>
        <row r="743">
          <cell r="A743" t="str">
            <v>Borough Green &amp; Long Mill</v>
          </cell>
          <cell r="B743" t="str">
            <v>E05009570</v>
          </cell>
        </row>
        <row r="744">
          <cell r="A744" t="str">
            <v>Boroughbridge</v>
          </cell>
          <cell r="B744" t="str">
            <v>E05006240</v>
          </cell>
        </row>
        <row r="745">
          <cell r="A745" t="str">
            <v>Boscombe East</v>
          </cell>
          <cell r="B745" t="str">
            <v>E05002113</v>
          </cell>
        </row>
        <row r="746">
          <cell r="A746" t="str">
            <v>Boscombe West</v>
          </cell>
          <cell r="B746" t="str">
            <v>E05002114</v>
          </cell>
        </row>
        <row r="747">
          <cell r="A747" t="str">
            <v>Bosham</v>
          </cell>
          <cell r="B747" t="str">
            <v>E05007602</v>
          </cell>
        </row>
        <row r="748">
          <cell r="A748" t="str">
            <v>Boston</v>
          </cell>
          <cell r="B748" t="str">
            <v>E07000136</v>
          </cell>
        </row>
        <row r="749">
          <cell r="A749" t="str">
            <v>Boston Castle</v>
          </cell>
          <cell r="B749" t="str">
            <v>E05001019</v>
          </cell>
        </row>
        <row r="750">
          <cell r="A750" t="str">
            <v>Bosworth</v>
          </cell>
          <cell r="B750" t="str">
            <v>E05005455</v>
          </cell>
        </row>
        <row r="751">
          <cell r="A751" t="str">
            <v>Botcherby</v>
          </cell>
          <cell r="B751" t="str">
            <v>E05003160</v>
          </cell>
        </row>
        <row r="752">
          <cell r="A752" t="str">
            <v>Bothal</v>
          </cell>
          <cell r="B752" t="str">
            <v>E05009105</v>
          </cell>
        </row>
        <row r="753">
          <cell r="A753" t="str">
            <v>Botley</v>
          </cell>
          <cell r="B753" t="str">
            <v>E05004499</v>
          </cell>
        </row>
        <row r="754">
          <cell r="A754" t="str">
            <v>Botley &amp; Sunningwell</v>
          </cell>
          <cell r="B754" t="str">
            <v>E05009760</v>
          </cell>
        </row>
        <row r="755">
          <cell r="A755" t="str">
            <v>Bottesford</v>
          </cell>
          <cell r="B755" t="str">
            <v>E05001733</v>
          </cell>
        </row>
        <row r="756">
          <cell r="A756" t="str">
            <v>Bottisham</v>
          </cell>
          <cell r="B756" t="str">
            <v>E05002716</v>
          </cell>
        </row>
        <row r="757">
          <cell r="A757" t="str">
            <v>Botwell</v>
          </cell>
          <cell r="B757" t="str">
            <v>E05000325</v>
          </cell>
        </row>
        <row r="758">
          <cell r="A758" t="str">
            <v>Boughton</v>
          </cell>
          <cell r="B758" t="str">
            <v>E05008663</v>
          </cell>
        </row>
        <row r="759">
          <cell r="A759" t="str">
            <v>Boughton Aluph &amp; Eastwell</v>
          </cell>
          <cell r="B759" t="str">
            <v>E05004871</v>
          </cell>
        </row>
        <row r="760">
          <cell r="A760" t="str">
            <v>Boughton &amp; Courtenay</v>
          </cell>
          <cell r="B760" t="str">
            <v>E05009547</v>
          </cell>
        </row>
        <row r="761">
          <cell r="A761" t="str">
            <v>Boughton Monchelsea &amp; Chart Sutton</v>
          </cell>
          <cell r="B761" t="str">
            <v>E05004985</v>
          </cell>
        </row>
        <row r="762">
          <cell r="A762" t="str">
            <v>Boulsworth</v>
          </cell>
          <cell r="B762" t="str">
            <v>E05005252</v>
          </cell>
        </row>
        <row r="763">
          <cell r="A763" t="str">
            <v>Boultham</v>
          </cell>
          <cell r="B763" t="str">
            <v>E05010786</v>
          </cell>
        </row>
        <row r="764">
          <cell r="A764" t="str">
            <v>Boulton</v>
          </cell>
          <cell r="B764" t="str">
            <v>E05001772</v>
          </cell>
        </row>
        <row r="765">
          <cell r="A765" t="str">
            <v>Bounds Green</v>
          </cell>
          <cell r="B765" t="str">
            <v>E05000267</v>
          </cell>
        </row>
        <row r="766">
          <cell r="A766" t="str">
            <v>Bourn</v>
          </cell>
          <cell r="B766" t="str">
            <v>E05002795</v>
          </cell>
        </row>
        <row r="767">
          <cell r="A767" t="str">
            <v>Bourne</v>
          </cell>
          <cell r="B767" t="str">
            <v>E05009932</v>
          </cell>
        </row>
        <row r="768">
          <cell r="A768" t="str">
            <v>Bourne &amp; Woodford Valley</v>
          </cell>
          <cell r="B768" t="str">
            <v>E05008331</v>
          </cell>
        </row>
        <row r="769">
          <cell r="A769" t="str">
            <v>Bourne Austerby</v>
          </cell>
          <cell r="B769" t="str">
            <v>E05010151</v>
          </cell>
        </row>
        <row r="770">
          <cell r="A770" t="str">
            <v>Bourne East</v>
          </cell>
          <cell r="B770" t="str">
            <v>E05010152</v>
          </cell>
        </row>
        <row r="771">
          <cell r="A771" t="str">
            <v>Bourne End-cum-Hedsor</v>
          </cell>
          <cell r="B771" t="str">
            <v>E05002677</v>
          </cell>
        </row>
        <row r="772">
          <cell r="A772" t="str">
            <v>Bourne Vale</v>
          </cell>
          <cell r="B772" t="str">
            <v>E05010655</v>
          </cell>
        </row>
        <row r="773">
          <cell r="A773" t="str">
            <v>Bourne Valley</v>
          </cell>
          <cell r="B773" t="str">
            <v>E05004634</v>
          </cell>
        </row>
        <row r="774">
          <cell r="A774" t="str">
            <v>Bourne West</v>
          </cell>
          <cell r="B774" t="str">
            <v>E05010153</v>
          </cell>
        </row>
        <row r="775">
          <cell r="A775" t="str">
            <v>Bournemouth</v>
          </cell>
          <cell r="B775" t="str">
            <v>E06000028</v>
          </cell>
        </row>
        <row r="776">
          <cell r="A776" t="str">
            <v>Bournville</v>
          </cell>
          <cell r="B776" t="str">
            <v>E05001183</v>
          </cell>
        </row>
        <row r="777">
          <cell r="A777" t="str">
            <v>Bourton Vale</v>
          </cell>
          <cell r="B777" t="str">
            <v>E05010698</v>
          </cell>
        </row>
        <row r="778">
          <cell r="A778" t="str">
            <v>Bourton Village</v>
          </cell>
          <cell r="B778" t="str">
            <v>E05010699</v>
          </cell>
        </row>
        <row r="779">
          <cell r="A779" t="str">
            <v>Bovey</v>
          </cell>
          <cell r="B779" t="str">
            <v>E05003593</v>
          </cell>
        </row>
        <row r="780">
          <cell r="A780" t="str">
            <v>Bovingdon, Flaunden &amp; Chipperfield</v>
          </cell>
          <cell r="B780" t="str">
            <v>E05004700</v>
          </cell>
        </row>
        <row r="781">
          <cell r="A781" t="str">
            <v>Bow East</v>
          </cell>
          <cell r="B781" t="str">
            <v>E05009319</v>
          </cell>
        </row>
        <row r="782">
          <cell r="A782" t="str">
            <v>Bow West</v>
          </cell>
          <cell r="B782" t="str">
            <v>E05009320</v>
          </cell>
        </row>
        <row r="783">
          <cell r="A783" t="str">
            <v>Bowbrook</v>
          </cell>
          <cell r="B783" t="str">
            <v>E05007897</v>
          </cell>
        </row>
        <row r="784">
          <cell r="A784" t="str">
            <v>Bowdon</v>
          </cell>
          <cell r="B784" t="str">
            <v>E05000821</v>
          </cell>
        </row>
        <row r="785">
          <cell r="A785" t="str">
            <v>Bowerdean</v>
          </cell>
          <cell r="B785" t="str">
            <v>E05002678</v>
          </cell>
        </row>
        <row r="786">
          <cell r="A786" t="str">
            <v>Bowes</v>
          </cell>
          <cell r="B786" t="str">
            <v>E05000193</v>
          </cell>
        </row>
        <row r="787">
          <cell r="A787" t="str">
            <v>Bowland, Newton &amp; Slaidburn</v>
          </cell>
          <cell r="B787" t="str">
            <v>E05005295</v>
          </cell>
        </row>
        <row r="788">
          <cell r="A788" t="str">
            <v>Bowling &amp; Barkerend</v>
          </cell>
          <cell r="B788" t="str">
            <v>E05001345</v>
          </cell>
        </row>
        <row r="789">
          <cell r="A789" t="str">
            <v>Bowthorpe</v>
          </cell>
          <cell r="B789" t="str">
            <v>E05005877</v>
          </cell>
        </row>
        <row r="790">
          <cell r="A790" t="str">
            <v>Box &amp; Colerne</v>
          </cell>
          <cell r="B790" t="str">
            <v>E05008332</v>
          </cell>
        </row>
        <row r="791">
          <cell r="A791" t="str">
            <v>Box Hill &amp; Headley</v>
          </cell>
          <cell r="B791" t="str">
            <v>E05007314</v>
          </cell>
        </row>
        <row r="792">
          <cell r="A792" t="str">
            <v>Boxford</v>
          </cell>
          <cell r="B792" t="str">
            <v>E05007078</v>
          </cell>
        </row>
        <row r="793">
          <cell r="A793" t="str">
            <v>Boxgrove</v>
          </cell>
          <cell r="B793" t="str">
            <v>E05007603</v>
          </cell>
        </row>
        <row r="794">
          <cell r="A794" t="str">
            <v>Boxley</v>
          </cell>
          <cell r="B794" t="str">
            <v>E05004986</v>
          </cell>
        </row>
        <row r="795">
          <cell r="A795" t="str">
            <v>Boxmoor</v>
          </cell>
          <cell r="B795" t="str">
            <v>E05004701</v>
          </cell>
        </row>
        <row r="796">
          <cell r="A796" t="str">
            <v>Boyce</v>
          </cell>
          <cell r="B796" t="str">
            <v>E05004083</v>
          </cell>
        </row>
        <row r="797">
          <cell r="A797" t="str">
            <v>Boyd Valley</v>
          </cell>
          <cell r="B797" t="str">
            <v>E05002045</v>
          </cell>
        </row>
        <row r="798">
          <cell r="A798" t="str">
            <v>Boyn Hill</v>
          </cell>
          <cell r="B798" t="str">
            <v>E05002352</v>
          </cell>
        </row>
        <row r="799">
          <cell r="A799" t="str">
            <v>Bozeat</v>
          </cell>
          <cell r="B799" t="str">
            <v>E05010028</v>
          </cell>
        </row>
        <row r="800">
          <cell r="A800" t="str">
            <v>Bracebridge Heath &amp; Waddington East</v>
          </cell>
          <cell r="B800" t="str">
            <v>E05005621</v>
          </cell>
        </row>
        <row r="801">
          <cell r="A801" t="str">
            <v>Brackley East</v>
          </cell>
          <cell r="B801" t="str">
            <v>E05006030</v>
          </cell>
        </row>
        <row r="802">
          <cell r="A802" t="str">
            <v>Brackley South</v>
          </cell>
          <cell r="B802" t="str">
            <v>E05006031</v>
          </cell>
        </row>
        <row r="803">
          <cell r="A803" t="str">
            <v>Brackley West</v>
          </cell>
          <cell r="B803" t="str">
            <v>E05006032</v>
          </cell>
        </row>
        <row r="804">
          <cell r="A804" t="str">
            <v>Bracknell Forest</v>
          </cell>
          <cell r="B804" t="str">
            <v>E06000036</v>
          </cell>
        </row>
        <row r="805">
          <cell r="A805" t="str">
            <v>Bradeley &amp; Chell Heath</v>
          </cell>
          <cell r="B805" t="str">
            <v>E05008721</v>
          </cell>
        </row>
        <row r="806">
          <cell r="A806" t="str">
            <v>Bradfield, Wrabness &amp; Wix</v>
          </cell>
          <cell r="B806" t="str">
            <v>E05004231</v>
          </cell>
        </row>
        <row r="807">
          <cell r="A807" t="str">
            <v>Bradford</v>
          </cell>
          <cell r="B807" t="str">
            <v>E08000032</v>
          </cell>
        </row>
        <row r="808">
          <cell r="A808" t="str">
            <v>Bradford Moor</v>
          </cell>
          <cell r="B808" t="str">
            <v>E05001346</v>
          </cell>
        </row>
        <row r="809">
          <cell r="A809" t="str">
            <v>Bradford-on-Avon North</v>
          </cell>
          <cell r="B809" t="str">
            <v>E05008333</v>
          </cell>
        </row>
        <row r="810">
          <cell r="A810" t="str">
            <v>Bradford-on-Avon South</v>
          </cell>
          <cell r="B810" t="str">
            <v>E05008334</v>
          </cell>
        </row>
        <row r="811">
          <cell r="A811" t="str">
            <v>Bradford-on-Tone</v>
          </cell>
          <cell r="B811" t="str">
            <v>E05006861</v>
          </cell>
        </row>
        <row r="812">
          <cell r="A812" t="str">
            <v>Brading, St Helens &amp; Bembridge</v>
          </cell>
          <cell r="B812" t="str">
            <v>E05008481</v>
          </cell>
        </row>
        <row r="813">
          <cell r="A813" t="str">
            <v>Bradley</v>
          </cell>
          <cell r="B813" t="str">
            <v>E05003594</v>
          </cell>
        </row>
        <row r="814">
          <cell r="A814" t="str">
            <v>Bradley Stoke Central &amp; Stoke Lodge</v>
          </cell>
          <cell r="B814" t="str">
            <v>E05002046</v>
          </cell>
        </row>
        <row r="815">
          <cell r="A815" t="str">
            <v>Bradley Stoke North</v>
          </cell>
          <cell r="B815" t="str">
            <v>E05002047</v>
          </cell>
        </row>
        <row r="816">
          <cell r="A816" t="str">
            <v>Bradley Stoke South</v>
          </cell>
          <cell r="B816" t="str">
            <v>E05002048</v>
          </cell>
        </row>
        <row r="817">
          <cell r="A817" t="str">
            <v>Bradninch</v>
          </cell>
          <cell r="B817" t="str">
            <v>E05003510</v>
          </cell>
        </row>
        <row r="818">
          <cell r="A818" t="str">
            <v>Bradshaw</v>
          </cell>
          <cell r="B818" t="str">
            <v>E05000651</v>
          </cell>
        </row>
        <row r="819">
          <cell r="A819" t="str">
            <v>Bradstowe</v>
          </cell>
          <cell r="B819" t="str">
            <v>E05005084</v>
          </cell>
        </row>
        <row r="820">
          <cell r="A820" t="str">
            <v>Bradwell</v>
          </cell>
          <cell r="B820" t="str">
            <v>E05003345</v>
          </cell>
        </row>
        <row r="821">
          <cell r="A821" t="str">
            <v>Bradwell North</v>
          </cell>
          <cell r="B821" t="str">
            <v>E05005784</v>
          </cell>
        </row>
        <row r="822">
          <cell r="A822" t="str">
            <v>Bradwell South &amp; Hopton</v>
          </cell>
          <cell r="B822" t="str">
            <v>E05005785</v>
          </cell>
        </row>
        <row r="823">
          <cell r="A823" t="str">
            <v>Brafield &amp; Yardley</v>
          </cell>
          <cell r="B823" t="str">
            <v>E05006033</v>
          </cell>
        </row>
        <row r="824">
          <cell r="A824" t="str">
            <v>Brailes &amp; Compton</v>
          </cell>
          <cell r="B824" t="str">
            <v>E05010185</v>
          </cell>
        </row>
        <row r="825">
          <cell r="A825" t="str">
            <v>Brailsford</v>
          </cell>
          <cell r="B825" t="str">
            <v>E05003346</v>
          </cell>
        </row>
        <row r="826">
          <cell r="A826" t="str">
            <v>Braintree</v>
          </cell>
          <cell r="B826" t="str">
            <v>E07000067</v>
          </cell>
        </row>
        <row r="827">
          <cell r="A827" t="str">
            <v>Braintree Central &amp; Beckers Green</v>
          </cell>
          <cell r="B827" t="str">
            <v>E05010368</v>
          </cell>
        </row>
        <row r="828">
          <cell r="A828" t="str">
            <v>Braintree South</v>
          </cell>
          <cell r="B828" t="str">
            <v>E05010369</v>
          </cell>
        </row>
        <row r="829">
          <cell r="A829" t="str">
            <v>Braintree West</v>
          </cell>
          <cell r="B829" t="str">
            <v>E05010370</v>
          </cell>
        </row>
        <row r="830">
          <cell r="A830" t="str">
            <v>Bramber, Upper Beeding &amp; Woodmancote</v>
          </cell>
          <cell r="B830" t="str">
            <v>E05007647</v>
          </cell>
        </row>
        <row r="831">
          <cell r="A831" t="str">
            <v>Brambles &amp; Thorntree</v>
          </cell>
          <cell r="B831" t="str">
            <v>E05009856</v>
          </cell>
        </row>
        <row r="832">
          <cell r="A832" t="str">
            <v>Brambleside</v>
          </cell>
          <cell r="B832" t="str">
            <v>E05008549</v>
          </cell>
        </row>
        <row r="833">
          <cell r="A833" t="str">
            <v>Bramcote</v>
          </cell>
          <cell r="B833" t="str">
            <v>E05010520</v>
          </cell>
        </row>
        <row r="834">
          <cell r="A834" t="str">
            <v>Bramford &amp; Blakenham</v>
          </cell>
          <cell r="B834" t="str">
            <v>E05007136</v>
          </cell>
        </row>
        <row r="835">
          <cell r="A835" t="str">
            <v>Bramhall North</v>
          </cell>
          <cell r="B835" t="str">
            <v>E05000779</v>
          </cell>
        </row>
        <row r="836">
          <cell r="A836" t="str">
            <v>Bramhall South &amp; Woodford</v>
          </cell>
          <cell r="B836" t="str">
            <v>E05000780</v>
          </cell>
        </row>
        <row r="837">
          <cell r="A837" t="str">
            <v>Bramingham</v>
          </cell>
          <cell r="B837" t="str">
            <v>E05002195</v>
          </cell>
        </row>
        <row r="838">
          <cell r="A838" t="str">
            <v>Bramley &amp; Sherfield</v>
          </cell>
          <cell r="B838" t="str">
            <v>E05004437</v>
          </cell>
        </row>
        <row r="839">
          <cell r="A839" t="str">
            <v>Bramley &amp; Stanningley</v>
          </cell>
          <cell r="B839" t="str">
            <v>E05001416</v>
          </cell>
        </row>
        <row r="840">
          <cell r="A840" t="str">
            <v>Bramley, Busbridge &amp; Hascombe</v>
          </cell>
          <cell r="B840" t="str">
            <v>E05007413</v>
          </cell>
        </row>
        <row r="841">
          <cell r="A841" t="str">
            <v>Brampton</v>
          </cell>
          <cell r="B841" t="str">
            <v>E05000068</v>
          </cell>
        </row>
        <row r="842">
          <cell r="A842" t="str">
            <v>Brampton &amp; Walton</v>
          </cell>
          <cell r="B842" t="str">
            <v>E05003419</v>
          </cell>
        </row>
        <row r="843">
          <cell r="A843" t="str">
            <v>Bramshaw, Copythorne North &amp; Minstead</v>
          </cell>
          <cell r="B843" t="str">
            <v>E05004585</v>
          </cell>
        </row>
        <row r="844">
          <cell r="A844" t="str">
            <v>Bramshott &amp; Liphook</v>
          </cell>
          <cell r="B844" t="str">
            <v>E05004466</v>
          </cell>
        </row>
        <row r="845">
          <cell r="A845" t="str">
            <v>Brancaster</v>
          </cell>
          <cell r="B845" t="str">
            <v>E05005802</v>
          </cell>
        </row>
        <row r="846">
          <cell r="A846" t="str">
            <v>Brandon</v>
          </cell>
          <cell r="B846" t="str">
            <v>E05009041</v>
          </cell>
        </row>
        <row r="847">
          <cell r="A847" t="str">
            <v>Brandon East</v>
          </cell>
          <cell r="B847" t="str">
            <v>E05007104</v>
          </cell>
        </row>
        <row r="848">
          <cell r="A848" t="str">
            <v>Brandon West</v>
          </cell>
          <cell r="B848" t="str">
            <v>E05007105</v>
          </cell>
        </row>
        <row r="849">
          <cell r="A849" t="str">
            <v>Brandwood</v>
          </cell>
          <cell r="B849" t="str">
            <v>E05001184</v>
          </cell>
        </row>
        <row r="850">
          <cell r="A850" t="str">
            <v>Branksome East</v>
          </cell>
          <cell r="B850" t="str">
            <v>E05010535</v>
          </cell>
        </row>
        <row r="851">
          <cell r="A851" t="str">
            <v>Branksome West</v>
          </cell>
          <cell r="B851" t="str">
            <v>E05010536</v>
          </cell>
        </row>
        <row r="852">
          <cell r="A852" t="str">
            <v>Bransgore &amp; Burley</v>
          </cell>
          <cell r="B852" t="str">
            <v>E05004586</v>
          </cell>
        </row>
        <row r="853">
          <cell r="A853" t="str">
            <v>Bransholme East</v>
          </cell>
          <cell r="B853" t="str">
            <v>E05001667</v>
          </cell>
        </row>
        <row r="854">
          <cell r="A854" t="str">
            <v>Bransholme West</v>
          </cell>
          <cell r="B854" t="str">
            <v>E05001668</v>
          </cell>
        </row>
        <row r="855">
          <cell r="A855" t="str">
            <v>Branston</v>
          </cell>
          <cell r="B855" t="str">
            <v>E05005622</v>
          </cell>
        </row>
        <row r="856">
          <cell r="A856" t="str">
            <v>Bransty</v>
          </cell>
          <cell r="B856" t="str">
            <v>E05003183</v>
          </cell>
        </row>
        <row r="857">
          <cell r="A857" t="str">
            <v>Brasted, Chevening &amp; Sundridge</v>
          </cell>
          <cell r="B857" t="str">
            <v>E05009957</v>
          </cell>
        </row>
        <row r="858">
          <cell r="A858" t="str">
            <v>Bratton Fleming</v>
          </cell>
          <cell r="B858" t="str">
            <v>E05003535</v>
          </cell>
        </row>
        <row r="859">
          <cell r="A859" t="str">
            <v>Braughing</v>
          </cell>
          <cell r="B859" t="str">
            <v>E05004721</v>
          </cell>
        </row>
        <row r="860">
          <cell r="A860" t="str">
            <v>Braunston &amp; Belton</v>
          </cell>
          <cell r="B860" t="str">
            <v>E05001806</v>
          </cell>
        </row>
        <row r="861">
          <cell r="A861" t="str">
            <v>Braunston &amp; Welton</v>
          </cell>
          <cell r="B861" t="str">
            <v>E05009015</v>
          </cell>
        </row>
        <row r="862">
          <cell r="A862" t="str">
            <v>Braunstone Park &amp; Rowley Fields</v>
          </cell>
          <cell r="B862" t="str">
            <v>E05010462</v>
          </cell>
        </row>
        <row r="863">
          <cell r="A863" t="str">
            <v>Braunton East</v>
          </cell>
          <cell r="B863" t="str">
            <v>E05003536</v>
          </cell>
        </row>
        <row r="864">
          <cell r="A864" t="str">
            <v>Braunton West</v>
          </cell>
          <cell r="B864" t="str">
            <v>E05003537</v>
          </cell>
        </row>
        <row r="865">
          <cell r="A865" t="str">
            <v>Bray</v>
          </cell>
          <cell r="B865" t="str">
            <v>E05002353</v>
          </cell>
        </row>
        <row r="866">
          <cell r="A866" t="str">
            <v>Braybrooke</v>
          </cell>
          <cell r="B866" t="str">
            <v>E05003931</v>
          </cell>
        </row>
        <row r="867">
          <cell r="A867" t="str">
            <v>Brayton</v>
          </cell>
          <cell r="B867" t="str">
            <v>E05010046</v>
          </cell>
        </row>
        <row r="868">
          <cell r="A868" t="str">
            <v>Breage, Germoe &amp; Sithney</v>
          </cell>
          <cell r="B868" t="str">
            <v>E05009163</v>
          </cell>
        </row>
        <row r="869">
          <cell r="A869" t="str">
            <v>Bream</v>
          </cell>
          <cell r="B869" t="str">
            <v>E05004340</v>
          </cell>
        </row>
        <row r="870">
          <cell r="A870" t="str">
            <v>Breaston</v>
          </cell>
          <cell r="B870" t="str">
            <v>E05010605</v>
          </cell>
        </row>
        <row r="871">
          <cell r="A871" t="str">
            <v>Breck</v>
          </cell>
          <cell r="B871" t="str">
            <v>E05009933</v>
          </cell>
        </row>
        <row r="872">
          <cell r="A872" t="str">
            <v>Breckland</v>
          </cell>
          <cell r="B872" t="str">
            <v>E07000143</v>
          </cell>
        </row>
        <row r="873">
          <cell r="A873" t="str">
            <v>Bredbury &amp; Woodley</v>
          </cell>
          <cell r="B873" t="str">
            <v>E05000781</v>
          </cell>
        </row>
        <row r="874">
          <cell r="A874" t="str">
            <v>Bredbury Green &amp; Romiley</v>
          </cell>
          <cell r="B874" t="str">
            <v>E05000782</v>
          </cell>
        </row>
        <row r="875">
          <cell r="A875" t="str">
            <v>Brede Valley</v>
          </cell>
          <cell r="B875" t="str">
            <v>E05003967</v>
          </cell>
        </row>
        <row r="876">
          <cell r="A876" t="str">
            <v>Bredon</v>
          </cell>
          <cell r="B876" t="str">
            <v>E05007898</v>
          </cell>
        </row>
        <row r="877">
          <cell r="A877" t="str">
            <v>Breightmet</v>
          </cell>
          <cell r="B877" t="str">
            <v>E05000652</v>
          </cell>
        </row>
        <row r="878">
          <cell r="A878" t="str">
            <v>Brenchley &amp; Horsmonden</v>
          </cell>
          <cell r="B878" t="str">
            <v>E05005131</v>
          </cell>
        </row>
        <row r="879">
          <cell r="A879" t="str">
            <v>Brendon Hills</v>
          </cell>
          <cell r="B879" t="str">
            <v>E05008917</v>
          </cell>
        </row>
        <row r="880">
          <cell r="A880" t="str">
            <v>Brent</v>
          </cell>
          <cell r="B880" t="str">
            <v>E09000005</v>
          </cell>
        </row>
        <row r="881">
          <cell r="A881" t="str">
            <v>Brentford</v>
          </cell>
          <cell r="B881" t="str">
            <v>E05000347</v>
          </cell>
        </row>
        <row r="882">
          <cell r="A882" t="str">
            <v>Brentwood</v>
          </cell>
          <cell r="B882" t="str">
            <v>E07000068</v>
          </cell>
        </row>
        <row r="883">
          <cell r="A883" t="str">
            <v>Brentwood North</v>
          </cell>
          <cell r="B883" t="str">
            <v>E05004067</v>
          </cell>
        </row>
        <row r="884">
          <cell r="A884" t="str">
            <v>Brentwood South</v>
          </cell>
          <cell r="B884" t="str">
            <v>E05004068</v>
          </cell>
        </row>
        <row r="885">
          <cell r="A885" t="str">
            <v>Brentwood West</v>
          </cell>
          <cell r="B885" t="str">
            <v>E05004069</v>
          </cell>
        </row>
        <row r="886">
          <cell r="A886" t="str">
            <v>Brereton &amp; Ravenhill</v>
          </cell>
          <cell r="B886" t="str">
            <v>E05006902</v>
          </cell>
        </row>
        <row r="887">
          <cell r="A887" t="str">
            <v>Brereton Rural</v>
          </cell>
          <cell r="B887" t="str">
            <v>E05008614</v>
          </cell>
        </row>
        <row r="888">
          <cell r="A888" t="str">
            <v>Bressingham &amp; Burston</v>
          </cell>
          <cell r="B888" t="str">
            <v>E05005914</v>
          </cell>
        </row>
        <row r="889">
          <cell r="A889" t="str">
            <v>Bretforton &amp; Offenham</v>
          </cell>
          <cell r="B889" t="str">
            <v>E05007899</v>
          </cell>
        </row>
        <row r="890">
          <cell r="A890" t="str">
            <v>Brett Vale</v>
          </cell>
          <cell r="B890" t="str">
            <v>E05007079</v>
          </cell>
        </row>
        <row r="891">
          <cell r="A891" t="str">
            <v>Bretton</v>
          </cell>
          <cell r="B891" t="str">
            <v>E05010806</v>
          </cell>
        </row>
        <row r="892">
          <cell r="A892" t="str">
            <v>Brewood &amp; Coven</v>
          </cell>
          <cell r="B892" t="str">
            <v>E05006989</v>
          </cell>
        </row>
        <row r="893">
          <cell r="A893" t="str">
            <v>Brick Kiln</v>
          </cell>
          <cell r="B893" t="str">
            <v>E05008859</v>
          </cell>
        </row>
        <row r="894">
          <cell r="A894" t="str">
            <v>Brickhill</v>
          </cell>
          <cell r="B894" t="str">
            <v>E05008751</v>
          </cell>
        </row>
        <row r="895">
          <cell r="A895" t="str">
            <v>Bricknell</v>
          </cell>
          <cell r="B895" t="str">
            <v>E05001669</v>
          </cell>
        </row>
        <row r="896">
          <cell r="A896" t="str">
            <v>Bridestowe</v>
          </cell>
          <cell r="B896" t="str">
            <v>E05010551</v>
          </cell>
        </row>
        <row r="897">
          <cell r="A897" t="str">
            <v>Bridge</v>
          </cell>
          <cell r="B897" t="str">
            <v>E05000497</v>
          </cell>
        </row>
        <row r="898">
          <cell r="A898" t="str">
            <v>Bridgemary North</v>
          </cell>
          <cell r="B898" t="str">
            <v>E05004533</v>
          </cell>
        </row>
        <row r="899">
          <cell r="A899" t="str">
            <v>Bridgemary South</v>
          </cell>
          <cell r="B899" t="str">
            <v>E05004534</v>
          </cell>
        </row>
        <row r="900">
          <cell r="A900" t="str">
            <v>Bridges</v>
          </cell>
          <cell r="B900" t="str">
            <v>E05001069</v>
          </cell>
        </row>
        <row r="901">
          <cell r="A901" t="str">
            <v>Bridgetown</v>
          </cell>
          <cell r="B901" t="str">
            <v>E05010186</v>
          </cell>
        </row>
        <row r="902">
          <cell r="A902" t="str">
            <v>Bridgnorth East &amp; Astley Abbotts</v>
          </cell>
          <cell r="B902" t="str">
            <v>E05008145</v>
          </cell>
        </row>
        <row r="903">
          <cell r="A903" t="str">
            <v>Bridgnorth West &amp; Tasley</v>
          </cell>
          <cell r="B903" t="str">
            <v>E05008146</v>
          </cell>
        </row>
        <row r="904">
          <cell r="A904" t="str">
            <v>Bridgwater Dunwear</v>
          </cell>
          <cell r="B904" t="str">
            <v>E05008895</v>
          </cell>
        </row>
        <row r="905">
          <cell r="A905" t="str">
            <v>Bridgwater Eastover</v>
          </cell>
          <cell r="B905" t="str">
            <v>E05008896</v>
          </cell>
        </row>
        <row r="906">
          <cell r="A906" t="str">
            <v>Bridgwater Fairfax</v>
          </cell>
          <cell r="B906" t="str">
            <v>E05008897</v>
          </cell>
        </row>
        <row r="907">
          <cell r="A907" t="str">
            <v>Bridgwater Hamp</v>
          </cell>
          <cell r="B907" t="str">
            <v>E05008898</v>
          </cell>
        </row>
        <row r="908">
          <cell r="A908" t="str">
            <v>Bridgwater Victoria</v>
          </cell>
          <cell r="B908" t="str">
            <v>E05008899</v>
          </cell>
        </row>
        <row r="909">
          <cell r="A909" t="str">
            <v>Bridgwater Westover</v>
          </cell>
          <cell r="B909" t="str">
            <v>E05008900</v>
          </cell>
        </row>
        <row r="910">
          <cell r="A910" t="str">
            <v>Bridgwater Wyndham</v>
          </cell>
          <cell r="B910" t="str">
            <v>E05008901</v>
          </cell>
        </row>
        <row r="911">
          <cell r="A911" t="str">
            <v>Bridlington Central &amp; Old Town</v>
          </cell>
          <cell r="B911" t="str">
            <v>E05001688</v>
          </cell>
        </row>
        <row r="912">
          <cell r="A912" t="str">
            <v>Bridlington North</v>
          </cell>
          <cell r="B912" t="str">
            <v>E05001689</v>
          </cell>
        </row>
        <row r="913">
          <cell r="A913" t="str">
            <v>Bridlington South</v>
          </cell>
          <cell r="B913" t="str">
            <v>E05001690</v>
          </cell>
        </row>
        <row r="914">
          <cell r="A914" t="str">
            <v>Bridport North</v>
          </cell>
          <cell r="B914" t="str">
            <v>E05010581</v>
          </cell>
        </row>
        <row r="915">
          <cell r="A915" t="str">
            <v>Bridport South</v>
          </cell>
          <cell r="B915" t="str">
            <v>E05010582</v>
          </cell>
        </row>
        <row r="916">
          <cell r="A916" t="str">
            <v>Briercliffe</v>
          </cell>
          <cell r="B916" t="str">
            <v>E05005151</v>
          </cell>
        </row>
        <row r="917">
          <cell r="A917" t="str">
            <v>Brierfield</v>
          </cell>
          <cell r="B917" t="str">
            <v>E05005254</v>
          </cell>
        </row>
        <row r="918">
          <cell r="A918" t="str">
            <v>Brierley Hill</v>
          </cell>
          <cell r="B918" t="str">
            <v>E05001238</v>
          </cell>
        </row>
        <row r="919">
          <cell r="A919" t="str">
            <v>Brigg &amp; Wolds</v>
          </cell>
          <cell r="B919" t="str">
            <v>E05001734</v>
          </cell>
        </row>
        <row r="920">
          <cell r="A920" t="str">
            <v>Brighouse</v>
          </cell>
          <cell r="B920" t="str">
            <v>E05001371</v>
          </cell>
        </row>
        <row r="921">
          <cell r="A921" t="str">
            <v>Brightlingsea</v>
          </cell>
          <cell r="B921" t="str">
            <v>E05004232</v>
          </cell>
        </row>
        <row r="922">
          <cell r="A922" t="str">
            <v>Brighton &amp; Hove</v>
          </cell>
          <cell r="B922" t="str">
            <v>E06000043</v>
          </cell>
        </row>
        <row r="923">
          <cell r="A923" t="str">
            <v>Brighton Hill North</v>
          </cell>
          <cell r="B923" t="str">
            <v>E05004432</v>
          </cell>
        </row>
        <row r="924">
          <cell r="A924" t="str">
            <v>Brighton Hill South</v>
          </cell>
          <cell r="B924" t="str">
            <v>E05004433</v>
          </cell>
        </row>
        <row r="925">
          <cell r="A925" t="str">
            <v>Brimington North</v>
          </cell>
          <cell r="B925" t="str">
            <v>E05003324</v>
          </cell>
        </row>
        <row r="926">
          <cell r="A926" t="str">
            <v>Brimington South</v>
          </cell>
          <cell r="B926" t="str">
            <v>E05003325</v>
          </cell>
        </row>
        <row r="927">
          <cell r="A927" t="str">
            <v>Brindle &amp; Hoghton</v>
          </cell>
          <cell r="B927" t="str">
            <v>E05005167</v>
          </cell>
        </row>
        <row r="928">
          <cell r="A928" t="str">
            <v>Brinkburn &amp; Faverdale</v>
          </cell>
          <cell r="B928" t="str">
            <v>E05010413</v>
          </cell>
        </row>
        <row r="929">
          <cell r="A929" t="str">
            <v>Brinkworth</v>
          </cell>
          <cell r="B929" t="str">
            <v>E05008335</v>
          </cell>
        </row>
        <row r="930">
          <cell r="A930" t="str">
            <v>Brinnington &amp; Central</v>
          </cell>
          <cell r="B930" t="str">
            <v>E05000783</v>
          </cell>
        </row>
        <row r="931">
          <cell r="A931" t="str">
            <v>Brinsley</v>
          </cell>
          <cell r="B931" t="str">
            <v>E05010521</v>
          </cell>
        </row>
        <row r="932">
          <cell r="A932" t="str">
            <v>Brinsworth &amp; Catcliffe</v>
          </cell>
          <cell r="B932" t="str">
            <v>E05001020</v>
          </cell>
        </row>
        <row r="933">
          <cell r="A933" t="str">
            <v>Brislington East</v>
          </cell>
          <cell r="B933" t="str">
            <v>E05010890</v>
          </cell>
        </row>
        <row r="934">
          <cell r="A934" t="str">
            <v>Brislington West</v>
          </cell>
          <cell r="B934" t="str">
            <v>E05010891</v>
          </cell>
        </row>
        <row r="935">
          <cell r="A935" t="str">
            <v>Bristnall</v>
          </cell>
          <cell r="B935" t="str">
            <v>E05001262</v>
          </cell>
        </row>
        <row r="936">
          <cell r="A936" t="str">
            <v>Bristol</v>
          </cell>
          <cell r="B936" t="str">
            <v>E06000023</v>
          </cell>
        </row>
        <row r="937">
          <cell r="A937" t="str">
            <v>Briston</v>
          </cell>
          <cell r="B937" t="str">
            <v>E05005844</v>
          </cell>
        </row>
        <row r="938">
          <cell r="A938" t="str">
            <v>Britwell &amp; Northborough</v>
          </cell>
          <cell r="B938" t="str">
            <v>E05009338</v>
          </cell>
        </row>
        <row r="939">
          <cell r="A939" t="str">
            <v>Brixton Hill</v>
          </cell>
          <cell r="B939" t="str">
            <v>E05000417</v>
          </cell>
        </row>
        <row r="940">
          <cell r="A940" t="str">
            <v>Brixworth</v>
          </cell>
          <cell r="B940" t="str">
            <v>E05009016</v>
          </cell>
        </row>
        <row r="941">
          <cell r="A941" t="str">
            <v>Brize Norton &amp; Shilton</v>
          </cell>
          <cell r="B941" t="str">
            <v>E05009364</v>
          </cell>
        </row>
        <row r="942">
          <cell r="A942" t="str">
            <v>Brizes &amp; Doddinghurst</v>
          </cell>
          <cell r="B942" t="str">
            <v>E05004070</v>
          </cell>
        </row>
        <row r="943">
          <cell r="A943" t="str">
            <v>Brizlincote</v>
          </cell>
          <cell r="B943" t="str">
            <v>E05006921</v>
          </cell>
        </row>
        <row r="944">
          <cell r="A944" t="str">
            <v>Broad Green</v>
          </cell>
          <cell r="B944" t="str">
            <v>E05000149</v>
          </cell>
        </row>
        <row r="945">
          <cell r="A945" t="str">
            <v>Broad Oak</v>
          </cell>
          <cell r="B945" t="str">
            <v>E05010216</v>
          </cell>
        </row>
        <row r="946">
          <cell r="A946" t="str">
            <v>Broad Oak &amp; the Hallingburys</v>
          </cell>
          <cell r="B946" t="str">
            <v>E05009911</v>
          </cell>
        </row>
        <row r="947">
          <cell r="A947" t="str">
            <v>Broadbridge Heath</v>
          </cell>
          <cell r="B947" t="str">
            <v>E05007648</v>
          </cell>
        </row>
        <row r="948">
          <cell r="A948" t="str">
            <v>Broadclyst</v>
          </cell>
          <cell r="B948" t="str">
            <v>E05003462</v>
          </cell>
        </row>
        <row r="949">
          <cell r="A949" t="str">
            <v>Broadfield</v>
          </cell>
          <cell r="B949" t="str">
            <v>E05010217</v>
          </cell>
        </row>
        <row r="950">
          <cell r="A950" t="str">
            <v>Broadfield North</v>
          </cell>
          <cell r="B950" t="str">
            <v>E05007632</v>
          </cell>
        </row>
        <row r="951">
          <cell r="A951" t="str">
            <v>Broadfield South</v>
          </cell>
          <cell r="B951" t="str">
            <v>E05007633</v>
          </cell>
        </row>
        <row r="952">
          <cell r="A952" t="str">
            <v>Broadheath</v>
          </cell>
          <cell r="B952" t="str">
            <v>E05000822</v>
          </cell>
        </row>
        <row r="953">
          <cell r="A953" t="str">
            <v>Broadland</v>
          </cell>
          <cell r="B953" t="str">
            <v>E07000144</v>
          </cell>
        </row>
        <row r="954">
          <cell r="A954" t="str">
            <v>Broadley Common, Epping Upland &amp; Nazeing</v>
          </cell>
          <cell r="B954" t="str">
            <v>E05004147</v>
          </cell>
        </row>
        <row r="955">
          <cell r="A955" t="str">
            <v>Broadmayne &amp; Crossways</v>
          </cell>
          <cell r="B955" t="str">
            <v>E05010583</v>
          </cell>
        </row>
        <row r="956">
          <cell r="A956" t="str">
            <v>Broadmead</v>
          </cell>
          <cell r="B956" t="str">
            <v>E05010015</v>
          </cell>
        </row>
        <row r="957">
          <cell r="A957" t="str">
            <v>Broadstone</v>
          </cell>
          <cell r="B957" t="str">
            <v>E05010537</v>
          </cell>
        </row>
        <row r="958">
          <cell r="A958" t="str">
            <v>Broadwater</v>
          </cell>
          <cell r="B958" t="str">
            <v>E05005132</v>
          </cell>
        </row>
        <row r="959">
          <cell r="A959" t="str">
            <v>Broadwaters</v>
          </cell>
          <cell r="B959" t="str">
            <v>E05010506</v>
          </cell>
        </row>
        <row r="960">
          <cell r="A960" t="str">
            <v>Broadway &amp; Longton East</v>
          </cell>
          <cell r="B960" t="str">
            <v>E05008722</v>
          </cell>
        </row>
        <row r="961">
          <cell r="A961" t="str">
            <v>Broadway &amp; Wickhamford</v>
          </cell>
          <cell r="B961" t="str">
            <v>E05007900</v>
          </cell>
        </row>
        <row r="962">
          <cell r="A962" t="str">
            <v>Broadwindsor</v>
          </cell>
          <cell r="B962" t="str">
            <v>E05010584</v>
          </cell>
        </row>
        <row r="963">
          <cell r="A963" t="str">
            <v>Brock with Catterall</v>
          </cell>
          <cell r="B963" t="str">
            <v>E05009934</v>
          </cell>
        </row>
        <row r="964">
          <cell r="A964" t="str">
            <v>Brockenhurst &amp; Forest South East</v>
          </cell>
          <cell r="B964" t="str">
            <v>E05004587</v>
          </cell>
        </row>
        <row r="965">
          <cell r="A965" t="str">
            <v>Brockham, Betchworth &amp; Buckland</v>
          </cell>
          <cell r="B965" t="str">
            <v>E05007315</v>
          </cell>
        </row>
        <row r="966">
          <cell r="A966" t="str">
            <v>Brockhurst</v>
          </cell>
          <cell r="B966" t="str">
            <v>E05004535</v>
          </cell>
        </row>
        <row r="967">
          <cell r="A967" t="str">
            <v>Brockley</v>
          </cell>
          <cell r="B967" t="str">
            <v>E05000439</v>
          </cell>
        </row>
        <row r="968">
          <cell r="A968" t="str">
            <v>Brockmoor &amp; Pensnett</v>
          </cell>
          <cell r="B968" t="str">
            <v>E05001239</v>
          </cell>
        </row>
        <row r="969">
          <cell r="A969" t="str">
            <v>Brockwell</v>
          </cell>
          <cell r="B969" t="str">
            <v>E05003326</v>
          </cell>
        </row>
        <row r="970">
          <cell r="A970" t="str">
            <v>Brockworth</v>
          </cell>
          <cell r="B970" t="str">
            <v>E05008564</v>
          </cell>
        </row>
        <row r="971">
          <cell r="A971" t="str">
            <v>Broken Cross &amp; Upton</v>
          </cell>
          <cell r="B971" t="str">
            <v>E05008615</v>
          </cell>
        </row>
        <row r="972">
          <cell r="A972" t="str">
            <v>Bromborough</v>
          </cell>
          <cell r="B972" t="str">
            <v>E05000957</v>
          </cell>
        </row>
        <row r="973">
          <cell r="A973" t="str">
            <v>Bromesberrow &amp; Dymock</v>
          </cell>
          <cell r="B973" t="str">
            <v>E05004341</v>
          </cell>
        </row>
        <row r="974">
          <cell r="A974" t="str">
            <v>Bromham &amp; Biddenham</v>
          </cell>
          <cell r="B974" t="str">
            <v>E05008752</v>
          </cell>
        </row>
        <row r="975">
          <cell r="A975" t="str">
            <v>Bromham, Rowde &amp; Potterne</v>
          </cell>
          <cell r="B975" t="str">
            <v>E05008336</v>
          </cell>
        </row>
        <row r="976">
          <cell r="A976" t="str">
            <v>Bromley</v>
          </cell>
          <cell r="B976" t="str">
            <v>E09000006</v>
          </cell>
        </row>
        <row r="977">
          <cell r="A977" t="str">
            <v>Bromley Common &amp; Keston</v>
          </cell>
          <cell r="B977" t="str">
            <v>E05000108</v>
          </cell>
        </row>
        <row r="978">
          <cell r="A978" t="str">
            <v>Bromley Cross</v>
          </cell>
          <cell r="B978" t="str">
            <v>E05000653</v>
          </cell>
        </row>
        <row r="979">
          <cell r="A979" t="str">
            <v>Bromley North</v>
          </cell>
          <cell r="B979" t="str">
            <v>E05009321</v>
          </cell>
        </row>
        <row r="980">
          <cell r="A980" t="str">
            <v>Bromley South</v>
          </cell>
          <cell r="B980" t="str">
            <v>E05009322</v>
          </cell>
        </row>
        <row r="981">
          <cell r="A981" t="str">
            <v>Bromley Town</v>
          </cell>
          <cell r="B981" t="str">
            <v>E05000109</v>
          </cell>
        </row>
        <row r="982">
          <cell r="A982" t="str">
            <v>Brompton &amp; Hans Town</v>
          </cell>
          <cell r="B982" t="str">
            <v>E05009389</v>
          </cell>
        </row>
        <row r="983">
          <cell r="A983" t="str">
            <v>Brompton-on-Swale &amp; Scorton</v>
          </cell>
          <cell r="B983" t="str">
            <v>E05006276</v>
          </cell>
        </row>
        <row r="984">
          <cell r="A984" t="str">
            <v>Bromsgrove</v>
          </cell>
          <cell r="B984" t="str">
            <v>E07000234</v>
          </cell>
        </row>
        <row r="985">
          <cell r="A985" t="str">
            <v>Bromsgrove Central</v>
          </cell>
          <cell r="B985" t="str">
            <v>E05009829</v>
          </cell>
        </row>
        <row r="986">
          <cell r="A986" t="str">
            <v>Bromyard Bringsty</v>
          </cell>
          <cell r="B986" t="str">
            <v>E05009446</v>
          </cell>
        </row>
        <row r="987">
          <cell r="A987" t="str">
            <v>Bromyard West</v>
          </cell>
          <cell r="B987" t="str">
            <v>E05009447</v>
          </cell>
        </row>
        <row r="988">
          <cell r="A988" t="str">
            <v>Brondesbury Park</v>
          </cell>
          <cell r="B988" t="str">
            <v>E05000087</v>
          </cell>
        </row>
        <row r="989">
          <cell r="A989" t="str">
            <v>Brook</v>
          </cell>
          <cell r="B989" t="str">
            <v>E05007080</v>
          </cell>
        </row>
        <row r="990">
          <cell r="A990" t="str">
            <v>Brooke</v>
          </cell>
          <cell r="B990" t="str">
            <v>E05005891</v>
          </cell>
        </row>
        <row r="991">
          <cell r="A991" t="str">
            <v>Brookfield</v>
          </cell>
          <cell r="B991" t="str">
            <v>E05005271</v>
          </cell>
        </row>
        <row r="992">
          <cell r="A992" t="str">
            <v>Brooklands</v>
          </cell>
          <cell r="B992" t="str">
            <v>E05000306</v>
          </cell>
        </row>
        <row r="993">
          <cell r="A993" t="str">
            <v>Brookmans Park &amp; Little Heath</v>
          </cell>
          <cell r="B993" t="str">
            <v>E05011058</v>
          </cell>
        </row>
        <row r="994">
          <cell r="A994" t="str">
            <v>Brookside</v>
          </cell>
          <cell r="B994" t="str">
            <v>E05008827</v>
          </cell>
        </row>
        <row r="995">
          <cell r="A995" t="str">
            <v>Brookvale &amp; Kings Furlong</v>
          </cell>
          <cell r="B995" t="str">
            <v>E05004434</v>
          </cell>
        </row>
        <row r="996">
          <cell r="A996" t="str">
            <v>Broom Leys</v>
          </cell>
          <cell r="B996" t="str">
            <v>E05010099</v>
          </cell>
        </row>
        <row r="997">
          <cell r="A997" t="str">
            <v>Broomfield &amp; The Walthams</v>
          </cell>
          <cell r="B997" t="str">
            <v>E05004098</v>
          </cell>
        </row>
        <row r="998">
          <cell r="A998" t="str">
            <v>Broomhill</v>
          </cell>
          <cell r="B998" t="str">
            <v>E05008860</v>
          </cell>
        </row>
        <row r="999">
          <cell r="A999" t="str">
            <v>Broomhill &amp; Sharrow Vale</v>
          </cell>
          <cell r="B999" t="str">
            <v>E05010860</v>
          </cell>
        </row>
        <row r="1000">
          <cell r="A1000" t="str">
            <v>Broseley</v>
          </cell>
          <cell r="B1000" t="str">
            <v>E05008147</v>
          </cell>
        </row>
        <row r="1001">
          <cell r="A1001" t="str">
            <v>Brotton</v>
          </cell>
          <cell r="B1001" t="str">
            <v>E05001505</v>
          </cell>
        </row>
        <row r="1002">
          <cell r="A1002" t="str">
            <v>Brough</v>
          </cell>
          <cell r="B1002" t="str">
            <v>E05003209</v>
          </cell>
        </row>
        <row r="1003">
          <cell r="A1003" t="str">
            <v>Broughton</v>
          </cell>
          <cell r="B1003" t="str">
            <v>E05000761</v>
          </cell>
        </row>
        <row r="1004">
          <cell r="A1004" t="str">
            <v>Broughton &amp; Appleby</v>
          </cell>
          <cell r="B1004" t="str">
            <v>E05001735</v>
          </cell>
        </row>
        <row r="1005">
          <cell r="A1005" t="str">
            <v>Broughton &amp; Stockbridge</v>
          </cell>
          <cell r="B1005" t="str">
            <v>E05004635</v>
          </cell>
        </row>
        <row r="1006">
          <cell r="A1006" t="str">
            <v>Broughton Astley-Astley</v>
          </cell>
          <cell r="B1006" t="str">
            <v>E05005456</v>
          </cell>
        </row>
        <row r="1007">
          <cell r="A1007" t="str">
            <v>Broughton Astley-Broughton</v>
          </cell>
          <cell r="B1007" t="str">
            <v>E05005457</v>
          </cell>
        </row>
        <row r="1008">
          <cell r="A1008" t="str">
            <v>Broughton Astley-Primethorpe</v>
          </cell>
          <cell r="B1008" t="str">
            <v>E05005458</v>
          </cell>
        </row>
        <row r="1009">
          <cell r="A1009" t="str">
            <v>Broughton Astley-Sutton</v>
          </cell>
          <cell r="B1009" t="str">
            <v>E05005459</v>
          </cell>
        </row>
        <row r="1010">
          <cell r="A1010" t="str">
            <v>Broughton St Bridget's</v>
          </cell>
          <cell r="B1010" t="str">
            <v>E05003117</v>
          </cell>
        </row>
        <row r="1011">
          <cell r="A1011" t="str">
            <v>Brown Clee</v>
          </cell>
          <cell r="B1011" t="str">
            <v>E05008148</v>
          </cell>
        </row>
        <row r="1012">
          <cell r="A1012" t="str">
            <v>Brown Edge &amp; Endon</v>
          </cell>
          <cell r="B1012" t="str">
            <v>E05007046</v>
          </cell>
        </row>
        <row r="1013">
          <cell r="A1013" t="str">
            <v>Brownhills</v>
          </cell>
          <cell r="B1013" t="str">
            <v>E05001308</v>
          </cell>
        </row>
        <row r="1014">
          <cell r="A1014" t="str">
            <v>Brownswood</v>
          </cell>
          <cell r="B1014" t="str">
            <v>E05009367</v>
          </cell>
        </row>
        <row r="1015">
          <cell r="A1015" t="str">
            <v>Broxbourne</v>
          </cell>
          <cell r="B1015" t="str">
            <v>E07000095</v>
          </cell>
        </row>
        <row r="1016">
          <cell r="A1016" t="str">
            <v>Broxbourne &amp; Hoddesdon South</v>
          </cell>
          <cell r="B1016" t="str">
            <v>E05009002</v>
          </cell>
        </row>
        <row r="1017">
          <cell r="A1017" t="str">
            <v>Broxtowe</v>
          </cell>
          <cell r="B1017" t="str">
            <v>E07000172</v>
          </cell>
        </row>
        <row r="1018">
          <cell r="A1018" t="str">
            <v>Bruce Grove</v>
          </cell>
          <cell r="B1018" t="str">
            <v>E05000268</v>
          </cell>
        </row>
        <row r="1019">
          <cell r="A1019" t="str">
            <v>Brumby</v>
          </cell>
          <cell r="B1019" t="str">
            <v>E05001736</v>
          </cell>
        </row>
        <row r="1020">
          <cell r="A1020" t="str">
            <v>Brundall</v>
          </cell>
          <cell r="B1020" t="str">
            <v>E05005760</v>
          </cell>
        </row>
        <row r="1021">
          <cell r="A1021" t="str">
            <v>Brunel</v>
          </cell>
          <cell r="B1021" t="str">
            <v>E05000326</v>
          </cell>
        </row>
        <row r="1022">
          <cell r="A1022" t="str">
            <v>Brunshaw</v>
          </cell>
          <cell r="B1022" t="str">
            <v>E05005152</v>
          </cell>
        </row>
        <row r="1023">
          <cell r="A1023" t="str">
            <v>Brunswick</v>
          </cell>
          <cell r="B1023" t="str">
            <v>E05001646</v>
          </cell>
        </row>
        <row r="1024">
          <cell r="A1024" t="str">
            <v>Brunswick &amp; Adelaide</v>
          </cell>
          <cell r="B1024" t="str">
            <v>E05002420</v>
          </cell>
        </row>
        <row r="1025">
          <cell r="A1025" t="str">
            <v>Brunswick Park</v>
          </cell>
          <cell r="B1025" t="str">
            <v>E05000043</v>
          </cell>
        </row>
        <row r="1026">
          <cell r="A1026" t="str">
            <v>Bruton</v>
          </cell>
          <cell r="B1026" t="str">
            <v>E05006821</v>
          </cell>
        </row>
        <row r="1027">
          <cell r="A1027" t="str">
            <v>Bryanston &amp; Dorset Square</v>
          </cell>
          <cell r="B1027" t="str">
            <v>E05000632</v>
          </cell>
        </row>
        <row r="1028">
          <cell r="A1028" t="str">
            <v>Brympton</v>
          </cell>
          <cell r="B1028" t="str">
            <v>E05006822</v>
          </cell>
        </row>
        <row r="1029">
          <cell r="A1029" t="str">
            <v>Bryn</v>
          </cell>
          <cell r="B1029" t="str">
            <v>E05000846</v>
          </cell>
        </row>
        <row r="1030">
          <cell r="A1030" t="str">
            <v>Buckden</v>
          </cell>
          <cell r="B1030" t="str">
            <v>E05008526</v>
          </cell>
        </row>
        <row r="1031">
          <cell r="A1031" t="str">
            <v>Buckhurst Hill East</v>
          </cell>
          <cell r="B1031" t="str">
            <v>E05004148</v>
          </cell>
        </row>
        <row r="1032">
          <cell r="A1032" t="str">
            <v>Buckhurst Hill West</v>
          </cell>
          <cell r="B1032" t="str">
            <v>E05004149</v>
          </cell>
        </row>
        <row r="1033">
          <cell r="A1033" t="str">
            <v>Buckingham</v>
          </cell>
          <cell r="B1033" t="str">
            <v>E05007562</v>
          </cell>
        </row>
        <row r="1034">
          <cell r="A1034" t="str">
            <v>Buckingham North</v>
          </cell>
          <cell r="B1034" t="str">
            <v>E05010334</v>
          </cell>
        </row>
        <row r="1035">
          <cell r="A1035" t="str">
            <v>Buckingham South</v>
          </cell>
          <cell r="B1035" t="str">
            <v>E05010335</v>
          </cell>
        </row>
        <row r="1036">
          <cell r="A1036" t="str">
            <v>Buckland</v>
          </cell>
          <cell r="B1036" t="str">
            <v>E05004588</v>
          </cell>
        </row>
        <row r="1037">
          <cell r="A1037" t="str">
            <v>Buckland &amp; Milber</v>
          </cell>
          <cell r="B1037" t="str">
            <v>E05003595</v>
          </cell>
        </row>
        <row r="1038">
          <cell r="A1038" t="str">
            <v>Buckland Monachorum</v>
          </cell>
          <cell r="B1038" t="str">
            <v>E05010552</v>
          </cell>
        </row>
        <row r="1039">
          <cell r="A1039" t="str">
            <v>Bucklebury</v>
          </cell>
          <cell r="B1039" t="str">
            <v>E05002292</v>
          </cell>
        </row>
        <row r="1040">
          <cell r="A1040" t="str">
            <v>Bucklow-St Martins</v>
          </cell>
          <cell r="B1040" t="str">
            <v>E05000824</v>
          </cell>
        </row>
        <row r="1041">
          <cell r="A1041" t="str">
            <v>Buckshaw &amp; Worden</v>
          </cell>
          <cell r="B1041" t="str">
            <v>E05010218</v>
          </cell>
        </row>
        <row r="1042">
          <cell r="A1042" t="str">
            <v>Buckskin</v>
          </cell>
          <cell r="B1042" t="str">
            <v>E05004435</v>
          </cell>
        </row>
        <row r="1043">
          <cell r="A1043" t="str">
            <v>Budbrooke</v>
          </cell>
          <cell r="B1043" t="str">
            <v>E05009783</v>
          </cell>
        </row>
        <row r="1044">
          <cell r="A1044" t="str">
            <v>Bude</v>
          </cell>
          <cell r="B1044" t="str">
            <v>E05009164</v>
          </cell>
        </row>
        <row r="1045">
          <cell r="A1045" t="str">
            <v>Budleigh</v>
          </cell>
          <cell r="B1045" t="str">
            <v>E05003463</v>
          </cell>
        </row>
        <row r="1046">
          <cell r="A1046" t="str">
            <v>Budshead</v>
          </cell>
          <cell r="B1046" t="str">
            <v>E05002078</v>
          </cell>
        </row>
        <row r="1047">
          <cell r="A1047" t="str">
            <v>Bugle</v>
          </cell>
          <cell r="B1047" t="str">
            <v>E05009165</v>
          </cell>
        </row>
        <row r="1048">
          <cell r="A1048" t="str">
            <v>Bulbarrow</v>
          </cell>
          <cell r="B1048" t="str">
            <v>E05010002</v>
          </cell>
        </row>
        <row r="1049">
          <cell r="A1049" t="str">
            <v>Bulford, Allington &amp; Figheldean</v>
          </cell>
          <cell r="B1049" t="str">
            <v>E05008337</v>
          </cell>
        </row>
        <row r="1050">
          <cell r="A1050" t="str">
            <v>Bulk</v>
          </cell>
          <cell r="B1050" t="str">
            <v>E05009594</v>
          </cell>
        </row>
        <row r="1051">
          <cell r="A1051" t="str">
            <v>Bulkington</v>
          </cell>
          <cell r="B1051" t="str">
            <v>E05007479</v>
          </cell>
        </row>
        <row r="1052">
          <cell r="A1052" t="str">
            <v>Bull Farm &amp; Pleasley Hill</v>
          </cell>
          <cell r="B1052" t="str">
            <v>E05008861</v>
          </cell>
        </row>
        <row r="1053">
          <cell r="A1053" t="str">
            <v>Bullbrook</v>
          </cell>
          <cell r="B1053" t="str">
            <v>E05002273</v>
          </cell>
        </row>
        <row r="1054">
          <cell r="A1054" t="str">
            <v>Bulmershe &amp; Whitegates</v>
          </cell>
          <cell r="B1054" t="str">
            <v>E05002374</v>
          </cell>
        </row>
        <row r="1055">
          <cell r="A1055" t="str">
            <v>Bulwell</v>
          </cell>
          <cell r="B1055" t="str">
            <v>E05001829</v>
          </cell>
        </row>
        <row r="1056">
          <cell r="A1056" t="str">
            <v>Bulwell Forest</v>
          </cell>
          <cell r="B1056" t="str">
            <v>E05001830</v>
          </cell>
        </row>
        <row r="1057">
          <cell r="A1057" t="str">
            <v>Bumpstead</v>
          </cell>
          <cell r="B1057" t="str">
            <v>E05010371</v>
          </cell>
        </row>
        <row r="1058">
          <cell r="A1058" t="str">
            <v>Bunbury</v>
          </cell>
          <cell r="B1058" t="str">
            <v>E05008616</v>
          </cell>
        </row>
        <row r="1059">
          <cell r="A1059" t="str">
            <v>Bungay</v>
          </cell>
          <cell r="B1059" t="str">
            <v>E05007231</v>
          </cell>
        </row>
        <row r="1060">
          <cell r="A1060" t="str">
            <v>Bunhill</v>
          </cell>
          <cell r="B1060" t="str">
            <v>E05000367</v>
          </cell>
        </row>
        <row r="1061">
          <cell r="A1061" t="str">
            <v>Bunny</v>
          </cell>
          <cell r="B1061" t="str">
            <v>E05009711</v>
          </cell>
        </row>
        <row r="1062">
          <cell r="A1062" t="str">
            <v>Buntingford</v>
          </cell>
          <cell r="B1062" t="str">
            <v>E05004722</v>
          </cell>
        </row>
        <row r="1063">
          <cell r="A1063" t="str">
            <v>Bunwell</v>
          </cell>
          <cell r="B1063" t="str">
            <v>E05005892</v>
          </cell>
        </row>
        <row r="1064">
          <cell r="A1064" t="str">
            <v>Burbage</v>
          </cell>
          <cell r="B1064" t="str">
            <v>E05010625</v>
          </cell>
        </row>
        <row r="1065">
          <cell r="A1065" t="str">
            <v>Burbage &amp; the Bedwyns</v>
          </cell>
          <cell r="B1065" t="str">
            <v>E05008338</v>
          </cell>
        </row>
        <row r="1066">
          <cell r="A1066" t="str">
            <v>Burbage Sketchley &amp; Stretton</v>
          </cell>
          <cell r="B1066" t="str">
            <v>E05005483</v>
          </cell>
        </row>
        <row r="1067">
          <cell r="A1067" t="str">
            <v>Burbage St Catherines &amp; Lash Hill</v>
          </cell>
          <cell r="B1067" t="str">
            <v>E05005482</v>
          </cell>
        </row>
        <row r="1068">
          <cell r="A1068" t="str">
            <v>Bures St Mary</v>
          </cell>
          <cell r="B1068" t="str">
            <v>E05007081</v>
          </cell>
        </row>
        <row r="1069">
          <cell r="A1069" t="str">
            <v>Burford</v>
          </cell>
          <cell r="B1069" t="str">
            <v>E05009363</v>
          </cell>
        </row>
        <row r="1070">
          <cell r="A1070" t="str">
            <v>Burgess Hill Dunstall</v>
          </cell>
          <cell r="B1070" t="str">
            <v>E05007671</v>
          </cell>
        </row>
        <row r="1071">
          <cell r="A1071" t="str">
            <v>Burgess Hill Franklands</v>
          </cell>
          <cell r="B1071" t="str">
            <v>E05007672</v>
          </cell>
        </row>
        <row r="1072">
          <cell r="A1072" t="str">
            <v>Burgess Hill Leylands</v>
          </cell>
          <cell r="B1072" t="str">
            <v>E05007673</v>
          </cell>
        </row>
        <row r="1073">
          <cell r="A1073" t="str">
            <v>Burgess Hill Meeds</v>
          </cell>
          <cell r="B1073" t="str">
            <v>E05007674</v>
          </cell>
        </row>
        <row r="1074">
          <cell r="A1074" t="str">
            <v>Burgess Hill St Andrews</v>
          </cell>
          <cell r="B1074" t="str">
            <v>E05007675</v>
          </cell>
        </row>
        <row r="1075">
          <cell r="A1075" t="str">
            <v>Burgess Hill Victoria</v>
          </cell>
          <cell r="B1075" t="str">
            <v>E05007676</v>
          </cell>
        </row>
        <row r="1076">
          <cell r="A1076" t="str">
            <v>Burgh</v>
          </cell>
          <cell r="B1076" t="str">
            <v>E05003162</v>
          </cell>
        </row>
        <row r="1077">
          <cell r="A1077" t="str">
            <v>Burgh le Marsh</v>
          </cell>
          <cell r="B1077" t="str">
            <v>E05009875</v>
          </cell>
        </row>
        <row r="1078">
          <cell r="A1078" t="str">
            <v>Burghclere, Highclere &amp; St Mary Bourne</v>
          </cell>
          <cell r="B1078" t="str">
            <v>E05004436</v>
          </cell>
        </row>
        <row r="1079">
          <cell r="A1079" t="str">
            <v>Burghfield</v>
          </cell>
          <cell r="B1079" t="str">
            <v>E05002293</v>
          </cell>
        </row>
        <row r="1080">
          <cell r="A1080" t="str">
            <v>Burham &amp; Wouldham</v>
          </cell>
          <cell r="B1080" t="str">
            <v>E05009571</v>
          </cell>
        </row>
        <row r="1081">
          <cell r="A1081" t="str">
            <v>Burlingham</v>
          </cell>
          <cell r="B1081" t="str">
            <v>E05005761</v>
          </cell>
        </row>
        <row r="1082">
          <cell r="A1082" t="str">
            <v>Burmantofts &amp; Richmond Hill</v>
          </cell>
          <cell r="B1082" t="str">
            <v>E05001417</v>
          </cell>
        </row>
        <row r="1083">
          <cell r="A1083" t="str">
            <v>Burn Valley</v>
          </cell>
          <cell r="B1083" t="str">
            <v>E05008942</v>
          </cell>
        </row>
        <row r="1084">
          <cell r="A1084" t="str">
            <v>Burnage</v>
          </cell>
          <cell r="B1084" t="str">
            <v>E05000692</v>
          </cell>
        </row>
        <row r="1085">
          <cell r="A1085" t="str">
            <v>Burnell</v>
          </cell>
          <cell r="B1085" t="str">
            <v>E05008149</v>
          </cell>
        </row>
        <row r="1086">
          <cell r="A1086" t="str">
            <v>Burneside</v>
          </cell>
          <cell r="B1086" t="str">
            <v>E05003238</v>
          </cell>
        </row>
        <row r="1087">
          <cell r="A1087" t="str">
            <v>Burngreave</v>
          </cell>
          <cell r="B1087" t="str">
            <v>E05010861</v>
          </cell>
        </row>
        <row r="1088">
          <cell r="A1088" t="str">
            <v>Burnham</v>
          </cell>
          <cell r="B1088" t="str">
            <v>E05005803</v>
          </cell>
        </row>
        <row r="1089">
          <cell r="A1089" t="str">
            <v>Burnham Central</v>
          </cell>
          <cell r="B1089" t="str">
            <v>E05008902</v>
          </cell>
        </row>
        <row r="1090">
          <cell r="A1090" t="str">
            <v>Burnham Church &amp; Beeches</v>
          </cell>
          <cell r="B1090" t="str">
            <v>E05010571</v>
          </cell>
        </row>
        <row r="1091">
          <cell r="A1091" t="str">
            <v>Burnham Lent Rise &amp; Taplow</v>
          </cell>
          <cell r="B1091" t="str">
            <v>E05010572</v>
          </cell>
        </row>
        <row r="1092">
          <cell r="A1092" t="str">
            <v>Burnham North</v>
          </cell>
          <cell r="B1092" t="str">
            <v>E05008903</v>
          </cell>
        </row>
        <row r="1093">
          <cell r="A1093" t="str">
            <v>Burnham-on-Crouch North</v>
          </cell>
          <cell r="B1093" t="str">
            <v>E05004191</v>
          </cell>
        </row>
        <row r="1094">
          <cell r="A1094" t="str">
            <v>Burnham-on-Crouch South</v>
          </cell>
          <cell r="B1094" t="str">
            <v>E05004192</v>
          </cell>
        </row>
        <row r="1095">
          <cell r="A1095" t="str">
            <v>Burnley</v>
          </cell>
          <cell r="B1095" t="str">
            <v>E07000117</v>
          </cell>
        </row>
        <row r="1096">
          <cell r="A1096" t="str">
            <v>Burnopfield &amp; Dipton</v>
          </cell>
          <cell r="B1096" t="str">
            <v>E05009042</v>
          </cell>
        </row>
        <row r="1097">
          <cell r="A1097" t="str">
            <v>Burnt Oak</v>
          </cell>
          <cell r="B1097" t="str">
            <v>E05000044</v>
          </cell>
        </row>
        <row r="1098">
          <cell r="A1098" t="str">
            <v>Burpham</v>
          </cell>
          <cell r="B1098" t="str">
            <v>E05007289</v>
          </cell>
        </row>
        <row r="1099">
          <cell r="A1099" t="str">
            <v>Burrator</v>
          </cell>
          <cell r="B1099" t="str">
            <v>E05010553</v>
          </cell>
        </row>
        <row r="1100">
          <cell r="A1100" t="str">
            <v>Burringham &amp; Gunness</v>
          </cell>
          <cell r="B1100" t="str">
            <v>E05001737</v>
          </cell>
        </row>
        <row r="1101">
          <cell r="A1101" t="str">
            <v>Burrow Hill</v>
          </cell>
          <cell r="B1101" t="str">
            <v>E05006823</v>
          </cell>
        </row>
        <row r="1102">
          <cell r="A1102" t="str">
            <v>Burrsville</v>
          </cell>
          <cell r="B1102" t="str">
            <v>E05004233</v>
          </cell>
        </row>
        <row r="1103">
          <cell r="A1103" t="str">
            <v>Burscough East</v>
          </cell>
          <cell r="B1103" t="str">
            <v>E05005361</v>
          </cell>
        </row>
        <row r="1104">
          <cell r="A1104" t="str">
            <v>Burscough West</v>
          </cell>
          <cell r="B1104" t="str">
            <v>E05005362</v>
          </cell>
        </row>
        <row r="1105">
          <cell r="A1105" t="str">
            <v>Bursledon &amp; Old Netley</v>
          </cell>
          <cell r="B1105" t="str">
            <v>E05004500</v>
          </cell>
        </row>
        <row r="1106">
          <cell r="A1106" t="str">
            <v>Burslem Central</v>
          </cell>
          <cell r="B1106" t="str">
            <v>E05008723</v>
          </cell>
        </row>
        <row r="1107">
          <cell r="A1107" t="str">
            <v>Burslem Park</v>
          </cell>
          <cell r="B1107" t="str">
            <v>E05008724</v>
          </cell>
        </row>
        <row r="1108">
          <cell r="A1108" t="str">
            <v>Burstead</v>
          </cell>
          <cell r="B1108" t="str">
            <v>E05004023</v>
          </cell>
        </row>
        <row r="1109">
          <cell r="A1109" t="str">
            <v>Burstow, Horne &amp; Outwood</v>
          </cell>
          <cell r="B1109" t="str">
            <v>E05007410</v>
          </cell>
        </row>
        <row r="1110">
          <cell r="A1110" t="str">
            <v>Burton</v>
          </cell>
          <cell r="B1110" t="str">
            <v>E05006922</v>
          </cell>
        </row>
        <row r="1111">
          <cell r="A1111" t="str">
            <v>Burton &amp; Holme</v>
          </cell>
          <cell r="B1111" t="str">
            <v>E05003239</v>
          </cell>
        </row>
        <row r="1112">
          <cell r="A1112" t="str">
            <v>Burton &amp; Winkton</v>
          </cell>
          <cell r="B1112" t="str">
            <v>E05003660</v>
          </cell>
        </row>
        <row r="1113">
          <cell r="A1113" t="str">
            <v>Burton Bradstock</v>
          </cell>
          <cell r="B1113" t="str">
            <v>E05010585</v>
          </cell>
        </row>
        <row r="1114">
          <cell r="A1114" t="str">
            <v>Burton Latimer</v>
          </cell>
          <cell r="B1114" t="str">
            <v>E05005991</v>
          </cell>
        </row>
        <row r="1115">
          <cell r="A1115" t="str">
            <v>Burton upon Stather &amp; Winterton</v>
          </cell>
          <cell r="B1115" t="str">
            <v>E05001738</v>
          </cell>
        </row>
        <row r="1116">
          <cell r="A1116" t="str">
            <v>Burtonwood &amp; Winwick</v>
          </cell>
          <cell r="B1116" t="str">
            <v>E05011027</v>
          </cell>
        </row>
        <row r="1117">
          <cell r="A1117" t="str">
            <v>Burwell</v>
          </cell>
          <cell r="B1117" t="str">
            <v>E05002717</v>
          </cell>
        </row>
        <row r="1118">
          <cell r="A1118" t="str">
            <v>Bury</v>
          </cell>
          <cell r="B1118" t="str">
            <v>E08000002</v>
          </cell>
        </row>
        <row r="1119">
          <cell r="A1119" t="str">
            <v>Bush Fair</v>
          </cell>
          <cell r="B1119" t="str">
            <v>E05004179</v>
          </cell>
        </row>
        <row r="1120">
          <cell r="A1120" t="str">
            <v>Bush Hill Park</v>
          </cell>
          <cell r="B1120" t="str">
            <v>E05000194</v>
          </cell>
        </row>
        <row r="1121">
          <cell r="A1121" t="str">
            <v>Bushbury North</v>
          </cell>
          <cell r="B1121" t="str">
            <v>E05001324</v>
          </cell>
        </row>
        <row r="1122">
          <cell r="A1122" t="str">
            <v>Bushbury South &amp; Low Hill</v>
          </cell>
          <cell r="B1122" t="str">
            <v>E05001325</v>
          </cell>
        </row>
        <row r="1123">
          <cell r="A1123" t="str">
            <v>Bushell</v>
          </cell>
          <cell r="B1123" t="str">
            <v>E05003596</v>
          </cell>
        </row>
        <row r="1124">
          <cell r="A1124" t="str">
            <v>Bushey Heath</v>
          </cell>
          <cell r="B1124" t="str">
            <v>E05004752</v>
          </cell>
        </row>
        <row r="1125">
          <cell r="A1125" t="str">
            <v>Bushey North</v>
          </cell>
          <cell r="B1125" t="str">
            <v>E05004753</v>
          </cell>
        </row>
        <row r="1126">
          <cell r="A1126" t="str">
            <v>Bushey Park</v>
          </cell>
          <cell r="B1126" t="str">
            <v>E05004754</v>
          </cell>
        </row>
        <row r="1127">
          <cell r="A1127" t="str">
            <v>Bushey St James</v>
          </cell>
          <cell r="B1127" t="str">
            <v>E05004755</v>
          </cell>
        </row>
        <row r="1128">
          <cell r="A1128" t="str">
            <v>Butleigh &amp; Baltonsborough</v>
          </cell>
          <cell r="B1128" t="str">
            <v>E05006763</v>
          </cell>
        </row>
        <row r="1129">
          <cell r="A1129" t="str">
            <v>Butt Lane</v>
          </cell>
          <cell r="B1129" t="str">
            <v>E05006966</v>
          </cell>
        </row>
        <row r="1130">
          <cell r="A1130" t="str">
            <v>Butts Ash &amp; Dibden Purlieu</v>
          </cell>
          <cell r="B1130" t="str">
            <v>E05004589</v>
          </cell>
        </row>
        <row r="1131">
          <cell r="A1131" t="str">
            <v>Buxted &amp; Maresfield</v>
          </cell>
          <cell r="B1131" t="str">
            <v>E05003987</v>
          </cell>
        </row>
        <row r="1132">
          <cell r="A1132" t="str">
            <v>Buxton</v>
          </cell>
          <cell r="B1132" t="str">
            <v>E05005762</v>
          </cell>
        </row>
        <row r="1133">
          <cell r="A1133" t="str">
            <v>Buxton Central</v>
          </cell>
          <cell r="B1133" t="str">
            <v>E05010626</v>
          </cell>
        </row>
        <row r="1134">
          <cell r="A1134" t="str">
            <v>By Brook</v>
          </cell>
          <cell r="B1134" t="str">
            <v>E05008339</v>
          </cell>
        </row>
        <row r="1135">
          <cell r="A1135" t="str">
            <v>Bybrook</v>
          </cell>
          <cell r="B1135" t="str">
            <v>E05004872</v>
          </cell>
        </row>
        <row r="1136">
          <cell r="A1136" t="str">
            <v>Byfleet &amp; West Byfleet</v>
          </cell>
          <cell r="B1136" t="str">
            <v>E05010795</v>
          </cell>
        </row>
        <row r="1137">
          <cell r="A1137" t="str">
            <v>Byker</v>
          </cell>
          <cell r="B1137" t="str">
            <v>E05001091</v>
          </cell>
        </row>
        <row r="1138">
          <cell r="A1138" t="str">
            <v>Byram &amp; Brotherton</v>
          </cell>
          <cell r="B1138" t="str">
            <v>E05010047</v>
          </cell>
        </row>
        <row r="1139">
          <cell r="A1139" t="str">
            <v>Bywell</v>
          </cell>
          <cell r="B1139" t="str">
            <v>E05009106</v>
          </cell>
        </row>
        <row r="1140">
          <cell r="A1140" t="str">
            <v>Cadbury</v>
          </cell>
          <cell r="B1140" t="str">
            <v>E05003511</v>
          </cell>
        </row>
        <row r="1141">
          <cell r="A1141" t="str">
            <v>Caddington</v>
          </cell>
          <cell r="B1141" t="str">
            <v>E05008784</v>
          </cell>
        </row>
        <row r="1142">
          <cell r="A1142" t="str">
            <v>Cadeby, Carlton &amp; Market Bosworth with Shackerstone</v>
          </cell>
          <cell r="B1142" t="str">
            <v>E05005484</v>
          </cell>
        </row>
        <row r="1143">
          <cell r="A1143" t="str">
            <v>Cadishead</v>
          </cell>
          <cell r="B1143" t="str">
            <v>E05000762</v>
          </cell>
        </row>
        <row r="1144">
          <cell r="A1144" t="str">
            <v>Cadley</v>
          </cell>
          <cell r="B1144" t="str">
            <v>E05005272</v>
          </cell>
        </row>
        <row r="1145">
          <cell r="A1145" t="str">
            <v>Cadwell</v>
          </cell>
          <cell r="B1145" t="str">
            <v>E05004764</v>
          </cell>
        </row>
        <row r="1146">
          <cell r="A1146" t="str">
            <v>Cage Green</v>
          </cell>
          <cell r="B1146" t="str">
            <v>E05009572</v>
          </cell>
        </row>
        <row r="1147">
          <cell r="A1147" t="str">
            <v>Cainscross</v>
          </cell>
          <cell r="B1147" t="str">
            <v>E05010971</v>
          </cell>
        </row>
        <row r="1148">
          <cell r="A1148" t="str">
            <v>Caister North</v>
          </cell>
          <cell r="B1148" t="str">
            <v>E05005786</v>
          </cell>
        </row>
        <row r="1149">
          <cell r="A1149" t="str">
            <v>Caister South</v>
          </cell>
          <cell r="B1149" t="str">
            <v>E05005787</v>
          </cell>
        </row>
        <row r="1150">
          <cell r="A1150" t="str">
            <v>Caistor &amp; Yarborough</v>
          </cell>
          <cell r="B1150" t="str">
            <v>E05009637</v>
          </cell>
        </row>
        <row r="1151">
          <cell r="A1151" t="str">
            <v>Calcot</v>
          </cell>
          <cell r="B1151" t="str">
            <v>E05002294</v>
          </cell>
        </row>
        <row r="1152">
          <cell r="A1152" t="str">
            <v>Caldecote</v>
          </cell>
          <cell r="B1152" t="str">
            <v>E05002796</v>
          </cell>
        </row>
        <row r="1153">
          <cell r="A1153" t="str">
            <v>Calder</v>
          </cell>
          <cell r="B1153" t="str">
            <v>E05001372</v>
          </cell>
        </row>
        <row r="1154">
          <cell r="A1154" t="str">
            <v>Calderdale</v>
          </cell>
          <cell r="B1154" t="str">
            <v>E08000033</v>
          </cell>
        </row>
        <row r="1155">
          <cell r="A1155" t="str">
            <v>Caledonian</v>
          </cell>
          <cell r="B1155" t="str">
            <v>E05000368</v>
          </cell>
        </row>
        <row r="1156">
          <cell r="A1156" t="str">
            <v>Callington</v>
          </cell>
          <cell r="B1156" t="str">
            <v>E05009166</v>
          </cell>
        </row>
        <row r="1157">
          <cell r="A1157" t="str">
            <v>Callowland</v>
          </cell>
          <cell r="B1157" t="str">
            <v>E05011046</v>
          </cell>
        </row>
        <row r="1158">
          <cell r="A1158" t="str">
            <v>Calne Central</v>
          </cell>
          <cell r="B1158" t="str">
            <v>E05008340</v>
          </cell>
        </row>
        <row r="1159">
          <cell r="A1159" t="str">
            <v>Calne Chilvester &amp; Abberd</v>
          </cell>
          <cell r="B1159" t="str">
            <v>E05008341</v>
          </cell>
        </row>
        <row r="1160">
          <cell r="A1160" t="str">
            <v>Calne North</v>
          </cell>
          <cell r="B1160" t="str">
            <v>E05008342</v>
          </cell>
        </row>
        <row r="1161">
          <cell r="A1161" t="str">
            <v>Calne Rural</v>
          </cell>
          <cell r="B1161" t="str">
            <v>E05008343</v>
          </cell>
        </row>
        <row r="1162">
          <cell r="A1162" t="str">
            <v>Calne South &amp; Cherhill</v>
          </cell>
          <cell r="B1162" t="str">
            <v>E05008344</v>
          </cell>
        </row>
        <row r="1163">
          <cell r="A1163" t="str">
            <v>Calver</v>
          </cell>
          <cell r="B1163" t="str">
            <v>E05003347</v>
          </cell>
        </row>
        <row r="1164">
          <cell r="A1164" t="str">
            <v>Calverley &amp; Farsley</v>
          </cell>
          <cell r="B1164" t="str">
            <v>E05001418</v>
          </cell>
        </row>
        <row r="1165">
          <cell r="A1165" t="str">
            <v>Calverton</v>
          </cell>
          <cell r="B1165" t="str">
            <v>E05009690</v>
          </cell>
        </row>
        <row r="1166">
          <cell r="A1166" t="str">
            <v>Cam East</v>
          </cell>
          <cell r="B1166" t="str">
            <v>E05010972</v>
          </cell>
        </row>
        <row r="1167">
          <cell r="A1167" t="str">
            <v>Cam West</v>
          </cell>
          <cell r="B1167" t="str">
            <v>E05010973</v>
          </cell>
        </row>
        <row r="1168">
          <cell r="A1168" t="str">
            <v>Camberwell Green</v>
          </cell>
          <cell r="B1168" t="str">
            <v>E05000535</v>
          </cell>
        </row>
        <row r="1169">
          <cell r="A1169" t="str">
            <v>Camblesforth &amp; Carlton</v>
          </cell>
          <cell r="B1169" t="str">
            <v>E05010048</v>
          </cell>
        </row>
        <row r="1170">
          <cell r="A1170" t="str">
            <v>Camborne Pendarves</v>
          </cell>
          <cell r="B1170" t="str">
            <v>E05009167</v>
          </cell>
        </row>
        <row r="1171">
          <cell r="A1171" t="str">
            <v>Camborne Roskear</v>
          </cell>
          <cell r="B1171" t="str">
            <v>E05009168</v>
          </cell>
        </row>
        <row r="1172">
          <cell r="A1172" t="str">
            <v>Camborne Trelowarren</v>
          </cell>
          <cell r="B1172" t="str">
            <v>E05009169</v>
          </cell>
        </row>
        <row r="1173">
          <cell r="A1173" t="str">
            <v>Camborne Treslothan</v>
          </cell>
          <cell r="B1173" t="str">
            <v>E05009170</v>
          </cell>
        </row>
        <row r="1174">
          <cell r="A1174" t="str">
            <v>Camborne Treswithian</v>
          </cell>
          <cell r="B1174" t="str">
            <v>E05009171</v>
          </cell>
        </row>
        <row r="1175">
          <cell r="A1175" t="str">
            <v>Cambridge</v>
          </cell>
          <cell r="B1175" t="str">
            <v>E07000008</v>
          </cell>
        </row>
        <row r="1176">
          <cell r="A1176" t="str">
            <v>Camden</v>
          </cell>
          <cell r="B1176" t="str">
            <v>E09000007</v>
          </cell>
        </row>
        <row r="1177">
          <cell r="A1177" t="str">
            <v>Camden Town with Primrose Hill</v>
          </cell>
          <cell r="B1177" t="str">
            <v>E05000130</v>
          </cell>
        </row>
        <row r="1178">
          <cell r="A1178" t="str">
            <v>Camelford</v>
          </cell>
          <cell r="B1178" t="str">
            <v>E05009172</v>
          </cell>
        </row>
        <row r="1179">
          <cell r="A1179" t="str">
            <v>Camelot</v>
          </cell>
          <cell r="B1179" t="str">
            <v>E05006824</v>
          </cell>
        </row>
        <row r="1180">
          <cell r="A1180" t="str">
            <v>Camp Hill</v>
          </cell>
          <cell r="B1180" t="str">
            <v>E05007480</v>
          </cell>
        </row>
        <row r="1181">
          <cell r="A1181" t="str">
            <v>Campbell Park &amp; Old Woughton</v>
          </cell>
          <cell r="B1181" t="str">
            <v>E05009411</v>
          </cell>
        </row>
        <row r="1182">
          <cell r="A1182" t="str">
            <v>Campden</v>
          </cell>
          <cell r="B1182" t="str">
            <v>E05009390</v>
          </cell>
        </row>
        <row r="1183">
          <cell r="A1183" t="str">
            <v>Campden &amp; Vale</v>
          </cell>
          <cell r="B1183" t="str">
            <v>E05010700</v>
          </cell>
        </row>
        <row r="1184">
          <cell r="A1184" t="str">
            <v>Camperdown</v>
          </cell>
          <cell r="B1184" t="str">
            <v>E05001117</v>
          </cell>
        </row>
        <row r="1185">
          <cell r="A1185" t="str">
            <v>Canalside</v>
          </cell>
          <cell r="B1185" t="str">
            <v>E05010796</v>
          </cell>
        </row>
        <row r="1186">
          <cell r="A1186" t="str">
            <v>Canary Wharf</v>
          </cell>
          <cell r="B1186" t="str">
            <v>E05009323</v>
          </cell>
        </row>
        <row r="1187">
          <cell r="A1187" t="str">
            <v>Canbury</v>
          </cell>
          <cell r="B1187" t="str">
            <v>E05000403</v>
          </cell>
        </row>
        <row r="1188">
          <cell r="A1188" t="str">
            <v>Canford Cliffs</v>
          </cell>
          <cell r="B1188" t="str">
            <v>E05010538</v>
          </cell>
        </row>
        <row r="1189">
          <cell r="A1189" t="str">
            <v>Canford Heath East</v>
          </cell>
          <cell r="B1189" t="str">
            <v>E05010539</v>
          </cell>
        </row>
        <row r="1190">
          <cell r="A1190" t="str">
            <v>Canford Heath West</v>
          </cell>
          <cell r="B1190" t="str">
            <v>E05010540</v>
          </cell>
        </row>
        <row r="1191">
          <cell r="A1191" t="str">
            <v>Cann Hall</v>
          </cell>
          <cell r="B1191" t="str">
            <v>E05000590</v>
          </cell>
        </row>
        <row r="1192">
          <cell r="A1192" t="str">
            <v>Canning Town North</v>
          </cell>
          <cell r="B1192" t="str">
            <v>E05000477</v>
          </cell>
        </row>
        <row r="1193">
          <cell r="A1193" t="str">
            <v>Canning Town South</v>
          </cell>
          <cell r="B1193" t="str">
            <v>E05000478</v>
          </cell>
        </row>
        <row r="1194">
          <cell r="A1194" t="str">
            <v>Cannington &amp; Wembdon</v>
          </cell>
          <cell r="B1194" t="str">
            <v>E05008904</v>
          </cell>
        </row>
        <row r="1195">
          <cell r="A1195" t="str">
            <v>Cannock Chase</v>
          </cell>
          <cell r="B1195" t="str">
            <v>E07000192</v>
          </cell>
        </row>
        <row r="1196">
          <cell r="A1196" t="str">
            <v>Cannock East</v>
          </cell>
          <cell r="B1196" t="str">
            <v>E05006903</v>
          </cell>
        </row>
        <row r="1197">
          <cell r="A1197" t="str">
            <v>Cannock North</v>
          </cell>
          <cell r="B1197" t="str">
            <v>E05006904</v>
          </cell>
        </row>
        <row r="1198">
          <cell r="A1198" t="str">
            <v>Cannock South</v>
          </cell>
          <cell r="B1198" t="str">
            <v>E05006905</v>
          </cell>
        </row>
        <row r="1199">
          <cell r="A1199" t="str">
            <v>Cannock West</v>
          </cell>
          <cell r="B1199" t="str">
            <v>E05006906</v>
          </cell>
        </row>
        <row r="1200">
          <cell r="A1200" t="str">
            <v>Cannon Hill</v>
          </cell>
          <cell r="B1200" t="str">
            <v>E05000456</v>
          </cell>
        </row>
        <row r="1201">
          <cell r="A1201" t="str">
            <v>Canonbury</v>
          </cell>
          <cell r="B1201" t="str">
            <v>E05000369</v>
          </cell>
        </row>
        <row r="1202">
          <cell r="A1202" t="str">
            <v>Canons</v>
          </cell>
          <cell r="B1202" t="str">
            <v>E05000286</v>
          </cell>
        </row>
        <row r="1203">
          <cell r="A1203" t="str">
            <v>Canonsleigh</v>
          </cell>
          <cell r="B1203" t="str">
            <v>E05003512</v>
          </cell>
        </row>
        <row r="1204">
          <cell r="A1204" t="str">
            <v>Cantelowes</v>
          </cell>
          <cell r="B1204" t="str">
            <v>E05000131</v>
          </cell>
        </row>
        <row r="1205">
          <cell r="A1205" t="str">
            <v>Canterbury</v>
          </cell>
          <cell r="B1205" t="str">
            <v>E07000106</v>
          </cell>
        </row>
        <row r="1206">
          <cell r="A1206" t="str">
            <v>Canvey Island Central</v>
          </cell>
          <cell r="B1206" t="str">
            <v>E05004084</v>
          </cell>
        </row>
        <row r="1207">
          <cell r="A1207" t="str">
            <v>Canvey Island East</v>
          </cell>
          <cell r="B1207" t="str">
            <v>E05004085</v>
          </cell>
        </row>
        <row r="1208">
          <cell r="A1208" t="str">
            <v>Canvey Island North</v>
          </cell>
          <cell r="B1208" t="str">
            <v>E05004086</v>
          </cell>
        </row>
        <row r="1209">
          <cell r="A1209" t="str">
            <v>Canvey Island South</v>
          </cell>
          <cell r="B1209" t="str">
            <v>E05004087</v>
          </cell>
        </row>
        <row r="1210">
          <cell r="A1210" t="str">
            <v>Canvey Island West</v>
          </cell>
          <cell r="B1210" t="str">
            <v>E05004088</v>
          </cell>
        </row>
        <row r="1211">
          <cell r="A1211" t="str">
            <v>Canvey Island Winter Gardens</v>
          </cell>
          <cell r="B1211" t="str">
            <v>E05004089</v>
          </cell>
        </row>
        <row r="1212">
          <cell r="A1212" t="str">
            <v>Capel</v>
          </cell>
          <cell r="B1212" t="str">
            <v>E05005133</v>
          </cell>
        </row>
        <row r="1213">
          <cell r="A1213" t="str">
            <v>Capel-le-Ferne</v>
          </cell>
          <cell r="B1213" t="str">
            <v>E05004945</v>
          </cell>
        </row>
        <row r="1214">
          <cell r="A1214" t="str">
            <v>Capel, Leigh &amp; Newdigate</v>
          </cell>
          <cell r="B1214" t="str">
            <v>E05007316</v>
          </cell>
        </row>
        <row r="1215">
          <cell r="A1215" t="str">
            <v>Carfax</v>
          </cell>
          <cell r="B1215" t="str">
            <v>E05006547</v>
          </cell>
        </row>
        <row r="1216">
          <cell r="A1216" t="str">
            <v>Carhampton &amp; Withycombe</v>
          </cell>
          <cell r="B1216" t="str">
            <v>E05008918</v>
          </cell>
        </row>
        <row r="1217">
          <cell r="A1217" t="str">
            <v>Carharrack, Gwennap &amp; St Day</v>
          </cell>
          <cell r="B1217" t="str">
            <v>E05009173</v>
          </cell>
        </row>
        <row r="1218">
          <cell r="A1218" t="str">
            <v>Carholme</v>
          </cell>
          <cell r="B1218" t="str">
            <v>E05010787</v>
          </cell>
        </row>
        <row r="1219">
          <cell r="A1219" t="str">
            <v>Carisbrooke</v>
          </cell>
          <cell r="B1219" t="str">
            <v>E05008482</v>
          </cell>
        </row>
        <row r="1220">
          <cell r="A1220" t="str">
            <v>Carleton</v>
          </cell>
          <cell r="B1220" t="str">
            <v>E05009936</v>
          </cell>
        </row>
        <row r="1221">
          <cell r="A1221" t="str">
            <v>Carlisle</v>
          </cell>
          <cell r="B1221" t="str">
            <v>E07000028</v>
          </cell>
        </row>
        <row r="1222">
          <cell r="A1222" t="str">
            <v>Carlton</v>
          </cell>
          <cell r="B1222" t="str">
            <v>E05006379</v>
          </cell>
        </row>
        <row r="1223">
          <cell r="A1223" t="str">
            <v>Carlton Colville</v>
          </cell>
          <cell r="B1223" t="str">
            <v>E05007233</v>
          </cell>
        </row>
        <row r="1224">
          <cell r="A1224" t="str">
            <v>Carlton Hill</v>
          </cell>
          <cell r="B1224" t="str">
            <v>E05009692</v>
          </cell>
        </row>
        <row r="1225">
          <cell r="A1225" t="str">
            <v>Carnforth &amp; Millhead</v>
          </cell>
          <cell r="B1225" t="str">
            <v>E05009595</v>
          </cell>
        </row>
        <row r="1226">
          <cell r="A1226" t="str">
            <v>Carpenders Park</v>
          </cell>
          <cell r="B1226" t="str">
            <v>E05009426</v>
          </cell>
        </row>
        <row r="1227">
          <cell r="A1227" t="str">
            <v>Carr Bank</v>
          </cell>
          <cell r="B1227" t="str">
            <v>E05008862</v>
          </cell>
        </row>
        <row r="1228">
          <cell r="A1228" t="str">
            <v>Carshalton Central</v>
          </cell>
          <cell r="B1228" t="str">
            <v>E05000558</v>
          </cell>
        </row>
        <row r="1229">
          <cell r="A1229" t="str">
            <v>Carshalton South &amp; Clockhouse</v>
          </cell>
          <cell r="B1229" t="str">
            <v>E05000559</v>
          </cell>
        </row>
        <row r="1230">
          <cell r="A1230" t="str">
            <v>Carsic</v>
          </cell>
          <cell r="B1230" t="str">
            <v>E05010676</v>
          </cell>
        </row>
        <row r="1231">
          <cell r="A1231" t="str">
            <v>Carsington Water</v>
          </cell>
          <cell r="B1231" t="str">
            <v>E05003348</v>
          </cell>
        </row>
        <row r="1232">
          <cell r="A1232" t="str">
            <v>Carterton North East</v>
          </cell>
          <cell r="B1232" t="str">
            <v>E05006632</v>
          </cell>
        </row>
        <row r="1233">
          <cell r="A1233" t="str">
            <v>Carterton North West</v>
          </cell>
          <cell r="B1233" t="str">
            <v>E05009365</v>
          </cell>
        </row>
        <row r="1234">
          <cell r="A1234" t="str">
            <v>Carterton South</v>
          </cell>
          <cell r="B1234" t="str">
            <v>E05006634</v>
          </cell>
        </row>
        <row r="1235">
          <cell r="A1235" t="str">
            <v>Cartmel &amp; Grange West</v>
          </cell>
          <cell r="B1235" t="str">
            <v>E05003240</v>
          </cell>
        </row>
        <row r="1236">
          <cell r="A1236" t="str">
            <v>Cary</v>
          </cell>
          <cell r="B1236" t="str">
            <v>E05006825</v>
          </cell>
        </row>
        <row r="1237">
          <cell r="A1237" t="str">
            <v>Casewick</v>
          </cell>
          <cell r="B1237" t="str">
            <v>E05010154</v>
          </cell>
        </row>
        <row r="1238">
          <cell r="A1238" t="str">
            <v>Castle</v>
          </cell>
          <cell r="B1238" t="str">
            <v>E05001092</v>
          </cell>
        </row>
        <row r="1239">
          <cell r="A1239" t="str">
            <v>Castle &amp; Priory</v>
          </cell>
          <cell r="B1239" t="str">
            <v>E05001240</v>
          </cell>
        </row>
        <row r="1240">
          <cell r="A1240" t="str">
            <v>Castle Bromwich</v>
          </cell>
          <cell r="B1240" t="str">
            <v>E05001286</v>
          </cell>
        </row>
        <row r="1241">
          <cell r="A1241" t="str">
            <v>Castle Donington Castle</v>
          </cell>
          <cell r="B1241" t="str">
            <v>E05010100</v>
          </cell>
        </row>
        <row r="1242">
          <cell r="A1242" t="str">
            <v>Castle Donington Central</v>
          </cell>
          <cell r="B1242" t="str">
            <v>E05010101</v>
          </cell>
        </row>
        <row r="1243">
          <cell r="A1243" t="str">
            <v>Castle Donington Park</v>
          </cell>
          <cell r="B1243" t="str">
            <v>E05010102</v>
          </cell>
        </row>
        <row r="1244">
          <cell r="A1244" t="str">
            <v>Castle Hill</v>
          </cell>
          <cell r="B1244" t="str">
            <v>E05007120</v>
          </cell>
        </row>
        <row r="1245">
          <cell r="A1245" t="str">
            <v>Castle Point</v>
          </cell>
          <cell r="B1245" t="str">
            <v>E07000069</v>
          </cell>
        </row>
        <row r="1246">
          <cell r="A1246" t="str">
            <v>Castle Rock</v>
          </cell>
          <cell r="B1246" t="str">
            <v>E05010103</v>
          </cell>
        </row>
        <row r="1247">
          <cell r="A1247" t="str">
            <v>Castle Without</v>
          </cell>
          <cell r="B1247" t="str">
            <v>E05002354</v>
          </cell>
        </row>
        <row r="1248">
          <cell r="A1248" t="str">
            <v>Castlefields &amp; Ditherington</v>
          </cell>
          <cell r="B1248" t="str">
            <v>E05008150</v>
          </cell>
        </row>
        <row r="1249">
          <cell r="A1249" t="str">
            <v>Castleford Central &amp; Glasshoughton</v>
          </cell>
          <cell r="B1249" t="str">
            <v>E05001447</v>
          </cell>
        </row>
        <row r="1250">
          <cell r="A1250" t="str">
            <v>Castleton</v>
          </cell>
          <cell r="B1250" t="str">
            <v>E05000741</v>
          </cell>
        </row>
        <row r="1251">
          <cell r="A1251" t="str">
            <v>Catford South</v>
          </cell>
          <cell r="B1251" t="str">
            <v>E05000440</v>
          </cell>
        </row>
        <row r="1252">
          <cell r="A1252" t="str">
            <v>Cathall</v>
          </cell>
          <cell r="B1252" t="str">
            <v>E05000591</v>
          </cell>
        </row>
        <row r="1253">
          <cell r="A1253" t="str">
            <v>Cathedral</v>
          </cell>
          <cell r="B1253" t="str">
            <v>E05007883</v>
          </cell>
        </row>
        <row r="1254">
          <cell r="A1254" t="str">
            <v>Cathedrals</v>
          </cell>
          <cell r="B1254" t="str">
            <v>E05000536</v>
          </cell>
        </row>
        <row r="1255">
          <cell r="A1255" t="str">
            <v>Catshill North</v>
          </cell>
          <cell r="B1255" t="str">
            <v>E05009830</v>
          </cell>
        </row>
        <row r="1256">
          <cell r="A1256" t="str">
            <v>Catshill South</v>
          </cell>
          <cell r="B1256" t="str">
            <v>E05009831</v>
          </cell>
        </row>
        <row r="1257">
          <cell r="A1257" t="str">
            <v>Catterick</v>
          </cell>
          <cell r="B1257" t="str">
            <v>E05006277</v>
          </cell>
        </row>
        <row r="1258">
          <cell r="A1258" t="str">
            <v>Catton Grove</v>
          </cell>
          <cell r="B1258" t="str">
            <v>E05005878</v>
          </cell>
        </row>
        <row r="1259">
          <cell r="A1259" t="str">
            <v>Cauldwell</v>
          </cell>
          <cell r="B1259" t="str">
            <v>E05008754</v>
          </cell>
        </row>
        <row r="1260">
          <cell r="A1260" t="str">
            <v>Cavendish</v>
          </cell>
          <cell r="B1260" t="str">
            <v>E05000327</v>
          </cell>
        </row>
        <row r="1261">
          <cell r="A1261" t="str">
            <v>Caversham</v>
          </cell>
          <cell r="B1261" t="str">
            <v>E05002321</v>
          </cell>
        </row>
        <row r="1262">
          <cell r="A1262" t="str">
            <v>Caverswall</v>
          </cell>
          <cell r="B1262" t="str">
            <v>E05007047</v>
          </cell>
        </row>
        <row r="1263">
          <cell r="A1263" t="str">
            <v>Cawood &amp; Wistow</v>
          </cell>
          <cell r="B1263" t="str">
            <v>E05010049</v>
          </cell>
        </row>
        <row r="1264">
          <cell r="A1264" t="str">
            <v>Cayton</v>
          </cell>
          <cell r="B1264" t="str">
            <v>E05006318</v>
          </cell>
        </row>
        <row r="1265">
          <cell r="A1265" t="str">
            <v>Cazenove</v>
          </cell>
          <cell r="B1265" t="str">
            <v>E05009368</v>
          </cell>
        </row>
        <row r="1266">
          <cell r="A1266" t="str">
            <v>Cedar Hall</v>
          </cell>
          <cell r="B1266" t="str">
            <v>E05004090</v>
          </cell>
        </row>
        <row r="1267">
          <cell r="A1267" t="str">
            <v>Cellarhead</v>
          </cell>
          <cell r="B1267" t="str">
            <v>E05007048</v>
          </cell>
        </row>
        <row r="1268">
          <cell r="A1268" t="str">
            <v>Central</v>
          </cell>
          <cell r="B1268" t="str">
            <v>E05000889</v>
          </cell>
        </row>
        <row r="1269">
          <cell r="A1269" t="str">
            <v>Central &amp; New Cross</v>
          </cell>
          <cell r="B1269" t="str">
            <v>E05010677</v>
          </cell>
        </row>
        <row r="1270">
          <cell r="A1270" t="str">
            <v>Central &amp; Walton</v>
          </cell>
          <cell r="B1270" t="str">
            <v>E05010336</v>
          </cell>
        </row>
        <row r="1271">
          <cell r="A1271" t="str">
            <v>Central &amp; Northgate</v>
          </cell>
          <cell r="B1271" t="str">
            <v>E05005788</v>
          </cell>
        </row>
        <row r="1272">
          <cell r="A1272" t="str">
            <v>Central Bedfordshire</v>
          </cell>
          <cell r="B1272" t="str">
            <v>E06000056</v>
          </cell>
        </row>
        <row r="1273">
          <cell r="A1273" t="str">
            <v>Central Harbour</v>
          </cell>
          <cell r="B1273" t="str">
            <v>E05005085</v>
          </cell>
        </row>
        <row r="1274">
          <cell r="A1274" t="str">
            <v>Central Hove</v>
          </cell>
          <cell r="B1274" t="str">
            <v>E05002421</v>
          </cell>
        </row>
        <row r="1275">
          <cell r="A1275" t="str">
            <v>Central Meon Valley</v>
          </cell>
          <cell r="B1275" t="str">
            <v>E05010998</v>
          </cell>
        </row>
        <row r="1276">
          <cell r="A1276" t="str">
            <v>Central Milton Keynes</v>
          </cell>
          <cell r="B1276" t="str">
            <v>E05009412</v>
          </cell>
        </row>
        <row r="1277">
          <cell r="A1277" t="str">
            <v>Central Rochdale</v>
          </cell>
          <cell r="B1277" t="str">
            <v>E05000742</v>
          </cell>
        </row>
        <row r="1278">
          <cell r="A1278" t="str">
            <v>Central Sandhurst</v>
          </cell>
          <cell r="B1278" t="str">
            <v>E05002274</v>
          </cell>
        </row>
        <row r="1279">
          <cell r="A1279" t="str">
            <v>Central Southsea</v>
          </cell>
          <cell r="B1279" t="str">
            <v>E05002442</v>
          </cell>
        </row>
        <row r="1280">
          <cell r="A1280" t="str">
            <v>Central St Leonards</v>
          </cell>
          <cell r="B1280" t="str">
            <v>E05003933</v>
          </cell>
        </row>
        <row r="1281">
          <cell r="A1281" t="str">
            <v>Central Town</v>
          </cell>
          <cell r="B1281" t="str">
            <v>E05003538</v>
          </cell>
        </row>
        <row r="1282">
          <cell r="A1282" t="str">
            <v>Central Wight</v>
          </cell>
          <cell r="B1282" t="str">
            <v>E05008483</v>
          </cell>
        </row>
        <row r="1283">
          <cell r="A1283" t="str">
            <v>Cerne Valley</v>
          </cell>
          <cell r="B1283" t="str">
            <v>E05010586</v>
          </cell>
        </row>
        <row r="1284">
          <cell r="A1284" t="str">
            <v>Chacewater, Kenwyn &amp; Baldhu</v>
          </cell>
          <cell r="B1284" t="str">
            <v>E05009174</v>
          </cell>
        </row>
        <row r="1285">
          <cell r="A1285" t="str">
            <v>Chadacre</v>
          </cell>
          <cell r="B1285" t="str">
            <v>E05007082</v>
          </cell>
        </row>
        <row r="1286">
          <cell r="A1286" t="str">
            <v>Chadderton Central</v>
          </cell>
          <cell r="B1286" t="str">
            <v>E05000720</v>
          </cell>
        </row>
        <row r="1287">
          <cell r="A1287" t="str">
            <v>Chadderton North</v>
          </cell>
          <cell r="B1287" t="str">
            <v>E05000721</v>
          </cell>
        </row>
        <row r="1288">
          <cell r="A1288" t="str">
            <v>Chadderton South</v>
          </cell>
          <cell r="B1288" t="str">
            <v>E05000722</v>
          </cell>
        </row>
        <row r="1289">
          <cell r="A1289" t="str">
            <v>Chaddesden</v>
          </cell>
          <cell r="B1289" t="str">
            <v>E05001773</v>
          </cell>
        </row>
        <row r="1290">
          <cell r="A1290" t="str">
            <v>Chadlington &amp; Churchill</v>
          </cell>
          <cell r="B1290" t="str">
            <v>E05010781</v>
          </cell>
        </row>
        <row r="1291">
          <cell r="A1291" t="str">
            <v>Chadsmead</v>
          </cell>
          <cell r="B1291" t="str">
            <v>E05010656</v>
          </cell>
        </row>
        <row r="1292">
          <cell r="A1292" t="str">
            <v>Chadwell</v>
          </cell>
          <cell r="B1292" t="str">
            <v>E05000498</v>
          </cell>
        </row>
        <row r="1293">
          <cell r="A1293" t="str">
            <v>Chadwell Heath</v>
          </cell>
          <cell r="B1293" t="str">
            <v>E05000029</v>
          </cell>
        </row>
        <row r="1294">
          <cell r="A1294" t="str">
            <v>Chadwell St Mary</v>
          </cell>
          <cell r="B1294" t="str">
            <v>E05002231</v>
          </cell>
        </row>
        <row r="1295">
          <cell r="A1295" t="str">
            <v>Chafford &amp; North Stifford</v>
          </cell>
          <cell r="B1295" t="str">
            <v>E05002232</v>
          </cell>
        </row>
        <row r="1296">
          <cell r="A1296" t="str">
            <v>Chagford</v>
          </cell>
          <cell r="B1296" t="str">
            <v>E05010554</v>
          </cell>
        </row>
        <row r="1297">
          <cell r="A1297" t="str">
            <v>Chailey &amp; Wivelsfield</v>
          </cell>
          <cell r="B1297" t="str">
            <v>E05003946</v>
          </cell>
        </row>
        <row r="1298">
          <cell r="A1298" t="str">
            <v>Chaldon</v>
          </cell>
          <cell r="B1298" t="str">
            <v>E05007391</v>
          </cell>
        </row>
        <row r="1299">
          <cell r="A1299" t="str">
            <v>Chale, Niton &amp; Whitwell</v>
          </cell>
          <cell r="B1299" t="str">
            <v>E05008484</v>
          </cell>
        </row>
        <row r="1300">
          <cell r="A1300" t="str">
            <v>Chalfont Common</v>
          </cell>
          <cell r="B1300" t="str">
            <v>E05002638</v>
          </cell>
        </row>
        <row r="1301">
          <cell r="A1301" t="str">
            <v>Chalfont St Giles</v>
          </cell>
          <cell r="B1301" t="str">
            <v>E05002639</v>
          </cell>
        </row>
        <row r="1302">
          <cell r="A1302" t="str">
            <v>Chalford</v>
          </cell>
          <cell r="B1302" t="str">
            <v>E05010974</v>
          </cell>
        </row>
        <row r="1303">
          <cell r="A1303" t="str">
            <v>Chalgrove</v>
          </cell>
          <cell r="B1303" t="str">
            <v>E05009735</v>
          </cell>
        </row>
        <row r="1304">
          <cell r="A1304" t="str">
            <v>Chalk</v>
          </cell>
          <cell r="B1304" t="str">
            <v>E05004965</v>
          </cell>
        </row>
        <row r="1305">
          <cell r="A1305" t="str">
            <v>Chalkwell</v>
          </cell>
          <cell r="B1305" t="str">
            <v>E05002214</v>
          </cell>
        </row>
        <row r="1306">
          <cell r="A1306" t="str">
            <v>Challney</v>
          </cell>
          <cell r="B1306" t="str">
            <v>E05002196</v>
          </cell>
        </row>
        <row r="1307">
          <cell r="A1307" t="str">
            <v>Chalvey</v>
          </cell>
          <cell r="B1307" t="str">
            <v>E05009340</v>
          </cell>
        </row>
        <row r="1308">
          <cell r="A1308" t="str">
            <v>Chanctonbury</v>
          </cell>
          <cell r="B1308" t="str">
            <v>E05007649</v>
          </cell>
        </row>
        <row r="1309">
          <cell r="A1309" t="str">
            <v>Chandler's Ford East</v>
          </cell>
          <cell r="B1309" t="str">
            <v>E05004501</v>
          </cell>
        </row>
        <row r="1310">
          <cell r="A1310" t="str">
            <v>Chandler's Ford West</v>
          </cell>
          <cell r="B1310" t="str">
            <v>E05004502</v>
          </cell>
        </row>
        <row r="1311">
          <cell r="A1311" t="str">
            <v>Chantry</v>
          </cell>
          <cell r="B1311" t="str">
            <v>E05007650</v>
          </cell>
        </row>
        <row r="1312">
          <cell r="A1312" t="str">
            <v>Chapel Allerton</v>
          </cell>
          <cell r="B1312" t="str">
            <v>E05001419</v>
          </cell>
        </row>
        <row r="1313">
          <cell r="A1313" t="str">
            <v>Chapel East</v>
          </cell>
          <cell r="B1313" t="str">
            <v>E05010627</v>
          </cell>
        </row>
        <row r="1314">
          <cell r="A1314" t="str">
            <v>Chapel End</v>
          </cell>
          <cell r="B1314" t="str">
            <v>E05000592</v>
          </cell>
        </row>
        <row r="1315">
          <cell r="A1315" t="str">
            <v>Chapel St Leonards</v>
          </cell>
          <cell r="B1315" t="str">
            <v>E05009876</v>
          </cell>
        </row>
        <row r="1316">
          <cell r="A1316" t="str">
            <v>Chapel West</v>
          </cell>
          <cell r="B1316" t="str">
            <v>E05010628</v>
          </cell>
        </row>
        <row r="1317">
          <cell r="A1317" t="str">
            <v>Chapelford &amp; Old Hall</v>
          </cell>
          <cell r="B1317" t="str">
            <v>E05011028</v>
          </cell>
        </row>
        <row r="1318">
          <cell r="A1318" t="str">
            <v>Chard Avishayes</v>
          </cell>
          <cell r="B1318" t="str">
            <v>E05006826</v>
          </cell>
        </row>
        <row r="1319">
          <cell r="A1319" t="str">
            <v>Chard Combe</v>
          </cell>
          <cell r="B1319" t="str">
            <v>E05006827</v>
          </cell>
        </row>
        <row r="1320">
          <cell r="A1320" t="str">
            <v>Chard Crimchard</v>
          </cell>
          <cell r="B1320" t="str">
            <v>E05006828</v>
          </cell>
        </row>
        <row r="1321">
          <cell r="A1321" t="str">
            <v>Chard Holyrood</v>
          </cell>
          <cell r="B1321" t="str">
            <v>E05006829</v>
          </cell>
        </row>
        <row r="1322">
          <cell r="A1322" t="str">
            <v>Chard Jocelyn</v>
          </cell>
          <cell r="B1322" t="str">
            <v>E05006830</v>
          </cell>
        </row>
        <row r="1323">
          <cell r="A1323" t="str">
            <v>Charfield</v>
          </cell>
          <cell r="B1323" t="str">
            <v>E05002049</v>
          </cell>
        </row>
        <row r="1324">
          <cell r="A1324" t="str">
            <v>Charford</v>
          </cell>
          <cell r="B1324" t="str">
            <v>E05009832</v>
          </cell>
        </row>
        <row r="1325">
          <cell r="A1325" t="str">
            <v>Charing</v>
          </cell>
          <cell r="B1325" t="str">
            <v>E05004873</v>
          </cell>
        </row>
        <row r="1326">
          <cell r="A1326" t="str">
            <v>Charlbury &amp; Finstock</v>
          </cell>
          <cell r="B1326" t="str">
            <v>E05010782</v>
          </cell>
        </row>
        <row r="1327">
          <cell r="A1327" t="str">
            <v>Charlemont with Grove Vale</v>
          </cell>
          <cell r="B1327" t="str">
            <v>E05001263</v>
          </cell>
        </row>
        <row r="1328">
          <cell r="A1328" t="str">
            <v>Charles Dickens</v>
          </cell>
          <cell r="B1328" t="str">
            <v>E05002443</v>
          </cell>
        </row>
        <row r="1329">
          <cell r="A1329" t="str">
            <v>Charlestown</v>
          </cell>
          <cell r="B1329" t="str">
            <v>E05000693</v>
          </cell>
        </row>
        <row r="1330">
          <cell r="A1330" t="str">
            <v>Charlton</v>
          </cell>
          <cell r="B1330" t="str">
            <v>E05000216</v>
          </cell>
        </row>
        <row r="1331">
          <cell r="A1331" t="str">
            <v>Charlton Kings</v>
          </cell>
          <cell r="B1331" t="str">
            <v>E05004291</v>
          </cell>
        </row>
        <row r="1332">
          <cell r="A1332" t="str">
            <v>Charlton Park</v>
          </cell>
          <cell r="B1332" t="str">
            <v>E05004292</v>
          </cell>
        </row>
        <row r="1333">
          <cell r="A1333" t="str">
            <v>Charlwood</v>
          </cell>
          <cell r="B1333" t="str">
            <v>E05007317</v>
          </cell>
        </row>
        <row r="1334">
          <cell r="A1334" t="str">
            <v>Charnock</v>
          </cell>
          <cell r="B1334" t="str">
            <v>E05010219</v>
          </cell>
        </row>
        <row r="1335">
          <cell r="A1335" t="str">
            <v>Charnwood</v>
          </cell>
          <cell r="B1335" t="str">
            <v>E07000130</v>
          </cell>
        </row>
        <row r="1336">
          <cell r="A1336" t="str">
            <v>Charterlands</v>
          </cell>
          <cell r="B1336" t="str">
            <v>E05010131</v>
          </cell>
        </row>
        <row r="1337">
          <cell r="A1337" t="str">
            <v>Chartham &amp; Stone Street</v>
          </cell>
          <cell r="B1337" t="str">
            <v>E05010394</v>
          </cell>
        </row>
        <row r="1338">
          <cell r="A1338" t="str">
            <v>Charvil</v>
          </cell>
          <cell r="B1338" t="str">
            <v>E05002375</v>
          </cell>
        </row>
        <row r="1339">
          <cell r="A1339" t="str">
            <v>Charville</v>
          </cell>
          <cell r="B1339" t="str">
            <v>E05000328</v>
          </cell>
        </row>
        <row r="1340">
          <cell r="A1340" t="str">
            <v>Chase</v>
          </cell>
          <cell r="B1340" t="str">
            <v>E05000195</v>
          </cell>
        </row>
        <row r="1341">
          <cell r="A1341" t="str">
            <v>Chase Terrace</v>
          </cell>
          <cell r="B1341" t="str">
            <v>E05010657</v>
          </cell>
        </row>
        <row r="1342">
          <cell r="A1342" t="str">
            <v>Chasetown</v>
          </cell>
          <cell r="B1342" t="str">
            <v>E05010658</v>
          </cell>
        </row>
        <row r="1343">
          <cell r="A1343" t="str">
            <v>Chatburn</v>
          </cell>
          <cell r="B1343" t="str">
            <v>E05005296</v>
          </cell>
        </row>
        <row r="1344">
          <cell r="A1344" t="str">
            <v>Chatham Central</v>
          </cell>
          <cell r="B1344" t="str">
            <v>E05002249</v>
          </cell>
        </row>
        <row r="1345">
          <cell r="A1345" t="str">
            <v>Chatsworth</v>
          </cell>
          <cell r="B1345" t="str">
            <v>E05003349</v>
          </cell>
        </row>
        <row r="1346">
          <cell r="A1346" t="str">
            <v>Chaucer</v>
          </cell>
          <cell r="B1346" t="str">
            <v>E05000537</v>
          </cell>
        </row>
        <row r="1347">
          <cell r="A1347" t="str">
            <v>Chaulden &amp; Warners End</v>
          </cell>
          <cell r="B1347" t="str">
            <v>E05004702</v>
          </cell>
        </row>
        <row r="1348">
          <cell r="A1348" t="str">
            <v>Cheadle &amp; Gatley</v>
          </cell>
          <cell r="B1348" t="str">
            <v>E05000784</v>
          </cell>
        </row>
        <row r="1349">
          <cell r="A1349" t="str">
            <v>Cheadle Hulme North</v>
          </cell>
          <cell r="B1349" t="str">
            <v>E05000785</v>
          </cell>
        </row>
        <row r="1350">
          <cell r="A1350" t="str">
            <v>Cheadle Hulme South</v>
          </cell>
          <cell r="B1350" t="str">
            <v>E05000786</v>
          </cell>
        </row>
        <row r="1351">
          <cell r="A1351" t="str">
            <v>Cheadle North East</v>
          </cell>
          <cell r="B1351" t="str">
            <v>E05007049</v>
          </cell>
        </row>
        <row r="1352">
          <cell r="A1352" t="str">
            <v>Cheadle South East</v>
          </cell>
          <cell r="B1352" t="str">
            <v>E05007050</v>
          </cell>
        </row>
        <row r="1353">
          <cell r="A1353" t="str">
            <v>Cheadle West</v>
          </cell>
          <cell r="B1353" t="str">
            <v>E05007051</v>
          </cell>
        </row>
        <row r="1354">
          <cell r="A1354" t="str">
            <v>Cheam</v>
          </cell>
          <cell r="B1354" t="str">
            <v>E05000560</v>
          </cell>
        </row>
        <row r="1355">
          <cell r="A1355" t="str">
            <v>Checkley</v>
          </cell>
          <cell r="B1355" t="str">
            <v>E05007052</v>
          </cell>
        </row>
        <row r="1356">
          <cell r="A1356" t="str">
            <v>Chedburgh</v>
          </cell>
          <cell r="B1356" t="str">
            <v>E05007168</v>
          </cell>
        </row>
        <row r="1357">
          <cell r="A1357" t="str">
            <v>Cheddar &amp; Shipham</v>
          </cell>
          <cell r="B1357" t="str">
            <v>E05008905</v>
          </cell>
        </row>
        <row r="1358">
          <cell r="A1358" t="str">
            <v>Cheddleton</v>
          </cell>
          <cell r="B1358" t="str">
            <v>E05007053</v>
          </cell>
        </row>
        <row r="1359">
          <cell r="A1359" t="str">
            <v>Chedgrave &amp; Thurton</v>
          </cell>
          <cell r="B1359" t="str">
            <v>E05005915</v>
          </cell>
        </row>
        <row r="1360">
          <cell r="A1360" t="str">
            <v>Chedworth &amp; Churn Valley</v>
          </cell>
          <cell r="B1360" t="str">
            <v>E05010701</v>
          </cell>
        </row>
        <row r="1361">
          <cell r="A1361" t="str">
            <v>Cheetham</v>
          </cell>
          <cell r="B1361" t="str">
            <v>E05000694</v>
          </cell>
        </row>
        <row r="1362">
          <cell r="A1362" t="str">
            <v>Chelford</v>
          </cell>
          <cell r="B1362" t="str">
            <v>E05008617</v>
          </cell>
        </row>
        <row r="1363">
          <cell r="A1363" t="str">
            <v>Chellaston</v>
          </cell>
          <cell r="B1363" t="str">
            <v>E05001774</v>
          </cell>
        </row>
        <row r="1364">
          <cell r="A1364" t="str">
            <v>Chells</v>
          </cell>
          <cell r="B1364" t="str">
            <v>E05004807</v>
          </cell>
        </row>
        <row r="1365">
          <cell r="A1365" t="str">
            <v>Chelmer Village &amp; Beaulieu Park</v>
          </cell>
          <cell r="B1365" t="str">
            <v>E05004099</v>
          </cell>
        </row>
        <row r="1366">
          <cell r="A1366" t="str">
            <v>Chelmsford</v>
          </cell>
          <cell r="B1366" t="str">
            <v>E07000070</v>
          </cell>
        </row>
        <row r="1367">
          <cell r="A1367" t="str">
            <v>Chelmsford Rural West</v>
          </cell>
          <cell r="B1367" t="str">
            <v>E05004100</v>
          </cell>
        </row>
        <row r="1368">
          <cell r="A1368" t="str">
            <v>Chelmsley Wood</v>
          </cell>
          <cell r="B1368" t="str">
            <v>E05001287</v>
          </cell>
        </row>
        <row r="1369">
          <cell r="A1369" t="str">
            <v>Chelsea Riverside</v>
          </cell>
          <cell r="B1369" t="str">
            <v>E05009391</v>
          </cell>
        </row>
        <row r="1370">
          <cell r="A1370" t="str">
            <v>Chelsfield &amp; Pratts Bottom</v>
          </cell>
          <cell r="B1370" t="str">
            <v>E05000110</v>
          </cell>
        </row>
        <row r="1371">
          <cell r="A1371" t="str">
            <v>Cheltenham</v>
          </cell>
          <cell r="B1371" t="str">
            <v>E07000078</v>
          </cell>
        </row>
        <row r="1372">
          <cell r="A1372" t="str">
            <v>Cheriton</v>
          </cell>
          <cell r="B1372" t="str">
            <v>E05010016</v>
          </cell>
        </row>
        <row r="1373">
          <cell r="A1373" t="str">
            <v>Cherry Hinton</v>
          </cell>
          <cell r="B1373" t="str">
            <v>E05002705</v>
          </cell>
        </row>
        <row r="1374">
          <cell r="A1374" t="str">
            <v>Cherry Willingham</v>
          </cell>
          <cell r="B1374" t="str">
            <v>E05009638</v>
          </cell>
        </row>
        <row r="1375">
          <cell r="A1375" t="str">
            <v>Cherryfield</v>
          </cell>
          <cell r="B1375" t="str">
            <v>E05010935</v>
          </cell>
        </row>
        <row r="1376">
          <cell r="A1376" t="str">
            <v>Cherrywood</v>
          </cell>
          <cell r="B1376" t="str">
            <v>E05008990</v>
          </cell>
        </row>
        <row r="1377">
          <cell r="A1377" t="str">
            <v>Chertsey Meads</v>
          </cell>
          <cell r="B1377" t="str">
            <v>E05007350</v>
          </cell>
        </row>
        <row r="1378">
          <cell r="A1378" t="str">
            <v>Chertsey South &amp; Row Town</v>
          </cell>
          <cell r="B1378" t="str">
            <v>E05007352</v>
          </cell>
        </row>
        <row r="1379">
          <cell r="A1379" t="str">
            <v>Chertsey St Ann's</v>
          </cell>
          <cell r="B1379" t="str">
            <v>E05007351</v>
          </cell>
        </row>
        <row r="1380">
          <cell r="A1380" t="str">
            <v>Cherwell</v>
          </cell>
          <cell r="B1380" t="str">
            <v>E07000177</v>
          </cell>
        </row>
        <row r="1381">
          <cell r="A1381" t="str">
            <v>Chesfield</v>
          </cell>
          <cell r="B1381" t="str">
            <v>E05004765</v>
          </cell>
        </row>
        <row r="1382">
          <cell r="A1382" t="str">
            <v>Chesham Bois &amp; Weedon Hill</v>
          </cell>
          <cell r="B1382" t="str">
            <v>E05002640</v>
          </cell>
        </row>
        <row r="1383">
          <cell r="A1383" t="str">
            <v>Cheshire East</v>
          </cell>
          <cell r="B1383" t="str">
            <v>E06000049</v>
          </cell>
        </row>
        <row r="1384">
          <cell r="A1384" t="str">
            <v>Cheshire West &amp; Chester</v>
          </cell>
          <cell r="B1384" t="str">
            <v>E06000050</v>
          </cell>
        </row>
        <row r="1385">
          <cell r="A1385" t="str">
            <v>Cheshunt North</v>
          </cell>
          <cell r="B1385" t="str">
            <v>E05009003</v>
          </cell>
        </row>
        <row r="1386">
          <cell r="A1386" t="str">
            <v>Cheshunt South &amp; Theobalds</v>
          </cell>
          <cell r="B1386" t="str">
            <v>E05009004</v>
          </cell>
        </row>
        <row r="1387">
          <cell r="A1387" t="str">
            <v>Cheslyn Hay North &amp; Saredon</v>
          </cell>
          <cell r="B1387" t="str">
            <v>E05006990</v>
          </cell>
        </row>
        <row r="1388">
          <cell r="A1388" t="str">
            <v>Cheslyn Hay South</v>
          </cell>
          <cell r="B1388" t="str">
            <v>E05006991</v>
          </cell>
        </row>
        <row r="1389">
          <cell r="A1389" t="str">
            <v>Chessington North &amp; Hook</v>
          </cell>
          <cell r="B1389" t="str">
            <v>E05000404</v>
          </cell>
        </row>
        <row r="1390">
          <cell r="A1390" t="str">
            <v>Chessington South</v>
          </cell>
          <cell r="B1390" t="str">
            <v>E05000405</v>
          </cell>
        </row>
        <row r="1391">
          <cell r="A1391" t="str">
            <v>Chester City</v>
          </cell>
          <cell r="B1391" t="str">
            <v>E05008664</v>
          </cell>
        </row>
        <row r="1392">
          <cell r="A1392" t="str">
            <v>Chester Villages</v>
          </cell>
          <cell r="B1392" t="str">
            <v>E05008665</v>
          </cell>
        </row>
        <row r="1393">
          <cell r="A1393" t="str">
            <v>Chester-le-Street East</v>
          </cell>
          <cell r="B1393" t="str">
            <v>E05009043</v>
          </cell>
        </row>
        <row r="1394">
          <cell r="A1394" t="str">
            <v>Chester-le-Street North</v>
          </cell>
          <cell r="B1394" t="str">
            <v>E05009044</v>
          </cell>
        </row>
        <row r="1395">
          <cell r="A1395" t="str">
            <v>Chester-le-Street South</v>
          </cell>
          <cell r="B1395" t="str">
            <v>E05009045</v>
          </cell>
        </row>
        <row r="1396">
          <cell r="A1396" t="str">
            <v>Chester-le-Street West Central</v>
          </cell>
          <cell r="B1396" t="str">
            <v>E05009046</v>
          </cell>
        </row>
        <row r="1397">
          <cell r="A1397" t="str">
            <v>Chesterfield</v>
          </cell>
          <cell r="B1397" t="str">
            <v>E07000034</v>
          </cell>
        </row>
        <row r="1398">
          <cell r="A1398" t="str">
            <v>Chesterton</v>
          </cell>
          <cell r="B1398" t="str">
            <v>E05006967</v>
          </cell>
        </row>
        <row r="1399">
          <cell r="A1399" t="str">
            <v>Chestfield</v>
          </cell>
          <cell r="B1399" t="str">
            <v>E05010395</v>
          </cell>
        </row>
        <row r="1400">
          <cell r="A1400" t="str">
            <v>Cheswardine</v>
          </cell>
          <cell r="B1400" t="str">
            <v>E05008151</v>
          </cell>
        </row>
        <row r="1401">
          <cell r="A1401" t="str">
            <v>Cheveley</v>
          </cell>
          <cell r="B1401" t="str">
            <v>E05002718</v>
          </cell>
        </row>
        <row r="1402">
          <cell r="A1402" t="str">
            <v>Chew Valley North</v>
          </cell>
          <cell r="B1402" t="str">
            <v>E05001940</v>
          </cell>
        </row>
        <row r="1403">
          <cell r="A1403" t="str">
            <v>Chew Valley South</v>
          </cell>
          <cell r="B1403" t="str">
            <v>E05001941</v>
          </cell>
        </row>
        <row r="1404">
          <cell r="A1404" t="str">
            <v>Chewton Mendip &amp; Ston Easton</v>
          </cell>
          <cell r="B1404" t="str">
            <v>E05006764</v>
          </cell>
        </row>
        <row r="1405">
          <cell r="A1405" t="str">
            <v>Cheylesmore</v>
          </cell>
          <cell r="B1405" t="str">
            <v>E05001220</v>
          </cell>
        </row>
        <row r="1406">
          <cell r="A1406" t="str">
            <v>Chichester</v>
          </cell>
          <cell r="B1406" t="str">
            <v>E07000225</v>
          </cell>
        </row>
        <row r="1407">
          <cell r="A1407" t="str">
            <v>Chichester East</v>
          </cell>
          <cell r="B1407" t="str">
            <v>E05007605</v>
          </cell>
        </row>
        <row r="1408">
          <cell r="A1408" t="str">
            <v>Chichester North</v>
          </cell>
          <cell r="B1408" t="str">
            <v>E05007606</v>
          </cell>
        </row>
        <row r="1409">
          <cell r="A1409" t="str">
            <v>Chichester South</v>
          </cell>
          <cell r="B1409" t="str">
            <v>E05007607</v>
          </cell>
        </row>
        <row r="1410">
          <cell r="A1410" t="str">
            <v>Chichester West</v>
          </cell>
          <cell r="B1410" t="str">
            <v>E05007608</v>
          </cell>
        </row>
        <row r="1411">
          <cell r="A1411" t="str">
            <v>Chickerell &amp; Chesil Bank</v>
          </cell>
          <cell r="B1411" t="str">
            <v>E05010587</v>
          </cell>
        </row>
        <row r="1412">
          <cell r="A1412" t="str">
            <v>Chiddingfold &amp; Dunsfold</v>
          </cell>
          <cell r="B1412" t="str">
            <v>E05007414</v>
          </cell>
        </row>
        <row r="1413">
          <cell r="A1413" t="str">
            <v>Chiddingly &amp; East Hoathly</v>
          </cell>
          <cell r="B1413" t="str">
            <v>E05003988</v>
          </cell>
        </row>
        <row r="1414">
          <cell r="A1414" t="str">
            <v>Chideock &amp; Symondsbury</v>
          </cell>
          <cell r="B1414" t="str">
            <v>E05010588</v>
          </cell>
        </row>
        <row r="1415">
          <cell r="A1415" t="str">
            <v>Chieveley</v>
          </cell>
          <cell r="B1415" t="str">
            <v>E05002295</v>
          </cell>
        </row>
        <row r="1416">
          <cell r="A1416" t="str">
            <v>Chigwell Row</v>
          </cell>
          <cell r="B1416" t="str">
            <v>E05004150</v>
          </cell>
        </row>
        <row r="1417">
          <cell r="A1417" t="str">
            <v>Chigwell Village</v>
          </cell>
          <cell r="B1417" t="str">
            <v>E05004151</v>
          </cell>
        </row>
        <row r="1418">
          <cell r="A1418" t="str">
            <v>Childs Hill</v>
          </cell>
          <cell r="B1418" t="str">
            <v>E05000045</v>
          </cell>
        </row>
        <row r="1419">
          <cell r="A1419" t="str">
            <v>Childwall</v>
          </cell>
          <cell r="B1419" t="str">
            <v>E05000890</v>
          </cell>
        </row>
        <row r="1420">
          <cell r="A1420" t="str">
            <v>Chiltern</v>
          </cell>
          <cell r="B1420" t="str">
            <v>E07000005</v>
          </cell>
        </row>
        <row r="1421">
          <cell r="A1421" t="str">
            <v>Chiltern Rise</v>
          </cell>
          <cell r="B1421" t="str">
            <v>E05002679</v>
          </cell>
        </row>
        <row r="1422">
          <cell r="A1422" t="str">
            <v>Chilton</v>
          </cell>
          <cell r="B1422" t="str">
            <v>E05009047</v>
          </cell>
        </row>
        <row r="1423">
          <cell r="A1423" t="str">
            <v>Chilwell West</v>
          </cell>
          <cell r="B1423" t="str">
            <v>E05010522</v>
          </cell>
        </row>
        <row r="1424">
          <cell r="A1424" t="str">
            <v>Chilworth, Nursling &amp; Rownhams</v>
          </cell>
          <cell r="B1424" t="str">
            <v>E05004637</v>
          </cell>
        </row>
        <row r="1425">
          <cell r="A1425" t="str">
            <v>Chineham</v>
          </cell>
          <cell r="B1425" t="str">
            <v>E05004438</v>
          </cell>
        </row>
        <row r="1426">
          <cell r="A1426" t="str">
            <v>Chingford Green</v>
          </cell>
          <cell r="B1426" t="str">
            <v>E05000593</v>
          </cell>
        </row>
        <row r="1427">
          <cell r="A1427" t="str">
            <v>Chinnor</v>
          </cell>
          <cell r="B1427" t="str">
            <v>E05009736</v>
          </cell>
        </row>
        <row r="1428">
          <cell r="A1428" t="str">
            <v>Chippenham Cepen Park &amp; Derriads</v>
          </cell>
          <cell r="B1428" t="str">
            <v>E05008345</v>
          </cell>
        </row>
        <row r="1429">
          <cell r="A1429" t="str">
            <v>Chippenham Cepen Park &amp; Redlands</v>
          </cell>
          <cell r="B1429" t="str">
            <v>E05008346</v>
          </cell>
        </row>
        <row r="1430">
          <cell r="A1430" t="str">
            <v>Chippenham Hardenhuish</v>
          </cell>
          <cell r="B1430" t="str">
            <v>E05008347</v>
          </cell>
        </row>
        <row r="1431">
          <cell r="A1431" t="str">
            <v>Chippenham Hardens &amp; England</v>
          </cell>
          <cell r="B1431" t="str">
            <v>E05008348</v>
          </cell>
        </row>
        <row r="1432">
          <cell r="A1432" t="str">
            <v>Chippenham Lowden &amp; Rowden</v>
          </cell>
          <cell r="B1432" t="str">
            <v>E05008349</v>
          </cell>
        </row>
        <row r="1433">
          <cell r="A1433" t="str">
            <v>Chippenham Monkton</v>
          </cell>
          <cell r="B1433" t="str">
            <v>E05008350</v>
          </cell>
        </row>
        <row r="1434">
          <cell r="A1434" t="str">
            <v>Chippenham Pewsham</v>
          </cell>
          <cell r="B1434" t="str">
            <v>E05008351</v>
          </cell>
        </row>
        <row r="1435">
          <cell r="A1435" t="str">
            <v>Chippenham Queens &amp; Sheldon</v>
          </cell>
          <cell r="B1435" t="str">
            <v>E05008352</v>
          </cell>
        </row>
        <row r="1436">
          <cell r="A1436" t="str">
            <v>Chipping</v>
          </cell>
          <cell r="B1436" t="str">
            <v>E05005297</v>
          </cell>
        </row>
        <row r="1437">
          <cell r="A1437" t="str">
            <v>Chipping Norton</v>
          </cell>
          <cell r="B1437" t="str">
            <v>E05006637</v>
          </cell>
        </row>
        <row r="1438">
          <cell r="A1438" t="str">
            <v>Chipping Ongar, Greensted &amp; Marden Ash</v>
          </cell>
          <cell r="B1438" t="str">
            <v>E05004152</v>
          </cell>
        </row>
        <row r="1439">
          <cell r="A1439" t="str">
            <v>Chipping Sodbury</v>
          </cell>
          <cell r="B1439" t="str">
            <v>E05002050</v>
          </cell>
        </row>
        <row r="1440">
          <cell r="A1440" t="str">
            <v>Chipstead, Hooley &amp; Woodmansterne</v>
          </cell>
          <cell r="B1440" t="str">
            <v>E05007330</v>
          </cell>
        </row>
        <row r="1441">
          <cell r="A1441" t="str">
            <v>Chirbury &amp; Worthen</v>
          </cell>
          <cell r="B1441" t="str">
            <v>E05008152</v>
          </cell>
        </row>
        <row r="1442">
          <cell r="A1442" t="str">
            <v>Chirton</v>
          </cell>
          <cell r="B1442" t="str">
            <v>E05001118</v>
          </cell>
        </row>
        <row r="1443">
          <cell r="A1443" t="str">
            <v>Chiseldon &amp; Lawn</v>
          </cell>
          <cell r="B1443" t="str">
            <v>E05008955</v>
          </cell>
        </row>
        <row r="1444">
          <cell r="A1444" t="str">
            <v>Chislehurst</v>
          </cell>
          <cell r="B1444" t="str">
            <v>E05000111</v>
          </cell>
        </row>
        <row r="1445">
          <cell r="A1445" t="str">
            <v>Chisnall</v>
          </cell>
          <cell r="B1445" t="str">
            <v>E05005168</v>
          </cell>
        </row>
        <row r="1446">
          <cell r="A1446" t="str">
            <v>Chiswick Homefields</v>
          </cell>
          <cell r="B1446" t="str">
            <v>E05000348</v>
          </cell>
        </row>
        <row r="1447">
          <cell r="A1447" t="str">
            <v>Chiswick Riverside</v>
          </cell>
          <cell r="B1447" t="str">
            <v>E05000349</v>
          </cell>
        </row>
        <row r="1448">
          <cell r="A1448" t="str">
            <v>Chittlehampton</v>
          </cell>
          <cell r="B1448" t="str">
            <v>E05010084</v>
          </cell>
        </row>
        <row r="1449">
          <cell r="A1449" t="str">
            <v>Chobham</v>
          </cell>
          <cell r="B1449" t="str">
            <v>E05007377</v>
          </cell>
        </row>
        <row r="1450">
          <cell r="A1450" t="str">
            <v>Cholesbury, The Lee &amp; Bellingdon</v>
          </cell>
          <cell r="B1450" t="str">
            <v>E05002641</v>
          </cell>
        </row>
        <row r="1451">
          <cell r="A1451" t="str">
            <v>Cholsey</v>
          </cell>
          <cell r="B1451" t="str">
            <v>E05009737</v>
          </cell>
        </row>
        <row r="1452">
          <cell r="A1452" t="str">
            <v>Choppington</v>
          </cell>
          <cell r="B1452" t="str">
            <v>E05009107</v>
          </cell>
        </row>
        <row r="1453">
          <cell r="A1453" t="str">
            <v>Chopwell &amp; Rowlands Gill</v>
          </cell>
          <cell r="B1453" t="str">
            <v>E05009313</v>
          </cell>
        </row>
        <row r="1454">
          <cell r="A1454" t="str">
            <v>Chorley</v>
          </cell>
          <cell r="B1454" t="str">
            <v>E07000118</v>
          </cell>
        </row>
        <row r="1455">
          <cell r="A1455" t="str">
            <v>Chorley East</v>
          </cell>
          <cell r="B1455" t="str">
            <v>E05005169</v>
          </cell>
        </row>
        <row r="1456">
          <cell r="A1456" t="str">
            <v>Chorley North East</v>
          </cell>
          <cell r="B1456" t="str">
            <v>E05005170</v>
          </cell>
        </row>
        <row r="1457">
          <cell r="A1457" t="str">
            <v>Chorley North West</v>
          </cell>
          <cell r="B1457" t="str">
            <v>E05005171</v>
          </cell>
        </row>
        <row r="1458">
          <cell r="A1458" t="str">
            <v>Chorley South East</v>
          </cell>
          <cell r="B1458" t="str">
            <v>E05005172</v>
          </cell>
        </row>
        <row r="1459">
          <cell r="A1459" t="str">
            <v>Chorley South West</v>
          </cell>
          <cell r="B1459" t="str">
            <v>E05005173</v>
          </cell>
        </row>
        <row r="1460">
          <cell r="A1460" t="str">
            <v>Chorleywood North &amp; Sarratt</v>
          </cell>
          <cell r="B1460" t="str">
            <v>E05009427</v>
          </cell>
        </row>
        <row r="1461">
          <cell r="A1461" t="str">
            <v>Chorleywood South &amp; Maple Cross</v>
          </cell>
          <cell r="B1461" t="str">
            <v>E05009428</v>
          </cell>
        </row>
        <row r="1462">
          <cell r="A1462" t="str">
            <v>Chorlton</v>
          </cell>
          <cell r="B1462" t="str">
            <v>E05000695</v>
          </cell>
        </row>
        <row r="1463">
          <cell r="A1463" t="str">
            <v>Chorlton Park</v>
          </cell>
          <cell r="B1463" t="str">
            <v>E05000696</v>
          </cell>
        </row>
        <row r="1464">
          <cell r="A1464" t="str">
            <v>Chowdene</v>
          </cell>
          <cell r="B1464" t="str">
            <v>E05001071</v>
          </cell>
        </row>
        <row r="1465">
          <cell r="A1465" t="str">
            <v>Christchurch</v>
          </cell>
          <cell r="B1465" t="str">
            <v>E07000048</v>
          </cell>
        </row>
        <row r="1466">
          <cell r="A1466" t="str">
            <v>Christchurch &amp; English Bicknor</v>
          </cell>
          <cell r="B1466" t="str">
            <v>E05004342</v>
          </cell>
        </row>
        <row r="1467">
          <cell r="A1467" t="str">
            <v>Chudleigh</v>
          </cell>
          <cell r="B1467" t="str">
            <v>E05003597</v>
          </cell>
        </row>
        <row r="1468">
          <cell r="A1468" t="str">
            <v>Chulmleigh</v>
          </cell>
          <cell r="B1468" t="str">
            <v>E05003540</v>
          </cell>
        </row>
        <row r="1469">
          <cell r="A1469" t="str">
            <v>Church</v>
          </cell>
          <cell r="B1469" t="str">
            <v>E05000671</v>
          </cell>
        </row>
        <row r="1470">
          <cell r="A1470" t="str">
            <v>Church Aston &amp; Lilleshall</v>
          </cell>
          <cell r="B1470" t="str">
            <v>E05009970</v>
          </cell>
        </row>
        <row r="1471">
          <cell r="A1471" t="str">
            <v>Church End</v>
          </cell>
          <cell r="B1471" t="str">
            <v>E05000499</v>
          </cell>
        </row>
        <row r="1472">
          <cell r="A1472" t="str">
            <v>Church Gresley</v>
          </cell>
          <cell r="B1472" t="str">
            <v>E05008810</v>
          </cell>
        </row>
        <row r="1473">
          <cell r="A1473" t="str">
            <v>Church Hill</v>
          </cell>
          <cell r="B1473" t="str">
            <v>E05007872</v>
          </cell>
        </row>
        <row r="1474">
          <cell r="A1474" t="str">
            <v>Church Langley</v>
          </cell>
          <cell r="B1474" t="str">
            <v>E05004180</v>
          </cell>
        </row>
        <row r="1475">
          <cell r="A1475" t="str">
            <v>Church Street</v>
          </cell>
          <cell r="B1475" t="str">
            <v>E05000634</v>
          </cell>
        </row>
        <row r="1476">
          <cell r="A1476" t="str">
            <v>Church Stretton &amp; Craven Arms</v>
          </cell>
          <cell r="B1476" t="str">
            <v>E05008153</v>
          </cell>
        </row>
        <row r="1477">
          <cell r="A1477" t="str">
            <v>Churcham &amp; Huntley</v>
          </cell>
          <cell r="B1477" t="str">
            <v>E05004343</v>
          </cell>
        </row>
        <row r="1478">
          <cell r="A1478" t="str">
            <v>Churchdown Brookfield</v>
          </cell>
          <cell r="B1478" t="str">
            <v>E05008565</v>
          </cell>
        </row>
        <row r="1479">
          <cell r="A1479" t="str">
            <v>Churchdown St John's</v>
          </cell>
          <cell r="B1479" t="str">
            <v>E05004412</v>
          </cell>
        </row>
        <row r="1480">
          <cell r="A1480" t="str">
            <v>Churchill</v>
          </cell>
          <cell r="B1480" t="str">
            <v>E05000633</v>
          </cell>
        </row>
        <row r="1481">
          <cell r="A1481" t="str">
            <v>Churnet</v>
          </cell>
          <cell r="B1481" t="str">
            <v>E05006923</v>
          </cell>
        </row>
        <row r="1482">
          <cell r="A1482" t="str">
            <v>Churston-with-Galmpton</v>
          </cell>
          <cell r="B1482" t="str">
            <v>E05002100</v>
          </cell>
        </row>
        <row r="1483">
          <cell r="A1483" t="str">
            <v>Cinderford East</v>
          </cell>
          <cell r="B1483" t="str">
            <v>E05004344</v>
          </cell>
        </row>
        <row r="1484">
          <cell r="A1484" t="str">
            <v>Cinderford West</v>
          </cell>
          <cell r="B1484" t="str">
            <v>E05004345</v>
          </cell>
        </row>
        <row r="1485">
          <cell r="A1485" t="str">
            <v>Cippenham Green</v>
          </cell>
          <cell r="B1485" t="str">
            <v>E05009341</v>
          </cell>
        </row>
        <row r="1486">
          <cell r="A1486" t="str">
            <v>Cippenham Meadows</v>
          </cell>
          <cell r="B1486" t="str">
            <v>E05009342</v>
          </cell>
        </row>
        <row r="1487">
          <cell r="A1487" t="str">
            <v>City</v>
          </cell>
          <cell r="B1487" t="str">
            <v>E05001347</v>
          </cell>
        </row>
        <row r="1488">
          <cell r="A1488" t="str">
            <v>City &amp; Hunslet</v>
          </cell>
          <cell r="B1488" t="str">
            <v>E05001420</v>
          </cell>
        </row>
        <row r="1489">
          <cell r="A1489" t="str">
            <v>City Centre</v>
          </cell>
          <cell r="B1489" t="str">
            <v>E05000697</v>
          </cell>
        </row>
        <row r="1490">
          <cell r="A1490" t="str">
            <v>City of London</v>
          </cell>
          <cell r="B1490" t="str">
            <v>E09000001</v>
          </cell>
        </row>
        <row r="1491">
          <cell r="A1491" t="str">
            <v>Claines</v>
          </cell>
          <cell r="B1491" t="str">
            <v>E05007884</v>
          </cell>
        </row>
        <row r="1492">
          <cell r="A1492" t="str">
            <v>Clandon &amp; Horsley</v>
          </cell>
          <cell r="B1492" t="str">
            <v>E05007291</v>
          </cell>
        </row>
        <row r="1493">
          <cell r="A1493" t="str">
            <v>Clanfield &amp; Finchdean</v>
          </cell>
          <cell r="B1493" t="str">
            <v>E05004467</v>
          </cell>
        </row>
        <row r="1494">
          <cell r="A1494" t="str">
            <v>Clapham</v>
          </cell>
          <cell r="B1494" t="str">
            <v>E05008755</v>
          </cell>
        </row>
        <row r="1495">
          <cell r="A1495" t="str">
            <v>Clapham Common</v>
          </cell>
          <cell r="B1495" t="str">
            <v>E05000418</v>
          </cell>
        </row>
        <row r="1496">
          <cell r="A1496" t="str">
            <v>Clapham Town</v>
          </cell>
          <cell r="B1496" t="str">
            <v>E05000419</v>
          </cell>
        </row>
        <row r="1497">
          <cell r="A1497" t="str">
            <v>Clare</v>
          </cell>
          <cell r="B1497" t="str">
            <v>E05007169</v>
          </cell>
        </row>
        <row r="1498">
          <cell r="A1498" t="str">
            <v>Clare &amp; Shuttern</v>
          </cell>
          <cell r="B1498" t="str">
            <v>E05003514</v>
          </cell>
        </row>
        <row r="1499">
          <cell r="A1499" t="str">
            <v>Claremont</v>
          </cell>
          <cell r="B1499" t="str">
            <v>E05000763</v>
          </cell>
        </row>
        <row r="1500">
          <cell r="A1500" t="str">
            <v>Clarence</v>
          </cell>
          <cell r="B1500" t="str">
            <v>E05004787</v>
          </cell>
        </row>
        <row r="1501">
          <cell r="A1501" t="str">
            <v>Clarendon</v>
          </cell>
          <cell r="B1501" t="str">
            <v>E05009784</v>
          </cell>
        </row>
        <row r="1502">
          <cell r="A1502" t="str">
            <v>Clarkson</v>
          </cell>
          <cell r="B1502" t="str">
            <v>E05009494</v>
          </cell>
        </row>
        <row r="1503">
          <cell r="A1503" t="str">
            <v>Claro</v>
          </cell>
          <cell r="B1503" t="str">
            <v>E05006241</v>
          </cell>
        </row>
        <row r="1504">
          <cell r="A1504" t="str">
            <v>Clatterbridge</v>
          </cell>
          <cell r="B1504" t="str">
            <v>E05000958</v>
          </cell>
        </row>
        <row r="1505">
          <cell r="A1505" t="str">
            <v>Claughton</v>
          </cell>
          <cell r="B1505" t="str">
            <v>E05000959</v>
          </cell>
        </row>
        <row r="1506">
          <cell r="A1506" t="str">
            <v>Clavering</v>
          </cell>
          <cell r="B1506" t="str">
            <v>E05009912</v>
          </cell>
        </row>
        <row r="1507">
          <cell r="A1507" t="str">
            <v>Clay Cross North</v>
          </cell>
          <cell r="B1507" t="str">
            <v>E05003420</v>
          </cell>
        </row>
        <row r="1508">
          <cell r="A1508" t="str">
            <v>Clay Cross South</v>
          </cell>
          <cell r="B1508" t="str">
            <v>E05003421</v>
          </cell>
        </row>
        <row r="1509">
          <cell r="A1509" t="str">
            <v>Clay Hill</v>
          </cell>
          <cell r="B1509" t="str">
            <v>E05002296</v>
          </cell>
        </row>
        <row r="1510">
          <cell r="A1510" t="str">
            <v>Claydon</v>
          </cell>
          <cell r="B1510" t="str">
            <v>E05005789</v>
          </cell>
        </row>
        <row r="1511">
          <cell r="A1511" t="str">
            <v>Claydon &amp; Barham</v>
          </cell>
          <cell r="B1511" t="str">
            <v>E05007137</v>
          </cell>
        </row>
        <row r="1512">
          <cell r="A1512" t="str">
            <v>Claygate</v>
          </cell>
          <cell r="B1512" t="str">
            <v>E05011074</v>
          </cell>
        </row>
        <row r="1513">
          <cell r="A1513" t="str">
            <v>Clayhall</v>
          </cell>
          <cell r="B1513" t="str">
            <v>E05000500</v>
          </cell>
        </row>
        <row r="1514">
          <cell r="A1514" t="str">
            <v>Clayton</v>
          </cell>
          <cell r="B1514" t="str">
            <v>E05006968</v>
          </cell>
        </row>
        <row r="1515">
          <cell r="A1515" t="str">
            <v>Clayton &amp; Fairweather Green</v>
          </cell>
          <cell r="B1515" t="str">
            <v>E05001348</v>
          </cell>
        </row>
        <row r="1516">
          <cell r="A1516" t="str">
            <v>Clayton-le-Dale with Ramsgreave</v>
          </cell>
          <cell r="B1516" t="str">
            <v>E05005298</v>
          </cell>
        </row>
        <row r="1517">
          <cell r="A1517" t="str">
            <v>Clayton-le-Moors</v>
          </cell>
          <cell r="B1517" t="str">
            <v>E05005211</v>
          </cell>
        </row>
        <row r="1518">
          <cell r="A1518" t="str">
            <v>Clayton-le-Woods &amp; Whittle-le-Woods</v>
          </cell>
          <cell r="B1518" t="str">
            <v>E05005174</v>
          </cell>
        </row>
        <row r="1519">
          <cell r="A1519" t="str">
            <v>Clayton-le-Woods North</v>
          </cell>
          <cell r="B1519" t="str">
            <v>E05005175</v>
          </cell>
        </row>
        <row r="1520">
          <cell r="A1520" t="str">
            <v>Clayton-le-Woods West &amp; Cuerden</v>
          </cell>
          <cell r="B1520" t="str">
            <v>E05005176</v>
          </cell>
        </row>
        <row r="1521">
          <cell r="A1521" t="str">
            <v>Clayworth</v>
          </cell>
          <cell r="B1521" t="str">
            <v>E05006380</v>
          </cell>
        </row>
        <row r="1522">
          <cell r="A1522" t="str">
            <v>Cleadon &amp; East Boldon</v>
          </cell>
          <cell r="B1522" t="str">
            <v>E05001139</v>
          </cell>
        </row>
        <row r="1523">
          <cell r="A1523" t="str">
            <v>Cleadon Park</v>
          </cell>
          <cell r="B1523" t="str">
            <v>E05001140</v>
          </cell>
        </row>
        <row r="1524">
          <cell r="A1524" t="str">
            <v>Cleator Moor North</v>
          </cell>
          <cell r="B1524" t="str">
            <v>E05003184</v>
          </cell>
        </row>
        <row r="1525">
          <cell r="A1525" t="str">
            <v>Cleator Moor South</v>
          </cell>
          <cell r="B1525" t="str">
            <v>E05003185</v>
          </cell>
        </row>
        <row r="1526">
          <cell r="A1526" t="str">
            <v>Cleckheaton</v>
          </cell>
          <cell r="B1526" t="str">
            <v>E05001393</v>
          </cell>
        </row>
        <row r="1527">
          <cell r="A1527" t="str">
            <v>Clee</v>
          </cell>
          <cell r="B1527" t="str">
            <v>E05008154</v>
          </cell>
        </row>
        <row r="1528">
          <cell r="A1528" t="str">
            <v>Cleeve Grange</v>
          </cell>
          <cell r="B1528" t="str">
            <v>E05008566</v>
          </cell>
        </row>
        <row r="1529">
          <cell r="A1529" t="str">
            <v>Cleeve Hill</v>
          </cell>
          <cell r="B1529" t="str">
            <v>E05008567</v>
          </cell>
        </row>
        <row r="1530">
          <cell r="A1530" t="str">
            <v>Cleeve St Michael's</v>
          </cell>
          <cell r="B1530" t="str">
            <v>E05008568</v>
          </cell>
        </row>
        <row r="1531">
          <cell r="A1531" t="str">
            <v>Cleeve West</v>
          </cell>
          <cell r="B1531" t="str">
            <v>E05004416</v>
          </cell>
        </row>
        <row r="1532">
          <cell r="A1532" t="str">
            <v>Clementswood</v>
          </cell>
          <cell r="B1532" t="str">
            <v>E05000501</v>
          </cell>
        </row>
        <row r="1533">
          <cell r="A1533" t="str">
            <v>Clenchwarton</v>
          </cell>
          <cell r="B1533" t="str">
            <v>E05005804</v>
          </cell>
        </row>
        <row r="1534">
          <cell r="A1534" t="str">
            <v>Cleobury Mortimer</v>
          </cell>
          <cell r="B1534" t="str">
            <v>E05008155</v>
          </cell>
        </row>
        <row r="1535">
          <cell r="A1535" t="str">
            <v>Clerkenwell</v>
          </cell>
          <cell r="B1535" t="str">
            <v>E05000370</v>
          </cell>
        </row>
        <row r="1536">
          <cell r="A1536" t="str">
            <v>Clevedon East</v>
          </cell>
          <cell r="B1536" t="str">
            <v>E05010279</v>
          </cell>
        </row>
        <row r="1537">
          <cell r="A1537" t="str">
            <v>Clevedon South</v>
          </cell>
          <cell r="B1537" t="str">
            <v>E05010280</v>
          </cell>
        </row>
        <row r="1538">
          <cell r="A1538" t="str">
            <v>Clevedon Walton</v>
          </cell>
          <cell r="B1538" t="str">
            <v>E05010281</v>
          </cell>
        </row>
        <row r="1539">
          <cell r="A1539" t="str">
            <v>Clevedon West</v>
          </cell>
          <cell r="B1539" t="str">
            <v>E05010282</v>
          </cell>
        </row>
        <row r="1540">
          <cell r="A1540" t="str">
            <v>Clevedon Yeo</v>
          </cell>
          <cell r="B1540" t="str">
            <v>E05010283</v>
          </cell>
        </row>
        <row r="1541">
          <cell r="A1541" t="str">
            <v>Cleveland</v>
          </cell>
          <cell r="B1541" t="str">
            <v>E05000171</v>
          </cell>
        </row>
        <row r="1542">
          <cell r="A1542" t="str">
            <v>Cleveleys Park</v>
          </cell>
          <cell r="B1542" t="str">
            <v>E05009937</v>
          </cell>
        </row>
        <row r="1543">
          <cell r="A1543" t="str">
            <v>Clewer East</v>
          </cell>
          <cell r="B1543" t="str">
            <v>E05002355</v>
          </cell>
        </row>
        <row r="1544">
          <cell r="A1544" t="str">
            <v>Clewer North</v>
          </cell>
          <cell r="B1544" t="str">
            <v>E05002356</v>
          </cell>
        </row>
        <row r="1545">
          <cell r="A1545" t="str">
            <v>Clewer South</v>
          </cell>
          <cell r="B1545" t="str">
            <v>E05002357</v>
          </cell>
        </row>
        <row r="1546">
          <cell r="A1546" t="str">
            <v>Cliff Villages</v>
          </cell>
          <cell r="B1546" t="str">
            <v>E05005623</v>
          </cell>
        </row>
        <row r="1547">
          <cell r="A1547" t="str">
            <v>Clifford</v>
          </cell>
          <cell r="B1547" t="str">
            <v>E05000825</v>
          </cell>
        </row>
        <row r="1548">
          <cell r="A1548" t="str">
            <v>Cliffsend &amp; Pegwell</v>
          </cell>
          <cell r="B1548" t="str">
            <v>E05005086</v>
          </cell>
        </row>
        <row r="1549">
          <cell r="A1549" t="str">
            <v>Clifton</v>
          </cell>
          <cell r="B1549" t="str">
            <v>E05001648</v>
          </cell>
        </row>
        <row r="1550">
          <cell r="A1550" t="str">
            <v>Clifton &amp; Bradley</v>
          </cell>
          <cell r="B1550" t="str">
            <v>E05003350</v>
          </cell>
        </row>
        <row r="1551">
          <cell r="A1551" t="str">
            <v>Clifton Down</v>
          </cell>
          <cell r="B1551" t="str">
            <v>E05010894</v>
          </cell>
        </row>
        <row r="1552">
          <cell r="A1552" t="str">
            <v>Clifton North</v>
          </cell>
          <cell r="B1552" t="str">
            <v>E05001831</v>
          </cell>
        </row>
        <row r="1553">
          <cell r="A1553" t="str">
            <v>Clifton South</v>
          </cell>
          <cell r="B1553" t="str">
            <v>E05001832</v>
          </cell>
        </row>
        <row r="1554">
          <cell r="A1554" t="str">
            <v>Clifton-with-Maidenway</v>
          </cell>
          <cell r="B1554" t="str">
            <v>E05002101</v>
          </cell>
        </row>
        <row r="1555">
          <cell r="A1555" t="str">
            <v>Clifton, Newton &amp; Churchover</v>
          </cell>
          <cell r="B1555" t="str">
            <v>E05008976</v>
          </cell>
        </row>
        <row r="1556">
          <cell r="A1556" t="str">
            <v>Cliftonville East</v>
          </cell>
          <cell r="B1556" t="str">
            <v>E05005087</v>
          </cell>
        </row>
        <row r="1557">
          <cell r="A1557" t="str">
            <v>Cliftonville West</v>
          </cell>
          <cell r="B1557" t="str">
            <v>E05005088</v>
          </cell>
        </row>
        <row r="1558">
          <cell r="A1558" t="str">
            <v>Clinton</v>
          </cell>
          <cell r="B1558" t="str">
            <v>E05003620</v>
          </cell>
        </row>
        <row r="1559">
          <cell r="A1559" t="str">
            <v>Clissold</v>
          </cell>
          <cell r="B1559" t="str">
            <v>E05009369</v>
          </cell>
        </row>
        <row r="1560">
          <cell r="A1560" t="str">
            <v>Cliviger with Worsthorne</v>
          </cell>
          <cell r="B1560" t="str">
            <v>E05005153</v>
          </cell>
        </row>
        <row r="1561">
          <cell r="A1561" t="str">
            <v>Clock House</v>
          </cell>
          <cell r="B1561" t="str">
            <v>E05000112</v>
          </cell>
        </row>
        <row r="1562">
          <cell r="A1562" t="str">
            <v>Clopton</v>
          </cell>
          <cell r="B1562" t="str">
            <v>E05010187</v>
          </cell>
        </row>
        <row r="1563">
          <cell r="A1563" t="str">
            <v>Clovelly Bay</v>
          </cell>
          <cell r="B1563" t="str">
            <v>E05003621</v>
          </cell>
        </row>
        <row r="1564">
          <cell r="A1564" t="str">
            <v>Clover Hill</v>
          </cell>
          <cell r="B1564" t="str">
            <v>E05005255</v>
          </cell>
        </row>
        <row r="1565">
          <cell r="A1565" t="str">
            <v>Clowne North</v>
          </cell>
          <cell r="B1565" t="str">
            <v>E05003308</v>
          </cell>
        </row>
        <row r="1566">
          <cell r="A1566" t="str">
            <v>Clowne South</v>
          </cell>
          <cell r="B1566" t="str">
            <v>E05003309</v>
          </cell>
        </row>
        <row r="1567">
          <cell r="A1567" t="str">
            <v>Clubmoor</v>
          </cell>
          <cell r="B1567" t="str">
            <v>E05000892</v>
          </cell>
        </row>
        <row r="1568">
          <cell r="A1568" t="str">
            <v>Clun</v>
          </cell>
          <cell r="B1568" t="str">
            <v>E05008156</v>
          </cell>
        </row>
        <row r="1569">
          <cell r="A1569" t="str">
            <v>Clutton</v>
          </cell>
          <cell r="B1569" t="str">
            <v>E05001942</v>
          </cell>
        </row>
        <row r="1570">
          <cell r="A1570" t="str">
            <v>Clyst Valley</v>
          </cell>
          <cell r="B1570" t="str">
            <v>E05003464</v>
          </cell>
        </row>
        <row r="1571">
          <cell r="A1571" t="str">
            <v>Coal Aston</v>
          </cell>
          <cell r="B1571" t="str">
            <v>E05003422</v>
          </cell>
        </row>
        <row r="1572">
          <cell r="A1572" t="str">
            <v>Coal Clough with Deerplay</v>
          </cell>
          <cell r="B1572" t="str">
            <v>E05005154</v>
          </cell>
        </row>
        <row r="1573">
          <cell r="A1573" t="str">
            <v>Coaley &amp; Uley</v>
          </cell>
          <cell r="B1573" t="str">
            <v>E05010975</v>
          </cell>
        </row>
        <row r="1574">
          <cell r="A1574" t="str">
            <v>Coalville East</v>
          </cell>
          <cell r="B1574" t="str">
            <v>E05010104</v>
          </cell>
        </row>
        <row r="1575">
          <cell r="A1575" t="str">
            <v>Coalville West</v>
          </cell>
          <cell r="B1575" t="str">
            <v>E05010105</v>
          </cell>
        </row>
        <row r="1576">
          <cell r="A1576" t="str">
            <v>Coastal</v>
          </cell>
          <cell r="B1576" t="str">
            <v>E05009621</v>
          </cell>
        </row>
        <row r="1577">
          <cell r="A1577" t="str">
            <v>Coates</v>
          </cell>
          <cell r="B1577" t="str">
            <v>E05005256</v>
          </cell>
        </row>
        <row r="1578">
          <cell r="A1578" t="str">
            <v>Coatham</v>
          </cell>
          <cell r="B1578" t="str">
            <v>E05001506</v>
          </cell>
        </row>
        <row r="1579">
          <cell r="A1579" t="str">
            <v>Cobham &amp; Downside</v>
          </cell>
          <cell r="B1579" t="str">
            <v>E05011075</v>
          </cell>
        </row>
        <row r="1580">
          <cell r="A1580" t="str">
            <v>Cockerton</v>
          </cell>
          <cell r="B1580" t="str">
            <v>E05010414</v>
          </cell>
        </row>
        <row r="1581">
          <cell r="A1581" t="str">
            <v>Cockfosters</v>
          </cell>
          <cell r="B1581" t="str">
            <v>E05000196</v>
          </cell>
        </row>
        <row r="1582">
          <cell r="A1582" t="str">
            <v>Cockington-with-Chelston</v>
          </cell>
          <cell r="B1582" t="str">
            <v>E05002102</v>
          </cell>
        </row>
        <row r="1583">
          <cell r="A1583" t="str">
            <v>Codicote</v>
          </cell>
          <cell r="B1583" t="str">
            <v>E05004766</v>
          </cell>
        </row>
        <row r="1584">
          <cell r="A1584" t="str">
            <v>Codnor &amp; Waingroves</v>
          </cell>
          <cell r="B1584" t="str">
            <v>E05003286</v>
          </cell>
        </row>
        <row r="1585">
          <cell r="A1585" t="str">
            <v>Codsall North</v>
          </cell>
          <cell r="B1585" t="str">
            <v>E05006992</v>
          </cell>
        </row>
        <row r="1586">
          <cell r="A1586" t="str">
            <v>Codsall South</v>
          </cell>
          <cell r="B1586" t="str">
            <v>E05006993</v>
          </cell>
        </row>
        <row r="1587">
          <cell r="A1587" t="str">
            <v>Cofton</v>
          </cell>
          <cell r="B1587" t="str">
            <v>E05009833</v>
          </cell>
        </row>
        <row r="1588">
          <cell r="A1588" t="str">
            <v>Coggeshall</v>
          </cell>
          <cell r="B1588" t="str">
            <v>E05010372</v>
          </cell>
        </row>
        <row r="1589">
          <cell r="A1589" t="str">
            <v>Coham Bridge</v>
          </cell>
          <cell r="B1589" t="str">
            <v>E05003622</v>
          </cell>
        </row>
        <row r="1590">
          <cell r="A1590" t="str">
            <v>Cokeham</v>
          </cell>
          <cell r="B1590" t="str">
            <v>E05007564</v>
          </cell>
        </row>
        <row r="1591">
          <cell r="A1591" t="str">
            <v>Coker</v>
          </cell>
          <cell r="B1591" t="str">
            <v>E05006831</v>
          </cell>
        </row>
        <row r="1592">
          <cell r="A1592" t="str">
            <v>Colburn</v>
          </cell>
          <cell r="B1592" t="str">
            <v>E05006278</v>
          </cell>
        </row>
        <row r="1593">
          <cell r="A1593" t="str">
            <v>Colchester</v>
          </cell>
          <cell r="B1593" t="str">
            <v>E07000071</v>
          </cell>
        </row>
        <row r="1594">
          <cell r="A1594" t="str">
            <v>Cold Ash</v>
          </cell>
          <cell r="B1594" t="str">
            <v>E05002297</v>
          </cell>
        </row>
        <row r="1595">
          <cell r="A1595" t="str">
            <v>Colden Common &amp; Twyford</v>
          </cell>
          <cell r="B1595" t="str">
            <v>E05010999</v>
          </cell>
        </row>
        <row r="1596">
          <cell r="A1596" t="str">
            <v>Coldharbour</v>
          </cell>
          <cell r="B1596" t="str">
            <v>E05000420</v>
          </cell>
        </row>
        <row r="1597">
          <cell r="A1597" t="str">
            <v>Coldharbour &amp; New Eltham</v>
          </cell>
          <cell r="B1597" t="str">
            <v>E05000217</v>
          </cell>
        </row>
        <row r="1598">
          <cell r="A1598" t="str">
            <v>Coldhurst</v>
          </cell>
          <cell r="B1598" t="str">
            <v>E05000723</v>
          </cell>
        </row>
        <row r="1599">
          <cell r="A1599" t="str">
            <v>Coleford &amp; Holcombe</v>
          </cell>
          <cell r="B1599" t="str">
            <v>E05006765</v>
          </cell>
        </row>
        <row r="1600">
          <cell r="A1600" t="str">
            <v>Coleford Central</v>
          </cell>
          <cell r="B1600" t="str">
            <v>E05004346</v>
          </cell>
        </row>
        <row r="1601">
          <cell r="A1601" t="str">
            <v>Coleford East</v>
          </cell>
          <cell r="B1601" t="str">
            <v>E05004347</v>
          </cell>
        </row>
        <row r="1602">
          <cell r="A1602" t="str">
            <v>Colehill East</v>
          </cell>
          <cell r="B1602" t="str">
            <v>E05009517</v>
          </cell>
        </row>
        <row r="1603">
          <cell r="A1603" t="str">
            <v>Colehill West</v>
          </cell>
          <cell r="B1603" t="str">
            <v>E05009518</v>
          </cell>
        </row>
        <row r="1604">
          <cell r="A1604" t="str">
            <v>Coleridge</v>
          </cell>
          <cell r="B1604" t="str">
            <v>E05002706</v>
          </cell>
        </row>
        <row r="1605">
          <cell r="A1605" t="str">
            <v>Coleshill North</v>
          </cell>
          <cell r="B1605" t="str">
            <v>E05007462</v>
          </cell>
        </row>
        <row r="1606">
          <cell r="A1606" t="str">
            <v>Coleshill South</v>
          </cell>
          <cell r="B1606" t="str">
            <v>E05007463</v>
          </cell>
        </row>
        <row r="1607">
          <cell r="A1607" t="str">
            <v>Colindale</v>
          </cell>
          <cell r="B1607" t="str">
            <v>E05000046</v>
          </cell>
        </row>
        <row r="1608">
          <cell r="A1608" t="str">
            <v>College</v>
          </cell>
          <cell r="B1608" t="str">
            <v>E05000538</v>
          </cell>
        </row>
        <row r="1609">
          <cell r="A1609" t="str">
            <v>College Park &amp; Old Oak</v>
          </cell>
          <cell r="B1609" t="str">
            <v>E05000253</v>
          </cell>
        </row>
        <row r="1610">
          <cell r="A1610" t="str">
            <v>College Town</v>
          </cell>
          <cell r="B1610" t="str">
            <v>E05002275</v>
          </cell>
        </row>
        <row r="1611">
          <cell r="A1611" t="str">
            <v>Colliers Wood</v>
          </cell>
          <cell r="B1611" t="str">
            <v>E05000457</v>
          </cell>
        </row>
        <row r="1612">
          <cell r="A1612" t="str">
            <v>Collingham</v>
          </cell>
          <cell r="B1612" t="str">
            <v>E05010070</v>
          </cell>
        </row>
        <row r="1613">
          <cell r="A1613" t="str">
            <v>Collington</v>
          </cell>
          <cell r="B1613" t="str">
            <v>E05003969</v>
          </cell>
        </row>
        <row r="1614">
          <cell r="A1614" t="str">
            <v>Collingwood</v>
          </cell>
          <cell r="B1614" t="str">
            <v>E05001119</v>
          </cell>
        </row>
        <row r="1615">
          <cell r="A1615" t="str">
            <v>Coln Valley</v>
          </cell>
          <cell r="B1615" t="str">
            <v>E05010703</v>
          </cell>
        </row>
        <row r="1616">
          <cell r="A1616" t="str">
            <v>Colnbrook with Poyle</v>
          </cell>
          <cell r="B1616" t="str">
            <v>E05009343</v>
          </cell>
        </row>
        <row r="1617">
          <cell r="A1617" t="str">
            <v>Colne Valley</v>
          </cell>
          <cell r="B1617" t="str">
            <v>E05008559</v>
          </cell>
        </row>
        <row r="1618">
          <cell r="A1618" t="str">
            <v>Colney Heath</v>
          </cell>
          <cell r="B1618" t="str">
            <v>E05009028</v>
          </cell>
        </row>
        <row r="1619">
          <cell r="A1619" t="str">
            <v>Coltishall</v>
          </cell>
          <cell r="B1619" t="str">
            <v>E05005763</v>
          </cell>
        </row>
        <row r="1620">
          <cell r="A1620" t="str">
            <v>Colton &amp; the Ridwares</v>
          </cell>
          <cell r="B1620" t="str">
            <v>E05010659</v>
          </cell>
        </row>
        <row r="1621">
          <cell r="A1621" t="str">
            <v>Colville</v>
          </cell>
          <cell r="B1621" t="str">
            <v>E05009392</v>
          </cell>
        </row>
        <row r="1622">
          <cell r="A1622" t="str">
            <v>Colwick</v>
          </cell>
          <cell r="B1622" t="str">
            <v>E05009694</v>
          </cell>
        </row>
        <row r="1623">
          <cell r="A1623" t="str">
            <v>Coly Valley</v>
          </cell>
          <cell r="B1623" t="str">
            <v>E05003465</v>
          </cell>
        </row>
        <row r="1624">
          <cell r="A1624" t="str">
            <v>Colyers</v>
          </cell>
          <cell r="B1624" t="str">
            <v>E05000070</v>
          </cell>
        </row>
        <row r="1625">
          <cell r="A1625" t="str">
            <v>Combe Down</v>
          </cell>
          <cell r="B1625" t="str">
            <v>E05001943</v>
          </cell>
        </row>
        <row r="1626">
          <cell r="A1626" t="str">
            <v>Combe Martin</v>
          </cell>
          <cell r="B1626" t="str">
            <v>E05003541</v>
          </cell>
        </row>
        <row r="1627">
          <cell r="A1627" t="str">
            <v>Comberton</v>
          </cell>
          <cell r="B1627" t="str">
            <v>E05002797</v>
          </cell>
        </row>
        <row r="1628">
          <cell r="A1628" t="str">
            <v>Comeytrowe</v>
          </cell>
          <cell r="B1628" t="str">
            <v>E05006862</v>
          </cell>
        </row>
        <row r="1629">
          <cell r="A1629" t="str">
            <v>Common</v>
          </cell>
          <cell r="B1629" t="str">
            <v>E05010481</v>
          </cell>
        </row>
        <row r="1630">
          <cell r="A1630" t="str">
            <v>Compton</v>
          </cell>
          <cell r="B1630" t="str">
            <v>E05002079</v>
          </cell>
        </row>
        <row r="1631">
          <cell r="A1631" t="str">
            <v>Compton Acres</v>
          </cell>
          <cell r="B1631" t="str">
            <v>E05009712</v>
          </cell>
        </row>
        <row r="1632">
          <cell r="A1632" t="str">
            <v>Coney Hill</v>
          </cell>
          <cell r="B1632" t="str">
            <v>E05010954</v>
          </cell>
        </row>
        <row r="1633">
          <cell r="A1633" t="str">
            <v>Congleton East</v>
          </cell>
          <cell r="B1633" t="str">
            <v>E05008618</v>
          </cell>
        </row>
        <row r="1634">
          <cell r="A1634" t="str">
            <v>Congleton West</v>
          </cell>
          <cell r="B1634" t="str">
            <v>E05008619</v>
          </cell>
        </row>
        <row r="1635">
          <cell r="A1635" t="str">
            <v>Congresbury &amp; Puxton</v>
          </cell>
          <cell r="B1635" t="str">
            <v>E05010284</v>
          </cell>
        </row>
        <row r="1636">
          <cell r="A1636" t="str">
            <v>Coningsby &amp; Mareham</v>
          </cell>
          <cell r="B1636" t="str">
            <v>E05009877</v>
          </cell>
        </row>
        <row r="1637">
          <cell r="A1637" t="str">
            <v>Conisbrough</v>
          </cell>
          <cell r="B1637" t="str">
            <v>E05010733</v>
          </cell>
        </row>
        <row r="1638">
          <cell r="A1638" t="str">
            <v>Coniston &amp; Crake Valley</v>
          </cell>
          <cell r="B1638" t="str">
            <v>E05003241</v>
          </cell>
        </row>
        <row r="1639">
          <cell r="A1639" t="str">
            <v>Conquest</v>
          </cell>
          <cell r="B1639" t="str">
            <v>E05003934</v>
          </cell>
        </row>
        <row r="1640">
          <cell r="A1640" t="str">
            <v>Consett North</v>
          </cell>
          <cell r="B1640" t="str">
            <v>E05009048</v>
          </cell>
        </row>
        <row r="1641">
          <cell r="A1641" t="str">
            <v>Consett South</v>
          </cell>
          <cell r="B1641" t="str">
            <v>E05009049</v>
          </cell>
        </row>
        <row r="1642">
          <cell r="A1642" t="str">
            <v>Constantine, Mawnan &amp; Budock</v>
          </cell>
          <cell r="B1642" t="str">
            <v>E05009175</v>
          </cell>
        </row>
        <row r="1643">
          <cell r="A1643" t="str">
            <v>Coombe Hill</v>
          </cell>
          <cell r="B1643" t="str">
            <v>E05000406</v>
          </cell>
        </row>
        <row r="1644">
          <cell r="A1644" t="str">
            <v>Coombe Vale</v>
          </cell>
          <cell r="B1644" t="str">
            <v>E05000407</v>
          </cell>
        </row>
        <row r="1645">
          <cell r="A1645" t="str">
            <v>Copeland</v>
          </cell>
          <cell r="B1645" t="str">
            <v>E07000029</v>
          </cell>
        </row>
        <row r="1646">
          <cell r="A1646" t="str">
            <v>Copers Cope</v>
          </cell>
          <cell r="B1646" t="str">
            <v>E05000113</v>
          </cell>
        </row>
        <row r="1647">
          <cell r="A1647" t="str">
            <v>Copmanthorpe</v>
          </cell>
          <cell r="B1647" t="str">
            <v>E05010314</v>
          </cell>
        </row>
        <row r="1648">
          <cell r="A1648" t="str">
            <v>Copnor</v>
          </cell>
          <cell r="B1648" t="str">
            <v>E05002444</v>
          </cell>
        </row>
        <row r="1649">
          <cell r="A1649" t="str">
            <v>Coppetts</v>
          </cell>
          <cell r="B1649" t="str">
            <v>E05000047</v>
          </cell>
        </row>
        <row r="1650">
          <cell r="A1650" t="str">
            <v>Coppice</v>
          </cell>
          <cell r="B1650" t="str">
            <v>E05009695</v>
          </cell>
        </row>
        <row r="1651">
          <cell r="A1651" t="str">
            <v>Coppull</v>
          </cell>
          <cell r="B1651" t="str">
            <v>E05005177</v>
          </cell>
        </row>
        <row r="1652">
          <cell r="A1652" t="str">
            <v>Copt Hill</v>
          </cell>
          <cell r="B1652" t="str">
            <v>E05001155</v>
          </cell>
        </row>
        <row r="1653">
          <cell r="A1653" t="str">
            <v>Copthorne</v>
          </cell>
          <cell r="B1653" t="str">
            <v>E05008157</v>
          </cell>
        </row>
        <row r="1654">
          <cell r="A1654" t="str">
            <v>Copthorne &amp; Worth</v>
          </cell>
          <cell r="B1654" t="str">
            <v>E05007677</v>
          </cell>
        </row>
        <row r="1655">
          <cell r="A1655" t="str">
            <v>Corbar</v>
          </cell>
          <cell r="B1655" t="str">
            <v>E05010629</v>
          </cell>
        </row>
        <row r="1656">
          <cell r="A1656" t="str">
            <v>Corbridge</v>
          </cell>
          <cell r="B1656" t="str">
            <v>E05009109</v>
          </cell>
        </row>
        <row r="1657">
          <cell r="A1657" t="str">
            <v>Corby</v>
          </cell>
          <cell r="B1657" t="str">
            <v>E07000150</v>
          </cell>
        </row>
        <row r="1658">
          <cell r="A1658" t="str">
            <v>Corfe Mullen</v>
          </cell>
          <cell r="B1658" t="str">
            <v>E05009519</v>
          </cell>
        </row>
        <row r="1659">
          <cell r="A1659" t="str">
            <v>Cornwall</v>
          </cell>
          <cell r="B1659" t="str">
            <v>E06000052</v>
          </cell>
        </row>
        <row r="1660">
          <cell r="A1660" t="str">
            <v>Coronation</v>
          </cell>
          <cell r="B1660" t="str">
            <v>E05002376</v>
          </cell>
        </row>
        <row r="1661">
          <cell r="A1661" t="str">
            <v>Corporation Park</v>
          </cell>
          <cell r="B1661" t="str">
            <v>E05001623</v>
          </cell>
        </row>
        <row r="1662">
          <cell r="A1662" t="str">
            <v>Corpusty</v>
          </cell>
          <cell r="B1662" t="str">
            <v>E05005846</v>
          </cell>
        </row>
        <row r="1663">
          <cell r="A1663" t="str">
            <v>Corringham &amp; Fobbing</v>
          </cell>
          <cell r="B1663" t="str">
            <v>E05002233</v>
          </cell>
        </row>
        <row r="1664">
          <cell r="A1664" t="str">
            <v>Corsham Pickwick</v>
          </cell>
          <cell r="B1664" t="str">
            <v>E05008353</v>
          </cell>
        </row>
        <row r="1665">
          <cell r="A1665" t="str">
            <v>Corsham Town</v>
          </cell>
          <cell r="B1665" t="str">
            <v>E05008354</v>
          </cell>
        </row>
        <row r="1666">
          <cell r="A1666" t="str">
            <v>Corsham Without &amp; Box Hill</v>
          </cell>
          <cell r="B1666" t="str">
            <v>E05008355</v>
          </cell>
        </row>
        <row r="1667">
          <cell r="A1667" t="str">
            <v>Corvedale</v>
          </cell>
          <cell r="B1667" t="str">
            <v>E05008158</v>
          </cell>
        </row>
        <row r="1668">
          <cell r="A1668" t="str">
            <v>Cosby with South Whetstone</v>
          </cell>
          <cell r="B1668" t="str">
            <v>E05005409</v>
          </cell>
        </row>
        <row r="1669">
          <cell r="A1669" t="str">
            <v>Coseley East</v>
          </cell>
          <cell r="B1669" t="str">
            <v>E05001241</v>
          </cell>
        </row>
        <row r="1670">
          <cell r="A1670" t="str">
            <v>Cosgrove &amp; Grafton</v>
          </cell>
          <cell r="B1670" t="str">
            <v>E05006034</v>
          </cell>
        </row>
        <row r="1671">
          <cell r="A1671" t="str">
            <v>Cosham</v>
          </cell>
          <cell r="B1671" t="str">
            <v>E05002445</v>
          </cell>
        </row>
        <row r="1672">
          <cell r="A1672" t="str">
            <v>Cote Heath</v>
          </cell>
          <cell r="B1672" t="str">
            <v>E05010630</v>
          </cell>
        </row>
        <row r="1673">
          <cell r="A1673" t="str">
            <v>Cotgrave</v>
          </cell>
          <cell r="B1673" t="str">
            <v>E05009713</v>
          </cell>
        </row>
        <row r="1674">
          <cell r="A1674" t="str">
            <v>Cotham</v>
          </cell>
          <cell r="B1674" t="str">
            <v>E05010895</v>
          </cell>
        </row>
        <row r="1675">
          <cell r="A1675" t="str">
            <v>Cotmanhay</v>
          </cell>
          <cell r="B1675" t="str">
            <v>E05010606</v>
          </cell>
        </row>
        <row r="1676">
          <cell r="A1676" t="str">
            <v>Coton</v>
          </cell>
          <cell r="B1676" t="str">
            <v>E05010482</v>
          </cell>
        </row>
        <row r="1677">
          <cell r="A1677" t="str">
            <v>Coton &amp; Boughton</v>
          </cell>
          <cell r="B1677" t="str">
            <v>E05008977</v>
          </cell>
        </row>
        <row r="1678">
          <cell r="A1678" t="str">
            <v>Cotswold</v>
          </cell>
          <cell r="B1678" t="str">
            <v>E07000079</v>
          </cell>
        </row>
        <row r="1679">
          <cell r="A1679" t="str">
            <v>Cotswold Edge</v>
          </cell>
          <cell r="B1679" t="str">
            <v>E05002051</v>
          </cell>
        </row>
        <row r="1680">
          <cell r="A1680" t="str">
            <v>Cottenham</v>
          </cell>
          <cell r="B1680" t="str">
            <v>E05002798</v>
          </cell>
        </row>
        <row r="1681">
          <cell r="A1681" t="str">
            <v>Cottesmore</v>
          </cell>
          <cell r="B1681" t="str">
            <v>E05001807</v>
          </cell>
        </row>
        <row r="1682">
          <cell r="A1682" t="str">
            <v>Cottingham North</v>
          </cell>
          <cell r="B1682" t="str">
            <v>E05001691</v>
          </cell>
        </row>
        <row r="1683">
          <cell r="A1683" t="str">
            <v>Cottingham South</v>
          </cell>
          <cell r="B1683" t="str">
            <v>E05001692</v>
          </cell>
        </row>
        <row r="1684">
          <cell r="A1684" t="str">
            <v>Coulby Newham</v>
          </cell>
          <cell r="B1684" t="str">
            <v>E05009858</v>
          </cell>
        </row>
        <row r="1685">
          <cell r="A1685" t="str">
            <v>Coulsdon East</v>
          </cell>
          <cell r="B1685" t="str">
            <v>E05000150</v>
          </cell>
        </row>
        <row r="1686">
          <cell r="A1686" t="str">
            <v>Coulsdon West</v>
          </cell>
          <cell r="B1686" t="str">
            <v>E05000151</v>
          </cell>
        </row>
        <row r="1687">
          <cell r="A1687" t="str">
            <v>Coundon</v>
          </cell>
          <cell r="B1687" t="str">
            <v>E05009050</v>
          </cell>
        </row>
        <row r="1688">
          <cell r="A1688" t="str">
            <v>Countesthorpe</v>
          </cell>
          <cell r="B1688" t="str">
            <v>E05005410</v>
          </cell>
        </row>
        <row r="1689">
          <cell r="A1689" t="str">
            <v>County</v>
          </cell>
          <cell r="B1689" t="str">
            <v>E05000893</v>
          </cell>
        </row>
        <row r="1690">
          <cell r="A1690" t="str">
            <v>County Durham</v>
          </cell>
          <cell r="B1690" t="str">
            <v>E06000047</v>
          </cell>
        </row>
        <row r="1691">
          <cell r="A1691" t="str">
            <v>Coupe Green &amp; Gregson Lane</v>
          </cell>
          <cell r="B1691" t="str">
            <v>E05010220</v>
          </cell>
        </row>
        <row r="1692">
          <cell r="A1692" t="str">
            <v>Court</v>
          </cell>
          <cell r="B1692" t="str">
            <v>E05007275</v>
          </cell>
        </row>
        <row r="1693">
          <cell r="A1693" t="str">
            <v>Courtfield</v>
          </cell>
          <cell r="B1693" t="str">
            <v>E05009393</v>
          </cell>
        </row>
        <row r="1694">
          <cell r="A1694" t="str">
            <v>Courtwick with Toddington</v>
          </cell>
          <cell r="B1694" t="str">
            <v>E05009808</v>
          </cell>
        </row>
        <row r="1695">
          <cell r="A1695" t="str">
            <v>Cove &amp; Southwood</v>
          </cell>
          <cell r="B1695" t="str">
            <v>E05008991</v>
          </cell>
        </row>
        <row r="1696">
          <cell r="A1696" t="str">
            <v>Coventry</v>
          </cell>
          <cell r="B1696" t="str">
            <v>E08000026</v>
          </cell>
        </row>
        <row r="1697">
          <cell r="A1697" t="str">
            <v>Covingham &amp; Dorcan</v>
          </cell>
          <cell r="B1697" t="str">
            <v>E05008956</v>
          </cell>
        </row>
        <row r="1698">
          <cell r="A1698" t="str">
            <v>Cowden &amp; Hever</v>
          </cell>
          <cell r="B1698" t="str">
            <v>E05005010</v>
          </cell>
        </row>
        <row r="1699">
          <cell r="A1699" t="str">
            <v>Cowes Medina</v>
          </cell>
          <cell r="B1699" t="str">
            <v>E05008485</v>
          </cell>
        </row>
        <row r="1700">
          <cell r="A1700" t="str">
            <v>Cowes North</v>
          </cell>
          <cell r="B1700" t="str">
            <v>E05008486</v>
          </cell>
        </row>
        <row r="1701">
          <cell r="A1701" t="str">
            <v>Cowes South &amp; Northwood</v>
          </cell>
          <cell r="B1701" t="str">
            <v>E05008487</v>
          </cell>
        </row>
        <row r="1702">
          <cell r="A1702" t="str">
            <v>Cowes West &amp; Gurnard</v>
          </cell>
          <cell r="B1702" t="str">
            <v>E05008488</v>
          </cell>
        </row>
        <row r="1703">
          <cell r="A1703" t="str">
            <v>Cowfold, Shermanbury &amp; West Grinstead</v>
          </cell>
          <cell r="B1703" t="str">
            <v>E05007651</v>
          </cell>
        </row>
        <row r="1704">
          <cell r="A1704" t="str">
            <v>Cowley</v>
          </cell>
          <cell r="B1704" t="str">
            <v>E05006549</v>
          </cell>
        </row>
        <row r="1705">
          <cell r="A1705" t="str">
            <v>Cowley Marsh</v>
          </cell>
          <cell r="B1705" t="str">
            <v>E05006550</v>
          </cell>
        </row>
        <row r="1706">
          <cell r="A1706" t="str">
            <v>Cowling</v>
          </cell>
          <cell r="B1706" t="str">
            <v>E05010776</v>
          </cell>
        </row>
        <row r="1707">
          <cell r="A1707" t="str">
            <v>Cowpen</v>
          </cell>
          <cell r="B1707" t="str">
            <v>E05009110</v>
          </cell>
        </row>
        <row r="1708">
          <cell r="A1708" t="str">
            <v>Cowplain</v>
          </cell>
          <cell r="B1708" t="str">
            <v>E05004570</v>
          </cell>
        </row>
        <row r="1709">
          <cell r="A1709" t="str">
            <v>Cox Green</v>
          </cell>
          <cell r="B1709" t="str">
            <v>E05002358</v>
          </cell>
        </row>
        <row r="1710">
          <cell r="A1710" t="str">
            <v>Coxford</v>
          </cell>
          <cell r="B1710" t="str">
            <v>E05002460</v>
          </cell>
        </row>
        <row r="1711">
          <cell r="A1711" t="str">
            <v>Coxheath &amp; Hunton</v>
          </cell>
          <cell r="B1711" t="str">
            <v>E05008553</v>
          </cell>
        </row>
        <row r="1712">
          <cell r="A1712" t="str">
            <v>Coxhoe</v>
          </cell>
          <cell r="B1712" t="str">
            <v>E05009051</v>
          </cell>
        </row>
        <row r="1713">
          <cell r="A1713" t="str">
            <v>Crabbs Cross</v>
          </cell>
          <cell r="B1713" t="str">
            <v>E05007873</v>
          </cell>
        </row>
        <row r="1714">
          <cell r="A1714" t="str">
            <v>Cradley &amp; Wollescote</v>
          </cell>
          <cell r="B1714" t="str">
            <v>E05001242</v>
          </cell>
        </row>
        <row r="1715">
          <cell r="A1715" t="str">
            <v>Cradley Heath &amp; Old Hill</v>
          </cell>
          <cell r="B1715" t="str">
            <v>E05001264</v>
          </cell>
        </row>
        <row r="1716">
          <cell r="A1716" t="str">
            <v>Craghead &amp; South Moor</v>
          </cell>
          <cell r="B1716" t="str">
            <v>E05009052</v>
          </cell>
        </row>
        <row r="1717">
          <cell r="A1717" t="str">
            <v>Cramlington East</v>
          </cell>
          <cell r="B1717" t="str">
            <v>E05009111</v>
          </cell>
        </row>
        <row r="1718">
          <cell r="A1718" t="str">
            <v>Cramlington Eastfield</v>
          </cell>
          <cell r="B1718" t="str">
            <v>E05009112</v>
          </cell>
        </row>
        <row r="1719">
          <cell r="A1719" t="str">
            <v>Cramlington North</v>
          </cell>
          <cell r="B1719" t="str">
            <v>E05009113</v>
          </cell>
        </row>
        <row r="1720">
          <cell r="A1720" t="str">
            <v>Cramlington South East</v>
          </cell>
          <cell r="B1720" t="str">
            <v>E05009114</v>
          </cell>
        </row>
        <row r="1721">
          <cell r="A1721" t="str">
            <v>Cramlington Village</v>
          </cell>
          <cell r="B1721" t="str">
            <v>E05009115</v>
          </cell>
        </row>
        <row r="1722">
          <cell r="A1722" t="str">
            <v>Cramlington West</v>
          </cell>
          <cell r="B1722" t="str">
            <v>E05009116</v>
          </cell>
        </row>
        <row r="1723">
          <cell r="A1723" t="str">
            <v>Cranbrook</v>
          </cell>
          <cell r="B1723" t="str">
            <v>E05000502</v>
          </cell>
        </row>
        <row r="1724">
          <cell r="A1724" t="str">
            <v>Crane</v>
          </cell>
          <cell r="B1724" t="str">
            <v>E05009520</v>
          </cell>
        </row>
        <row r="1725">
          <cell r="A1725" t="str">
            <v>Cranfield &amp; Marston Moretaine</v>
          </cell>
          <cell r="B1725" t="str">
            <v>E05008785</v>
          </cell>
        </row>
        <row r="1726">
          <cell r="A1726" t="str">
            <v>Cranford</v>
          </cell>
          <cell r="B1726" t="str">
            <v>E05000350</v>
          </cell>
        </row>
        <row r="1727">
          <cell r="A1727" t="str">
            <v>Cranham</v>
          </cell>
          <cell r="B1727" t="str">
            <v>E05000307</v>
          </cell>
        </row>
        <row r="1728">
          <cell r="A1728" t="str">
            <v>Cranleigh East</v>
          </cell>
          <cell r="B1728" t="str">
            <v>E05007415</v>
          </cell>
        </row>
        <row r="1729">
          <cell r="A1729" t="str">
            <v>Cranleigh West</v>
          </cell>
          <cell r="B1729" t="str">
            <v>E05007416</v>
          </cell>
        </row>
        <row r="1730">
          <cell r="A1730" t="str">
            <v>Cranmer</v>
          </cell>
          <cell r="B1730" t="str">
            <v>E05009714</v>
          </cell>
        </row>
        <row r="1731">
          <cell r="A1731" t="str">
            <v>Cranmore</v>
          </cell>
          <cell r="B1731" t="str">
            <v>E05003515</v>
          </cell>
        </row>
        <row r="1732">
          <cell r="A1732" t="str">
            <v>Cranmore, Doulting &amp; Nunney</v>
          </cell>
          <cell r="B1732" t="str">
            <v>E05006766</v>
          </cell>
        </row>
        <row r="1733">
          <cell r="A1733" t="str">
            <v>Craven</v>
          </cell>
          <cell r="B1733" t="str">
            <v>E07000163</v>
          </cell>
        </row>
        <row r="1734">
          <cell r="A1734" t="str">
            <v>Crawcrook &amp; Greenside</v>
          </cell>
          <cell r="B1734" t="str">
            <v>E05001072</v>
          </cell>
        </row>
        <row r="1735">
          <cell r="A1735" t="str">
            <v>Crawley</v>
          </cell>
          <cell r="B1735" t="str">
            <v>E07000226</v>
          </cell>
        </row>
        <row r="1736">
          <cell r="A1736" t="str">
            <v>Crawley Down &amp; Turners Hill</v>
          </cell>
          <cell r="B1736" t="str">
            <v>E05007678</v>
          </cell>
        </row>
        <row r="1737">
          <cell r="A1737" t="str">
            <v>Cray Meadows</v>
          </cell>
          <cell r="B1737" t="str">
            <v>E05000072</v>
          </cell>
        </row>
        <row r="1738">
          <cell r="A1738" t="str">
            <v>Cray Valley East</v>
          </cell>
          <cell r="B1738" t="str">
            <v>E05000114</v>
          </cell>
        </row>
        <row r="1739">
          <cell r="A1739" t="str">
            <v>Cray Valley West</v>
          </cell>
          <cell r="B1739" t="str">
            <v>E05000115</v>
          </cell>
        </row>
        <row r="1740">
          <cell r="A1740" t="str">
            <v>Crayford</v>
          </cell>
          <cell r="B1740" t="str">
            <v>E05000071</v>
          </cell>
        </row>
        <row r="1741">
          <cell r="A1741" t="str">
            <v>Credenhill</v>
          </cell>
          <cell r="B1741" t="str">
            <v>E05009451</v>
          </cell>
        </row>
        <row r="1742">
          <cell r="A1742" t="str">
            <v>Creech</v>
          </cell>
          <cell r="B1742" t="str">
            <v>E05006767</v>
          </cell>
        </row>
        <row r="1743">
          <cell r="A1743" t="str">
            <v>Creech Barrow</v>
          </cell>
          <cell r="B1743" t="str">
            <v>E05010751</v>
          </cell>
        </row>
        <row r="1744">
          <cell r="A1744" t="str">
            <v>Creekmoor</v>
          </cell>
          <cell r="B1744" t="str">
            <v>E05010541</v>
          </cell>
        </row>
        <row r="1745">
          <cell r="A1745" t="str">
            <v>Cressington</v>
          </cell>
          <cell r="B1745" t="str">
            <v>E05000894</v>
          </cell>
        </row>
        <row r="1746">
          <cell r="A1746" t="str">
            <v>Crewe Central</v>
          </cell>
          <cell r="B1746" t="str">
            <v>E05008620</v>
          </cell>
        </row>
        <row r="1747">
          <cell r="A1747" t="str">
            <v>Crewe East</v>
          </cell>
          <cell r="B1747" t="str">
            <v>E05008621</v>
          </cell>
        </row>
        <row r="1748">
          <cell r="A1748" t="str">
            <v>Crewe North</v>
          </cell>
          <cell r="B1748" t="str">
            <v>E05008622</v>
          </cell>
        </row>
        <row r="1749">
          <cell r="A1749" t="str">
            <v>Crewe South</v>
          </cell>
          <cell r="B1749" t="str">
            <v>E05008624</v>
          </cell>
        </row>
        <row r="1750">
          <cell r="A1750" t="str">
            <v>Crewe St Barnabas</v>
          </cell>
          <cell r="B1750" t="str">
            <v>E05008623</v>
          </cell>
        </row>
        <row r="1751">
          <cell r="A1751" t="str">
            <v>Crewe West</v>
          </cell>
          <cell r="B1751" t="str">
            <v>E05008625</v>
          </cell>
        </row>
        <row r="1752">
          <cell r="A1752" t="str">
            <v>Crewkerne</v>
          </cell>
          <cell r="B1752" t="str">
            <v>E05006832</v>
          </cell>
        </row>
        <row r="1753">
          <cell r="A1753" t="str">
            <v>Cribden</v>
          </cell>
          <cell r="B1753" t="str">
            <v>E05005316</v>
          </cell>
        </row>
        <row r="1754">
          <cell r="A1754" t="str">
            <v>Crich</v>
          </cell>
          <cell r="B1754" t="str">
            <v>E05003287</v>
          </cell>
        </row>
        <row r="1755">
          <cell r="A1755" t="str">
            <v>Cricket Green</v>
          </cell>
          <cell r="B1755" t="str">
            <v>E05000458</v>
          </cell>
        </row>
        <row r="1756">
          <cell r="A1756" t="str">
            <v>Cricklade &amp; Latton</v>
          </cell>
          <cell r="B1756" t="str">
            <v>E05008356</v>
          </cell>
        </row>
        <row r="1757">
          <cell r="A1757" t="str">
            <v>Cringleford</v>
          </cell>
          <cell r="B1757" t="str">
            <v>E05005916</v>
          </cell>
        </row>
        <row r="1758">
          <cell r="A1758" t="str">
            <v>Cripplegate</v>
          </cell>
          <cell r="B1758" t="str">
            <v>E05009302</v>
          </cell>
        </row>
        <row r="1759">
          <cell r="A1759" t="str">
            <v>Crockenhill &amp; Well Hill</v>
          </cell>
          <cell r="B1759" t="str">
            <v>E05005011</v>
          </cell>
        </row>
        <row r="1760">
          <cell r="A1760" t="str">
            <v>Croft</v>
          </cell>
          <cell r="B1760" t="str">
            <v>E05006279</v>
          </cell>
        </row>
        <row r="1761">
          <cell r="A1761" t="str">
            <v>Croft Baker</v>
          </cell>
          <cell r="B1761" t="str">
            <v>E05001713</v>
          </cell>
        </row>
        <row r="1762">
          <cell r="A1762" t="str">
            <v>Croft Hill</v>
          </cell>
          <cell r="B1762" t="str">
            <v>E05005411</v>
          </cell>
        </row>
        <row r="1763">
          <cell r="A1763" t="str">
            <v>Crofton Park</v>
          </cell>
          <cell r="B1763" t="str">
            <v>E05000441</v>
          </cell>
        </row>
        <row r="1764">
          <cell r="A1764" t="str">
            <v>Crofton, Ryhill &amp; Walton</v>
          </cell>
          <cell r="B1764" t="str">
            <v>E05001448</v>
          </cell>
        </row>
        <row r="1765">
          <cell r="A1765" t="str">
            <v>Croham</v>
          </cell>
          <cell r="B1765" t="str">
            <v>E05000152</v>
          </cell>
        </row>
        <row r="1766">
          <cell r="A1766" t="str">
            <v>Crome</v>
          </cell>
          <cell r="B1766" t="str">
            <v>E05005879</v>
          </cell>
        </row>
        <row r="1767">
          <cell r="A1767" t="str">
            <v>Cromer Town</v>
          </cell>
          <cell r="B1767" t="str">
            <v>E05005847</v>
          </cell>
        </row>
        <row r="1768">
          <cell r="A1768" t="str">
            <v>Crompton</v>
          </cell>
          <cell r="B1768" t="str">
            <v>E05000654</v>
          </cell>
        </row>
        <row r="1769">
          <cell r="A1769" t="str">
            <v>Cromwells</v>
          </cell>
          <cell r="B1769" t="str">
            <v>E05005917</v>
          </cell>
        </row>
        <row r="1770">
          <cell r="A1770" t="str">
            <v>Crook</v>
          </cell>
          <cell r="B1770" t="str">
            <v>E05009053</v>
          </cell>
        </row>
        <row r="1771">
          <cell r="A1771" t="str">
            <v>Crookes &amp; Crosspool</v>
          </cell>
          <cell r="B1771" t="str">
            <v>E05010863</v>
          </cell>
        </row>
        <row r="1772">
          <cell r="A1772" t="str">
            <v>Crookham East</v>
          </cell>
          <cell r="B1772" t="str">
            <v>E05009353</v>
          </cell>
        </row>
        <row r="1773">
          <cell r="A1773" t="str">
            <v>Crookham West &amp; Ewshot</v>
          </cell>
          <cell r="B1773" t="str">
            <v>E05009354</v>
          </cell>
        </row>
        <row r="1774">
          <cell r="A1774" t="str">
            <v>Crooklands</v>
          </cell>
          <cell r="B1774" t="str">
            <v>E05003242</v>
          </cell>
        </row>
        <row r="1775">
          <cell r="A1775" t="str">
            <v>Cropredy, Sibfords &amp; Wroxton</v>
          </cell>
          <cell r="B1775" t="str">
            <v>E05010929</v>
          </cell>
        </row>
        <row r="1776">
          <cell r="A1776" t="str">
            <v>Cropton</v>
          </cell>
          <cell r="B1776" t="str">
            <v>E05006299</v>
          </cell>
        </row>
        <row r="1777">
          <cell r="A1777" t="str">
            <v>Cropwell</v>
          </cell>
          <cell r="B1777" t="str">
            <v>E05009715</v>
          </cell>
        </row>
        <row r="1778">
          <cell r="A1778" t="str">
            <v>Crosby &amp; Park</v>
          </cell>
          <cell r="B1778" t="str">
            <v>E05001739</v>
          </cell>
        </row>
        <row r="1779">
          <cell r="A1779" t="str">
            <v>Crosby Ravensworth</v>
          </cell>
          <cell r="B1779" t="str">
            <v>E05003210</v>
          </cell>
        </row>
        <row r="1780">
          <cell r="A1780" t="str">
            <v>Croscombe &amp; Pilton</v>
          </cell>
          <cell r="B1780" t="str">
            <v>E05006768</v>
          </cell>
        </row>
        <row r="1781">
          <cell r="A1781" t="str">
            <v>Crosland Moor &amp; Netherton</v>
          </cell>
          <cell r="B1781" t="str">
            <v>E05008560</v>
          </cell>
        </row>
        <row r="1782">
          <cell r="A1782" t="str">
            <v>Cross Gates &amp; Whinmoor</v>
          </cell>
          <cell r="B1782" t="str">
            <v>E05001421</v>
          </cell>
        </row>
        <row r="1783">
          <cell r="A1783" t="str">
            <v>Cross Heath</v>
          </cell>
          <cell r="B1783" t="str">
            <v>E05006969</v>
          </cell>
        </row>
        <row r="1784">
          <cell r="A1784" t="str">
            <v>Cross in Hand/Five Ashes</v>
          </cell>
          <cell r="B1784" t="str">
            <v>E05003989</v>
          </cell>
        </row>
        <row r="1785">
          <cell r="A1785" t="str">
            <v>Crouch</v>
          </cell>
          <cell r="B1785" t="str">
            <v>E05004024</v>
          </cell>
        </row>
        <row r="1786">
          <cell r="A1786" t="str">
            <v>Crouch End</v>
          </cell>
          <cell r="B1786" t="str">
            <v>E05000269</v>
          </cell>
        </row>
        <row r="1787">
          <cell r="A1787" t="str">
            <v>Crowan &amp; Wendron</v>
          </cell>
          <cell r="B1787" t="str">
            <v>E05009176</v>
          </cell>
        </row>
        <row r="1788">
          <cell r="A1788" t="str">
            <v>Crowborough East</v>
          </cell>
          <cell r="B1788" t="str">
            <v>E05003990</v>
          </cell>
        </row>
        <row r="1789">
          <cell r="A1789" t="str">
            <v>Crowborough Jarvis Brook</v>
          </cell>
          <cell r="B1789" t="str">
            <v>E05003991</v>
          </cell>
        </row>
        <row r="1790">
          <cell r="A1790" t="str">
            <v>Crowborough North</v>
          </cell>
          <cell r="B1790" t="str">
            <v>E05003992</v>
          </cell>
        </row>
        <row r="1791">
          <cell r="A1791" t="str">
            <v>Crowborough St Johns</v>
          </cell>
          <cell r="B1791" t="str">
            <v>E05003993</v>
          </cell>
        </row>
        <row r="1792">
          <cell r="A1792" t="str">
            <v>Crowborough West</v>
          </cell>
          <cell r="B1792" t="str">
            <v>E05003994</v>
          </cell>
        </row>
        <row r="1793">
          <cell r="A1793" t="str">
            <v>Crowcombe &amp; Stogumber</v>
          </cell>
          <cell r="B1793" t="str">
            <v>E05008919</v>
          </cell>
        </row>
        <row r="1794">
          <cell r="A1794" t="str">
            <v>Crowhurst</v>
          </cell>
          <cell r="B1794" t="str">
            <v>E05003970</v>
          </cell>
        </row>
        <row r="1795">
          <cell r="A1795" t="str">
            <v>Crowland &amp; Deeping St Nicholas</v>
          </cell>
          <cell r="B1795" t="str">
            <v>E05005644</v>
          </cell>
        </row>
        <row r="1796">
          <cell r="A1796" t="str">
            <v>Crown</v>
          </cell>
          <cell r="B1796" t="str">
            <v>E05006924</v>
          </cell>
        </row>
        <row r="1797">
          <cell r="A1797" t="str">
            <v>Crown Wood</v>
          </cell>
          <cell r="B1797" t="str">
            <v>E05002276</v>
          </cell>
        </row>
        <row r="1798">
          <cell r="A1798" t="str">
            <v>Crowthorne</v>
          </cell>
          <cell r="B1798" t="str">
            <v>E05002277</v>
          </cell>
        </row>
        <row r="1799">
          <cell r="A1799" t="str">
            <v>Croxteth</v>
          </cell>
          <cell r="B1799" t="str">
            <v>E05000895</v>
          </cell>
        </row>
        <row r="1800">
          <cell r="A1800" t="str">
            <v>Croxton Kerrial</v>
          </cell>
          <cell r="B1800" t="str">
            <v>E05005497</v>
          </cell>
        </row>
        <row r="1801">
          <cell r="A1801" t="str">
            <v>Croydon</v>
          </cell>
          <cell r="B1801" t="str">
            <v>E09000008</v>
          </cell>
        </row>
        <row r="1802">
          <cell r="A1802" t="str">
            <v>Croyland</v>
          </cell>
          <cell r="B1802" t="str">
            <v>E05010030</v>
          </cell>
        </row>
        <row r="1803">
          <cell r="A1803" t="str">
            <v>Crummock</v>
          </cell>
          <cell r="B1803" t="str">
            <v>E05003120</v>
          </cell>
        </row>
        <row r="1804">
          <cell r="A1804" t="str">
            <v>Crumpsall</v>
          </cell>
          <cell r="B1804" t="str">
            <v>E05000698</v>
          </cell>
        </row>
        <row r="1805">
          <cell r="A1805" t="str">
            <v>Crystal Palace</v>
          </cell>
          <cell r="B1805" t="str">
            <v>E05000116</v>
          </cell>
        </row>
        <row r="1806">
          <cell r="A1806" t="str">
            <v>Cuckfield</v>
          </cell>
          <cell r="B1806" t="str">
            <v>E05007679</v>
          </cell>
        </row>
        <row r="1807">
          <cell r="A1807" t="str">
            <v>Cuddington</v>
          </cell>
          <cell r="B1807" t="str">
            <v>E05007276</v>
          </cell>
        </row>
        <row r="1808">
          <cell r="A1808" t="str">
            <v>Cudworth</v>
          </cell>
          <cell r="B1808" t="str">
            <v>E05000977</v>
          </cell>
        </row>
        <row r="1809">
          <cell r="A1809" t="str">
            <v>Culcheth, Glazebury &amp; Croft</v>
          </cell>
          <cell r="B1809" t="str">
            <v>E05011029</v>
          </cell>
        </row>
        <row r="1810">
          <cell r="A1810" t="str">
            <v>Cullercoats</v>
          </cell>
          <cell r="B1810" t="str">
            <v>E05001120</v>
          </cell>
        </row>
        <row r="1811">
          <cell r="A1811" t="str">
            <v>Cullompton North</v>
          </cell>
          <cell r="B1811" t="str">
            <v>E05003516</v>
          </cell>
        </row>
        <row r="1812">
          <cell r="A1812" t="str">
            <v>Cullompton Outer</v>
          </cell>
          <cell r="B1812" t="str">
            <v>E05003517</v>
          </cell>
        </row>
        <row r="1813">
          <cell r="A1813" t="str">
            <v>Cullompton South</v>
          </cell>
          <cell r="B1813" t="str">
            <v>E05003518</v>
          </cell>
        </row>
        <row r="1814">
          <cell r="A1814" t="str">
            <v>Culverden</v>
          </cell>
          <cell r="B1814" t="str">
            <v>E05005134</v>
          </cell>
        </row>
        <row r="1815">
          <cell r="A1815" t="str">
            <v>Cumnor</v>
          </cell>
          <cell r="B1815" t="str">
            <v>E05009761</v>
          </cell>
        </row>
        <row r="1816">
          <cell r="A1816" t="str">
            <v>Cunningham</v>
          </cell>
          <cell r="B1816" t="str">
            <v>E05004789</v>
          </cell>
        </row>
        <row r="1817">
          <cell r="A1817" t="str">
            <v>Cupernham</v>
          </cell>
          <cell r="B1817" t="str">
            <v>E05004638</v>
          </cell>
        </row>
        <row r="1818">
          <cell r="A1818" t="str">
            <v>Curborough</v>
          </cell>
          <cell r="B1818" t="str">
            <v>E05010660</v>
          </cell>
        </row>
        <row r="1819">
          <cell r="A1819" t="str">
            <v>Curdworth</v>
          </cell>
          <cell r="B1819" t="str">
            <v>E05007464</v>
          </cell>
        </row>
        <row r="1820">
          <cell r="A1820" t="str">
            <v>Currock</v>
          </cell>
          <cell r="B1820" t="str">
            <v>E05003164</v>
          </cell>
        </row>
        <row r="1821">
          <cell r="A1821" t="str">
            <v>Curry Rivel</v>
          </cell>
          <cell r="B1821" t="str">
            <v>E05006833</v>
          </cell>
        </row>
        <row r="1822">
          <cell r="A1822" t="str">
            <v>Custom House</v>
          </cell>
          <cell r="B1822" t="str">
            <v>E05000479</v>
          </cell>
        </row>
        <row r="1823">
          <cell r="A1823" t="str">
            <v>Cuxton &amp; Halling</v>
          </cell>
          <cell r="B1823" t="str">
            <v>E05002250</v>
          </cell>
        </row>
        <row r="1824">
          <cell r="A1824" t="str">
            <v>Dacorum</v>
          </cell>
          <cell r="B1824" t="str">
            <v>E07000096</v>
          </cell>
        </row>
        <row r="1825">
          <cell r="A1825" t="str">
            <v>Dacre</v>
          </cell>
          <cell r="B1825" t="str">
            <v>E05003211</v>
          </cell>
        </row>
        <row r="1826">
          <cell r="A1826" t="str">
            <v>Dale</v>
          </cell>
          <cell r="B1826" t="str">
            <v>E05001693</v>
          </cell>
        </row>
        <row r="1827">
          <cell r="A1827" t="str">
            <v>Daleacre Hill</v>
          </cell>
          <cell r="B1827" t="str">
            <v>E05010106</v>
          </cell>
        </row>
        <row r="1828">
          <cell r="A1828" t="str">
            <v>Dales</v>
          </cell>
          <cell r="B1828" t="str">
            <v>E05001833</v>
          </cell>
        </row>
        <row r="1829">
          <cell r="A1829" t="str">
            <v>Dalgarno</v>
          </cell>
          <cell r="B1829" t="str">
            <v>E05009394</v>
          </cell>
        </row>
        <row r="1830">
          <cell r="A1830" t="str">
            <v>Dallow</v>
          </cell>
          <cell r="B1830" t="str">
            <v>E05002198</v>
          </cell>
        </row>
        <row r="1831">
          <cell r="A1831" t="str">
            <v>Dalston</v>
          </cell>
          <cell r="B1831" t="str">
            <v>E05003165</v>
          </cell>
        </row>
        <row r="1832">
          <cell r="A1832" t="str">
            <v>Dalton</v>
          </cell>
          <cell r="B1832" t="str">
            <v>E05001396</v>
          </cell>
        </row>
        <row r="1833">
          <cell r="A1833" t="str">
            <v>Dalton North</v>
          </cell>
          <cell r="B1833" t="str">
            <v>E05003147</v>
          </cell>
        </row>
        <row r="1834">
          <cell r="A1834" t="str">
            <v>Dalton South</v>
          </cell>
          <cell r="B1834" t="str">
            <v>E05003148</v>
          </cell>
        </row>
        <row r="1835">
          <cell r="A1835" t="str">
            <v>Danby</v>
          </cell>
          <cell r="B1835" t="str">
            <v>E05006320</v>
          </cell>
        </row>
        <row r="1836">
          <cell r="A1836" t="str">
            <v>Dane</v>
          </cell>
          <cell r="B1836" t="str">
            <v>E05007055</v>
          </cell>
        </row>
        <row r="1837">
          <cell r="A1837" t="str">
            <v>Dane Valley</v>
          </cell>
          <cell r="B1837" t="str">
            <v>E05005089</v>
          </cell>
        </row>
        <row r="1838">
          <cell r="A1838" t="str">
            <v>Danehill/Fletching/Nutley</v>
          </cell>
          <cell r="B1838" t="str">
            <v>E05003995</v>
          </cell>
        </row>
        <row r="1839">
          <cell r="A1839" t="str">
            <v>Danesborough &amp; Walton</v>
          </cell>
          <cell r="B1839" t="str">
            <v>E05009413</v>
          </cell>
        </row>
        <row r="1840">
          <cell r="A1840" t="str">
            <v>Danesholme</v>
          </cell>
          <cell r="B1840" t="str">
            <v>E05010266</v>
          </cell>
        </row>
        <row r="1841">
          <cell r="A1841" t="str">
            <v>Daneshouse with Stoneyholme</v>
          </cell>
          <cell r="B1841" t="str">
            <v>E05005155</v>
          </cell>
        </row>
        <row r="1842">
          <cell r="A1842" t="str">
            <v>Danson Park</v>
          </cell>
          <cell r="B1842" t="str">
            <v>E05000073</v>
          </cell>
        </row>
        <row r="1843">
          <cell r="A1843" t="str">
            <v>Danvers &amp; Wardoun</v>
          </cell>
          <cell r="B1843" t="str">
            <v>E05006035</v>
          </cell>
        </row>
        <row r="1844">
          <cell r="A1844" t="str">
            <v>Daresbury</v>
          </cell>
          <cell r="B1844" t="str">
            <v>E05001582</v>
          </cell>
        </row>
        <row r="1845">
          <cell r="A1845" t="str">
            <v>Darfield</v>
          </cell>
          <cell r="B1845" t="str">
            <v>E05000978</v>
          </cell>
        </row>
        <row r="1846">
          <cell r="A1846" t="str">
            <v>Darlaston South</v>
          </cell>
          <cell r="B1846" t="str">
            <v>E05001309</v>
          </cell>
        </row>
        <row r="1847">
          <cell r="A1847" t="str">
            <v>Darley</v>
          </cell>
          <cell r="B1847" t="str">
            <v>E05001775</v>
          </cell>
        </row>
        <row r="1848">
          <cell r="A1848" t="str">
            <v>Darley Dale</v>
          </cell>
          <cell r="B1848" t="str">
            <v>E05003351</v>
          </cell>
        </row>
        <row r="1849">
          <cell r="A1849" t="str">
            <v>Darlington</v>
          </cell>
          <cell r="B1849" t="str">
            <v>E06000005</v>
          </cell>
        </row>
        <row r="1850">
          <cell r="A1850" t="str">
            <v>Darnall</v>
          </cell>
          <cell r="B1850" t="str">
            <v>E05010864</v>
          </cell>
        </row>
        <row r="1851">
          <cell r="A1851" t="str">
            <v>Dartford</v>
          </cell>
          <cell r="B1851" t="str">
            <v>E07000107</v>
          </cell>
        </row>
        <row r="1852">
          <cell r="A1852" t="str">
            <v>Dartington &amp; Staverton</v>
          </cell>
          <cell r="B1852" t="str">
            <v>E05010132</v>
          </cell>
        </row>
        <row r="1853">
          <cell r="A1853" t="str">
            <v>Dartmoor</v>
          </cell>
          <cell r="B1853" t="str">
            <v>E05010555</v>
          </cell>
        </row>
        <row r="1854">
          <cell r="A1854" t="str">
            <v>Dartmouth &amp; East Dart</v>
          </cell>
          <cell r="B1854" t="str">
            <v>E05010133</v>
          </cell>
        </row>
        <row r="1855">
          <cell r="A1855" t="str">
            <v>Darton East</v>
          </cell>
          <cell r="B1855" t="str">
            <v>E05000979</v>
          </cell>
        </row>
        <row r="1856">
          <cell r="A1856" t="str">
            <v>Darton West</v>
          </cell>
          <cell r="B1856" t="str">
            <v>E05000980</v>
          </cell>
        </row>
        <row r="1857">
          <cell r="A1857" t="str">
            <v>Darwell</v>
          </cell>
          <cell r="B1857" t="str">
            <v>E05003971</v>
          </cell>
        </row>
        <row r="1858">
          <cell r="A1858" t="str">
            <v>Darwin</v>
          </cell>
          <cell r="B1858" t="str">
            <v>E05000117</v>
          </cell>
        </row>
        <row r="1859">
          <cell r="A1859" t="str">
            <v>Datchet</v>
          </cell>
          <cell r="B1859" t="str">
            <v>E05002359</v>
          </cell>
        </row>
        <row r="1860">
          <cell r="A1860" t="str">
            <v>Datchworth &amp; Aston</v>
          </cell>
          <cell r="B1860" t="str">
            <v>E05004723</v>
          </cell>
        </row>
        <row r="1861">
          <cell r="A1861" t="str">
            <v>Davenham &amp; Moulton</v>
          </cell>
          <cell r="B1861" t="str">
            <v>E05008666</v>
          </cell>
        </row>
        <row r="1862">
          <cell r="A1862" t="str">
            <v>Davenport &amp; Cale Green</v>
          </cell>
          <cell r="B1862" t="str">
            <v>E05000787</v>
          </cell>
        </row>
        <row r="1863">
          <cell r="A1863" t="str">
            <v>Daventry</v>
          </cell>
          <cell r="B1863" t="str">
            <v>E07000151</v>
          </cell>
        </row>
        <row r="1864">
          <cell r="A1864" t="str">
            <v>Davyhulme East</v>
          </cell>
          <cell r="B1864" t="str">
            <v>E05000826</v>
          </cell>
        </row>
        <row r="1865">
          <cell r="A1865" t="str">
            <v>Davyhulme West</v>
          </cell>
          <cell r="B1865" t="str">
            <v>E05000827</v>
          </cell>
        </row>
        <row r="1866">
          <cell r="A1866" t="str">
            <v>Dawdon</v>
          </cell>
          <cell r="B1866" t="str">
            <v>E05009054</v>
          </cell>
        </row>
        <row r="1867">
          <cell r="A1867" t="str">
            <v>Dawley &amp; Aqueduct</v>
          </cell>
          <cell r="B1867" t="str">
            <v>E05009972</v>
          </cell>
        </row>
        <row r="1868">
          <cell r="A1868" t="str">
            <v>Dawlish Central &amp; North East</v>
          </cell>
          <cell r="B1868" t="str">
            <v>E05003599</v>
          </cell>
        </row>
        <row r="1869">
          <cell r="A1869" t="str">
            <v>Dawlish South West</v>
          </cell>
          <cell r="B1869" t="str">
            <v>E05003600</v>
          </cell>
        </row>
        <row r="1870">
          <cell r="A1870" t="str">
            <v>Daybrook</v>
          </cell>
          <cell r="B1870" t="str">
            <v>E05009696</v>
          </cell>
        </row>
        <row r="1871">
          <cell r="A1871" t="str">
            <v>De Beauvoir</v>
          </cell>
          <cell r="B1871" t="str">
            <v>E05009371</v>
          </cell>
        </row>
        <row r="1872">
          <cell r="A1872" t="str">
            <v>De Bruce</v>
          </cell>
          <cell r="B1872" t="str">
            <v>E05008943</v>
          </cell>
        </row>
        <row r="1873">
          <cell r="A1873" t="str">
            <v>De Parys</v>
          </cell>
          <cell r="B1873" t="str">
            <v>E05008756</v>
          </cell>
        </row>
        <row r="1874">
          <cell r="A1874" t="str">
            <v>Deanshanger</v>
          </cell>
          <cell r="B1874" t="str">
            <v>E05006036</v>
          </cell>
        </row>
        <row r="1875">
          <cell r="A1875" t="str">
            <v>Dearne North</v>
          </cell>
          <cell r="B1875" t="str">
            <v>E05000981</v>
          </cell>
        </row>
        <row r="1876">
          <cell r="A1876" t="str">
            <v>Dearne South</v>
          </cell>
          <cell r="B1876" t="str">
            <v>E05000982</v>
          </cell>
        </row>
        <row r="1877">
          <cell r="A1877" t="str">
            <v>Debden &amp; Wimbish</v>
          </cell>
          <cell r="B1877" t="str">
            <v>E05009913</v>
          </cell>
        </row>
        <row r="1878">
          <cell r="A1878" t="str">
            <v>Deben</v>
          </cell>
          <cell r="B1878" t="str">
            <v>E05010433</v>
          </cell>
        </row>
        <row r="1879">
          <cell r="A1879" t="str">
            <v>Debenham</v>
          </cell>
          <cell r="B1879" t="str">
            <v>E05007138</v>
          </cell>
        </row>
        <row r="1880">
          <cell r="A1880" t="str">
            <v>Deckham</v>
          </cell>
          <cell r="B1880" t="str">
            <v>E05001073</v>
          </cell>
        </row>
        <row r="1881">
          <cell r="A1881" t="str">
            <v>Deddington</v>
          </cell>
          <cell r="B1881" t="str">
            <v>E05010930</v>
          </cell>
        </row>
        <row r="1882">
          <cell r="A1882" t="str">
            <v>Deepdale</v>
          </cell>
          <cell r="B1882" t="str">
            <v>E05005274</v>
          </cell>
        </row>
        <row r="1883">
          <cell r="A1883" t="str">
            <v>Deeping St James</v>
          </cell>
          <cell r="B1883" t="str">
            <v>E05010156</v>
          </cell>
        </row>
        <row r="1884">
          <cell r="A1884" t="str">
            <v>Deerness</v>
          </cell>
          <cell r="B1884" t="str">
            <v>E05009055</v>
          </cell>
        </row>
        <row r="1885">
          <cell r="A1885" t="str">
            <v>Delapre &amp; Briar Hill</v>
          </cell>
          <cell r="B1885" t="str">
            <v>E05008829</v>
          </cell>
        </row>
        <row r="1886">
          <cell r="A1886" t="str">
            <v>Delves Lane</v>
          </cell>
          <cell r="B1886" t="str">
            <v>E05009056</v>
          </cell>
        </row>
        <row r="1887">
          <cell r="A1887" t="str">
            <v>Denby Dale</v>
          </cell>
          <cell r="B1887" t="str">
            <v>E05001397</v>
          </cell>
        </row>
        <row r="1888">
          <cell r="A1888" t="str">
            <v>Dene</v>
          </cell>
          <cell r="B1888" t="str">
            <v>E05001093</v>
          </cell>
        </row>
        <row r="1889">
          <cell r="A1889" t="str">
            <v>Deneside</v>
          </cell>
          <cell r="B1889" t="str">
            <v>E05009057</v>
          </cell>
        </row>
        <row r="1890">
          <cell r="A1890" t="str">
            <v>Denham</v>
          </cell>
          <cell r="B1890" t="str">
            <v>E05010573</v>
          </cell>
        </row>
        <row r="1891">
          <cell r="A1891" t="str">
            <v>Denmead</v>
          </cell>
          <cell r="B1891" t="str">
            <v>E05011000</v>
          </cell>
        </row>
        <row r="1892">
          <cell r="A1892" t="str">
            <v>Denne</v>
          </cell>
          <cell r="B1892" t="str">
            <v>E05007652</v>
          </cell>
        </row>
        <row r="1893">
          <cell r="A1893" t="str">
            <v>Denton</v>
          </cell>
          <cell r="B1893" t="str">
            <v>E05001094</v>
          </cell>
        </row>
        <row r="1894">
          <cell r="A1894" t="str">
            <v>Denton Holme</v>
          </cell>
          <cell r="B1894" t="str">
            <v>E05003166</v>
          </cell>
        </row>
        <row r="1895">
          <cell r="A1895" t="str">
            <v>Denton North East</v>
          </cell>
          <cell r="B1895" t="str">
            <v>E05000804</v>
          </cell>
        </row>
        <row r="1896">
          <cell r="A1896" t="str">
            <v>Denton South</v>
          </cell>
          <cell r="B1896" t="str">
            <v>E05000805</v>
          </cell>
        </row>
        <row r="1897">
          <cell r="A1897" t="str">
            <v>Denton West</v>
          </cell>
          <cell r="B1897" t="str">
            <v>E05000806</v>
          </cell>
        </row>
        <row r="1898">
          <cell r="A1898" t="str">
            <v>Derby</v>
          </cell>
          <cell r="B1898" t="str">
            <v>E06000015</v>
          </cell>
        </row>
        <row r="1899">
          <cell r="A1899" t="str">
            <v>Derby &amp; Thornley</v>
          </cell>
          <cell r="B1899" t="str">
            <v>E05005299</v>
          </cell>
        </row>
        <row r="1900">
          <cell r="A1900" t="str">
            <v>Derby Road East</v>
          </cell>
          <cell r="B1900" t="str">
            <v>E05010607</v>
          </cell>
        </row>
        <row r="1901">
          <cell r="A1901" t="str">
            <v>Derby Road West</v>
          </cell>
          <cell r="B1901" t="str">
            <v>E05010608</v>
          </cell>
        </row>
        <row r="1902">
          <cell r="A1902" t="str">
            <v>Derbyshire Dales</v>
          </cell>
          <cell r="B1902" t="str">
            <v>E07000035</v>
          </cell>
        </row>
        <row r="1903">
          <cell r="A1903" t="str">
            <v>Dereham Neatherd</v>
          </cell>
          <cell r="B1903" t="str">
            <v>E05010242</v>
          </cell>
        </row>
        <row r="1904">
          <cell r="A1904" t="str">
            <v>Dereham Toftwood</v>
          </cell>
          <cell r="B1904" t="str">
            <v>E05010243</v>
          </cell>
        </row>
        <row r="1905">
          <cell r="A1905" t="str">
            <v>Dereham Withburga</v>
          </cell>
          <cell r="B1905" t="str">
            <v>E05010244</v>
          </cell>
        </row>
        <row r="1906">
          <cell r="A1906" t="str">
            <v>Derringham</v>
          </cell>
          <cell r="B1906" t="str">
            <v>E05001670</v>
          </cell>
        </row>
        <row r="1907">
          <cell r="A1907" t="str">
            <v>Dersingham</v>
          </cell>
          <cell r="B1907" t="str">
            <v>E05005806</v>
          </cell>
        </row>
        <row r="1908">
          <cell r="A1908" t="str">
            <v>Derwent</v>
          </cell>
          <cell r="B1908" t="str">
            <v>E05001776</v>
          </cell>
        </row>
        <row r="1909">
          <cell r="A1909" t="str">
            <v>Derwent Valley</v>
          </cell>
          <cell r="B1909" t="str">
            <v>E05003122</v>
          </cell>
        </row>
        <row r="1910">
          <cell r="A1910" t="str">
            <v>Desborough Loatland</v>
          </cell>
          <cell r="B1910" t="str">
            <v>E05005992</v>
          </cell>
        </row>
        <row r="1911">
          <cell r="A1911" t="str">
            <v>Desborough St Giles</v>
          </cell>
          <cell r="B1911" t="str">
            <v>E05005993</v>
          </cell>
        </row>
        <row r="1912">
          <cell r="A1912" t="str">
            <v>Detling &amp; Thurnham</v>
          </cell>
          <cell r="B1912" t="str">
            <v>E05004989</v>
          </cell>
        </row>
        <row r="1913">
          <cell r="A1913" t="str">
            <v>Devizes &amp; Roundway South</v>
          </cell>
          <cell r="B1913" t="str">
            <v>E05008357</v>
          </cell>
        </row>
        <row r="1914">
          <cell r="A1914" t="str">
            <v>Devizes East</v>
          </cell>
          <cell r="B1914" t="str">
            <v>E05008358</v>
          </cell>
        </row>
        <row r="1915">
          <cell r="A1915" t="str">
            <v>Devizes North</v>
          </cell>
          <cell r="B1915" t="str">
            <v>E05008359</v>
          </cell>
        </row>
        <row r="1916">
          <cell r="A1916" t="str">
            <v>Devon</v>
          </cell>
          <cell r="B1916" t="str">
            <v>E05010071</v>
          </cell>
        </row>
        <row r="1917">
          <cell r="A1917" t="str">
            <v>Devonport</v>
          </cell>
          <cell r="B1917" t="str">
            <v>E05002080</v>
          </cell>
        </row>
        <row r="1918">
          <cell r="A1918" t="str">
            <v>Devonshire</v>
          </cell>
          <cell r="B1918" t="str">
            <v>E05003920</v>
          </cell>
        </row>
        <row r="1919">
          <cell r="A1919" t="str">
            <v>Dewsbury East</v>
          </cell>
          <cell r="B1919" t="str">
            <v>E05001398</v>
          </cell>
        </row>
        <row r="1920">
          <cell r="A1920" t="str">
            <v>Dewsbury South</v>
          </cell>
          <cell r="B1920" t="str">
            <v>E05001399</v>
          </cell>
        </row>
        <row r="1921">
          <cell r="A1921" t="str">
            <v>Dewsbury West</v>
          </cell>
          <cell r="B1921" t="str">
            <v>E05001400</v>
          </cell>
        </row>
        <row r="1922">
          <cell r="A1922" t="str">
            <v>Dibden &amp; Hythe East</v>
          </cell>
          <cell r="B1922" t="str">
            <v>E05004590</v>
          </cell>
        </row>
        <row r="1923">
          <cell r="A1923" t="str">
            <v>Dickinsons</v>
          </cell>
          <cell r="B1923" t="str">
            <v>E05009429</v>
          </cell>
        </row>
        <row r="1924">
          <cell r="A1924" t="str">
            <v>Dickleburgh</v>
          </cell>
          <cell r="B1924" t="str">
            <v>E05005893</v>
          </cell>
        </row>
        <row r="1925">
          <cell r="A1925" t="str">
            <v>Didcot North East</v>
          </cell>
          <cell r="B1925" t="str">
            <v>E05009738</v>
          </cell>
        </row>
        <row r="1926">
          <cell r="A1926" t="str">
            <v>Didcot South</v>
          </cell>
          <cell r="B1926" t="str">
            <v>E05009739</v>
          </cell>
        </row>
        <row r="1927">
          <cell r="A1927" t="str">
            <v>Didcot West</v>
          </cell>
          <cell r="B1927" t="str">
            <v>E05009740</v>
          </cell>
        </row>
        <row r="1928">
          <cell r="A1928" t="str">
            <v>Didsbury East</v>
          </cell>
          <cell r="B1928" t="str">
            <v>E05000699</v>
          </cell>
        </row>
        <row r="1929">
          <cell r="A1929" t="str">
            <v>Didsbury West</v>
          </cell>
          <cell r="B1929" t="str">
            <v>E05000700</v>
          </cell>
        </row>
        <row r="1930">
          <cell r="A1930" t="str">
            <v>Digmoor</v>
          </cell>
          <cell r="B1930" t="str">
            <v>E05005364</v>
          </cell>
        </row>
        <row r="1931">
          <cell r="A1931" t="str">
            <v>Dilworth</v>
          </cell>
          <cell r="B1931" t="str">
            <v>E05005300</v>
          </cell>
        </row>
        <row r="1932">
          <cell r="A1932" t="str">
            <v>Dinedor Hill</v>
          </cell>
          <cell r="B1932" t="str">
            <v>E05009452</v>
          </cell>
        </row>
        <row r="1933">
          <cell r="A1933" t="str">
            <v>Dinnington</v>
          </cell>
          <cell r="B1933" t="str">
            <v>E05008936</v>
          </cell>
        </row>
        <row r="1934">
          <cell r="A1934" t="str">
            <v>Dinting</v>
          </cell>
          <cell r="B1934" t="str">
            <v>E05010631</v>
          </cell>
        </row>
        <row r="1935">
          <cell r="A1935" t="str">
            <v>Disley</v>
          </cell>
          <cell r="B1935" t="str">
            <v>E05008627</v>
          </cell>
        </row>
        <row r="1936">
          <cell r="A1936" t="str">
            <v>Disraeli</v>
          </cell>
          <cell r="B1936" t="str">
            <v>E05002680</v>
          </cell>
        </row>
        <row r="1937">
          <cell r="A1937" t="str">
            <v>Diss</v>
          </cell>
          <cell r="B1937" t="str">
            <v>E05005918</v>
          </cell>
        </row>
        <row r="1938">
          <cell r="A1938" t="str">
            <v>Distington</v>
          </cell>
          <cell r="B1938" t="str">
            <v>E05003186</v>
          </cell>
        </row>
        <row r="1939">
          <cell r="A1939" t="str">
            <v>Ditchingham &amp; Broome</v>
          </cell>
          <cell r="B1939" t="str">
            <v>E05005894</v>
          </cell>
        </row>
        <row r="1940">
          <cell r="A1940" t="str">
            <v>Ditchling &amp; Westmeston</v>
          </cell>
          <cell r="B1940" t="str">
            <v>E05003947</v>
          </cell>
        </row>
        <row r="1941">
          <cell r="A1941" t="str">
            <v>Ditton</v>
          </cell>
          <cell r="B1941" t="str">
            <v>E05001583</v>
          </cell>
        </row>
        <row r="1942">
          <cell r="A1942" t="str">
            <v>Docking</v>
          </cell>
          <cell r="B1942" t="str">
            <v>E05005807</v>
          </cell>
        </row>
        <row r="1943">
          <cell r="A1943" t="str">
            <v>Dodderhill</v>
          </cell>
          <cell r="B1943" t="str">
            <v>E05007901</v>
          </cell>
        </row>
        <row r="1944">
          <cell r="A1944" t="str">
            <v>Doddington &amp; Wimblington</v>
          </cell>
          <cell r="B1944" t="str">
            <v>E05009495</v>
          </cell>
        </row>
        <row r="1945">
          <cell r="A1945" t="str">
            <v>Dodington</v>
          </cell>
          <cell r="B1945" t="str">
            <v>E05002052</v>
          </cell>
        </row>
        <row r="1946">
          <cell r="A1946" t="str">
            <v>Dodleston &amp; Huntington</v>
          </cell>
          <cell r="B1946" t="str">
            <v>E05008667</v>
          </cell>
        </row>
        <row r="1947">
          <cell r="A1947" t="str">
            <v>Dodnash</v>
          </cell>
          <cell r="B1947" t="str">
            <v>E05007083</v>
          </cell>
        </row>
        <row r="1948">
          <cell r="A1948" t="str">
            <v>Dodworth</v>
          </cell>
          <cell r="B1948" t="str">
            <v>E05000983</v>
          </cell>
        </row>
        <row r="1949">
          <cell r="A1949" t="str">
            <v>Dogsthorpe</v>
          </cell>
          <cell r="B1949" t="str">
            <v>E05010808</v>
          </cell>
        </row>
        <row r="1950">
          <cell r="A1950" t="str">
            <v>Dole Wood</v>
          </cell>
          <cell r="B1950" t="str">
            <v>E05010157</v>
          </cell>
        </row>
        <row r="1951">
          <cell r="A1951" t="str">
            <v>Dollis Hill</v>
          </cell>
          <cell r="B1951" t="str">
            <v>E05000088</v>
          </cell>
        </row>
        <row r="1952">
          <cell r="A1952" t="str">
            <v>Doncaster</v>
          </cell>
          <cell r="B1952" t="str">
            <v>E08000017</v>
          </cell>
        </row>
        <row r="1953">
          <cell r="A1953" t="str">
            <v>Donington, Quadring &amp; Gosberton</v>
          </cell>
          <cell r="B1953" t="str">
            <v>E05005645</v>
          </cell>
        </row>
        <row r="1954">
          <cell r="A1954" t="str">
            <v>Donnington</v>
          </cell>
          <cell r="B1954" t="str">
            <v>E05007609</v>
          </cell>
        </row>
        <row r="1955">
          <cell r="A1955" t="str">
            <v>Dorchester East</v>
          </cell>
          <cell r="B1955" t="str">
            <v>E05010589</v>
          </cell>
        </row>
        <row r="1956">
          <cell r="A1956" t="str">
            <v>Dorchester North</v>
          </cell>
          <cell r="B1956" t="str">
            <v>E05010590</v>
          </cell>
        </row>
        <row r="1957">
          <cell r="A1957" t="str">
            <v>Dorchester South</v>
          </cell>
          <cell r="B1957" t="str">
            <v>E05010591</v>
          </cell>
        </row>
        <row r="1958">
          <cell r="A1958" t="str">
            <v>Dorchester West</v>
          </cell>
          <cell r="B1958" t="str">
            <v>E05010592</v>
          </cell>
        </row>
        <row r="1959">
          <cell r="A1959" t="str">
            <v>Dordon</v>
          </cell>
          <cell r="B1959" t="str">
            <v>E05007465</v>
          </cell>
        </row>
        <row r="1960">
          <cell r="A1960" t="str">
            <v>Dore &amp; Totley</v>
          </cell>
          <cell r="B1960" t="str">
            <v>E05010865</v>
          </cell>
        </row>
        <row r="1961">
          <cell r="A1961" t="str">
            <v>Dorking North</v>
          </cell>
          <cell r="B1961" t="str">
            <v>E05007318</v>
          </cell>
        </row>
        <row r="1962">
          <cell r="A1962" t="str">
            <v>Dorking South</v>
          </cell>
          <cell r="B1962" t="str">
            <v>E05007319</v>
          </cell>
        </row>
        <row r="1963">
          <cell r="A1963" t="str">
            <v>Dormansland &amp; Felcourt</v>
          </cell>
          <cell r="B1963" t="str">
            <v>E05007392</v>
          </cell>
        </row>
        <row r="1964">
          <cell r="A1964" t="str">
            <v>Dormanstown</v>
          </cell>
          <cell r="B1964" t="str">
            <v>E05001507</v>
          </cell>
        </row>
        <row r="1965">
          <cell r="A1965" t="str">
            <v>Dormers Wells</v>
          </cell>
          <cell r="B1965" t="str">
            <v>E05000172</v>
          </cell>
        </row>
        <row r="1966">
          <cell r="A1966" t="str">
            <v>Dorridge &amp; Hockley Heath</v>
          </cell>
          <cell r="B1966" t="str">
            <v>E05001288</v>
          </cell>
        </row>
        <row r="1967">
          <cell r="A1967" t="str">
            <v>Dothill</v>
          </cell>
          <cell r="B1967" t="str">
            <v>E05009974</v>
          </cell>
        </row>
        <row r="1968">
          <cell r="A1968" t="str">
            <v>Douglas</v>
          </cell>
          <cell r="B1968" t="str">
            <v>E05000847</v>
          </cell>
        </row>
        <row r="1969">
          <cell r="A1969" t="str">
            <v>Dovedale &amp; Parwich</v>
          </cell>
          <cell r="B1969" t="str">
            <v>E05003352</v>
          </cell>
        </row>
        <row r="1970">
          <cell r="A1970" t="str">
            <v>Dover</v>
          </cell>
          <cell r="B1970" t="str">
            <v>E07000108</v>
          </cell>
        </row>
        <row r="1971">
          <cell r="A1971" t="str">
            <v>Dover Beck</v>
          </cell>
          <cell r="B1971" t="str">
            <v>E05010072</v>
          </cell>
        </row>
        <row r="1972">
          <cell r="A1972" t="str">
            <v>Doveridge &amp; Sudbury</v>
          </cell>
          <cell r="B1972" t="str">
            <v>E05003353</v>
          </cell>
        </row>
        <row r="1973">
          <cell r="A1973" t="str">
            <v>Downend</v>
          </cell>
          <cell r="B1973" t="str">
            <v>E05002053</v>
          </cell>
        </row>
        <row r="1974">
          <cell r="A1974" t="str">
            <v>Downhall &amp; Rawreth</v>
          </cell>
          <cell r="B1974" t="str">
            <v>E05010844</v>
          </cell>
        </row>
        <row r="1975">
          <cell r="A1975" t="str">
            <v>Downham</v>
          </cell>
          <cell r="B1975" t="str">
            <v>E05000442</v>
          </cell>
        </row>
        <row r="1976">
          <cell r="A1976" t="str">
            <v>Downham Old Town</v>
          </cell>
          <cell r="B1976" t="str">
            <v>E05005808</v>
          </cell>
        </row>
        <row r="1977">
          <cell r="A1977" t="str">
            <v>Downham Villages</v>
          </cell>
          <cell r="B1977" t="str">
            <v>E05002719</v>
          </cell>
        </row>
        <row r="1978">
          <cell r="A1978" t="str">
            <v>Downland</v>
          </cell>
          <cell r="B1978" t="str">
            <v>E05004468</v>
          </cell>
        </row>
        <row r="1979">
          <cell r="A1979" t="str">
            <v>Downlands</v>
          </cell>
          <cell r="B1979" t="str">
            <v>E05002299</v>
          </cell>
        </row>
        <row r="1980">
          <cell r="A1980" t="str">
            <v>Downlands &amp; Forest</v>
          </cell>
          <cell r="B1980" t="str">
            <v>E05008932</v>
          </cell>
        </row>
        <row r="1981">
          <cell r="A1981" t="str">
            <v>Downley &amp; Plomer Hill</v>
          </cell>
          <cell r="B1981" t="str">
            <v>E05002681</v>
          </cell>
        </row>
        <row r="1982">
          <cell r="A1982" t="str">
            <v>Downs &amp; Mereworth</v>
          </cell>
          <cell r="B1982" t="str">
            <v>E05009575</v>
          </cell>
        </row>
        <row r="1983">
          <cell r="A1983" t="str">
            <v>Downs North</v>
          </cell>
          <cell r="B1983" t="str">
            <v>E05004874</v>
          </cell>
        </row>
        <row r="1984">
          <cell r="A1984" t="str">
            <v>Downs West</v>
          </cell>
          <cell r="B1984" t="str">
            <v>E05004875</v>
          </cell>
        </row>
        <row r="1985">
          <cell r="A1985" t="str">
            <v>Downswood &amp; Otham</v>
          </cell>
          <cell r="B1985" t="str">
            <v>E05004990</v>
          </cell>
        </row>
        <row r="1986">
          <cell r="A1986" t="str">
            <v>Downton &amp; Ebble Valley</v>
          </cell>
          <cell r="B1986" t="str">
            <v>E05008360</v>
          </cell>
        </row>
        <row r="1987">
          <cell r="A1987" t="str">
            <v>Doxey &amp; Castletown</v>
          </cell>
          <cell r="B1987" t="str">
            <v>E05010483</v>
          </cell>
        </row>
        <row r="1988">
          <cell r="A1988" t="str">
            <v>Doxford</v>
          </cell>
          <cell r="B1988" t="str">
            <v>E05001156</v>
          </cell>
        </row>
        <row r="1989">
          <cell r="A1989" t="str">
            <v>Drake</v>
          </cell>
          <cell r="B1989" t="str">
            <v>E05002081</v>
          </cell>
        </row>
        <row r="1990">
          <cell r="A1990" t="str">
            <v>Drakes Broughton</v>
          </cell>
          <cell r="B1990" t="str">
            <v>E05007902</v>
          </cell>
        </row>
        <row r="1991">
          <cell r="A1991" t="str">
            <v>Drakes Cross</v>
          </cell>
          <cell r="B1991" t="str">
            <v>E05009834</v>
          </cell>
        </row>
        <row r="1992">
          <cell r="A1992" t="str">
            <v>Draycott &amp; Risley</v>
          </cell>
          <cell r="B1992" t="str">
            <v>E05010609</v>
          </cell>
        </row>
        <row r="1993">
          <cell r="A1993" t="str">
            <v>Drayton</v>
          </cell>
          <cell r="B1993" t="str">
            <v>E05009017</v>
          </cell>
        </row>
        <row r="1994">
          <cell r="A1994" t="str">
            <v>Drayton &amp; Farlington</v>
          </cell>
          <cell r="B1994" t="str">
            <v>E05002446</v>
          </cell>
        </row>
        <row r="1995">
          <cell r="A1995" t="str">
            <v>Drayton North</v>
          </cell>
          <cell r="B1995" t="str">
            <v>E05005764</v>
          </cell>
        </row>
        <row r="1996">
          <cell r="A1996" t="str">
            <v>Drayton South</v>
          </cell>
          <cell r="B1996" t="str">
            <v>E05005765</v>
          </cell>
        </row>
        <row r="1997">
          <cell r="A1997" t="str">
            <v>Dresden &amp; Florence</v>
          </cell>
          <cell r="B1997" t="str">
            <v>E05008725</v>
          </cell>
        </row>
        <row r="1998">
          <cell r="A1998" t="str">
            <v>Drewsteignton</v>
          </cell>
          <cell r="B1998" t="str">
            <v>E05010556</v>
          </cell>
        </row>
        <row r="1999">
          <cell r="A1999" t="str">
            <v>Driffield &amp; Rural</v>
          </cell>
          <cell r="B1999" t="str">
            <v>E05001694</v>
          </cell>
        </row>
        <row r="2000">
          <cell r="A2000" t="str">
            <v>Dringhouses &amp; Woodthorpe</v>
          </cell>
          <cell r="B2000" t="str">
            <v>E05010315</v>
          </cell>
        </row>
        <row r="2001">
          <cell r="A2001" t="str">
            <v>Droitwich Central</v>
          </cell>
          <cell r="B2001" t="str">
            <v>E05007903</v>
          </cell>
        </row>
        <row r="2002">
          <cell r="A2002" t="str">
            <v>Droitwich East</v>
          </cell>
          <cell r="B2002" t="str">
            <v>E05007904</v>
          </cell>
        </row>
        <row r="2003">
          <cell r="A2003" t="str">
            <v>Droitwich South East</v>
          </cell>
          <cell r="B2003" t="str">
            <v>E05007905</v>
          </cell>
        </row>
        <row r="2004">
          <cell r="A2004" t="str">
            <v>Droitwich South West</v>
          </cell>
          <cell r="B2004" t="str">
            <v>E05007906</v>
          </cell>
        </row>
        <row r="2005">
          <cell r="A2005" t="str">
            <v>Droitwich West</v>
          </cell>
          <cell r="B2005" t="str">
            <v>E05007907</v>
          </cell>
        </row>
        <row r="2006">
          <cell r="A2006" t="str">
            <v>Dronfield North</v>
          </cell>
          <cell r="B2006" t="str">
            <v>E05003423</v>
          </cell>
        </row>
        <row r="2007">
          <cell r="A2007" t="str">
            <v>Dronfield South</v>
          </cell>
          <cell r="B2007" t="str">
            <v>E05003424</v>
          </cell>
        </row>
        <row r="2008">
          <cell r="A2008" t="str">
            <v>Dronfield Woodhouse</v>
          </cell>
          <cell r="B2008" t="str">
            <v>E05003425</v>
          </cell>
        </row>
        <row r="2009">
          <cell r="A2009" t="str">
            <v>Droylsden East</v>
          </cell>
          <cell r="B2009" t="str">
            <v>E05000807</v>
          </cell>
        </row>
        <row r="2010">
          <cell r="A2010" t="str">
            <v>Droylsden West</v>
          </cell>
          <cell r="B2010" t="str">
            <v>E05000808</v>
          </cell>
        </row>
        <row r="2011">
          <cell r="A2011" t="str">
            <v>Druridge Bay</v>
          </cell>
          <cell r="B2011" t="str">
            <v>E05009118</v>
          </cell>
        </row>
        <row r="2012">
          <cell r="A2012" t="str">
            <v>Drypool</v>
          </cell>
          <cell r="B2012" t="str">
            <v>E05001671</v>
          </cell>
        </row>
        <row r="2013">
          <cell r="A2013" t="str">
            <v>Ducklington</v>
          </cell>
          <cell r="B2013" t="str">
            <v>E05006638</v>
          </cell>
        </row>
        <row r="2014">
          <cell r="A2014" t="str">
            <v>Dudden Hill</v>
          </cell>
          <cell r="B2014" t="str">
            <v>E05000089</v>
          </cell>
        </row>
        <row r="2015">
          <cell r="A2015" t="str">
            <v>Dudley</v>
          </cell>
          <cell r="B2015" t="str">
            <v>E08000027</v>
          </cell>
        </row>
        <row r="2016">
          <cell r="A2016" t="str">
            <v>Duffield</v>
          </cell>
          <cell r="B2016" t="str">
            <v>E05008521</v>
          </cell>
        </row>
        <row r="2017">
          <cell r="A2017" t="str">
            <v>Duke's</v>
          </cell>
          <cell r="B2017" t="str">
            <v>E05000938</v>
          </cell>
        </row>
        <row r="2018">
          <cell r="A2018" t="str">
            <v>Dukinfield</v>
          </cell>
          <cell r="B2018" t="str">
            <v>E05000809</v>
          </cell>
        </row>
        <row r="2019">
          <cell r="A2019" t="str">
            <v>Dukinfield Stalybridge</v>
          </cell>
          <cell r="B2019" t="str">
            <v>E05000810</v>
          </cell>
        </row>
        <row r="2020">
          <cell r="A2020" t="str">
            <v>Dullingham Villages</v>
          </cell>
          <cell r="B2020" t="str">
            <v>E05002720</v>
          </cell>
        </row>
        <row r="2021">
          <cell r="A2021" t="str">
            <v>Dulverton &amp; District</v>
          </cell>
          <cell r="B2021" t="str">
            <v>E05008920</v>
          </cell>
        </row>
        <row r="2022">
          <cell r="A2022" t="str">
            <v>Dumbles</v>
          </cell>
          <cell r="B2022" t="str">
            <v>E05009697</v>
          </cell>
        </row>
        <row r="2023">
          <cell r="A2023" t="str">
            <v>Dun Valley</v>
          </cell>
          <cell r="B2023" t="str">
            <v>E05004639</v>
          </cell>
        </row>
        <row r="2024">
          <cell r="A2024" t="str">
            <v>Dundonald</v>
          </cell>
          <cell r="B2024" t="str">
            <v>E05000459</v>
          </cell>
        </row>
        <row r="2025">
          <cell r="A2025" t="str">
            <v>Dunholme &amp; Welton</v>
          </cell>
          <cell r="B2025" t="str">
            <v>E05009639</v>
          </cell>
        </row>
        <row r="2026">
          <cell r="A2026" t="str">
            <v>Dunkeswell</v>
          </cell>
          <cell r="B2026" t="str">
            <v>E05003466</v>
          </cell>
        </row>
        <row r="2027">
          <cell r="A2027" t="str">
            <v>Dunkirk &amp; Lenton</v>
          </cell>
          <cell r="B2027" t="str">
            <v>E05001834</v>
          </cell>
        </row>
        <row r="2028">
          <cell r="A2028" t="str">
            <v>Dunsmore</v>
          </cell>
          <cell r="B2028" t="str">
            <v>E05010759</v>
          </cell>
        </row>
        <row r="2029">
          <cell r="A2029" t="str">
            <v>Dunstable-Central</v>
          </cell>
          <cell r="B2029" t="str">
            <v>E05008786</v>
          </cell>
        </row>
        <row r="2030">
          <cell r="A2030" t="str">
            <v>Dunstable-Icknield</v>
          </cell>
          <cell r="B2030" t="str">
            <v>E05008787</v>
          </cell>
        </row>
        <row r="2031">
          <cell r="A2031" t="str">
            <v>Dunstable-Manshead</v>
          </cell>
          <cell r="B2031" t="str">
            <v>E05008788</v>
          </cell>
        </row>
        <row r="2032">
          <cell r="A2032" t="str">
            <v>Dunstable-Northfields</v>
          </cell>
          <cell r="B2032" t="str">
            <v>E05008789</v>
          </cell>
        </row>
        <row r="2033">
          <cell r="A2033" t="str">
            <v>Dunstable-Watling</v>
          </cell>
          <cell r="B2033" t="str">
            <v>E05008790</v>
          </cell>
        </row>
        <row r="2034">
          <cell r="A2034" t="str">
            <v>Dunster &amp; Timberscombe</v>
          </cell>
          <cell r="B2034" t="str">
            <v>E05008921</v>
          </cell>
        </row>
        <row r="2035">
          <cell r="A2035" t="str">
            <v>Dunston</v>
          </cell>
          <cell r="B2035" t="str">
            <v>E05003327</v>
          </cell>
        </row>
        <row r="2036">
          <cell r="A2036" t="str">
            <v>Dunston &amp; Teams</v>
          </cell>
          <cell r="B2036" t="str">
            <v>E05001074</v>
          </cell>
        </row>
        <row r="2037">
          <cell r="A2037" t="str">
            <v>Dunston Hill &amp; Whickham East</v>
          </cell>
          <cell r="B2037" t="str">
            <v>E05001075</v>
          </cell>
        </row>
        <row r="2038">
          <cell r="A2038" t="str">
            <v>Dunton</v>
          </cell>
          <cell r="B2038" t="str">
            <v>E05005460</v>
          </cell>
        </row>
        <row r="2039">
          <cell r="A2039" t="str">
            <v>Dunton Green &amp; Riverhead</v>
          </cell>
          <cell r="B2039" t="str">
            <v>E05005012</v>
          </cell>
        </row>
        <row r="2040">
          <cell r="A2040" t="str">
            <v>Durham South</v>
          </cell>
          <cell r="B2040" t="str">
            <v>E05009058</v>
          </cell>
        </row>
        <row r="2041">
          <cell r="A2041" t="str">
            <v>Durrants</v>
          </cell>
          <cell r="B2041" t="str">
            <v>E05009430</v>
          </cell>
        </row>
        <row r="2042">
          <cell r="A2042" t="str">
            <v>Durrington</v>
          </cell>
          <cell r="B2042" t="str">
            <v>E05007697</v>
          </cell>
        </row>
        <row r="2043">
          <cell r="A2043" t="str">
            <v>Durrington &amp; Larkhill</v>
          </cell>
          <cell r="B2043" t="str">
            <v>E05008361</v>
          </cell>
        </row>
        <row r="2044">
          <cell r="A2044" t="str">
            <v>Dursley</v>
          </cell>
          <cell r="B2044" t="str">
            <v>E05010976</v>
          </cell>
        </row>
        <row r="2045">
          <cell r="A2045" t="str">
            <v>Duryard &amp; St James</v>
          </cell>
          <cell r="B2045" t="str">
            <v>E05011012</v>
          </cell>
        </row>
        <row r="2046">
          <cell r="A2046" t="str">
            <v>Duxford</v>
          </cell>
          <cell r="B2046" t="str">
            <v>E05002799</v>
          </cell>
        </row>
        <row r="2047">
          <cell r="A2047" t="str">
            <v>Dyson Perrins</v>
          </cell>
          <cell r="B2047" t="str">
            <v>E05007850</v>
          </cell>
        </row>
        <row r="2048">
          <cell r="A2048" t="str">
            <v>Eagle, Swinderby &amp; Witham St Hughs</v>
          </cell>
          <cell r="B2048" t="str">
            <v>E05005624</v>
          </cell>
        </row>
        <row r="2049">
          <cell r="A2049" t="str">
            <v>Eaglescliffe</v>
          </cell>
          <cell r="B2049" t="str">
            <v>E05001533</v>
          </cell>
        </row>
        <row r="2050">
          <cell r="A2050" t="str">
            <v>Eakring</v>
          </cell>
          <cell r="B2050" t="str">
            <v>E05008863</v>
          </cell>
        </row>
        <row r="2051">
          <cell r="A2051" t="str">
            <v>Ealing</v>
          </cell>
          <cell r="B2051" t="str">
            <v>E09000009</v>
          </cell>
        </row>
        <row r="2052">
          <cell r="A2052" t="str">
            <v>Ealing Broadway</v>
          </cell>
          <cell r="B2052" t="str">
            <v>E05000173</v>
          </cell>
        </row>
        <row r="2053">
          <cell r="A2053" t="str">
            <v>Ealing Common</v>
          </cell>
          <cell r="B2053" t="str">
            <v>E05000174</v>
          </cell>
        </row>
        <row r="2054">
          <cell r="A2054" t="str">
            <v>Eamont</v>
          </cell>
          <cell r="B2054" t="str">
            <v>E05003212</v>
          </cell>
        </row>
        <row r="2055">
          <cell r="A2055" t="str">
            <v>Earby</v>
          </cell>
          <cell r="B2055" t="str">
            <v>E05008551</v>
          </cell>
        </row>
        <row r="2056">
          <cell r="A2056" t="str">
            <v>Earcroft</v>
          </cell>
          <cell r="B2056" t="str">
            <v>E05001624</v>
          </cell>
        </row>
        <row r="2057">
          <cell r="A2057" t="str">
            <v>Earith</v>
          </cell>
          <cell r="B2057" t="str">
            <v>E05008527</v>
          </cell>
        </row>
        <row r="2058">
          <cell r="A2058" t="str">
            <v>Earl Shilton</v>
          </cell>
          <cell r="B2058" t="str">
            <v>E05005485</v>
          </cell>
        </row>
        <row r="2059">
          <cell r="A2059" t="str">
            <v>Earl's Court</v>
          </cell>
          <cell r="B2059" t="str">
            <v>E05009395</v>
          </cell>
        </row>
        <row r="2060">
          <cell r="A2060" t="str">
            <v>Earlestown</v>
          </cell>
          <cell r="B2060" t="str">
            <v>E05000919</v>
          </cell>
        </row>
        <row r="2061">
          <cell r="A2061" t="str">
            <v>Earls Barton</v>
          </cell>
          <cell r="B2061" t="str">
            <v>E05010031</v>
          </cell>
        </row>
        <row r="2062">
          <cell r="A2062" t="str">
            <v>Earlsdon</v>
          </cell>
          <cell r="B2062" t="str">
            <v>E05001221</v>
          </cell>
        </row>
        <row r="2063">
          <cell r="A2063" t="str">
            <v>Earlsfield</v>
          </cell>
          <cell r="B2063" t="str">
            <v>E05000612</v>
          </cell>
        </row>
        <row r="2064">
          <cell r="A2064" t="str">
            <v>Earlswood &amp; Whitebushes</v>
          </cell>
          <cell r="B2064" t="str">
            <v>E05007331</v>
          </cell>
        </row>
        <row r="2065">
          <cell r="A2065" t="str">
            <v>Earnshaw Bridge</v>
          </cell>
          <cell r="B2065" t="str">
            <v>E05010221</v>
          </cell>
        </row>
        <row r="2066">
          <cell r="A2066" t="str">
            <v>Earsham</v>
          </cell>
          <cell r="B2066" t="str">
            <v>E05005919</v>
          </cell>
        </row>
        <row r="2067">
          <cell r="A2067" t="str">
            <v>Easebourne</v>
          </cell>
          <cell r="B2067" t="str">
            <v>E05007610</v>
          </cell>
        </row>
        <row r="2068">
          <cell r="A2068" t="str">
            <v>Easington</v>
          </cell>
          <cell r="B2068" t="str">
            <v>E05009059</v>
          </cell>
        </row>
        <row r="2069">
          <cell r="A2069" t="str">
            <v>Easingwold</v>
          </cell>
          <cell r="B2069" t="str">
            <v>E05009675</v>
          </cell>
        </row>
        <row r="2070">
          <cell r="A2070" t="str">
            <v>East</v>
          </cell>
          <cell r="B2070" t="str">
            <v>E05000672</v>
          </cell>
        </row>
        <row r="2071">
          <cell r="A2071" t="str">
            <v>East Acton</v>
          </cell>
          <cell r="B2071" t="str">
            <v>E05000175</v>
          </cell>
        </row>
        <row r="2072">
          <cell r="A2072" t="str">
            <v>East Barnet</v>
          </cell>
          <cell r="B2072" t="str">
            <v>E05000048</v>
          </cell>
        </row>
        <row r="2073">
          <cell r="A2073" t="str">
            <v>East Bridgford</v>
          </cell>
          <cell r="B2073" t="str">
            <v>E05009716</v>
          </cell>
        </row>
        <row r="2074">
          <cell r="A2074" t="str">
            <v>East Brighton</v>
          </cell>
          <cell r="B2074" t="str">
            <v>E05002422</v>
          </cell>
        </row>
        <row r="2075">
          <cell r="A2075" t="str">
            <v>East Cambridgeshire</v>
          </cell>
          <cell r="B2075" t="str">
            <v>E07000009</v>
          </cell>
        </row>
        <row r="2076">
          <cell r="A2076" t="str">
            <v>East Chesterton</v>
          </cell>
          <cell r="B2076" t="str">
            <v>E05002707</v>
          </cell>
        </row>
        <row r="2077">
          <cell r="A2077" t="str">
            <v>East Cliff &amp; Springbourne</v>
          </cell>
          <cell r="B2077" t="str">
            <v>E05002116</v>
          </cell>
        </row>
        <row r="2078">
          <cell r="A2078" t="str">
            <v>East Cowes</v>
          </cell>
          <cell r="B2078" t="str">
            <v>E05008489</v>
          </cell>
        </row>
        <row r="2079">
          <cell r="A2079" t="str">
            <v>East Dean</v>
          </cell>
          <cell r="B2079" t="str">
            <v>E05003996</v>
          </cell>
        </row>
        <row r="2080">
          <cell r="A2080" t="str">
            <v>East Devon</v>
          </cell>
          <cell r="B2080" t="str">
            <v>E07000040</v>
          </cell>
        </row>
        <row r="2081">
          <cell r="A2081" t="str">
            <v>East Dorset</v>
          </cell>
          <cell r="B2081" t="str">
            <v>E07000049</v>
          </cell>
        </row>
        <row r="2082">
          <cell r="A2082" t="str">
            <v>East Downham</v>
          </cell>
          <cell r="B2082" t="str">
            <v>E05005809</v>
          </cell>
        </row>
        <row r="2083">
          <cell r="A2083" t="str">
            <v>East Downs</v>
          </cell>
          <cell r="B2083" t="str">
            <v>E05009549</v>
          </cell>
        </row>
        <row r="2084">
          <cell r="A2084" t="str">
            <v>East Dulwich</v>
          </cell>
          <cell r="B2084" t="str">
            <v>E05000539</v>
          </cell>
        </row>
        <row r="2085">
          <cell r="A2085" t="str">
            <v>East Ecclesfield</v>
          </cell>
          <cell r="B2085" t="str">
            <v>E05010866</v>
          </cell>
        </row>
        <row r="2086">
          <cell r="A2086" t="str">
            <v>East Finchley</v>
          </cell>
          <cell r="B2086" t="str">
            <v>E05000049</v>
          </cell>
        </row>
        <row r="2087">
          <cell r="A2087" t="str">
            <v>East Flegg</v>
          </cell>
          <cell r="B2087" t="str">
            <v>E05005790</v>
          </cell>
        </row>
        <row r="2088">
          <cell r="A2088" t="str">
            <v>East Folkestone</v>
          </cell>
          <cell r="B2088" t="str">
            <v>E05010017</v>
          </cell>
        </row>
        <row r="2089">
          <cell r="A2089" t="str">
            <v>East Goscote</v>
          </cell>
          <cell r="B2089" t="str">
            <v>E05005430</v>
          </cell>
        </row>
        <row r="2090">
          <cell r="A2090" t="str">
            <v>East Gosforth</v>
          </cell>
          <cell r="B2090" t="str">
            <v>E05001095</v>
          </cell>
        </row>
        <row r="2091">
          <cell r="A2091" t="str">
            <v>East Grinstead Ashplats</v>
          </cell>
          <cell r="B2091" t="str">
            <v>E05007680</v>
          </cell>
        </row>
        <row r="2092">
          <cell r="A2092" t="str">
            <v>East Grinstead Baldwins</v>
          </cell>
          <cell r="B2092" t="str">
            <v>E05007681</v>
          </cell>
        </row>
        <row r="2093">
          <cell r="A2093" t="str">
            <v>East Grinstead Herontye</v>
          </cell>
          <cell r="B2093" t="str">
            <v>E05007682</v>
          </cell>
        </row>
        <row r="2094">
          <cell r="A2094" t="str">
            <v>East Grinstead Imberhorne</v>
          </cell>
          <cell r="B2094" t="str">
            <v>E05007683</v>
          </cell>
        </row>
        <row r="2095">
          <cell r="A2095" t="str">
            <v>East Grinstead Town</v>
          </cell>
          <cell r="B2095" t="str">
            <v>E05007684</v>
          </cell>
        </row>
        <row r="2096">
          <cell r="A2096" t="str">
            <v>East Ham Central</v>
          </cell>
          <cell r="B2096" t="str">
            <v>E05000480</v>
          </cell>
        </row>
        <row r="2097">
          <cell r="A2097" t="str">
            <v>East Ham North</v>
          </cell>
          <cell r="B2097" t="str">
            <v>E05000481</v>
          </cell>
        </row>
        <row r="2098">
          <cell r="A2098" t="str">
            <v>East Ham South</v>
          </cell>
          <cell r="B2098" t="str">
            <v>E05000482</v>
          </cell>
        </row>
        <row r="2099">
          <cell r="A2099" t="str">
            <v>East Hampshire</v>
          </cell>
          <cell r="B2099" t="str">
            <v>E07000085</v>
          </cell>
        </row>
        <row r="2100">
          <cell r="A2100" t="str">
            <v>East Hertfordshire</v>
          </cell>
          <cell r="B2100" t="str">
            <v>E07000242</v>
          </cell>
        </row>
        <row r="2101">
          <cell r="A2101" t="str">
            <v>East Hunsbury</v>
          </cell>
          <cell r="B2101" t="str">
            <v>E05008830</v>
          </cell>
        </row>
        <row r="2102">
          <cell r="A2102" t="str">
            <v>East Lindsey</v>
          </cell>
          <cell r="B2102" t="str">
            <v>E07000137</v>
          </cell>
        </row>
        <row r="2103">
          <cell r="A2103" t="str">
            <v>East Malling</v>
          </cell>
          <cell r="B2103" t="str">
            <v>E05009576</v>
          </cell>
        </row>
        <row r="2104">
          <cell r="A2104" t="str">
            <v>East Markham</v>
          </cell>
          <cell r="B2104" t="str">
            <v>E05006381</v>
          </cell>
        </row>
        <row r="2105">
          <cell r="A2105" t="str">
            <v>East Marsh</v>
          </cell>
          <cell r="B2105" t="str">
            <v>E05001714</v>
          </cell>
        </row>
        <row r="2106">
          <cell r="A2106" t="str">
            <v>East Meon</v>
          </cell>
          <cell r="B2106" t="str">
            <v>E05004469</v>
          </cell>
        </row>
        <row r="2107">
          <cell r="A2107" t="str">
            <v>East Middleton</v>
          </cell>
          <cell r="B2107" t="str">
            <v>E05000743</v>
          </cell>
        </row>
        <row r="2108">
          <cell r="A2108" t="str">
            <v>East Northamptonshire</v>
          </cell>
          <cell r="B2108" t="str">
            <v>E07000152</v>
          </cell>
        </row>
        <row r="2109">
          <cell r="A2109" t="str">
            <v>East Park</v>
          </cell>
          <cell r="B2109" t="str">
            <v>E05001326</v>
          </cell>
        </row>
        <row r="2110">
          <cell r="A2110" t="str">
            <v>East Polden</v>
          </cell>
          <cell r="B2110" t="str">
            <v>E05008906</v>
          </cell>
        </row>
        <row r="2111">
          <cell r="A2111" t="str">
            <v>East Preston</v>
          </cell>
          <cell r="B2111" t="str">
            <v>E05009809</v>
          </cell>
        </row>
        <row r="2112">
          <cell r="A2112" t="str">
            <v>East Putney</v>
          </cell>
          <cell r="B2112" t="str">
            <v>E05000613</v>
          </cell>
        </row>
        <row r="2113">
          <cell r="A2113" t="str">
            <v>East Retford East</v>
          </cell>
          <cell r="B2113" t="str">
            <v>E05006382</v>
          </cell>
        </row>
        <row r="2114">
          <cell r="A2114" t="str">
            <v>East Retford North</v>
          </cell>
          <cell r="B2114" t="str">
            <v>E05006383</v>
          </cell>
        </row>
        <row r="2115">
          <cell r="A2115" t="str">
            <v>East Retford South</v>
          </cell>
          <cell r="B2115" t="str">
            <v>E05006384</v>
          </cell>
        </row>
        <row r="2116">
          <cell r="A2116" t="str">
            <v>East Retford West</v>
          </cell>
          <cell r="B2116" t="str">
            <v>E05006385</v>
          </cell>
        </row>
        <row r="2117">
          <cell r="A2117" t="str">
            <v>East Riding of Yorkshire</v>
          </cell>
          <cell r="B2117" t="str">
            <v>E06000011</v>
          </cell>
        </row>
        <row r="2118">
          <cell r="A2118" t="str">
            <v>East Rural</v>
          </cell>
          <cell r="B2118" t="str">
            <v>E05001625</v>
          </cell>
        </row>
        <row r="2119">
          <cell r="A2119" t="str">
            <v>East Saltdean &amp; Telscombe Cliffs</v>
          </cell>
          <cell r="B2119" t="str">
            <v>E05003948</v>
          </cell>
        </row>
        <row r="2120">
          <cell r="A2120" t="str">
            <v>East Sheen</v>
          </cell>
          <cell r="B2120" t="str">
            <v>E05000517</v>
          </cell>
        </row>
        <row r="2121">
          <cell r="A2121" t="str">
            <v>East Southbourne &amp; Tuckton</v>
          </cell>
          <cell r="B2121" t="str">
            <v>E05002117</v>
          </cell>
        </row>
        <row r="2122">
          <cell r="A2122" t="str">
            <v>East Staffordshire</v>
          </cell>
          <cell r="B2122" t="str">
            <v>E07000193</v>
          </cell>
        </row>
        <row r="2123">
          <cell r="A2123" t="str">
            <v>East Tilbury</v>
          </cell>
          <cell r="B2123" t="str">
            <v>E05002234</v>
          </cell>
        </row>
        <row r="2124">
          <cell r="A2124" t="str">
            <v>East Walworth</v>
          </cell>
          <cell r="B2124" t="str">
            <v>E05000540</v>
          </cell>
        </row>
        <row r="2125">
          <cell r="A2125" t="str">
            <v>East Wickham</v>
          </cell>
          <cell r="B2125" t="str">
            <v>E05000074</v>
          </cell>
        </row>
        <row r="2126">
          <cell r="A2126" t="str">
            <v>East Wittering</v>
          </cell>
          <cell r="B2126" t="str">
            <v>E05007611</v>
          </cell>
        </row>
        <row r="2127">
          <cell r="A2127" t="str">
            <v>East Wolds &amp; Coastal</v>
          </cell>
          <cell r="B2127" t="str">
            <v>E05001695</v>
          </cell>
        </row>
        <row r="2128">
          <cell r="A2128" t="str">
            <v>East Woodhay</v>
          </cell>
          <cell r="B2128" t="str">
            <v>E05004439</v>
          </cell>
        </row>
        <row r="2129">
          <cell r="A2129" t="str">
            <v>Eastbourne</v>
          </cell>
          <cell r="B2129" t="str">
            <v>E07000061</v>
          </cell>
        </row>
        <row r="2130">
          <cell r="A2130" t="str">
            <v>Eastbrook</v>
          </cell>
          <cell r="B2130" t="str">
            <v>E05000030</v>
          </cell>
        </row>
        <row r="2131">
          <cell r="A2131" t="str">
            <v>Eastbury</v>
          </cell>
          <cell r="B2131" t="str">
            <v>E05000031</v>
          </cell>
        </row>
        <row r="2132">
          <cell r="A2132" t="str">
            <v>Eastcliff</v>
          </cell>
          <cell r="B2132" t="str">
            <v>E05005090</v>
          </cell>
        </row>
        <row r="2133">
          <cell r="A2133" t="str">
            <v>Eastcote &amp; East Ruislip</v>
          </cell>
          <cell r="B2133" t="str">
            <v>E05000329</v>
          </cell>
        </row>
        <row r="2134">
          <cell r="A2134" t="str">
            <v>Eastcott</v>
          </cell>
          <cell r="B2134" t="str">
            <v>E05008957</v>
          </cell>
        </row>
        <row r="2135">
          <cell r="A2135" t="str">
            <v>Eastcotts</v>
          </cell>
          <cell r="B2135" t="str">
            <v>E05008757</v>
          </cell>
        </row>
        <row r="2136">
          <cell r="A2136" t="str">
            <v>Eastern Rother</v>
          </cell>
          <cell r="B2136" t="str">
            <v>E05003972</v>
          </cell>
        </row>
        <row r="2137">
          <cell r="A2137" t="str">
            <v>Eastfield</v>
          </cell>
          <cell r="B2137" t="str">
            <v>E05006322</v>
          </cell>
        </row>
        <row r="2138">
          <cell r="A2138" t="str">
            <v>Eastgate</v>
          </cell>
          <cell r="B2138" t="str">
            <v>E05007170</v>
          </cell>
        </row>
        <row r="2139">
          <cell r="A2139" t="str">
            <v>Eastham</v>
          </cell>
          <cell r="B2139" t="str">
            <v>E05000960</v>
          </cell>
        </row>
        <row r="2140">
          <cell r="A2140" t="str">
            <v>Eastlands</v>
          </cell>
          <cell r="B2140" t="str">
            <v>E05008986</v>
          </cell>
        </row>
        <row r="2141">
          <cell r="A2141" t="str">
            <v>Eastleigh</v>
          </cell>
          <cell r="B2141" t="str">
            <v>E07000086</v>
          </cell>
        </row>
        <row r="2142">
          <cell r="A2142" t="str">
            <v>Eastleigh Central</v>
          </cell>
          <cell r="B2142" t="str">
            <v>E05004503</v>
          </cell>
        </row>
        <row r="2143">
          <cell r="A2143" t="str">
            <v>Eastleigh North</v>
          </cell>
          <cell r="B2143" t="str">
            <v>E05004504</v>
          </cell>
        </row>
        <row r="2144">
          <cell r="A2144" t="str">
            <v>Eastleigh South</v>
          </cell>
          <cell r="B2144" t="str">
            <v>E05004505</v>
          </cell>
        </row>
        <row r="2145">
          <cell r="A2145" t="str">
            <v>Eastney &amp; Craneswater</v>
          </cell>
          <cell r="B2145" t="str">
            <v>E05002447</v>
          </cell>
        </row>
        <row r="2146">
          <cell r="A2146" t="str">
            <v>Easton</v>
          </cell>
          <cell r="B2146" t="str">
            <v>E05005895</v>
          </cell>
        </row>
        <row r="2147">
          <cell r="A2147" t="str">
            <v>Eastrop</v>
          </cell>
          <cell r="B2147" t="str">
            <v>E05004440</v>
          </cell>
        </row>
        <row r="2148">
          <cell r="A2148" t="str">
            <v>Eastry</v>
          </cell>
          <cell r="B2148" t="str">
            <v>E05004947</v>
          </cell>
        </row>
        <row r="2149">
          <cell r="A2149" t="str">
            <v>Eastville</v>
          </cell>
          <cell r="B2149" t="str">
            <v>E05010897</v>
          </cell>
        </row>
        <row r="2150">
          <cell r="A2150" t="str">
            <v>Eastwood Hall</v>
          </cell>
          <cell r="B2150" t="str">
            <v>E05010523</v>
          </cell>
        </row>
        <row r="2151">
          <cell r="A2151" t="str">
            <v>Eastwood Hilltop</v>
          </cell>
          <cell r="B2151" t="str">
            <v>E05010524</v>
          </cell>
        </row>
        <row r="2152">
          <cell r="A2152" t="str">
            <v>Eastwood Park</v>
          </cell>
          <cell r="B2152" t="str">
            <v>E05002215</v>
          </cell>
        </row>
        <row r="2153">
          <cell r="A2153" t="str">
            <v>Eastwood St Mary's</v>
          </cell>
          <cell r="B2153" t="str">
            <v>E05010525</v>
          </cell>
        </row>
        <row r="2154">
          <cell r="A2154" t="str">
            <v>Eaton</v>
          </cell>
          <cell r="B2154" t="str">
            <v>E05005880</v>
          </cell>
        </row>
        <row r="2155">
          <cell r="A2155" t="str">
            <v>Eaton Bray</v>
          </cell>
          <cell r="B2155" t="str">
            <v>E05008791</v>
          </cell>
        </row>
        <row r="2156">
          <cell r="A2156" t="str">
            <v>Eaton Park</v>
          </cell>
          <cell r="B2156" t="str">
            <v>E05008726</v>
          </cell>
        </row>
        <row r="2157">
          <cell r="A2157" t="str">
            <v>Eccles</v>
          </cell>
          <cell r="B2157" t="str">
            <v>E05000764</v>
          </cell>
        </row>
        <row r="2158">
          <cell r="A2158" t="str">
            <v>Ecclesall</v>
          </cell>
          <cell r="B2158" t="str">
            <v>E05010867</v>
          </cell>
        </row>
        <row r="2159">
          <cell r="A2159" t="str">
            <v>Eccleshall</v>
          </cell>
          <cell r="B2159" t="str">
            <v>E05010484</v>
          </cell>
        </row>
        <row r="2160">
          <cell r="A2160" t="str">
            <v>Eccleshill</v>
          </cell>
          <cell r="B2160" t="str">
            <v>E05001350</v>
          </cell>
        </row>
        <row r="2161">
          <cell r="A2161" t="str">
            <v>Eccleston</v>
          </cell>
          <cell r="B2161" t="str">
            <v>E05000920</v>
          </cell>
        </row>
        <row r="2162">
          <cell r="A2162" t="str">
            <v>Eccleston &amp; Mawdesley</v>
          </cell>
          <cell r="B2162" t="str">
            <v>E05005178</v>
          </cell>
        </row>
        <row r="2163">
          <cell r="A2163" t="str">
            <v>Eckington</v>
          </cell>
          <cell r="B2163" t="str">
            <v>E05007908</v>
          </cell>
        </row>
        <row r="2164">
          <cell r="A2164" t="str">
            <v>Eckington North</v>
          </cell>
          <cell r="B2164" t="str">
            <v>E05003426</v>
          </cell>
        </row>
        <row r="2165">
          <cell r="A2165" t="str">
            <v>Eckington South</v>
          </cell>
          <cell r="B2165" t="str">
            <v>E05003427</v>
          </cell>
        </row>
        <row r="2166">
          <cell r="A2166" t="str">
            <v>Eden</v>
          </cell>
          <cell r="B2166" t="str">
            <v>E07000030</v>
          </cell>
        </row>
        <row r="2167">
          <cell r="A2167" t="str">
            <v>Edenbridge North &amp; East</v>
          </cell>
          <cell r="B2167" t="str">
            <v>E05005013</v>
          </cell>
        </row>
        <row r="2168">
          <cell r="A2168" t="str">
            <v>Edenbridge South &amp; West</v>
          </cell>
          <cell r="B2168" t="str">
            <v>E05005014</v>
          </cell>
        </row>
        <row r="2169">
          <cell r="A2169" t="str">
            <v>Edenthorpe &amp; Kirk Sandall</v>
          </cell>
          <cell r="B2169" t="str">
            <v>E05010734</v>
          </cell>
        </row>
        <row r="2170">
          <cell r="A2170" t="str">
            <v>Edgbaston</v>
          </cell>
          <cell r="B2170" t="str">
            <v>E05001185</v>
          </cell>
        </row>
        <row r="2171">
          <cell r="A2171" t="str">
            <v>Edgeley &amp; Cheadle Heath</v>
          </cell>
          <cell r="B2171" t="str">
            <v>E05000788</v>
          </cell>
        </row>
        <row r="2172">
          <cell r="A2172" t="str">
            <v>Edgmond &amp; Ercall Magna</v>
          </cell>
          <cell r="B2172" t="str">
            <v>E05009975</v>
          </cell>
        </row>
        <row r="2173">
          <cell r="A2173" t="str">
            <v>Edgware</v>
          </cell>
          <cell r="B2173" t="str">
            <v>E05000050</v>
          </cell>
        </row>
        <row r="2174">
          <cell r="A2174" t="str">
            <v>Edisford &amp; Low Moor</v>
          </cell>
          <cell r="B2174" t="str">
            <v>E05005301</v>
          </cell>
        </row>
        <row r="2175">
          <cell r="A2175" t="str">
            <v>Edlesborough</v>
          </cell>
          <cell r="B2175" t="str">
            <v>E05010338</v>
          </cell>
        </row>
        <row r="2176">
          <cell r="A2176" t="str">
            <v>Edlington &amp; Warmsworth</v>
          </cell>
          <cell r="B2176" t="str">
            <v>E05010735</v>
          </cell>
        </row>
        <row r="2177">
          <cell r="A2177" t="str">
            <v>Edmonton Green</v>
          </cell>
          <cell r="B2177" t="str">
            <v>E05000197</v>
          </cell>
        </row>
        <row r="2178">
          <cell r="A2178" t="str">
            <v>Edwalton</v>
          </cell>
          <cell r="B2178" t="str">
            <v>E05009717</v>
          </cell>
        </row>
        <row r="2179">
          <cell r="A2179" t="str">
            <v>Edwinstowe &amp; Clipstone</v>
          </cell>
          <cell r="B2179" t="str">
            <v>E05010073</v>
          </cell>
        </row>
        <row r="2180">
          <cell r="A2180" t="str">
            <v>Effingham</v>
          </cell>
          <cell r="B2180" t="str">
            <v>E05007292</v>
          </cell>
        </row>
        <row r="2181">
          <cell r="A2181" t="str">
            <v>Efford &amp; Lipson</v>
          </cell>
          <cell r="B2181" t="str">
            <v>E05002082</v>
          </cell>
        </row>
        <row r="2182">
          <cell r="A2182" t="str">
            <v>Eggborough</v>
          </cell>
          <cell r="B2182" t="str">
            <v>E05010051</v>
          </cell>
        </row>
        <row r="2183">
          <cell r="A2183" t="str">
            <v>Eggbuckland</v>
          </cell>
          <cell r="B2183" t="str">
            <v>E05002083</v>
          </cell>
        </row>
        <row r="2184">
          <cell r="A2184" t="str">
            <v>Eggwood</v>
          </cell>
          <cell r="B2184" t="str">
            <v>E05006834</v>
          </cell>
        </row>
        <row r="2185">
          <cell r="A2185" t="str">
            <v>Egham Hythe</v>
          </cell>
          <cell r="B2185" t="str">
            <v>E05007353</v>
          </cell>
        </row>
        <row r="2186">
          <cell r="A2186" t="str">
            <v>Egham Town</v>
          </cell>
          <cell r="B2186" t="str">
            <v>E05007354</v>
          </cell>
        </row>
        <row r="2187">
          <cell r="A2187" t="str">
            <v>Egremont North</v>
          </cell>
          <cell r="B2187" t="str">
            <v>E05003187</v>
          </cell>
        </row>
        <row r="2188">
          <cell r="A2188" t="str">
            <v>Egremont South</v>
          </cell>
          <cell r="B2188" t="str">
            <v>E05003188</v>
          </cell>
        </row>
        <row r="2189">
          <cell r="A2189" t="str">
            <v>Eign Hill</v>
          </cell>
          <cell r="B2189" t="str">
            <v>E05009453</v>
          </cell>
        </row>
        <row r="2190">
          <cell r="A2190" t="str">
            <v>Ellacombe</v>
          </cell>
          <cell r="B2190" t="str">
            <v>E05002103</v>
          </cell>
        </row>
        <row r="2191">
          <cell r="A2191" t="str">
            <v>Elland</v>
          </cell>
          <cell r="B2191" t="str">
            <v>E05001373</v>
          </cell>
        </row>
        <row r="2192">
          <cell r="A2192" t="str">
            <v>Ellel</v>
          </cell>
          <cell r="B2192" t="str">
            <v>E05009597</v>
          </cell>
        </row>
        <row r="2193">
          <cell r="A2193" t="str">
            <v>Ellen</v>
          </cell>
          <cell r="B2193" t="str">
            <v>E05003123</v>
          </cell>
        </row>
        <row r="2194">
          <cell r="A2194" t="str">
            <v>Ellenborough</v>
          </cell>
          <cell r="B2194" t="str">
            <v>E05003124</v>
          </cell>
        </row>
        <row r="2195">
          <cell r="A2195" t="str">
            <v>Ellesmere Port Town</v>
          </cell>
          <cell r="B2195" t="str">
            <v>E05008668</v>
          </cell>
        </row>
        <row r="2196">
          <cell r="A2196" t="str">
            <v>Ellesmere Urban</v>
          </cell>
          <cell r="B2196" t="str">
            <v>E05008159</v>
          </cell>
        </row>
        <row r="2197">
          <cell r="A2197" t="str">
            <v>Elliman</v>
          </cell>
          <cell r="B2197" t="str">
            <v>E05009344</v>
          </cell>
        </row>
        <row r="2198">
          <cell r="A2198" t="str">
            <v>Ellington</v>
          </cell>
          <cell r="B2198" t="str">
            <v>E05008576</v>
          </cell>
        </row>
        <row r="2199">
          <cell r="A2199" t="str">
            <v>Ellis</v>
          </cell>
          <cell r="B2199" t="str">
            <v>E05005412</v>
          </cell>
        </row>
        <row r="2200">
          <cell r="A2200" t="str">
            <v>Ellistown &amp; Battleflat</v>
          </cell>
          <cell r="B2200" t="str">
            <v>E05010107</v>
          </cell>
        </row>
        <row r="2201">
          <cell r="A2201" t="str">
            <v>Elm &amp; Christchurch</v>
          </cell>
          <cell r="B2201" t="str">
            <v>E05009496</v>
          </cell>
        </row>
        <row r="2202">
          <cell r="A2202" t="str">
            <v>Elm Park</v>
          </cell>
          <cell r="B2202" t="str">
            <v>E05000308</v>
          </cell>
        </row>
        <row r="2203">
          <cell r="A2203" t="str">
            <v>Elmbridge</v>
          </cell>
          <cell r="B2203" t="str">
            <v>E07000207</v>
          </cell>
        </row>
        <row r="2204">
          <cell r="A2204" t="str">
            <v>Elmdon</v>
          </cell>
          <cell r="B2204" t="str">
            <v>E05001289</v>
          </cell>
        </row>
        <row r="2205">
          <cell r="A2205" t="str">
            <v>Elmhurst</v>
          </cell>
          <cell r="B2205" t="str">
            <v>E05010339</v>
          </cell>
        </row>
        <row r="2206">
          <cell r="A2206" t="str">
            <v>Elmley Castle &amp; Somerville</v>
          </cell>
          <cell r="B2206" t="str">
            <v>E05007909</v>
          </cell>
        </row>
        <row r="2207">
          <cell r="A2207" t="str">
            <v>Elmswell &amp; Norton</v>
          </cell>
          <cell r="B2207" t="str">
            <v>E05007139</v>
          </cell>
        </row>
        <row r="2208">
          <cell r="A2208" t="str">
            <v>Elmton-with-Creswell</v>
          </cell>
          <cell r="B2208" t="str">
            <v>E05010088</v>
          </cell>
        </row>
        <row r="2209">
          <cell r="A2209" t="str">
            <v>Elsenham &amp; Henham</v>
          </cell>
          <cell r="B2209" t="str">
            <v>E05009914</v>
          </cell>
        </row>
        <row r="2210">
          <cell r="A2210" t="str">
            <v>Elson</v>
          </cell>
          <cell r="B2210" t="str">
            <v>E05004537</v>
          </cell>
        </row>
        <row r="2211">
          <cell r="A2211" t="str">
            <v>Elstead &amp; Thursley</v>
          </cell>
          <cell r="B2211" t="str">
            <v>E05007417</v>
          </cell>
        </row>
        <row r="2212">
          <cell r="A2212" t="str">
            <v>Elstow &amp; Stewartby</v>
          </cell>
          <cell r="B2212" t="str">
            <v>E05008758</v>
          </cell>
        </row>
        <row r="2213">
          <cell r="A2213" t="str">
            <v>Elstree</v>
          </cell>
          <cell r="B2213" t="str">
            <v>E05004756</v>
          </cell>
        </row>
        <row r="2214">
          <cell r="A2214" t="str">
            <v>Elswick</v>
          </cell>
          <cell r="B2214" t="str">
            <v>E05001096</v>
          </cell>
        </row>
        <row r="2215">
          <cell r="A2215" t="str">
            <v>Elswick &amp; Little Eccleston</v>
          </cell>
          <cell r="B2215" t="str">
            <v>E05005189</v>
          </cell>
        </row>
        <row r="2216">
          <cell r="A2216" t="str">
            <v>Eltham North</v>
          </cell>
          <cell r="B2216" t="str">
            <v>E05000218</v>
          </cell>
        </row>
        <row r="2217">
          <cell r="A2217" t="str">
            <v>Eltham South</v>
          </cell>
          <cell r="B2217" t="str">
            <v>E05000219</v>
          </cell>
        </row>
        <row r="2218">
          <cell r="A2218" t="str">
            <v>Eltham West</v>
          </cell>
          <cell r="B2218" t="str">
            <v>E05000220</v>
          </cell>
        </row>
        <row r="2219">
          <cell r="A2219" t="str">
            <v>Elthorne</v>
          </cell>
          <cell r="B2219" t="str">
            <v>E05000176</v>
          </cell>
        </row>
        <row r="2220">
          <cell r="A2220" t="str">
            <v>Elton</v>
          </cell>
          <cell r="B2220" t="str">
            <v>E05000673</v>
          </cell>
        </row>
        <row r="2221">
          <cell r="A2221" t="str">
            <v>Elton &amp; Folksworth</v>
          </cell>
          <cell r="B2221" t="str">
            <v>E05002767</v>
          </cell>
        </row>
        <row r="2222">
          <cell r="A2222" t="str">
            <v>Elvet &amp; Gilesgate</v>
          </cell>
          <cell r="B2222" t="str">
            <v>E05009060</v>
          </cell>
        </row>
        <row r="2223">
          <cell r="A2223" t="str">
            <v>Ely East</v>
          </cell>
          <cell r="B2223" t="str">
            <v>E05002721</v>
          </cell>
        </row>
        <row r="2224">
          <cell r="A2224" t="str">
            <v>Ely North</v>
          </cell>
          <cell r="B2224" t="str">
            <v>E05002722</v>
          </cell>
        </row>
        <row r="2225">
          <cell r="A2225" t="str">
            <v>Ely South</v>
          </cell>
          <cell r="B2225" t="str">
            <v>E05002723</v>
          </cell>
        </row>
        <row r="2226">
          <cell r="A2226" t="str">
            <v>Ely West</v>
          </cell>
          <cell r="B2226" t="str">
            <v>E05002724</v>
          </cell>
        </row>
        <row r="2227">
          <cell r="A2227" t="str">
            <v>Embsay-with-Eastby</v>
          </cell>
          <cell r="B2227" t="str">
            <v>E05009664</v>
          </cell>
        </row>
        <row r="2228">
          <cell r="A2228" t="str">
            <v>Emerson Park</v>
          </cell>
          <cell r="B2228" t="str">
            <v>E05000309</v>
          </cell>
        </row>
        <row r="2229">
          <cell r="A2229" t="str">
            <v>Emersons Green</v>
          </cell>
          <cell r="B2229" t="str">
            <v>E05002054</v>
          </cell>
        </row>
        <row r="2230">
          <cell r="A2230" t="str">
            <v>Emmbrook</v>
          </cell>
          <cell r="B2230" t="str">
            <v>E05002377</v>
          </cell>
        </row>
        <row r="2231">
          <cell r="A2231" t="str">
            <v>Emneth with Outwell</v>
          </cell>
          <cell r="B2231" t="str">
            <v>E05005810</v>
          </cell>
        </row>
        <row r="2232">
          <cell r="A2232" t="str">
            <v>Empress</v>
          </cell>
          <cell r="B2232" t="str">
            <v>E05008992</v>
          </cell>
        </row>
        <row r="2233">
          <cell r="A2233" t="str">
            <v>Emscote</v>
          </cell>
          <cell r="B2233" t="str">
            <v>E05009786</v>
          </cell>
        </row>
        <row r="2234">
          <cell r="A2234" t="str">
            <v>Emsworth</v>
          </cell>
          <cell r="B2234" t="str">
            <v>E05004571</v>
          </cell>
        </row>
        <row r="2235">
          <cell r="A2235" t="str">
            <v>Enderby &amp; St John's</v>
          </cell>
          <cell r="B2235" t="str">
            <v>E05005413</v>
          </cell>
        </row>
        <row r="2236">
          <cell r="A2236" t="str">
            <v>Endlebury</v>
          </cell>
          <cell r="B2236" t="str">
            <v>E05000594</v>
          </cell>
        </row>
        <row r="2237">
          <cell r="A2237" t="str">
            <v>Enfield</v>
          </cell>
          <cell r="B2237" t="str">
            <v>E09000010</v>
          </cell>
        </row>
        <row r="2238">
          <cell r="A2238" t="str">
            <v>Enfield Highway</v>
          </cell>
          <cell r="B2238" t="str">
            <v>E05000198</v>
          </cell>
        </row>
        <row r="2239">
          <cell r="A2239" t="str">
            <v>Enfield Lock</v>
          </cell>
          <cell r="B2239" t="str">
            <v>E05000199</v>
          </cell>
        </row>
        <row r="2240">
          <cell r="A2240" t="str">
            <v>England</v>
          </cell>
          <cell r="B2240" t="str">
            <v>E92000001</v>
          </cell>
        </row>
        <row r="2241">
          <cell r="A2241" t="str">
            <v>Englefield Green East</v>
          </cell>
          <cell r="B2241" t="str">
            <v>E05007355</v>
          </cell>
        </row>
        <row r="2242">
          <cell r="A2242" t="str">
            <v>Englefield Green West</v>
          </cell>
          <cell r="B2242" t="str">
            <v>E05007356</v>
          </cell>
        </row>
        <row r="2243">
          <cell r="A2243" t="str">
            <v>Ennerdale</v>
          </cell>
          <cell r="B2243" t="str">
            <v>E05003189</v>
          </cell>
        </row>
        <row r="2244">
          <cell r="A2244" t="str">
            <v>Epping Forest</v>
          </cell>
          <cell r="B2244" t="str">
            <v>E07000072</v>
          </cell>
        </row>
        <row r="2245">
          <cell r="A2245" t="str">
            <v>Epping Hemnall</v>
          </cell>
          <cell r="B2245" t="str">
            <v>E05004153</v>
          </cell>
        </row>
        <row r="2246">
          <cell r="A2246" t="str">
            <v>Epping Lindsey &amp; Thornwood Common</v>
          </cell>
          <cell r="B2246" t="str">
            <v>E05004154</v>
          </cell>
        </row>
        <row r="2247">
          <cell r="A2247" t="str">
            <v>Epsom &amp; Ewell</v>
          </cell>
          <cell r="B2247" t="str">
            <v>E07000208</v>
          </cell>
        </row>
        <row r="2248">
          <cell r="A2248" t="str">
            <v>Ercall</v>
          </cell>
          <cell r="B2248" t="str">
            <v>E05009976</v>
          </cell>
        </row>
        <row r="2249">
          <cell r="A2249" t="str">
            <v>Erdington</v>
          </cell>
          <cell r="B2249" t="str">
            <v>E05001186</v>
          </cell>
        </row>
        <row r="2250">
          <cell r="A2250" t="str">
            <v>Erewash</v>
          </cell>
          <cell r="B2250" t="str">
            <v>E07000036</v>
          </cell>
        </row>
        <row r="2251">
          <cell r="A2251" t="str">
            <v>Eriswell &amp; The Rows</v>
          </cell>
          <cell r="B2251" t="str">
            <v>E05007106</v>
          </cell>
        </row>
        <row r="2252">
          <cell r="A2252" t="str">
            <v>Erith</v>
          </cell>
          <cell r="B2252" t="str">
            <v>E05000075</v>
          </cell>
        </row>
        <row r="2253">
          <cell r="A2253" t="str">
            <v>Ermin</v>
          </cell>
          <cell r="B2253" t="str">
            <v>E05010704</v>
          </cell>
        </row>
        <row r="2254">
          <cell r="A2254" t="str">
            <v>Ermine</v>
          </cell>
          <cell r="B2254" t="str">
            <v>E05004767</v>
          </cell>
        </row>
        <row r="2255">
          <cell r="A2255" t="str">
            <v>Ermington &amp; Ugborough</v>
          </cell>
          <cell r="B2255" t="str">
            <v>E05010134</v>
          </cell>
        </row>
        <row r="2256">
          <cell r="A2256" t="str">
            <v>Ernehale</v>
          </cell>
          <cell r="B2256" t="str">
            <v>E05009698</v>
          </cell>
        </row>
        <row r="2257">
          <cell r="A2257" t="str">
            <v>Erpingham</v>
          </cell>
          <cell r="B2257" t="str">
            <v>E05005848</v>
          </cell>
        </row>
        <row r="2258">
          <cell r="A2258" t="str">
            <v>Escrick</v>
          </cell>
          <cell r="B2258" t="str">
            <v>E05010052</v>
          </cell>
        </row>
        <row r="2259">
          <cell r="A2259" t="str">
            <v>Esh &amp; Witton Gilbert</v>
          </cell>
          <cell r="B2259" t="str">
            <v>E05009061</v>
          </cell>
        </row>
        <row r="2260">
          <cell r="A2260" t="str">
            <v>Esher</v>
          </cell>
          <cell r="B2260" t="str">
            <v>E05011076</v>
          </cell>
        </row>
        <row r="2261">
          <cell r="A2261" t="str">
            <v>Esk Valley</v>
          </cell>
          <cell r="B2261" t="str">
            <v>E05006323</v>
          </cell>
        </row>
        <row r="2262">
          <cell r="A2262" t="str">
            <v>Essington</v>
          </cell>
          <cell r="B2262" t="str">
            <v>E05006994</v>
          </cell>
        </row>
        <row r="2263">
          <cell r="A2263" t="str">
            <v>Eston</v>
          </cell>
          <cell r="B2263" t="str">
            <v>E05001508</v>
          </cell>
        </row>
        <row r="2264">
          <cell r="A2264" t="str">
            <v>Etching Hill &amp; The Heath</v>
          </cell>
          <cell r="B2264" t="str">
            <v>E05006907</v>
          </cell>
        </row>
        <row r="2265">
          <cell r="A2265" t="str">
            <v>Ethandune</v>
          </cell>
          <cell r="B2265" t="str">
            <v>E05008362</v>
          </cell>
        </row>
        <row r="2266">
          <cell r="A2266" t="str">
            <v>Eton &amp; Castle</v>
          </cell>
          <cell r="B2266" t="str">
            <v>E05002360</v>
          </cell>
        </row>
        <row r="2267">
          <cell r="A2267" t="str">
            <v>Eton Park</v>
          </cell>
          <cell r="B2267" t="str">
            <v>E05006925</v>
          </cell>
        </row>
        <row r="2268">
          <cell r="A2268" t="str">
            <v>Eton Wick</v>
          </cell>
          <cell r="B2268" t="str">
            <v>E05002361</v>
          </cell>
        </row>
        <row r="2269">
          <cell r="A2269" t="str">
            <v>Etruria &amp; Hanley</v>
          </cell>
          <cell r="B2269" t="str">
            <v>E05008727</v>
          </cell>
        </row>
        <row r="2270">
          <cell r="A2270" t="str">
            <v>Ettingshall</v>
          </cell>
          <cell r="B2270" t="str">
            <v>E05001327</v>
          </cell>
        </row>
        <row r="2271">
          <cell r="A2271" t="str">
            <v>Ettington</v>
          </cell>
          <cell r="B2271" t="str">
            <v>E05010188</v>
          </cell>
        </row>
        <row r="2272">
          <cell r="A2272" t="str">
            <v>Etwall</v>
          </cell>
          <cell r="B2272" t="str">
            <v>E05008811</v>
          </cell>
        </row>
        <row r="2273">
          <cell r="A2273" t="str">
            <v>Euxton North</v>
          </cell>
          <cell r="B2273" t="str">
            <v>E05005179</v>
          </cell>
        </row>
        <row r="2274">
          <cell r="A2274" t="str">
            <v>Euxton South</v>
          </cell>
          <cell r="B2274" t="str">
            <v>E05005180</v>
          </cell>
        </row>
        <row r="2275">
          <cell r="A2275" t="str">
            <v>Evelyn</v>
          </cell>
          <cell r="B2275" t="str">
            <v>E05000443</v>
          </cell>
        </row>
        <row r="2276">
          <cell r="A2276" t="str">
            <v>Evendons</v>
          </cell>
          <cell r="B2276" t="str">
            <v>E05002378</v>
          </cell>
        </row>
        <row r="2277">
          <cell r="A2277" t="str">
            <v>Evenwood</v>
          </cell>
          <cell r="B2277" t="str">
            <v>E05009062</v>
          </cell>
        </row>
        <row r="2278">
          <cell r="A2278" t="str">
            <v>Everton</v>
          </cell>
          <cell r="B2278" t="str">
            <v>E05000896</v>
          </cell>
        </row>
        <row r="2279">
          <cell r="A2279" t="str">
            <v>Evesham North</v>
          </cell>
          <cell r="B2279" t="str">
            <v>E05007910</v>
          </cell>
        </row>
        <row r="2280">
          <cell r="A2280" t="str">
            <v>Evesham South</v>
          </cell>
          <cell r="B2280" t="str">
            <v>E05007911</v>
          </cell>
        </row>
        <row r="2281">
          <cell r="A2281" t="str">
            <v>Evington</v>
          </cell>
          <cell r="B2281" t="str">
            <v>E05010464</v>
          </cell>
        </row>
        <row r="2282">
          <cell r="A2282" t="str">
            <v>Ewanrigg</v>
          </cell>
          <cell r="B2282" t="str">
            <v>E05003125</v>
          </cell>
        </row>
        <row r="2283">
          <cell r="A2283" t="str">
            <v>Ewell</v>
          </cell>
          <cell r="B2283" t="str">
            <v>E05007277</v>
          </cell>
        </row>
        <row r="2284">
          <cell r="A2284" t="str">
            <v>Ewell Court</v>
          </cell>
          <cell r="B2284" t="str">
            <v>E05007278</v>
          </cell>
        </row>
        <row r="2285">
          <cell r="A2285" t="str">
            <v>Ewhurst</v>
          </cell>
          <cell r="B2285" t="str">
            <v>E05007418</v>
          </cell>
        </row>
        <row r="2286">
          <cell r="A2286" t="str">
            <v>Ewhurst &amp; Sedlescombe</v>
          </cell>
          <cell r="B2286" t="str">
            <v>E05003973</v>
          </cell>
        </row>
        <row r="2287">
          <cell r="A2287" t="str">
            <v>Ewood</v>
          </cell>
          <cell r="B2287" t="str">
            <v>E05001626</v>
          </cell>
        </row>
        <row r="2288">
          <cell r="A2288" t="str">
            <v>Exbourne</v>
          </cell>
          <cell r="B2288" t="str">
            <v>E05010557</v>
          </cell>
        </row>
        <row r="2289">
          <cell r="A2289" t="str">
            <v>Exe Valley</v>
          </cell>
          <cell r="B2289" t="str">
            <v>E05003467</v>
          </cell>
        </row>
        <row r="2290">
          <cell r="A2290" t="str">
            <v>Exeter</v>
          </cell>
          <cell r="B2290" t="str">
            <v>E07000041</v>
          </cell>
        </row>
        <row r="2291">
          <cell r="A2291" t="str">
            <v>Exhall</v>
          </cell>
          <cell r="B2291" t="str">
            <v>E05007481</v>
          </cell>
        </row>
        <row r="2292">
          <cell r="A2292" t="str">
            <v>Exmouth Brixington</v>
          </cell>
          <cell r="B2292" t="str">
            <v>E05003468</v>
          </cell>
        </row>
        <row r="2293">
          <cell r="A2293" t="str">
            <v>Exmouth Halsdon</v>
          </cell>
          <cell r="B2293" t="str">
            <v>E05003469</v>
          </cell>
        </row>
        <row r="2294">
          <cell r="A2294" t="str">
            <v>Exmouth Littleham</v>
          </cell>
          <cell r="B2294" t="str">
            <v>E05003470</v>
          </cell>
        </row>
        <row r="2295">
          <cell r="A2295" t="str">
            <v>Exmouth Town</v>
          </cell>
          <cell r="B2295" t="str">
            <v>E05003471</v>
          </cell>
        </row>
        <row r="2296">
          <cell r="A2296" t="str">
            <v>Exmouth Withycombe Raleigh</v>
          </cell>
          <cell r="B2296" t="str">
            <v>E05003472</v>
          </cell>
        </row>
        <row r="2297">
          <cell r="A2297" t="str">
            <v>Exning</v>
          </cell>
          <cell r="B2297" t="str">
            <v>E05007107</v>
          </cell>
        </row>
        <row r="2298">
          <cell r="A2298" t="str">
            <v>Exton</v>
          </cell>
          <cell r="B2298" t="str">
            <v>E05001808</v>
          </cell>
        </row>
        <row r="2299">
          <cell r="A2299" t="str">
            <v>Exwick</v>
          </cell>
          <cell r="B2299" t="str">
            <v>E05011013</v>
          </cell>
        </row>
        <row r="2300">
          <cell r="A2300" t="str">
            <v>Eye</v>
          </cell>
          <cell r="B2300" t="str">
            <v>E05007140</v>
          </cell>
        </row>
        <row r="2301">
          <cell r="A2301" t="str">
            <v>Eye, Thorney &amp; Newborough</v>
          </cell>
          <cell r="B2301" t="str">
            <v>E05010810</v>
          </cell>
        </row>
        <row r="2302">
          <cell r="A2302" t="str">
            <v>Eynesford</v>
          </cell>
          <cell r="B2302" t="str">
            <v>E05005766</v>
          </cell>
        </row>
        <row r="2303">
          <cell r="A2303" t="str">
            <v>Eynsford</v>
          </cell>
          <cell r="B2303" t="str">
            <v>E05009958</v>
          </cell>
        </row>
        <row r="2304">
          <cell r="A2304" t="str">
            <v>Eynsham &amp; Cassington</v>
          </cell>
          <cell r="B2304" t="str">
            <v>E05006639</v>
          </cell>
        </row>
        <row r="2305">
          <cell r="A2305" t="str">
            <v>Eyres Monsell</v>
          </cell>
          <cell r="B2305" t="str">
            <v>E05010465</v>
          </cell>
        </row>
        <row r="2306">
          <cell r="A2306" t="str">
            <v>Eythorne &amp; Shepherdswell</v>
          </cell>
          <cell r="B2306" t="str">
            <v>E05004948</v>
          </cell>
        </row>
        <row r="2307">
          <cell r="A2307" t="str">
            <v>Facit &amp; Shawforth</v>
          </cell>
          <cell r="B2307" t="str">
            <v>E05005318</v>
          </cell>
        </row>
        <row r="2308">
          <cell r="A2308" t="str">
            <v>Failsworth East</v>
          </cell>
          <cell r="B2308" t="str">
            <v>E05000725</v>
          </cell>
        </row>
        <row r="2309">
          <cell r="A2309" t="str">
            <v>Failsworth West</v>
          </cell>
          <cell r="B2309" t="str">
            <v>E05000726</v>
          </cell>
        </row>
        <row r="2310">
          <cell r="A2310" t="str">
            <v>Fair Oak &amp; Horton Heath</v>
          </cell>
          <cell r="B2310" t="str">
            <v>E05004506</v>
          </cell>
        </row>
        <row r="2311">
          <cell r="A2311" t="str">
            <v>Fairestone</v>
          </cell>
          <cell r="B2311" t="str">
            <v>E05005414</v>
          </cell>
        </row>
        <row r="2312">
          <cell r="A2312" t="str">
            <v>Fairfield</v>
          </cell>
          <cell r="B2312" t="str">
            <v>E05000153</v>
          </cell>
        </row>
        <row r="2313">
          <cell r="A2313" t="str">
            <v>Fairfield &amp; Howley</v>
          </cell>
          <cell r="B2313" t="str">
            <v>E05011030</v>
          </cell>
        </row>
        <row r="2314">
          <cell r="A2314" t="str">
            <v>Fairford North</v>
          </cell>
          <cell r="B2314" t="str">
            <v>E05010705</v>
          </cell>
        </row>
        <row r="2315">
          <cell r="A2315" t="str">
            <v>Fairhaven</v>
          </cell>
          <cell r="B2315" t="str">
            <v>E05005190</v>
          </cell>
        </row>
        <row r="2316">
          <cell r="A2316" t="str">
            <v>Fairlop</v>
          </cell>
          <cell r="B2316" t="str">
            <v>E05000503</v>
          </cell>
        </row>
        <row r="2317">
          <cell r="A2317" t="str">
            <v>Fairstead</v>
          </cell>
          <cell r="B2317" t="str">
            <v>E05005811</v>
          </cell>
        </row>
        <row r="2318">
          <cell r="A2318" t="str">
            <v>Falconwood &amp; Welling</v>
          </cell>
          <cell r="B2318" t="str">
            <v>E05000076</v>
          </cell>
        </row>
        <row r="2319">
          <cell r="A2319" t="str">
            <v>Falkland</v>
          </cell>
          <cell r="B2319" t="str">
            <v>E05002300</v>
          </cell>
        </row>
        <row r="2320">
          <cell r="A2320" t="str">
            <v>Fallings Park</v>
          </cell>
          <cell r="B2320" t="str">
            <v>E05001328</v>
          </cell>
        </row>
        <row r="2321">
          <cell r="A2321" t="str">
            <v>Fallowfield</v>
          </cell>
          <cell r="B2321" t="str">
            <v>E05000701</v>
          </cell>
        </row>
        <row r="2322">
          <cell r="A2322" t="str">
            <v>Falmouth Arwenack</v>
          </cell>
          <cell r="B2322" t="str">
            <v>E05009177</v>
          </cell>
        </row>
        <row r="2323">
          <cell r="A2323" t="str">
            <v>Falmouth Boslowick</v>
          </cell>
          <cell r="B2323" t="str">
            <v>E05009178</v>
          </cell>
        </row>
        <row r="2324">
          <cell r="A2324" t="str">
            <v>Falmouth Penwerris</v>
          </cell>
          <cell r="B2324" t="str">
            <v>E05009179</v>
          </cell>
        </row>
        <row r="2325">
          <cell r="A2325" t="str">
            <v>Falmouth Smithick</v>
          </cell>
          <cell r="B2325" t="str">
            <v>E05009180</v>
          </cell>
        </row>
        <row r="2326">
          <cell r="A2326" t="str">
            <v>Falmouth Trescobeas</v>
          </cell>
          <cell r="B2326" t="str">
            <v>E05009181</v>
          </cell>
        </row>
        <row r="2327">
          <cell r="A2327" t="str">
            <v>Falsgrave Park</v>
          </cell>
          <cell r="B2327" t="str">
            <v>E05006324</v>
          </cell>
        </row>
        <row r="2328">
          <cell r="A2328" t="str">
            <v>Fant</v>
          </cell>
          <cell r="B2328" t="str">
            <v>E05004992</v>
          </cell>
        </row>
        <row r="2329">
          <cell r="A2329" t="str">
            <v>Faraday</v>
          </cell>
          <cell r="B2329" t="str">
            <v>E05000541</v>
          </cell>
        </row>
        <row r="2330">
          <cell r="A2330" t="str">
            <v>Fareham</v>
          </cell>
          <cell r="B2330" t="str">
            <v>E07000087</v>
          </cell>
        </row>
        <row r="2331">
          <cell r="A2331" t="str">
            <v>Fareham East</v>
          </cell>
          <cell r="B2331" t="str">
            <v>E05004516</v>
          </cell>
        </row>
        <row r="2332">
          <cell r="A2332" t="str">
            <v>Fareham North</v>
          </cell>
          <cell r="B2332" t="str">
            <v>E05004517</v>
          </cell>
        </row>
        <row r="2333">
          <cell r="A2333" t="str">
            <v>Fareham North-West</v>
          </cell>
          <cell r="B2333" t="str">
            <v>E05004518</v>
          </cell>
        </row>
        <row r="2334">
          <cell r="A2334" t="str">
            <v>Fareham South</v>
          </cell>
          <cell r="B2334" t="str">
            <v>E05004519</v>
          </cell>
        </row>
        <row r="2335">
          <cell r="A2335" t="str">
            <v>Fareham West</v>
          </cell>
          <cell r="B2335" t="str">
            <v>E05004520</v>
          </cell>
        </row>
        <row r="2336">
          <cell r="A2336" t="str">
            <v>Faringdon</v>
          </cell>
          <cell r="B2336" t="str">
            <v>E05009763</v>
          </cell>
        </row>
        <row r="2337">
          <cell r="A2337" t="str">
            <v>Farington East</v>
          </cell>
          <cell r="B2337" t="str">
            <v>E05010222</v>
          </cell>
        </row>
        <row r="2338">
          <cell r="A2338" t="str">
            <v>Farington West</v>
          </cell>
          <cell r="B2338" t="str">
            <v>E05010223</v>
          </cell>
        </row>
        <row r="2339">
          <cell r="A2339" t="str">
            <v>Farley</v>
          </cell>
          <cell r="B2339" t="str">
            <v>E05002199</v>
          </cell>
        </row>
        <row r="2340">
          <cell r="A2340" t="str">
            <v>Farmborough</v>
          </cell>
          <cell r="B2340" t="str">
            <v>E05001944</v>
          </cell>
        </row>
        <row r="2341">
          <cell r="A2341" t="str">
            <v>Farnborough &amp; Crofton</v>
          </cell>
          <cell r="B2341" t="str">
            <v>E05000118</v>
          </cell>
        </row>
        <row r="2342">
          <cell r="A2342" t="str">
            <v>Farndon</v>
          </cell>
          <cell r="B2342" t="str">
            <v>E05008670</v>
          </cell>
        </row>
        <row r="2343">
          <cell r="A2343" t="str">
            <v>Farndon &amp; Fernwood</v>
          </cell>
          <cell r="B2343" t="str">
            <v>E05010074</v>
          </cell>
        </row>
        <row r="2344">
          <cell r="A2344" t="str">
            <v>Farnham</v>
          </cell>
          <cell r="B2344" t="str">
            <v>E05009345</v>
          </cell>
        </row>
        <row r="2345">
          <cell r="A2345" t="str">
            <v>Farnham &amp; Hedgerley</v>
          </cell>
          <cell r="B2345" t="str">
            <v>E05010574</v>
          </cell>
        </row>
        <row r="2346">
          <cell r="A2346" t="str">
            <v>Farnham Bourne</v>
          </cell>
          <cell r="B2346" t="str">
            <v>E05007419</v>
          </cell>
        </row>
        <row r="2347">
          <cell r="A2347" t="str">
            <v>Farnham Castle</v>
          </cell>
          <cell r="B2347" t="str">
            <v>E05007420</v>
          </cell>
        </row>
        <row r="2348">
          <cell r="A2348" t="str">
            <v>Farnham Firgrove</v>
          </cell>
          <cell r="B2348" t="str">
            <v>E05007421</v>
          </cell>
        </row>
        <row r="2349">
          <cell r="A2349" t="str">
            <v>Farnham Hale &amp; Heath End</v>
          </cell>
          <cell r="B2349" t="str">
            <v>E05007422</v>
          </cell>
        </row>
        <row r="2350">
          <cell r="A2350" t="str">
            <v>Farnham Moor Park</v>
          </cell>
          <cell r="B2350" t="str">
            <v>E05007423</v>
          </cell>
        </row>
        <row r="2351">
          <cell r="A2351" t="str">
            <v>Farnham Shortheath &amp; Boundstone</v>
          </cell>
          <cell r="B2351" t="str">
            <v>E05007424</v>
          </cell>
        </row>
        <row r="2352">
          <cell r="A2352" t="str">
            <v>Farnham Upper Hale</v>
          </cell>
          <cell r="B2352" t="str">
            <v>E05007425</v>
          </cell>
        </row>
        <row r="2353">
          <cell r="A2353" t="str">
            <v>Farnham Weybourne &amp; Badshot Lea</v>
          </cell>
          <cell r="B2353" t="str">
            <v>E05007426</v>
          </cell>
        </row>
        <row r="2354">
          <cell r="A2354" t="str">
            <v>Farnham Wrecclesham &amp; Rowledge</v>
          </cell>
          <cell r="B2354" t="str">
            <v>E05007427</v>
          </cell>
        </row>
        <row r="2355">
          <cell r="A2355" t="str">
            <v>Farningham, Horton Kirby &amp; South Darenth</v>
          </cell>
          <cell r="B2355" t="str">
            <v>E05005016</v>
          </cell>
        </row>
        <row r="2356">
          <cell r="A2356" t="str">
            <v>Farnley &amp; Wortley</v>
          </cell>
          <cell r="B2356" t="str">
            <v>E05001422</v>
          </cell>
        </row>
        <row r="2357">
          <cell r="A2357" t="str">
            <v>Farnsfield</v>
          </cell>
          <cell r="B2357" t="str">
            <v>E05010075</v>
          </cell>
        </row>
        <row r="2358">
          <cell r="A2358" t="str">
            <v>Farnworth</v>
          </cell>
          <cell r="B2358" t="str">
            <v>E05000655</v>
          </cell>
        </row>
        <row r="2359">
          <cell r="A2359" t="str">
            <v>Farringdon Within</v>
          </cell>
          <cell r="B2359" t="str">
            <v>E05009304</v>
          </cell>
        </row>
        <row r="2360">
          <cell r="A2360" t="str">
            <v>Farringdon Without</v>
          </cell>
          <cell r="B2360" t="str">
            <v>E05009305</v>
          </cell>
        </row>
        <row r="2361">
          <cell r="A2361" t="str">
            <v>Fawdon</v>
          </cell>
          <cell r="B2361" t="str">
            <v>E05001097</v>
          </cell>
        </row>
        <row r="2362">
          <cell r="A2362" t="str">
            <v>Fawkham &amp; West Kingsdown</v>
          </cell>
          <cell r="B2362" t="str">
            <v>E05005017</v>
          </cell>
        </row>
        <row r="2363">
          <cell r="A2363" t="str">
            <v>Fawley, Blackfield &amp; Langley</v>
          </cell>
          <cell r="B2363" t="str">
            <v>E05004592</v>
          </cell>
        </row>
        <row r="2364">
          <cell r="A2364" t="str">
            <v>Fazakerley</v>
          </cell>
          <cell r="B2364" t="str">
            <v>E05000897</v>
          </cell>
        </row>
        <row r="2365">
          <cell r="A2365" t="str">
            <v>Fazeley</v>
          </cell>
          <cell r="B2365" t="str">
            <v>E05010661</v>
          </cell>
        </row>
        <row r="2366">
          <cell r="A2366" t="str">
            <v>Featherstone</v>
          </cell>
          <cell r="B2366" t="str">
            <v>E05001449</v>
          </cell>
        </row>
        <row r="2367">
          <cell r="A2367" t="str">
            <v>Featherstone &amp; Shareshill</v>
          </cell>
          <cell r="B2367" t="str">
            <v>E05006995</v>
          </cell>
        </row>
        <row r="2368">
          <cell r="A2368" t="str">
            <v>Felbridge</v>
          </cell>
          <cell r="B2368" t="str">
            <v>E05007393</v>
          </cell>
        </row>
        <row r="2369">
          <cell r="A2369" t="str">
            <v>Felixstowe East</v>
          </cell>
          <cell r="B2369" t="str">
            <v>E05010434</v>
          </cell>
        </row>
        <row r="2370">
          <cell r="A2370" t="str">
            <v>Felixstowe North</v>
          </cell>
          <cell r="B2370" t="str">
            <v>E05010435</v>
          </cell>
        </row>
        <row r="2371">
          <cell r="A2371" t="str">
            <v>Felixstowe South</v>
          </cell>
          <cell r="B2371" t="str">
            <v>E05010436</v>
          </cell>
        </row>
        <row r="2372">
          <cell r="A2372" t="str">
            <v>Felixstowe West</v>
          </cell>
          <cell r="B2372" t="str">
            <v>E05010437</v>
          </cell>
        </row>
        <row r="2373">
          <cell r="A2373" t="str">
            <v>Fellgate &amp; Hedworth</v>
          </cell>
          <cell r="B2373" t="str">
            <v>E05001141</v>
          </cell>
        </row>
        <row r="2374">
          <cell r="A2374" t="str">
            <v>Felling</v>
          </cell>
          <cell r="B2374" t="str">
            <v>E05001076</v>
          </cell>
        </row>
        <row r="2375">
          <cell r="A2375" t="str">
            <v>Felpham East</v>
          </cell>
          <cell r="B2375" t="str">
            <v>E05009810</v>
          </cell>
        </row>
        <row r="2376">
          <cell r="A2376" t="str">
            <v>Felpham West</v>
          </cell>
          <cell r="B2376" t="str">
            <v>E05009811</v>
          </cell>
        </row>
        <row r="2377">
          <cell r="A2377" t="str">
            <v>Felsted &amp; Stebbing</v>
          </cell>
          <cell r="B2377" t="str">
            <v>E05009915</v>
          </cell>
        </row>
        <row r="2378">
          <cell r="A2378" t="str">
            <v>Feltham North</v>
          </cell>
          <cell r="B2378" t="str">
            <v>E05000351</v>
          </cell>
        </row>
        <row r="2379">
          <cell r="A2379" t="str">
            <v>Feltham West</v>
          </cell>
          <cell r="B2379" t="str">
            <v>E05000352</v>
          </cell>
        </row>
        <row r="2380">
          <cell r="A2380" t="str">
            <v>Fenham</v>
          </cell>
          <cell r="B2380" t="str">
            <v>E05001098</v>
          </cell>
        </row>
        <row r="2381">
          <cell r="A2381" t="str">
            <v>Feniton &amp; Buckerell</v>
          </cell>
          <cell r="B2381" t="str">
            <v>E05008542</v>
          </cell>
        </row>
        <row r="2382">
          <cell r="A2382" t="str">
            <v>Fenland</v>
          </cell>
          <cell r="B2382" t="str">
            <v>E07000010</v>
          </cell>
        </row>
        <row r="2383">
          <cell r="A2383" t="str">
            <v>Fens &amp; Rossmere</v>
          </cell>
          <cell r="B2383" t="str">
            <v>E05008944</v>
          </cell>
        </row>
        <row r="2384">
          <cell r="A2384" t="str">
            <v>Fenside</v>
          </cell>
          <cell r="B2384" t="str">
            <v>E05009622</v>
          </cell>
        </row>
        <row r="2385">
          <cell r="A2385" t="str">
            <v>Fenstanton</v>
          </cell>
          <cell r="B2385" t="str">
            <v>E05008577</v>
          </cell>
        </row>
        <row r="2386">
          <cell r="A2386" t="str">
            <v>Fenton East</v>
          </cell>
          <cell r="B2386" t="str">
            <v>E05008728</v>
          </cell>
        </row>
        <row r="2387">
          <cell r="A2387" t="str">
            <v>Fenton West &amp; Mount Pleasant</v>
          </cell>
          <cell r="B2387" t="str">
            <v>E05008729</v>
          </cell>
        </row>
        <row r="2388">
          <cell r="A2388" t="str">
            <v>Feock &amp; Playing Place</v>
          </cell>
          <cell r="B2388" t="str">
            <v>E05009182</v>
          </cell>
        </row>
        <row r="2389">
          <cell r="A2389" t="str">
            <v>Ferndale</v>
          </cell>
          <cell r="B2389" t="str">
            <v>E05000421</v>
          </cell>
        </row>
        <row r="2390">
          <cell r="A2390" t="str">
            <v>Ferndown Central</v>
          </cell>
          <cell r="B2390" t="str">
            <v>E05009521</v>
          </cell>
        </row>
        <row r="2391">
          <cell r="A2391" t="str">
            <v>Fernhill</v>
          </cell>
          <cell r="B2391" t="str">
            <v>E05004593</v>
          </cell>
        </row>
        <row r="2392">
          <cell r="A2392" t="str">
            <v>Fernhurst</v>
          </cell>
          <cell r="B2392" t="str">
            <v>E05001627</v>
          </cell>
        </row>
        <row r="2393">
          <cell r="A2393" t="str">
            <v>Ferring</v>
          </cell>
          <cell r="B2393" t="str">
            <v>E05009812</v>
          </cell>
        </row>
        <row r="2394">
          <cell r="A2394" t="str">
            <v>Ferry</v>
          </cell>
          <cell r="B2394" t="str">
            <v>E05001740</v>
          </cell>
        </row>
        <row r="2395">
          <cell r="A2395" t="str">
            <v>Ferryhill</v>
          </cell>
          <cell r="B2395" t="str">
            <v>E05009063</v>
          </cell>
        </row>
        <row r="2396">
          <cell r="A2396" t="str">
            <v>Fetcham East</v>
          </cell>
          <cell r="B2396" t="str">
            <v>E05007320</v>
          </cell>
        </row>
        <row r="2397">
          <cell r="A2397" t="str">
            <v>Fetcham West</v>
          </cell>
          <cell r="B2397" t="str">
            <v>E05007321</v>
          </cell>
        </row>
        <row r="2398">
          <cell r="A2398" t="str">
            <v>Fieldway</v>
          </cell>
          <cell r="B2398" t="str">
            <v>E05000154</v>
          </cell>
        </row>
        <row r="2399">
          <cell r="A2399" t="str">
            <v>Figge's Marsh</v>
          </cell>
          <cell r="B2399" t="str">
            <v>E05000460</v>
          </cell>
        </row>
        <row r="2400">
          <cell r="A2400" t="str">
            <v>Filey</v>
          </cell>
          <cell r="B2400" t="str">
            <v>E05006325</v>
          </cell>
        </row>
        <row r="2401">
          <cell r="A2401" t="str">
            <v>Fillongley</v>
          </cell>
          <cell r="B2401" t="str">
            <v>E05007466</v>
          </cell>
        </row>
        <row r="2402">
          <cell r="A2402" t="str">
            <v>Filton</v>
          </cell>
          <cell r="B2402" t="str">
            <v>E05002055</v>
          </cell>
        </row>
        <row r="2403">
          <cell r="A2403" t="str">
            <v>Filwood</v>
          </cell>
          <cell r="B2403" t="str">
            <v>E05010898</v>
          </cell>
        </row>
        <row r="2404">
          <cell r="A2404" t="str">
            <v>Finchampstead North</v>
          </cell>
          <cell r="B2404" t="str">
            <v>E05002379</v>
          </cell>
        </row>
        <row r="2405">
          <cell r="A2405" t="str">
            <v>Finchampstead South</v>
          </cell>
          <cell r="B2405" t="str">
            <v>E05002380</v>
          </cell>
        </row>
        <row r="2406">
          <cell r="A2406" t="str">
            <v>Finchley Church End</v>
          </cell>
          <cell r="B2406" t="str">
            <v>E05000051</v>
          </cell>
        </row>
        <row r="2407">
          <cell r="A2407" t="str">
            <v>Finedon</v>
          </cell>
          <cell r="B2407" t="str">
            <v>E05010032</v>
          </cell>
        </row>
        <row r="2408">
          <cell r="A2408" t="str">
            <v>Fineshade</v>
          </cell>
          <cell r="B2408" t="str">
            <v>E05005966</v>
          </cell>
        </row>
        <row r="2409">
          <cell r="A2409" t="str">
            <v>Finningley</v>
          </cell>
          <cell r="B2409" t="str">
            <v>E05010736</v>
          </cell>
        </row>
        <row r="2410">
          <cell r="A2410" t="str">
            <v>Finsbury Park</v>
          </cell>
          <cell r="B2410" t="str">
            <v>E05000371</v>
          </cell>
        </row>
        <row r="2411">
          <cell r="A2411" t="str">
            <v>Firth Park</v>
          </cell>
          <cell r="B2411" t="str">
            <v>E05010868</v>
          </cell>
        </row>
        <row r="2412">
          <cell r="A2412" t="str">
            <v>Fishbourne</v>
          </cell>
          <cell r="B2412" t="str">
            <v>E05007613</v>
          </cell>
        </row>
        <row r="2413">
          <cell r="A2413" t="str">
            <v>Fishergate</v>
          </cell>
          <cell r="B2413" t="str">
            <v>E05010316</v>
          </cell>
        </row>
        <row r="2414">
          <cell r="A2414" t="str">
            <v>Fishtoft</v>
          </cell>
          <cell r="B2414" t="str">
            <v>E05009623</v>
          </cell>
        </row>
        <row r="2415">
          <cell r="A2415" t="str">
            <v>Fishwick</v>
          </cell>
          <cell r="B2415" t="str">
            <v>E05005275</v>
          </cell>
        </row>
        <row r="2416">
          <cell r="A2416" t="str">
            <v>Five Village</v>
          </cell>
          <cell r="B2416" t="str">
            <v>E05009624</v>
          </cell>
        </row>
        <row r="2417">
          <cell r="A2417" t="str">
            <v>Flackwell Heath &amp; Little Marlow</v>
          </cell>
          <cell r="B2417" t="str">
            <v>E05002682</v>
          </cell>
        </row>
        <row r="2418">
          <cell r="A2418" t="str">
            <v>Fladbury</v>
          </cell>
          <cell r="B2418" t="str">
            <v>E05007912</v>
          </cell>
        </row>
        <row r="2419">
          <cell r="A2419" t="str">
            <v>Flamstead End</v>
          </cell>
          <cell r="B2419" t="str">
            <v>E05009005</v>
          </cell>
        </row>
        <row r="2420">
          <cell r="A2420" t="str">
            <v>Fleckney</v>
          </cell>
          <cell r="B2420" t="str">
            <v>E05005461</v>
          </cell>
        </row>
        <row r="2421">
          <cell r="A2421" t="str">
            <v>Fleet</v>
          </cell>
          <cell r="B2421" t="str">
            <v>E05005646</v>
          </cell>
        </row>
        <row r="2422">
          <cell r="A2422" t="str">
            <v>Fleet Central</v>
          </cell>
          <cell r="B2422" t="str">
            <v>E05009355</v>
          </cell>
        </row>
        <row r="2423">
          <cell r="A2423" t="str">
            <v>Fleet East</v>
          </cell>
          <cell r="B2423" t="str">
            <v>E05009356</v>
          </cell>
        </row>
        <row r="2424">
          <cell r="A2424" t="str">
            <v>Fleet West</v>
          </cell>
          <cell r="B2424" t="str">
            <v>E05009357</v>
          </cell>
        </row>
        <row r="2425">
          <cell r="A2425" t="str">
            <v>Fleggburgh</v>
          </cell>
          <cell r="B2425" t="str">
            <v>E05005791</v>
          </cell>
        </row>
        <row r="2426">
          <cell r="A2426" t="str">
            <v>Fletton &amp; Stanground</v>
          </cell>
          <cell r="B2426" t="str">
            <v>E05010811</v>
          </cell>
        </row>
        <row r="2427">
          <cell r="A2427" t="str">
            <v>Fletton &amp; Woodston</v>
          </cell>
          <cell r="B2427" t="str">
            <v>E05010812</v>
          </cell>
        </row>
        <row r="2428">
          <cell r="A2428" t="str">
            <v>Flimby</v>
          </cell>
          <cell r="B2428" t="str">
            <v>E05003126</v>
          </cell>
        </row>
        <row r="2429">
          <cell r="A2429" t="str">
            <v>Flitch Green &amp; Little Dunmow</v>
          </cell>
          <cell r="B2429" t="str">
            <v>E05009916</v>
          </cell>
        </row>
        <row r="2430">
          <cell r="A2430" t="str">
            <v>Flitwick</v>
          </cell>
          <cell r="B2430" t="str">
            <v>E05008792</v>
          </cell>
        </row>
        <row r="2431">
          <cell r="A2431" t="str">
            <v>Flixton</v>
          </cell>
          <cell r="B2431" t="str">
            <v>E05000828</v>
          </cell>
        </row>
        <row r="2432">
          <cell r="A2432" t="str">
            <v>Foggy Furze</v>
          </cell>
          <cell r="B2432" t="str">
            <v>E05008945</v>
          </cell>
        </row>
        <row r="2433">
          <cell r="A2433" t="str">
            <v>Foleshill</v>
          </cell>
          <cell r="B2433" t="str">
            <v>E05001222</v>
          </cell>
        </row>
        <row r="2434">
          <cell r="A2434" t="str">
            <v>Foley Park &amp; Hoobrook</v>
          </cell>
          <cell r="B2434" t="str">
            <v>E05010507</v>
          </cell>
        </row>
        <row r="2435">
          <cell r="A2435" t="str">
            <v>Folkestone Central</v>
          </cell>
          <cell r="B2435" t="str">
            <v>E05010018</v>
          </cell>
        </row>
        <row r="2436">
          <cell r="A2436" t="str">
            <v>Folkestone Harbour</v>
          </cell>
          <cell r="B2436" t="str">
            <v>E05010019</v>
          </cell>
        </row>
        <row r="2437">
          <cell r="A2437" t="str">
            <v>Forches &amp; Whiddon Valley</v>
          </cell>
          <cell r="B2437" t="str">
            <v>E05003542</v>
          </cell>
        </row>
        <row r="2438">
          <cell r="A2438" t="str">
            <v>Ford</v>
          </cell>
          <cell r="B2438" t="str">
            <v>E05000939</v>
          </cell>
        </row>
        <row r="2439">
          <cell r="A2439" t="str">
            <v>Ford Green &amp; Smallthorne</v>
          </cell>
          <cell r="B2439" t="str">
            <v>E05008730</v>
          </cell>
        </row>
        <row r="2440">
          <cell r="A2440" t="str">
            <v>Fordham Villages</v>
          </cell>
          <cell r="B2440" t="str">
            <v>E05002725</v>
          </cell>
        </row>
        <row r="2441">
          <cell r="A2441" t="str">
            <v>Fordingbridge</v>
          </cell>
          <cell r="B2441" t="str">
            <v>E05008933</v>
          </cell>
        </row>
        <row r="2442">
          <cell r="A2442" t="str">
            <v>Forebridge</v>
          </cell>
          <cell r="B2442" t="str">
            <v>E05010485</v>
          </cell>
        </row>
        <row r="2443">
          <cell r="A2443" t="str">
            <v>Forest</v>
          </cell>
          <cell r="B2443" t="str">
            <v>E05000595</v>
          </cell>
        </row>
        <row r="2444">
          <cell r="A2444" t="str">
            <v>Forest Bradgate</v>
          </cell>
          <cell r="B2444" t="str">
            <v>E05005431</v>
          </cell>
        </row>
        <row r="2445">
          <cell r="A2445" t="str">
            <v>Forest Gate North</v>
          </cell>
          <cell r="B2445" t="str">
            <v>E05000483</v>
          </cell>
        </row>
        <row r="2446">
          <cell r="A2446" t="str">
            <v>Forest Gate South</v>
          </cell>
          <cell r="B2446" t="str">
            <v>E05000484</v>
          </cell>
        </row>
        <row r="2447">
          <cell r="A2447" t="str">
            <v>Forest Heath</v>
          </cell>
          <cell r="B2447" t="str">
            <v>E07000201</v>
          </cell>
        </row>
        <row r="2448">
          <cell r="A2448" t="str">
            <v>Forest Hill</v>
          </cell>
          <cell r="B2448" t="str">
            <v>E05000444</v>
          </cell>
        </row>
        <row r="2449">
          <cell r="A2449" t="str">
            <v>Forest Hill &amp; Holton</v>
          </cell>
          <cell r="B2449" t="str">
            <v>E05009741</v>
          </cell>
        </row>
        <row r="2450">
          <cell r="A2450" t="str">
            <v>Forest North West</v>
          </cell>
          <cell r="B2450" t="str">
            <v>E05008934</v>
          </cell>
        </row>
        <row r="2451">
          <cell r="A2451" t="str">
            <v>Forest of Dean</v>
          </cell>
          <cell r="B2451" t="str">
            <v>E07000080</v>
          </cell>
        </row>
        <row r="2452">
          <cell r="A2452" t="str">
            <v>Forest Row</v>
          </cell>
          <cell r="B2452" t="str">
            <v>E05003997</v>
          </cell>
        </row>
        <row r="2453">
          <cell r="A2453" t="str">
            <v>Forncett</v>
          </cell>
          <cell r="B2453" t="str">
            <v>E05005896</v>
          </cell>
        </row>
        <row r="2454">
          <cell r="A2454" t="str">
            <v>Fornham</v>
          </cell>
          <cell r="B2454" t="str">
            <v>E05007171</v>
          </cell>
        </row>
        <row r="2455">
          <cell r="A2455" t="str">
            <v>Forsbrook</v>
          </cell>
          <cell r="B2455" t="str">
            <v>E05007056</v>
          </cell>
        </row>
        <row r="2456">
          <cell r="A2456" t="str">
            <v>Fortis Green</v>
          </cell>
          <cell r="B2456" t="str">
            <v>E05000270</v>
          </cell>
        </row>
        <row r="2457">
          <cell r="A2457" t="str">
            <v>Forton</v>
          </cell>
          <cell r="B2457" t="str">
            <v>E05004538</v>
          </cell>
        </row>
        <row r="2458">
          <cell r="A2458" t="str">
            <v>Fortune Green</v>
          </cell>
          <cell r="B2458" t="str">
            <v>E05000132</v>
          </cell>
        </row>
        <row r="2459">
          <cell r="A2459" t="str">
            <v>Fosse</v>
          </cell>
          <cell r="B2459" t="str">
            <v>E05010466</v>
          </cell>
        </row>
        <row r="2460">
          <cell r="A2460" t="str">
            <v>Fosseridge</v>
          </cell>
          <cell r="B2460" t="str">
            <v>E05010706</v>
          </cell>
        </row>
        <row r="2461">
          <cell r="A2461" t="str">
            <v>Foulness &amp; The Wakerings</v>
          </cell>
          <cell r="B2461" t="str">
            <v>E05010845</v>
          </cell>
        </row>
        <row r="2462">
          <cell r="A2462" t="str">
            <v>Foulridge</v>
          </cell>
          <cell r="B2462" t="str">
            <v>E05008552</v>
          </cell>
        </row>
        <row r="2463">
          <cell r="A2463" t="str">
            <v>Four Acres</v>
          </cell>
          <cell r="B2463" t="str">
            <v>E05010707</v>
          </cell>
        </row>
        <row r="2464">
          <cell r="A2464" t="str">
            <v>Four Lanes</v>
          </cell>
          <cell r="B2464" t="str">
            <v>E05009183</v>
          </cell>
        </row>
        <row r="2465">
          <cell r="A2465" t="str">
            <v>Four Marks &amp; Medstead</v>
          </cell>
          <cell r="B2465" t="str">
            <v>E05004470</v>
          </cell>
        </row>
        <row r="2466">
          <cell r="A2466" t="str">
            <v>Fovant &amp; Chalke Valley</v>
          </cell>
          <cell r="B2466" t="str">
            <v>E05008363</v>
          </cell>
        </row>
        <row r="2467">
          <cell r="A2467" t="str">
            <v>Fowey &amp; Tywardreath</v>
          </cell>
          <cell r="B2467" t="str">
            <v>E05009184</v>
          </cell>
        </row>
        <row r="2468">
          <cell r="A2468" t="str">
            <v>Fowlmere &amp; Foxton</v>
          </cell>
          <cell r="B2468" t="str">
            <v>E05002800</v>
          </cell>
        </row>
        <row r="2469">
          <cell r="A2469" t="str">
            <v>Foxborough</v>
          </cell>
          <cell r="B2469" t="str">
            <v>E05009346</v>
          </cell>
        </row>
        <row r="2470">
          <cell r="A2470" t="str">
            <v>Foxhills</v>
          </cell>
          <cell r="B2470" t="str">
            <v>E05007357</v>
          </cell>
        </row>
        <row r="2471">
          <cell r="A2471" t="str">
            <v>Framfield</v>
          </cell>
          <cell r="B2471" t="str">
            <v>E05003998</v>
          </cell>
        </row>
        <row r="2472">
          <cell r="A2472" t="str">
            <v>Framlingham</v>
          </cell>
          <cell r="B2472" t="str">
            <v>E05010438</v>
          </cell>
        </row>
        <row r="2473">
          <cell r="A2473" t="str">
            <v>Frampton Cotterell</v>
          </cell>
          <cell r="B2473" t="str">
            <v>E05002056</v>
          </cell>
        </row>
        <row r="2474">
          <cell r="A2474" t="str">
            <v>Framwellgate &amp; Newton Hall</v>
          </cell>
          <cell r="B2474" t="str">
            <v>E05009064</v>
          </cell>
        </row>
        <row r="2475">
          <cell r="A2475" t="str">
            <v>Franche &amp; Habberley North</v>
          </cell>
          <cell r="B2475" t="str">
            <v>E05010508</v>
          </cell>
        </row>
        <row r="2476">
          <cell r="A2476" t="str">
            <v>Frant/Withyham</v>
          </cell>
          <cell r="B2476" t="str">
            <v>E05003999</v>
          </cell>
        </row>
        <row r="2477">
          <cell r="A2477" t="str">
            <v>Fratton</v>
          </cell>
          <cell r="B2477" t="str">
            <v>E05002448</v>
          </cell>
        </row>
        <row r="2478">
          <cell r="A2478" t="str">
            <v>Freckleton East</v>
          </cell>
          <cell r="B2478" t="str">
            <v>E05005191</v>
          </cell>
        </row>
        <row r="2479">
          <cell r="A2479" t="str">
            <v>Freckleton West</v>
          </cell>
          <cell r="B2479" t="str">
            <v>E05005192</v>
          </cell>
        </row>
        <row r="2480">
          <cell r="A2480" t="str">
            <v>Freeland &amp; Hanborough</v>
          </cell>
          <cell r="B2480" t="str">
            <v>E05006640</v>
          </cell>
        </row>
        <row r="2481">
          <cell r="A2481" t="str">
            <v>Freemantle</v>
          </cell>
          <cell r="B2481" t="str">
            <v>E05002461</v>
          </cell>
        </row>
        <row r="2482">
          <cell r="A2482" t="str">
            <v>Fremington</v>
          </cell>
          <cell r="B2482" t="str">
            <v>E05003543</v>
          </cell>
        </row>
        <row r="2483">
          <cell r="A2483" t="str">
            <v>Frenchay &amp; Stoke Park</v>
          </cell>
          <cell r="B2483" t="str">
            <v>E05002057</v>
          </cell>
        </row>
        <row r="2484">
          <cell r="A2484" t="str">
            <v>Frensham, Dockenfield &amp; Tilford</v>
          </cell>
          <cell r="B2484" t="str">
            <v>E05007428</v>
          </cell>
        </row>
        <row r="2485">
          <cell r="A2485" t="str">
            <v>Freshney</v>
          </cell>
          <cell r="B2485" t="str">
            <v>E05001715</v>
          </cell>
        </row>
        <row r="2486">
          <cell r="A2486" t="str">
            <v>Freshwater North</v>
          </cell>
          <cell r="B2486" t="str">
            <v>E05008490</v>
          </cell>
        </row>
        <row r="2487">
          <cell r="A2487" t="str">
            <v>Freshwater South</v>
          </cell>
          <cell r="B2487" t="str">
            <v>E05008491</v>
          </cell>
        </row>
        <row r="2488">
          <cell r="A2488" t="str">
            <v>Fressingfield</v>
          </cell>
          <cell r="B2488" t="str">
            <v>E05007141</v>
          </cell>
        </row>
        <row r="2489">
          <cell r="A2489" t="str">
            <v>Friar Park</v>
          </cell>
          <cell r="B2489" t="str">
            <v>E05001265</v>
          </cell>
        </row>
        <row r="2490">
          <cell r="A2490" t="str">
            <v>Friary &amp; St Nicolas</v>
          </cell>
          <cell r="B2490" t="str">
            <v>E05007293</v>
          </cell>
        </row>
        <row r="2491">
          <cell r="A2491" t="str">
            <v>Frimley</v>
          </cell>
          <cell r="B2491" t="str">
            <v>E05007378</v>
          </cell>
        </row>
        <row r="2492">
          <cell r="A2492" t="str">
            <v>Frimley Green</v>
          </cell>
          <cell r="B2492" t="str">
            <v>E05007379</v>
          </cell>
        </row>
        <row r="2493">
          <cell r="A2493" t="str">
            <v>Fringford &amp; Heyfords</v>
          </cell>
          <cell r="B2493" t="str">
            <v>E05010931</v>
          </cell>
        </row>
        <row r="2494">
          <cell r="A2494" t="str">
            <v>Frinton</v>
          </cell>
          <cell r="B2494" t="str">
            <v>E05004234</v>
          </cell>
        </row>
        <row r="2495">
          <cell r="A2495" t="str">
            <v>Frisby-on-the-Wreake</v>
          </cell>
          <cell r="B2495" t="str">
            <v>E05005498</v>
          </cell>
        </row>
        <row r="2496">
          <cell r="A2496" t="str">
            <v>Friskney</v>
          </cell>
          <cell r="B2496" t="str">
            <v>E05009879</v>
          </cell>
        </row>
        <row r="2497">
          <cell r="A2497" t="str">
            <v>Frittenden &amp; Sissinghurst</v>
          </cell>
          <cell r="B2497" t="str">
            <v>E05005135</v>
          </cell>
        </row>
        <row r="2498">
          <cell r="A2498" t="str">
            <v>Frizington</v>
          </cell>
          <cell r="B2498" t="str">
            <v>E05003190</v>
          </cell>
        </row>
        <row r="2499">
          <cell r="A2499" t="str">
            <v>Frodingham</v>
          </cell>
          <cell r="B2499" t="str">
            <v>E05001741</v>
          </cell>
        </row>
        <row r="2500">
          <cell r="A2500" t="str">
            <v>Frodsham</v>
          </cell>
          <cell r="B2500" t="str">
            <v>E05008671</v>
          </cell>
        </row>
        <row r="2501">
          <cell r="A2501" t="str">
            <v>Frognal &amp; Fitzjohns</v>
          </cell>
          <cell r="B2501" t="str">
            <v>E05000133</v>
          </cell>
        </row>
        <row r="2502">
          <cell r="A2502" t="str">
            <v>Frome Berkley Down</v>
          </cell>
          <cell r="B2502" t="str">
            <v>E05006769</v>
          </cell>
        </row>
        <row r="2503">
          <cell r="A2503" t="str">
            <v>Frome College</v>
          </cell>
          <cell r="B2503" t="str">
            <v>E05006770</v>
          </cell>
        </row>
        <row r="2504">
          <cell r="A2504" t="str">
            <v>Frome Keyford</v>
          </cell>
          <cell r="B2504" t="str">
            <v>E05006771</v>
          </cell>
        </row>
        <row r="2505">
          <cell r="A2505" t="str">
            <v>Frome Market</v>
          </cell>
          <cell r="B2505" t="str">
            <v>E05006772</v>
          </cell>
        </row>
        <row r="2506">
          <cell r="A2506" t="str">
            <v>Frome Oakfield</v>
          </cell>
          <cell r="B2506" t="str">
            <v>E05006773</v>
          </cell>
        </row>
        <row r="2507">
          <cell r="A2507" t="str">
            <v>Frome Park</v>
          </cell>
          <cell r="B2507" t="str">
            <v>E05006774</v>
          </cell>
        </row>
        <row r="2508">
          <cell r="A2508" t="str">
            <v>Frome Vale</v>
          </cell>
          <cell r="B2508" t="str">
            <v>E05010899</v>
          </cell>
        </row>
        <row r="2509">
          <cell r="A2509" t="str">
            <v>Frome Valley</v>
          </cell>
          <cell r="B2509" t="str">
            <v>E05010593</v>
          </cell>
        </row>
        <row r="2510">
          <cell r="A2510" t="str">
            <v>Froxfield &amp; Steep</v>
          </cell>
          <cell r="B2510" t="str">
            <v>E05004471</v>
          </cell>
        </row>
        <row r="2511">
          <cell r="A2511" t="str">
            <v>Fryent</v>
          </cell>
          <cell r="B2511" t="str">
            <v>E05000090</v>
          </cell>
        </row>
        <row r="2512">
          <cell r="A2512" t="str">
            <v>Fryerns</v>
          </cell>
          <cell r="B2512" t="str">
            <v>E05004025</v>
          </cell>
        </row>
        <row r="2513">
          <cell r="A2513" t="str">
            <v>Fulbourn</v>
          </cell>
          <cell r="B2513" t="str">
            <v>E05002801</v>
          </cell>
        </row>
        <row r="2514">
          <cell r="A2514" t="str">
            <v>Fulford</v>
          </cell>
          <cell r="B2514" t="str">
            <v>E05010486</v>
          </cell>
        </row>
        <row r="2515">
          <cell r="A2515" t="str">
            <v>Fulford &amp; Heslington</v>
          </cell>
          <cell r="B2515" t="str">
            <v>E05010317</v>
          </cell>
        </row>
        <row r="2516">
          <cell r="A2516" t="str">
            <v>Fulham Broadway</v>
          </cell>
          <cell r="B2516" t="str">
            <v>E05000254</v>
          </cell>
        </row>
        <row r="2517">
          <cell r="A2517" t="str">
            <v>Fulham Reach</v>
          </cell>
          <cell r="B2517" t="str">
            <v>E05000255</v>
          </cell>
        </row>
        <row r="2518">
          <cell r="A2518" t="str">
            <v>Fullwell</v>
          </cell>
          <cell r="B2518" t="str">
            <v>E05000504</v>
          </cell>
        </row>
        <row r="2519">
          <cell r="A2519" t="str">
            <v>Fulstow</v>
          </cell>
          <cell r="B2519" t="str">
            <v>E05009880</v>
          </cell>
        </row>
        <row r="2520">
          <cell r="A2520" t="str">
            <v>Fulwell</v>
          </cell>
          <cell r="B2520" t="str">
            <v>E05001157</v>
          </cell>
        </row>
        <row r="2521">
          <cell r="A2521" t="str">
            <v>Fulwell &amp; Hampton Hill</v>
          </cell>
          <cell r="B2521" t="str">
            <v>E05000518</v>
          </cell>
        </row>
        <row r="2522">
          <cell r="A2522" t="str">
            <v>Fulwood</v>
          </cell>
          <cell r="B2522" t="str">
            <v>E05010869</v>
          </cell>
        </row>
        <row r="2523">
          <cell r="A2523" t="str">
            <v>Funtington</v>
          </cell>
          <cell r="B2523" t="str">
            <v>E05007614</v>
          </cell>
        </row>
        <row r="2524">
          <cell r="A2524" t="str">
            <v>Furnace Green</v>
          </cell>
          <cell r="B2524" t="str">
            <v>E05007634</v>
          </cell>
        </row>
        <row r="2525">
          <cell r="A2525" t="str">
            <v>Furze Platt</v>
          </cell>
          <cell r="B2525" t="str">
            <v>E05002362</v>
          </cell>
        </row>
        <row r="2526">
          <cell r="A2526" t="str">
            <v>Furzedown</v>
          </cell>
          <cell r="B2526" t="str">
            <v>E05000615</v>
          </cell>
        </row>
        <row r="2527">
          <cell r="A2527" t="str">
            <v>Furzedown &amp; Hardley</v>
          </cell>
          <cell r="B2527" t="str">
            <v>E05004596</v>
          </cell>
        </row>
        <row r="2528">
          <cell r="A2528" t="str">
            <v>Fylde</v>
          </cell>
          <cell r="B2528" t="str">
            <v>E07000119</v>
          </cell>
        </row>
        <row r="2529">
          <cell r="A2529" t="str">
            <v>Fylingdales</v>
          </cell>
          <cell r="B2529" t="str">
            <v>E05006326</v>
          </cell>
        </row>
        <row r="2530">
          <cell r="A2530" t="str">
            <v>Fynn Valley</v>
          </cell>
          <cell r="B2530" t="str">
            <v>E05010439</v>
          </cell>
        </row>
        <row r="2531">
          <cell r="A2531" t="str">
            <v>Gaddesby</v>
          </cell>
          <cell r="B2531" t="str">
            <v>E05005499</v>
          </cell>
        </row>
        <row r="2532">
          <cell r="A2532" t="str">
            <v>Gade Valley</v>
          </cell>
          <cell r="B2532" t="str">
            <v>E05009431</v>
          </cell>
        </row>
        <row r="2533">
          <cell r="A2533" t="str">
            <v>Gadebridge</v>
          </cell>
          <cell r="B2533" t="str">
            <v>E05004703</v>
          </cell>
        </row>
        <row r="2534">
          <cell r="A2534" t="str">
            <v>Gainsborough</v>
          </cell>
          <cell r="B2534" t="str">
            <v>E05007121</v>
          </cell>
        </row>
        <row r="2535">
          <cell r="A2535" t="str">
            <v>Gainsborough East</v>
          </cell>
          <cell r="B2535" t="str">
            <v>E05009640</v>
          </cell>
        </row>
        <row r="2536">
          <cell r="A2536" t="str">
            <v>Gainsborough North</v>
          </cell>
          <cell r="B2536" t="str">
            <v>E05009641</v>
          </cell>
        </row>
        <row r="2537">
          <cell r="A2537" t="str">
            <v>Gainsborough South-West</v>
          </cell>
          <cell r="B2537" t="str">
            <v>E05009642</v>
          </cell>
        </row>
        <row r="2538">
          <cell r="A2538" t="str">
            <v>Gaisford</v>
          </cell>
          <cell r="B2538" t="str">
            <v>E05007698</v>
          </cell>
        </row>
        <row r="2539">
          <cell r="A2539" t="str">
            <v>Galley Common</v>
          </cell>
          <cell r="B2539" t="str">
            <v>E05007482</v>
          </cell>
        </row>
        <row r="2540">
          <cell r="A2540" t="str">
            <v>Galleywood</v>
          </cell>
          <cell r="B2540" t="str">
            <v>E05004101</v>
          </cell>
        </row>
        <row r="2541">
          <cell r="A2541" t="str">
            <v>Gamesley</v>
          </cell>
          <cell r="B2541" t="str">
            <v>E05010632</v>
          </cell>
        </row>
        <row r="2542">
          <cell r="A2542" t="str">
            <v>Gamlingay</v>
          </cell>
          <cell r="B2542" t="str">
            <v>E05002802</v>
          </cell>
        </row>
        <row r="2543">
          <cell r="A2543" t="str">
            <v>Gamston North</v>
          </cell>
          <cell r="B2543" t="str">
            <v>E05009718</v>
          </cell>
        </row>
        <row r="2544">
          <cell r="A2544" t="str">
            <v>Gamston South</v>
          </cell>
          <cell r="B2544" t="str">
            <v>E05009719</v>
          </cell>
        </row>
        <row r="2545">
          <cell r="A2545" t="str">
            <v>Gannow</v>
          </cell>
          <cell r="B2545" t="str">
            <v>E05005156</v>
          </cell>
        </row>
        <row r="2546">
          <cell r="A2546" t="str">
            <v>Garden Quarter</v>
          </cell>
          <cell r="B2546" t="str">
            <v>E05008672</v>
          </cell>
        </row>
        <row r="2547">
          <cell r="A2547" t="str">
            <v>Garden Suburb</v>
          </cell>
          <cell r="B2547" t="str">
            <v>E05000052</v>
          </cell>
        </row>
        <row r="2548">
          <cell r="A2548" t="str">
            <v>Garforth &amp; Swillington</v>
          </cell>
          <cell r="B2548" t="str">
            <v>E05001423</v>
          </cell>
        </row>
        <row r="2549">
          <cell r="A2549" t="str">
            <v>Gargrave &amp; Malhamdale</v>
          </cell>
          <cell r="B2549" t="str">
            <v>E05009665</v>
          </cell>
        </row>
        <row r="2550">
          <cell r="A2550" t="str">
            <v>Garlinge</v>
          </cell>
          <cell r="B2550" t="str">
            <v>E05005091</v>
          </cell>
        </row>
        <row r="2551">
          <cell r="A2551" t="str">
            <v>Garrison</v>
          </cell>
          <cell r="B2551" t="str">
            <v>E05005276</v>
          </cell>
        </row>
        <row r="2552">
          <cell r="A2552" t="str">
            <v>Garsington &amp; Horspath</v>
          </cell>
          <cell r="B2552" t="str">
            <v>E05009742</v>
          </cell>
        </row>
        <row r="2553">
          <cell r="A2553" t="str">
            <v>Garstang</v>
          </cell>
          <cell r="B2553" t="str">
            <v>E05009938</v>
          </cell>
        </row>
        <row r="2554">
          <cell r="A2554" t="str">
            <v>Gascoigne</v>
          </cell>
          <cell r="B2554" t="str">
            <v>E05000032</v>
          </cell>
        </row>
        <row r="2555">
          <cell r="A2555" t="str">
            <v>Gatehouse</v>
          </cell>
          <cell r="B2555" t="str">
            <v>E05010340</v>
          </cell>
        </row>
        <row r="2556">
          <cell r="A2556" t="str">
            <v>Gateshead</v>
          </cell>
          <cell r="B2556" t="str">
            <v>E08000037</v>
          </cell>
        </row>
        <row r="2557">
          <cell r="A2557" t="str">
            <v>Gaunt</v>
          </cell>
          <cell r="B2557" t="str">
            <v>E05005849</v>
          </cell>
        </row>
        <row r="2558">
          <cell r="A2558" t="str">
            <v>Gawsworth</v>
          </cell>
          <cell r="B2558" t="str">
            <v>E05008628</v>
          </cell>
        </row>
        <row r="2559">
          <cell r="A2559" t="str">
            <v>Gawthorpe</v>
          </cell>
          <cell r="B2559" t="str">
            <v>E05005157</v>
          </cell>
        </row>
        <row r="2560">
          <cell r="A2560" t="str">
            <v>Gayton</v>
          </cell>
          <cell r="B2560" t="str">
            <v>E05005812</v>
          </cell>
        </row>
        <row r="2561">
          <cell r="A2561" t="str">
            <v>Gaywood Chase</v>
          </cell>
          <cell r="B2561" t="str">
            <v>E05005813</v>
          </cell>
        </row>
        <row r="2562">
          <cell r="A2562" t="str">
            <v>Gaywood North Bank</v>
          </cell>
          <cell r="B2562" t="str">
            <v>E05009656</v>
          </cell>
        </row>
        <row r="2563">
          <cell r="A2563" t="str">
            <v>Gedling</v>
          </cell>
          <cell r="B2563" t="str">
            <v>E07000173</v>
          </cell>
        </row>
        <row r="2564">
          <cell r="A2564" t="str">
            <v>Gedney</v>
          </cell>
          <cell r="B2564" t="str">
            <v>E05005647</v>
          </cell>
        </row>
        <row r="2565">
          <cell r="A2565" t="str">
            <v>Gensing</v>
          </cell>
          <cell r="B2565" t="str">
            <v>E05003935</v>
          </cell>
        </row>
        <row r="2566">
          <cell r="A2566" t="str">
            <v>Georgeham &amp; Mortehoe</v>
          </cell>
          <cell r="B2566" t="str">
            <v>E05003544</v>
          </cell>
        </row>
        <row r="2567">
          <cell r="A2567" t="str">
            <v>Gerrards Cross</v>
          </cell>
          <cell r="B2567" t="str">
            <v>E05010575</v>
          </cell>
        </row>
        <row r="2568">
          <cell r="A2568" t="str">
            <v>Gilling West</v>
          </cell>
          <cell r="B2568" t="str">
            <v>E05006280</v>
          </cell>
        </row>
        <row r="2569">
          <cell r="A2569" t="str">
            <v>Gillingham</v>
          </cell>
          <cell r="B2569" t="str">
            <v>E05005920</v>
          </cell>
        </row>
        <row r="2570">
          <cell r="A2570" t="str">
            <v>Gillingham North</v>
          </cell>
          <cell r="B2570" t="str">
            <v>E05002251</v>
          </cell>
        </row>
        <row r="2571">
          <cell r="A2571" t="str">
            <v>Gillingham Rural</v>
          </cell>
          <cell r="B2571" t="str">
            <v>E05010003</v>
          </cell>
        </row>
        <row r="2572">
          <cell r="A2572" t="str">
            <v>Gillingham South</v>
          </cell>
          <cell r="B2572" t="str">
            <v>E05002252</v>
          </cell>
        </row>
        <row r="2573">
          <cell r="A2573" t="str">
            <v>Gillingham Town</v>
          </cell>
          <cell r="B2573" t="str">
            <v>E05010004</v>
          </cell>
        </row>
        <row r="2574">
          <cell r="A2574" t="str">
            <v>Gipping</v>
          </cell>
          <cell r="B2574" t="str">
            <v>E05007122</v>
          </cell>
        </row>
        <row r="2575">
          <cell r="A2575" t="str">
            <v>Gipsy Hill</v>
          </cell>
          <cell r="B2575" t="str">
            <v>E05000422</v>
          </cell>
        </row>
        <row r="2576">
          <cell r="A2576" t="str">
            <v>Gipton &amp; Harehills</v>
          </cell>
          <cell r="B2576" t="str">
            <v>E05001424</v>
          </cell>
        </row>
        <row r="2577">
          <cell r="A2577" t="str">
            <v>Girton</v>
          </cell>
          <cell r="B2577" t="str">
            <v>E05002803</v>
          </cell>
        </row>
        <row r="2578">
          <cell r="A2578" t="str">
            <v>Gisburn, Rimington</v>
          </cell>
          <cell r="B2578" t="str">
            <v>E05005302</v>
          </cell>
        </row>
        <row r="2579">
          <cell r="A2579" t="str">
            <v>Gislingham</v>
          </cell>
          <cell r="B2579" t="str">
            <v>E05007142</v>
          </cell>
        </row>
        <row r="2580">
          <cell r="A2580" t="str">
            <v>Glascote</v>
          </cell>
          <cell r="B2580" t="str">
            <v>E05007070</v>
          </cell>
        </row>
        <row r="2581">
          <cell r="A2581" t="str">
            <v>Glastonbury St Benedict's</v>
          </cell>
          <cell r="B2581" t="str">
            <v>E05006775</v>
          </cell>
        </row>
        <row r="2582">
          <cell r="A2582" t="str">
            <v>Glastonbury St Edmund's</v>
          </cell>
          <cell r="B2582" t="str">
            <v>E05006776</v>
          </cell>
        </row>
        <row r="2583">
          <cell r="A2583" t="str">
            <v>Glastonbury St John's</v>
          </cell>
          <cell r="B2583" t="str">
            <v>E05006777</v>
          </cell>
        </row>
        <row r="2584">
          <cell r="A2584" t="str">
            <v>Glastonbury St Mary's</v>
          </cell>
          <cell r="B2584" t="str">
            <v>E05006778</v>
          </cell>
        </row>
        <row r="2585">
          <cell r="A2585" t="str">
            <v>Glaven Valley</v>
          </cell>
          <cell r="B2585" t="str">
            <v>E05005850</v>
          </cell>
        </row>
        <row r="2586">
          <cell r="A2586" t="str">
            <v>Gleadless Valley</v>
          </cell>
          <cell r="B2586" t="str">
            <v>E05010870</v>
          </cell>
        </row>
        <row r="2587">
          <cell r="A2587" t="str">
            <v>Glebe</v>
          </cell>
          <cell r="B2587" t="str">
            <v>E05010789</v>
          </cell>
        </row>
        <row r="2588">
          <cell r="A2588" t="str">
            <v>Glemsford &amp; Stanstead</v>
          </cell>
          <cell r="B2588" t="str">
            <v>E05007084</v>
          </cell>
        </row>
        <row r="2589">
          <cell r="A2589" t="str">
            <v>Glen</v>
          </cell>
          <cell r="B2589" t="str">
            <v>E05005462</v>
          </cell>
        </row>
        <row r="2590">
          <cell r="A2590" t="str">
            <v>Glinton &amp; Castor</v>
          </cell>
          <cell r="B2590" t="str">
            <v>E05010813</v>
          </cell>
        </row>
        <row r="2591">
          <cell r="A2591" t="str">
            <v>Gloucester</v>
          </cell>
          <cell r="B2591" t="str">
            <v>E07000081</v>
          </cell>
        </row>
        <row r="2592">
          <cell r="A2592" t="str">
            <v>Glusburn</v>
          </cell>
          <cell r="B2592" t="str">
            <v>E05009666</v>
          </cell>
        </row>
        <row r="2593">
          <cell r="A2593" t="str">
            <v>Glyndon</v>
          </cell>
          <cell r="B2593" t="str">
            <v>E05000221</v>
          </cell>
        </row>
        <row r="2594">
          <cell r="A2594" t="str">
            <v>Gnosall &amp; Woodseaves</v>
          </cell>
          <cell r="B2594" t="str">
            <v>E05010487</v>
          </cell>
        </row>
        <row r="2595">
          <cell r="A2595" t="str">
            <v>Goat Hall</v>
          </cell>
          <cell r="B2595" t="str">
            <v>E05004102</v>
          </cell>
        </row>
        <row r="2596">
          <cell r="A2596" t="str">
            <v>Gobowen, Selattyn &amp; Weston Rhyn</v>
          </cell>
          <cell r="B2596" t="str">
            <v>E05009281</v>
          </cell>
        </row>
        <row r="2597">
          <cell r="A2597" t="str">
            <v>Godalming Binscombe</v>
          </cell>
          <cell r="B2597" t="str">
            <v>E05007429</v>
          </cell>
        </row>
        <row r="2598">
          <cell r="A2598" t="str">
            <v>Godalming Central &amp; Ockford</v>
          </cell>
          <cell r="B2598" t="str">
            <v>E05007430</v>
          </cell>
        </row>
        <row r="2599">
          <cell r="A2599" t="str">
            <v>Godalming Charterhouse</v>
          </cell>
          <cell r="B2599" t="str">
            <v>E05007431</v>
          </cell>
        </row>
        <row r="2600">
          <cell r="A2600" t="str">
            <v>Godalming Farncombe &amp; Catteshall</v>
          </cell>
          <cell r="B2600" t="str">
            <v>E05007432</v>
          </cell>
        </row>
        <row r="2601">
          <cell r="A2601" t="str">
            <v>Godalming Holloway</v>
          </cell>
          <cell r="B2601" t="str">
            <v>E05007433</v>
          </cell>
        </row>
        <row r="2602">
          <cell r="A2602" t="str">
            <v>Godinton</v>
          </cell>
          <cell r="B2602" t="str">
            <v>E05004876</v>
          </cell>
        </row>
        <row r="2603">
          <cell r="A2603" t="str">
            <v>Godmanchester</v>
          </cell>
          <cell r="B2603" t="str">
            <v>E05002769</v>
          </cell>
        </row>
        <row r="2604">
          <cell r="A2604" t="str">
            <v>Godshill &amp; Wroxall</v>
          </cell>
          <cell r="B2604" t="str">
            <v>E05008492</v>
          </cell>
        </row>
        <row r="2605">
          <cell r="A2605" t="str">
            <v>Godstone</v>
          </cell>
          <cell r="B2605" t="str">
            <v>E05007394</v>
          </cell>
        </row>
        <row r="2606">
          <cell r="A2606" t="str">
            <v>Goffs Oak</v>
          </cell>
          <cell r="B2606" t="str">
            <v>E05009006</v>
          </cell>
        </row>
        <row r="2607">
          <cell r="A2607" t="str">
            <v>Golborne</v>
          </cell>
          <cell r="B2607" t="str">
            <v>E05009396</v>
          </cell>
        </row>
        <row r="2608">
          <cell r="A2608" t="str">
            <v>Golborne &amp; Lowton West</v>
          </cell>
          <cell r="B2608" t="str">
            <v>E05000848</v>
          </cell>
        </row>
        <row r="2609">
          <cell r="A2609" t="str">
            <v>Golcar</v>
          </cell>
          <cell r="B2609" t="str">
            <v>E05001401</v>
          </cell>
        </row>
        <row r="2610">
          <cell r="A2610" t="str">
            <v>Gold Hill</v>
          </cell>
          <cell r="B2610" t="str">
            <v>E05002642</v>
          </cell>
        </row>
        <row r="2611">
          <cell r="A2611" t="str">
            <v>Golden Valley North</v>
          </cell>
          <cell r="B2611" t="str">
            <v>E05009454</v>
          </cell>
        </row>
        <row r="2612">
          <cell r="A2612" t="str">
            <v>Golden Valley South</v>
          </cell>
          <cell r="B2612" t="str">
            <v>E05009455</v>
          </cell>
        </row>
        <row r="2613">
          <cell r="A2613" t="str">
            <v>Goldenhill &amp; Sandyford</v>
          </cell>
          <cell r="B2613" t="str">
            <v>E05008731</v>
          </cell>
        </row>
        <row r="2614">
          <cell r="A2614" t="str">
            <v>Golders Green</v>
          </cell>
          <cell r="B2614" t="str">
            <v>E05000053</v>
          </cell>
        </row>
        <row r="2615">
          <cell r="A2615" t="str">
            <v>Goldington</v>
          </cell>
          <cell r="B2615" t="str">
            <v>E05008759</v>
          </cell>
        </row>
        <row r="2616">
          <cell r="A2616" t="str">
            <v>Goldsmid</v>
          </cell>
          <cell r="B2616" t="str">
            <v>E05002423</v>
          </cell>
        </row>
        <row r="2617">
          <cell r="A2617" t="str">
            <v>Goldsworth Park</v>
          </cell>
          <cell r="B2617" t="str">
            <v>E05010797</v>
          </cell>
        </row>
        <row r="2618">
          <cell r="A2618" t="str">
            <v>Golf Green</v>
          </cell>
          <cell r="B2618" t="str">
            <v>E05004235</v>
          </cell>
        </row>
        <row r="2619">
          <cell r="A2619" t="str">
            <v>Goodmayes</v>
          </cell>
          <cell r="B2619" t="str">
            <v>E05000505</v>
          </cell>
        </row>
        <row r="2620">
          <cell r="A2620" t="str">
            <v>Goodrington-with-Roselands</v>
          </cell>
          <cell r="B2620" t="str">
            <v>E05002104</v>
          </cell>
        </row>
        <row r="2621">
          <cell r="A2621" t="str">
            <v>Goodshaw</v>
          </cell>
          <cell r="B2621" t="str">
            <v>E05005319</v>
          </cell>
        </row>
        <row r="2622">
          <cell r="A2622" t="str">
            <v>Goole North</v>
          </cell>
          <cell r="B2622" t="str">
            <v>E05001696</v>
          </cell>
        </row>
        <row r="2623">
          <cell r="A2623" t="str">
            <v>Goole South</v>
          </cell>
          <cell r="B2623" t="str">
            <v>E05001697</v>
          </cell>
        </row>
        <row r="2624">
          <cell r="A2624" t="str">
            <v>Gooshays</v>
          </cell>
          <cell r="B2624" t="str">
            <v>E05000310</v>
          </cell>
        </row>
        <row r="2625">
          <cell r="A2625" t="str">
            <v>Gordano Valley</v>
          </cell>
          <cell r="B2625" t="str">
            <v>E05010285</v>
          </cell>
        </row>
        <row r="2626">
          <cell r="A2626" t="str">
            <v>Goresbrook</v>
          </cell>
          <cell r="B2626" t="str">
            <v>E05000033</v>
          </cell>
        </row>
        <row r="2627">
          <cell r="A2627" t="str">
            <v>Goring</v>
          </cell>
          <cell r="B2627" t="str">
            <v>E05007699</v>
          </cell>
        </row>
        <row r="2628">
          <cell r="A2628" t="str">
            <v>Gorleston</v>
          </cell>
          <cell r="B2628" t="str">
            <v>E05005792</v>
          </cell>
        </row>
        <row r="2629">
          <cell r="A2629" t="str">
            <v>Gornal</v>
          </cell>
          <cell r="B2629" t="str">
            <v>E05001243</v>
          </cell>
        </row>
        <row r="2630">
          <cell r="A2630" t="str">
            <v>Gorrell</v>
          </cell>
          <cell r="B2630" t="str">
            <v>E05010396</v>
          </cell>
        </row>
        <row r="2631">
          <cell r="A2631" t="str">
            <v>Gorse Hill</v>
          </cell>
          <cell r="B2631" t="str">
            <v>E05000829</v>
          </cell>
        </row>
        <row r="2632">
          <cell r="A2632" t="str">
            <v>Gorse Hill &amp; Pinehurst</v>
          </cell>
          <cell r="B2632" t="str">
            <v>E05008958</v>
          </cell>
        </row>
        <row r="2633">
          <cell r="A2633" t="str">
            <v>Gorton North</v>
          </cell>
          <cell r="B2633" t="str">
            <v>E05000702</v>
          </cell>
        </row>
        <row r="2634">
          <cell r="A2634" t="str">
            <v>Gorton South</v>
          </cell>
          <cell r="B2634" t="str">
            <v>E05000703</v>
          </cell>
        </row>
        <row r="2635">
          <cell r="A2635" t="str">
            <v>Gosfield &amp; Greenstead Green</v>
          </cell>
          <cell r="B2635" t="str">
            <v>E05010373</v>
          </cell>
        </row>
        <row r="2636">
          <cell r="A2636" t="str">
            <v>Gosforth</v>
          </cell>
          <cell r="B2636" t="str">
            <v>E05003191</v>
          </cell>
        </row>
        <row r="2637">
          <cell r="A2637" t="str">
            <v>Gosforth Valley</v>
          </cell>
          <cell r="B2637" t="str">
            <v>E05003428</v>
          </cell>
        </row>
        <row r="2638">
          <cell r="A2638" t="str">
            <v>Gospel Oak</v>
          </cell>
          <cell r="B2638" t="str">
            <v>E05000134</v>
          </cell>
        </row>
        <row r="2639">
          <cell r="A2639" t="str">
            <v>Gosport</v>
          </cell>
          <cell r="B2639" t="str">
            <v>E07000088</v>
          </cell>
        </row>
        <row r="2640">
          <cell r="A2640" t="str">
            <v>Gossops Green</v>
          </cell>
          <cell r="B2640" t="str">
            <v>E05007635</v>
          </cell>
        </row>
        <row r="2641">
          <cell r="A2641" t="str">
            <v>Gotham</v>
          </cell>
          <cell r="B2641" t="str">
            <v>E05009720</v>
          </cell>
        </row>
        <row r="2642">
          <cell r="A2642" t="str">
            <v>Goudhurst &amp; Lamberhurst</v>
          </cell>
          <cell r="B2642" t="str">
            <v>E05005136</v>
          </cell>
        </row>
        <row r="2643">
          <cell r="A2643" t="str">
            <v>Gowy</v>
          </cell>
          <cell r="B2643" t="str">
            <v>E05008673</v>
          </cell>
        </row>
        <row r="2644">
          <cell r="A2644" t="str">
            <v>Graiseley</v>
          </cell>
          <cell r="B2644" t="str">
            <v>E05001329</v>
          </cell>
        </row>
        <row r="2645">
          <cell r="A2645" t="str">
            <v>Granby</v>
          </cell>
          <cell r="B2645" t="str">
            <v>E05006242</v>
          </cell>
        </row>
        <row r="2646">
          <cell r="A2646" t="str">
            <v>Grange</v>
          </cell>
          <cell r="B2646" t="str">
            <v>E05000200</v>
          </cell>
        </row>
        <row r="2647">
          <cell r="A2647" t="str">
            <v>Grange Farm</v>
          </cell>
          <cell r="B2647" t="str">
            <v>E05008864</v>
          </cell>
        </row>
        <row r="2648">
          <cell r="A2648" t="str">
            <v>Grange Hill</v>
          </cell>
          <cell r="B2648" t="str">
            <v>E05004155</v>
          </cell>
        </row>
        <row r="2649">
          <cell r="A2649" t="str">
            <v>Grange North</v>
          </cell>
          <cell r="B2649" t="str">
            <v>E05003243</v>
          </cell>
        </row>
        <row r="2650">
          <cell r="A2650" t="str">
            <v>Grange Park</v>
          </cell>
          <cell r="B2650" t="str">
            <v>E05006037</v>
          </cell>
        </row>
        <row r="2651">
          <cell r="A2651" t="str">
            <v>Grange South</v>
          </cell>
          <cell r="B2651" t="str">
            <v>E05003244</v>
          </cell>
        </row>
        <row r="2652">
          <cell r="A2652" t="str">
            <v>Grangefield</v>
          </cell>
          <cell r="B2652" t="str">
            <v>E05001535</v>
          </cell>
        </row>
        <row r="2653">
          <cell r="A2653" t="str">
            <v>Grangetown</v>
          </cell>
          <cell r="B2653" t="str">
            <v>E05001509</v>
          </cell>
        </row>
        <row r="2654">
          <cell r="A2654" t="str">
            <v>Gransden &amp; The Offords</v>
          </cell>
          <cell r="B2654" t="str">
            <v>E05008528</v>
          </cell>
        </row>
        <row r="2655">
          <cell r="A2655" t="str">
            <v>Grantham Arnoldfield</v>
          </cell>
          <cell r="B2655" t="str">
            <v>E05010159</v>
          </cell>
        </row>
        <row r="2656">
          <cell r="A2656" t="str">
            <v>Grantham Barrowby Gate</v>
          </cell>
          <cell r="B2656" t="str">
            <v>E05010160</v>
          </cell>
        </row>
        <row r="2657">
          <cell r="A2657" t="str">
            <v>Grantham Earlesfield</v>
          </cell>
          <cell r="B2657" t="str">
            <v>E05010161</v>
          </cell>
        </row>
        <row r="2658">
          <cell r="A2658" t="str">
            <v>Grantham Harrowby</v>
          </cell>
          <cell r="B2658" t="str">
            <v>E05010162</v>
          </cell>
        </row>
        <row r="2659">
          <cell r="A2659" t="str">
            <v>Grantham Springfield</v>
          </cell>
          <cell r="B2659" t="str">
            <v>E05010165</v>
          </cell>
        </row>
        <row r="2660">
          <cell r="A2660" t="str">
            <v>Grantham St Vincent's</v>
          </cell>
          <cell r="B2660" t="str">
            <v>E05010163</v>
          </cell>
        </row>
        <row r="2661">
          <cell r="A2661" t="str">
            <v>Grantham St Wulfram's</v>
          </cell>
          <cell r="B2661" t="str">
            <v>E05010164</v>
          </cell>
        </row>
        <row r="2662">
          <cell r="A2662" t="str">
            <v>Grappenhall</v>
          </cell>
          <cell r="B2662" t="str">
            <v>E05011031</v>
          </cell>
        </row>
        <row r="2663">
          <cell r="A2663" t="str">
            <v>Grassington</v>
          </cell>
          <cell r="B2663" t="str">
            <v>E05010777</v>
          </cell>
        </row>
        <row r="2664">
          <cell r="A2664" t="str">
            <v>Grassmoor</v>
          </cell>
          <cell r="B2664" t="str">
            <v>E05003429</v>
          </cell>
        </row>
        <row r="2665">
          <cell r="A2665" t="str">
            <v>Graveney</v>
          </cell>
          <cell r="B2665" t="str">
            <v>E05000461</v>
          </cell>
        </row>
        <row r="2666">
          <cell r="A2666" t="str">
            <v>Graves Park</v>
          </cell>
          <cell r="B2666" t="str">
            <v>E05010871</v>
          </cell>
        </row>
        <row r="2667">
          <cell r="A2667" t="str">
            <v>Gravesham</v>
          </cell>
          <cell r="B2667" t="str">
            <v>E07000109</v>
          </cell>
        </row>
        <row r="2668">
          <cell r="A2668" t="str">
            <v>Grays Riverside</v>
          </cell>
          <cell r="B2668" t="str">
            <v>E05002235</v>
          </cell>
        </row>
        <row r="2669">
          <cell r="A2669" t="str">
            <v>Grays Thurrock</v>
          </cell>
          <cell r="B2669" t="str">
            <v>E05002236</v>
          </cell>
        </row>
        <row r="2670">
          <cell r="A2670" t="str">
            <v>Grayshott</v>
          </cell>
          <cell r="B2670" t="str">
            <v>E05004472</v>
          </cell>
        </row>
        <row r="2671">
          <cell r="A2671" t="str">
            <v>Greasby, Frankby &amp; Irby</v>
          </cell>
          <cell r="B2671" t="str">
            <v>E05000961</v>
          </cell>
        </row>
        <row r="2672">
          <cell r="A2672" t="str">
            <v>Greasley</v>
          </cell>
          <cell r="B2672" t="str">
            <v>E05010526</v>
          </cell>
        </row>
        <row r="2673">
          <cell r="A2673" t="str">
            <v>Great Amwell</v>
          </cell>
          <cell r="B2673" t="str">
            <v>E05004724</v>
          </cell>
        </row>
        <row r="2674">
          <cell r="A2674" t="str">
            <v>Great &amp; Little Oakley</v>
          </cell>
          <cell r="B2674" t="str">
            <v>E05004236</v>
          </cell>
        </row>
        <row r="2675">
          <cell r="A2675" t="str">
            <v>Great Ayton</v>
          </cell>
          <cell r="B2675" t="str">
            <v>E05009676</v>
          </cell>
        </row>
        <row r="2676">
          <cell r="A2676" t="str">
            <v>Great Baddow East</v>
          </cell>
          <cell r="B2676" t="str">
            <v>E05004103</v>
          </cell>
        </row>
        <row r="2677">
          <cell r="A2677" t="str">
            <v>Great Baddow West</v>
          </cell>
          <cell r="B2677" t="str">
            <v>E05004104</v>
          </cell>
        </row>
        <row r="2678">
          <cell r="A2678" t="str">
            <v>Great Barford</v>
          </cell>
          <cell r="B2678" t="str">
            <v>E05008760</v>
          </cell>
        </row>
        <row r="2679">
          <cell r="A2679" t="str">
            <v>Great Barr with Yew Tree</v>
          </cell>
          <cell r="B2679" t="str">
            <v>E05001266</v>
          </cell>
        </row>
        <row r="2680">
          <cell r="A2680" t="str">
            <v>Great Barton</v>
          </cell>
          <cell r="B2680" t="str">
            <v>E05007172</v>
          </cell>
        </row>
        <row r="2681">
          <cell r="A2681" t="str">
            <v>Great Bentley</v>
          </cell>
          <cell r="B2681" t="str">
            <v>E05004237</v>
          </cell>
        </row>
        <row r="2682">
          <cell r="A2682" t="str">
            <v>Great Boughton</v>
          </cell>
          <cell r="B2682" t="str">
            <v>E05008675</v>
          </cell>
        </row>
        <row r="2683">
          <cell r="A2683" t="str">
            <v>Great Brickhill &amp; Newton Longville</v>
          </cell>
          <cell r="B2683" t="str">
            <v>E05010341</v>
          </cell>
        </row>
        <row r="2684">
          <cell r="A2684" t="str">
            <v>Great Bridge</v>
          </cell>
          <cell r="B2684" t="str">
            <v>E05001267</v>
          </cell>
        </row>
        <row r="2685">
          <cell r="A2685" t="str">
            <v>Great Chart with Singleton North</v>
          </cell>
          <cell r="B2685" t="str">
            <v>E05004877</v>
          </cell>
        </row>
        <row r="2686">
          <cell r="A2686" t="str">
            <v>Great Chell &amp; Packmoor</v>
          </cell>
          <cell r="B2686" t="str">
            <v>E05008732</v>
          </cell>
        </row>
        <row r="2687">
          <cell r="A2687" t="str">
            <v>Great Corby &amp; Geltsdale</v>
          </cell>
          <cell r="B2687" t="str">
            <v>E05003167</v>
          </cell>
        </row>
        <row r="2688">
          <cell r="A2688" t="str">
            <v>Great Cornard North</v>
          </cell>
          <cell r="B2688" t="str">
            <v>E05007085</v>
          </cell>
        </row>
        <row r="2689">
          <cell r="A2689" t="str">
            <v>Great Cornard South</v>
          </cell>
          <cell r="B2689" t="str">
            <v>E05007086</v>
          </cell>
        </row>
        <row r="2690">
          <cell r="A2690" t="str">
            <v>Great Doddington &amp; Wilby</v>
          </cell>
          <cell r="B2690" t="str">
            <v>E05010033</v>
          </cell>
        </row>
        <row r="2691">
          <cell r="A2691" t="str">
            <v>Great Dunmow North</v>
          </cell>
          <cell r="B2691" t="str">
            <v>E05009917</v>
          </cell>
        </row>
        <row r="2692">
          <cell r="A2692" t="str">
            <v>Great Dunmow South &amp; Barnston</v>
          </cell>
          <cell r="B2692" t="str">
            <v>E05009918</v>
          </cell>
        </row>
        <row r="2693">
          <cell r="A2693" t="str">
            <v>Great Eccleston</v>
          </cell>
          <cell r="B2693" t="str">
            <v>E05009939</v>
          </cell>
        </row>
        <row r="2694">
          <cell r="A2694" t="str">
            <v>Great Hampton</v>
          </cell>
          <cell r="B2694" t="str">
            <v>E05007913</v>
          </cell>
        </row>
        <row r="2695">
          <cell r="A2695" t="str">
            <v>Great Heath</v>
          </cell>
          <cell r="B2695" t="str">
            <v>E05007108</v>
          </cell>
        </row>
        <row r="2696">
          <cell r="A2696" t="str">
            <v>Great Hollands North</v>
          </cell>
          <cell r="B2696" t="str">
            <v>E05002278</v>
          </cell>
        </row>
        <row r="2697">
          <cell r="A2697" t="str">
            <v>Great Hollands South</v>
          </cell>
          <cell r="B2697" t="str">
            <v>E05002279</v>
          </cell>
        </row>
        <row r="2698">
          <cell r="A2698" t="str">
            <v>Great Horton</v>
          </cell>
          <cell r="B2698" t="str">
            <v>E05001351</v>
          </cell>
        </row>
        <row r="2699">
          <cell r="A2699" t="str">
            <v>Great Horwood</v>
          </cell>
          <cell r="B2699" t="str">
            <v>E05010342</v>
          </cell>
        </row>
        <row r="2700">
          <cell r="A2700" t="str">
            <v>Great Lever</v>
          </cell>
          <cell r="B2700" t="str">
            <v>E05000656</v>
          </cell>
        </row>
        <row r="2701">
          <cell r="A2701" t="str">
            <v>Great Missenden</v>
          </cell>
          <cell r="B2701" t="str">
            <v>E05002643</v>
          </cell>
        </row>
        <row r="2702">
          <cell r="A2702" t="str">
            <v>Great Notley &amp; Black Notley</v>
          </cell>
          <cell r="B2702" t="str">
            <v>E05010374</v>
          </cell>
        </row>
        <row r="2703">
          <cell r="A2703" t="str">
            <v>Great Parndon</v>
          </cell>
          <cell r="B2703" t="str">
            <v>E05004181</v>
          </cell>
        </row>
        <row r="2704">
          <cell r="A2704" t="str">
            <v>Great Sankey North &amp; Whittle Hall</v>
          </cell>
          <cell r="B2704" t="str">
            <v>E05011032</v>
          </cell>
        </row>
        <row r="2705">
          <cell r="A2705" t="str">
            <v>Great Sankey South</v>
          </cell>
          <cell r="B2705" t="str">
            <v>E05011033</v>
          </cell>
        </row>
        <row r="2706">
          <cell r="A2706" t="str">
            <v>Great Totham</v>
          </cell>
          <cell r="B2706" t="str">
            <v>E05004193</v>
          </cell>
        </row>
        <row r="2707">
          <cell r="A2707" t="str">
            <v>Great Witchingham</v>
          </cell>
          <cell r="B2707" t="str">
            <v>E05005767</v>
          </cell>
        </row>
        <row r="2708">
          <cell r="A2708" t="str">
            <v>Great Wyrley Landywood</v>
          </cell>
          <cell r="B2708" t="str">
            <v>E05006996</v>
          </cell>
        </row>
        <row r="2709">
          <cell r="A2709" t="str">
            <v>Great Wyrley Town</v>
          </cell>
          <cell r="B2709" t="str">
            <v>E05006997</v>
          </cell>
        </row>
        <row r="2710">
          <cell r="A2710" t="str">
            <v>Great Yarmouth</v>
          </cell>
          <cell r="B2710" t="str">
            <v>E07000145</v>
          </cell>
        </row>
        <row r="2711">
          <cell r="A2711" t="str">
            <v>Greater Exmoor</v>
          </cell>
          <cell r="B2711" t="str">
            <v>E05008922</v>
          </cell>
        </row>
        <row r="2712">
          <cell r="A2712" t="str">
            <v>Greater Hughenden</v>
          </cell>
          <cell r="B2712" t="str">
            <v>E05002683</v>
          </cell>
        </row>
        <row r="2713">
          <cell r="A2713" t="str">
            <v>Greater Marlow</v>
          </cell>
          <cell r="B2713" t="str">
            <v>E05002684</v>
          </cell>
        </row>
        <row r="2714">
          <cell r="A2714" t="str">
            <v>Green Street East</v>
          </cell>
          <cell r="B2714" t="str">
            <v>E05000485</v>
          </cell>
        </row>
        <row r="2715">
          <cell r="A2715" t="str">
            <v>Green Street West</v>
          </cell>
          <cell r="B2715" t="str">
            <v>E05000486</v>
          </cell>
        </row>
        <row r="2716">
          <cell r="A2716" t="str">
            <v>Greenbank</v>
          </cell>
          <cell r="B2716" t="str">
            <v>E05000898</v>
          </cell>
        </row>
        <row r="2717">
          <cell r="A2717" t="str">
            <v>Greenfield</v>
          </cell>
          <cell r="B2717" t="str">
            <v>E05005320</v>
          </cell>
        </row>
        <row r="2718">
          <cell r="A2718" t="str">
            <v>Greenford Broadway</v>
          </cell>
          <cell r="B2718" t="str">
            <v>E05000177</v>
          </cell>
        </row>
        <row r="2719">
          <cell r="A2719" t="str">
            <v>Greenford Green</v>
          </cell>
          <cell r="B2719" t="str">
            <v>E05000178</v>
          </cell>
        </row>
        <row r="2720">
          <cell r="A2720" t="str">
            <v>Greenham</v>
          </cell>
          <cell r="B2720" t="str">
            <v>E05002301</v>
          </cell>
        </row>
        <row r="2721">
          <cell r="A2721" t="str">
            <v>Greenhead</v>
          </cell>
          <cell r="B2721" t="str">
            <v>E05001402</v>
          </cell>
        </row>
        <row r="2722">
          <cell r="A2722" t="str">
            <v>Greenhill</v>
          </cell>
          <cell r="B2722" t="str">
            <v>E05000288</v>
          </cell>
        </row>
        <row r="2723">
          <cell r="A2723" t="str">
            <v>Greenhithe</v>
          </cell>
          <cell r="B2723" t="str">
            <v>E05004929</v>
          </cell>
        </row>
        <row r="2724">
          <cell r="A2724" t="str">
            <v>Greenlands</v>
          </cell>
          <cell r="B2724" t="str">
            <v>E05001649</v>
          </cell>
        </row>
        <row r="2725">
          <cell r="A2725" t="str">
            <v>Greensclough</v>
          </cell>
          <cell r="B2725" t="str">
            <v>E05005321</v>
          </cell>
        </row>
        <row r="2726">
          <cell r="A2726" t="str">
            <v>Greenstead</v>
          </cell>
          <cell r="B2726" t="str">
            <v>E05010829</v>
          </cell>
        </row>
        <row r="2727">
          <cell r="A2727" t="str">
            <v>Greenwich</v>
          </cell>
          <cell r="B2727" t="str">
            <v>E09000011</v>
          </cell>
        </row>
        <row r="2728">
          <cell r="A2728" t="str">
            <v>Greenwich West</v>
          </cell>
          <cell r="B2728" t="str">
            <v>E05000222</v>
          </cell>
        </row>
        <row r="2729">
          <cell r="A2729" t="str">
            <v>Greetham</v>
          </cell>
          <cell r="B2729" t="str">
            <v>E05001809</v>
          </cell>
        </row>
        <row r="2730">
          <cell r="A2730" t="str">
            <v>Greetland &amp; Stainland</v>
          </cell>
          <cell r="B2730" t="str">
            <v>E05001374</v>
          </cell>
        </row>
        <row r="2731">
          <cell r="A2731" t="str">
            <v>Greets Green &amp; Lyng</v>
          </cell>
          <cell r="B2731" t="str">
            <v>E05001268</v>
          </cell>
        </row>
        <row r="2732">
          <cell r="A2732" t="str">
            <v>Grendon Underwood &amp; Brill</v>
          </cell>
          <cell r="B2732" t="str">
            <v>E05010343</v>
          </cell>
        </row>
        <row r="2733">
          <cell r="A2733" t="str">
            <v>Grenville &amp; Stratton</v>
          </cell>
          <cell r="B2733" t="str">
            <v>E05009185</v>
          </cell>
        </row>
        <row r="2734">
          <cell r="A2734" t="str">
            <v>Greyfriars</v>
          </cell>
          <cell r="B2734" t="str">
            <v>E05005277</v>
          </cell>
        </row>
        <row r="2735">
          <cell r="A2735" t="str">
            <v>Greystoke</v>
          </cell>
          <cell r="B2735" t="str">
            <v>E05003213</v>
          </cell>
        </row>
        <row r="2736">
          <cell r="A2736" t="str">
            <v>Grimoldby</v>
          </cell>
          <cell r="B2736" t="str">
            <v>E05009881</v>
          </cell>
        </row>
        <row r="2737">
          <cell r="A2737" t="str">
            <v>Grimston</v>
          </cell>
          <cell r="B2737" t="str">
            <v>E05005815</v>
          </cell>
        </row>
        <row r="2738">
          <cell r="A2738" t="str">
            <v>Groby</v>
          </cell>
          <cell r="B2738" t="str">
            <v>E05005486</v>
          </cell>
        </row>
        <row r="2739">
          <cell r="A2739" t="str">
            <v>Grove</v>
          </cell>
          <cell r="B2739" t="str">
            <v>E05000408</v>
          </cell>
        </row>
        <row r="2740">
          <cell r="A2740" t="str">
            <v>Grove Green</v>
          </cell>
          <cell r="B2740" t="str">
            <v>E05000596</v>
          </cell>
        </row>
        <row r="2741">
          <cell r="A2741" t="str">
            <v>Grove North</v>
          </cell>
          <cell r="B2741" t="str">
            <v>E05009764</v>
          </cell>
        </row>
        <row r="2742">
          <cell r="A2742" t="str">
            <v>Grove Park</v>
          </cell>
          <cell r="B2742" t="str">
            <v>E05000445</v>
          </cell>
        </row>
        <row r="2743">
          <cell r="A2743" t="str">
            <v>Grovehill</v>
          </cell>
          <cell r="B2743" t="str">
            <v>E05004704</v>
          </cell>
        </row>
        <row r="2744">
          <cell r="A2744" t="str">
            <v>Grumbolds Ash with Avening</v>
          </cell>
          <cell r="B2744" t="str">
            <v>E05010708</v>
          </cell>
        </row>
        <row r="2745">
          <cell r="A2745" t="str">
            <v>Grundisburgh</v>
          </cell>
          <cell r="B2745" t="str">
            <v>E05010440</v>
          </cell>
        </row>
        <row r="2746">
          <cell r="A2746" t="str">
            <v>Guildford</v>
          </cell>
          <cell r="B2746" t="str">
            <v>E07000209</v>
          </cell>
        </row>
        <row r="2747">
          <cell r="A2747" t="str">
            <v>Guildhall</v>
          </cell>
          <cell r="B2747" t="str">
            <v>E05010189</v>
          </cell>
        </row>
        <row r="2748">
          <cell r="A2748" t="str">
            <v>Guiltcross</v>
          </cell>
          <cell r="B2748" t="str">
            <v>E05010246</v>
          </cell>
        </row>
        <row r="2749">
          <cell r="A2749" t="str">
            <v>Guisborough</v>
          </cell>
          <cell r="B2749" t="str">
            <v>E05001510</v>
          </cell>
        </row>
        <row r="2750">
          <cell r="A2750" t="str">
            <v>Guiseley &amp; Rawdon</v>
          </cell>
          <cell r="B2750" t="str">
            <v>E05001425</v>
          </cell>
        </row>
        <row r="2751">
          <cell r="A2751" t="str">
            <v>Gulval &amp; Heamoor</v>
          </cell>
          <cell r="B2751" t="str">
            <v>E05009186</v>
          </cell>
        </row>
        <row r="2752">
          <cell r="A2752" t="str">
            <v>Gunnislake &amp; Calstock</v>
          </cell>
          <cell r="B2752" t="str">
            <v>E05009187</v>
          </cell>
        </row>
        <row r="2753">
          <cell r="A2753" t="str">
            <v>Gunthorpe</v>
          </cell>
          <cell r="B2753" t="str">
            <v>E05010814</v>
          </cell>
        </row>
        <row r="2754">
          <cell r="A2754" t="str">
            <v>Gunton &amp; Corton</v>
          </cell>
          <cell r="B2754" t="str">
            <v>E05007234</v>
          </cell>
        </row>
        <row r="2755">
          <cell r="A2755" t="str">
            <v>Gwinear-Gwithian &amp; St Erth</v>
          </cell>
          <cell r="B2755" t="str">
            <v>E05009188</v>
          </cell>
        </row>
        <row r="2756">
          <cell r="A2756" t="str">
            <v>Hacheston</v>
          </cell>
          <cell r="B2756" t="str">
            <v>E05010441</v>
          </cell>
        </row>
        <row r="2757">
          <cell r="A2757" t="str">
            <v>Hackleton</v>
          </cell>
          <cell r="B2757" t="str">
            <v>E05006038</v>
          </cell>
        </row>
        <row r="2758">
          <cell r="A2758" t="str">
            <v>Hackney</v>
          </cell>
          <cell r="B2758" t="str">
            <v>E09000012</v>
          </cell>
        </row>
        <row r="2759">
          <cell r="A2759" t="str">
            <v>Hackney Central</v>
          </cell>
          <cell r="B2759" t="str">
            <v>E05009372</v>
          </cell>
        </row>
        <row r="2760">
          <cell r="A2760" t="str">
            <v>Hackney Downs</v>
          </cell>
          <cell r="B2760" t="str">
            <v>E05009373</v>
          </cell>
        </row>
        <row r="2761">
          <cell r="A2761" t="str">
            <v>Hackney Wick</v>
          </cell>
          <cell r="B2761" t="str">
            <v>E05009374</v>
          </cell>
        </row>
        <row r="2762">
          <cell r="A2762" t="str">
            <v>Hacton</v>
          </cell>
          <cell r="B2762" t="str">
            <v>E05000311</v>
          </cell>
        </row>
        <row r="2763">
          <cell r="A2763" t="str">
            <v>Haddenham</v>
          </cell>
          <cell r="B2763" t="str">
            <v>E05002726</v>
          </cell>
        </row>
        <row r="2764">
          <cell r="A2764" t="str">
            <v>Haddenham &amp; Stone</v>
          </cell>
          <cell r="B2764" t="str">
            <v>E05010344</v>
          </cell>
        </row>
        <row r="2765">
          <cell r="A2765" t="str">
            <v>Hadfield North</v>
          </cell>
          <cell r="B2765" t="str">
            <v>E05010633</v>
          </cell>
        </row>
        <row r="2766">
          <cell r="A2766" t="str">
            <v>Hadfield South</v>
          </cell>
          <cell r="B2766" t="str">
            <v>E05010634</v>
          </cell>
        </row>
        <row r="2767">
          <cell r="A2767" t="str">
            <v>Hadleigh North</v>
          </cell>
          <cell r="B2767" t="str">
            <v>E05007087</v>
          </cell>
        </row>
        <row r="2768">
          <cell r="A2768" t="str">
            <v>Hadleigh South</v>
          </cell>
          <cell r="B2768" t="str">
            <v>E05007088</v>
          </cell>
        </row>
        <row r="2769">
          <cell r="A2769" t="str">
            <v>Hadley &amp; Leegomery</v>
          </cell>
          <cell r="B2769" t="str">
            <v>E05009977</v>
          </cell>
        </row>
        <row r="2770">
          <cell r="A2770" t="str">
            <v>Hadlow &amp; East Peckham</v>
          </cell>
          <cell r="B2770" t="str">
            <v>E05009577</v>
          </cell>
        </row>
        <row r="2771">
          <cell r="A2771" t="str">
            <v>Haggerston</v>
          </cell>
          <cell r="B2771" t="str">
            <v>E05009375</v>
          </cell>
        </row>
        <row r="2772">
          <cell r="A2772" t="str">
            <v>Hagley</v>
          </cell>
          <cell r="B2772" t="str">
            <v>E05006908</v>
          </cell>
        </row>
        <row r="2773">
          <cell r="A2773" t="str">
            <v>Hagley East</v>
          </cell>
          <cell r="B2773" t="str">
            <v>E05009835</v>
          </cell>
        </row>
        <row r="2774">
          <cell r="A2774" t="str">
            <v>Hagley West</v>
          </cell>
          <cell r="B2774" t="str">
            <v>E05009836</v>
          </cell>
        </row>
        <row r="2775">
          <cell r="A2775" t="str">
            <v>Hagworthingham</v>
          </cell>
          <cell r="B2775" t="str">
            <v>E05009882</v>
          </cell>
        </row>
        <row r="2776">
          <cell r="A2776" t="str">
            <v>Hailey, Minster Lovell &amp; Leafield</v>
          </cell>
          <cell r="B2776" t="str">
            <v>E05010783</v>
          </cell>
        </row>
        <row r="2777">
          <cell r="A2777" t="str">
            <v>Hailsham Central &amp; North</v>
          </cell>
          <cell r="B2777" t="str">
            <v>E05004000</v>
          </cell>
        </row>
        <row r="2778">
          <cell r="A2778" t="str">
            <v>Hailsham East</v>
          </cell>
          <cell r="B2778" t="str">
            <v>E05004001</v>
          </cell>
        </row>
        <row r="2779">
          <cell r="A2779" t="str">
            <v>Hailsham South &amp; West</v>
          </cell>
          <cell r="B2779" t="str">
            <v>E05004002</v>
          </cell>
        </row>
        <row r="2780">
          <cell r="A2780" t="str">
            <v>Hainault</v>
          </cell>
          <cell r="B2780" t="str">
            <v>E05000506</v>
          </cell>
        </row>
        <row r="2781">
          <cell r="A2781" t="str">
            <v>Halberton</v>
          </cell>
          <cell r="B2781" t="str">
            <v>E05003519</v>
          </cell>
        </row>
        <row r="2782">
          <cell r="A2782" t="str">
            <v>Haldens</v>
          </cell>
          <cell r="B2782" t="str">
            <v>E05011059</v>
          </cell>
        </row>
        <row r="2783">
          <cell r="A2783" t="str">
            <v>Hale</v>
          </cell>
          <cell r="B2783" t="str">
            <v>E05000054</v>
          </cell>
        </row>
        <row r="2784">
          <cell r="A2784" t="str">
            <v>Hale Barns</v>
          </cell>
          <cell r="B2784" t="str">
            <v>E05000830</v>
          </cell>
        </row>
        <row r="2785">
          <cell r="A2785" t="str">
            <v>Hale Central</v>
          </cell>
          <cell r="B2785" t="str">
            <v>E05000831</v>
          </cell>
        </row>
        <row r="2786">
          <cell r="A2786" t="str">
            <v>Hale End &amp; Highams Park</v>
          </cell>
          <cell r="B2786" t="str">
            <v>E05000597</v>
          </cell>
        </row>
        <row r="2787">
          <cell r="A2787" t="str">
            <v>Halesowen North</v>
          </cell>
          <cell r="B2787" t="str">
            <v>E05001244</v>
          </cell>
        </row>
        <row r="2788">
          <cell r="A2788" t="str">
            <v>Halesowen South</v>
          </cell>
          <cell r="B2788" t="str">
            <v>E05001245</v>
          </cell>
        </row>
        <row r="2789">
          <cell r="A2789" t="str">
            <v>Halesworth</v>
          </cell>
          <cell r="B2789" t="str">
            <v>E05007235</v>
          </cell>
        </row>
        <row r="2790">
          <cell r="A2790" t="str">
            <v>Halewood North</v>
          </cell>
          <cell r="B2790" t="str">
            <v>E05010936</v>
          </cell>
        </row>
        <row r="2791">
          <cell r="A2791" t="str">
            <v>Halewood South</v>
          </cell>
          <cell r="B2791" t="str">
            <v>E05010937</v>
          </cell>
        </row>
        <row r="2792">
          <cell r="A2792" t="str">
            <v>Hall Green</v>
          </cell>
          <cell r="B2792" t="str">
            <v>E05001187</v>
          </cell>
        </row>
        <row r="2793">
          <cell r="A2793" t="str">
            <v>Hallam Fields</v>
          </cell>
          <cell r="B2793" t="str">
            <v>E05010610</v>
          </cell>
        </row>
        <row r="2794">
          <cell r="A2794" t="str">
            <v>Halliford &amp; Sunbury West</v>
          </cell>
          <cell r="B2794" t="str">
            <v>E05007366</v>
          </cell>
        </row>
        <row r="2795">
          <cell r="A2795" t="str">
            <v>Halliwell</v>
          </cell>
          <cell r="B2795" t="str">
            <v>E05000657</v>
          </cell>
        </row>
        <row r="2796">
          <cell r="A2796" t="str">
            <v>Hallow</v>
          </cell>
          <cell r="B2796" t="str">
            <v>E05007851</v>
          </cell>
        </row>
        <row r="2797">
          <cell r="A2797" t="str">
            <v>Halmerend</v>
          </cell>
          <cell r="B2797" t="str">
            <v>E05006970</v>
          </cell>
        </row>
        <row r="2798">
          <cell r="A2798" t="str">
            <v>Halsall</v>
          </cell>
          <cell r="B2798" t="str">
            <v>E05005365</v>
          </cell>
        </row>
        <row r="2799">
          <cell r="A2799" t="str">
            <v>Halstead St Andrew's</v>
          </cell>
          <cell r="B2799" t="str">
            <v>E05010375</v>
          </cell>
        </row>
        <row r="2800">
          <cell r="A2800" t="str">
            <v>Halstead Trinity</v>
          </cell>
          <cell r="B2800" t="str">
            <v>E05010376</v>
          </cell>
        </row>
        <row r="2801">
          <cell r="A2801" t="str">
            <v>Halstead, Knockholt &amp; Badgers Mount</v>
          </cell>
          <cell r="B2801" t="str">
            <v>E05005018</v>
          </cell>
        </row>
        <row r="2802">
          <cell r="A2802" t="str">
            <v>Halton</v>
          </cell>
          <cell r="B2802" t="str">
            <v>E06000006</v>
          </cell>
        </row>
        <row r="2803">
          <cell r="A2803" t="str">
            <v>Halton Brook</v>
          </cell>
          <cell r="B2803" t="str">
            <v>E05001587</v>
          </cell>
        </row>
        <row r="2804">
          <cell r="A2804" t="str">
            <v>Halton Castle</v>
          </cell>
          <cell r="B2804" t="str">
            <v>E05001581</v>
          </cell>
        </row>
        <row r="2805">
          <cell r="A2805" t="str">
            <v>Halton Holegate</v>
          </cell>
          <cell r="B2805" t="str">
            <v>E05009883</v>
          </cell>
        </row>
        <row r="2806">
          <cell r="A2806" t="str">
            <v>Halton Lea</v>
          </cell>
          <cell r="B2806" t="str">
            <v>E05001588</v>
          </cell>
        </row>
        <row r="2807">
          <cell r="A2807" t="str">
            <v>Halton View</v>
          </cell>
          <cell r="B2807" t="str">
            <v>E05001589</v>
          </cell>
        </row>
        <row r="2808">
          <cell r="A2808" t="str">
            <v>Halton-with-Aughton</v>
          </cell>
          <cell r="B2808" t="str">
            <v>E05009598</v>
          </cell>
        </row>
        <row r="2809">
          <cell r="A2809" t="str">
            <v>Haltwhistle</v>
          </cell>
          <cell r="B2809" t="str">
            <v>E05009119</v>
          </cell>
        </row>
        <row r="2810">
          <cell r="A2810" t="str">
            <v>Ham</v>
          </cell>
          <cell r="B2810" t="str">
            <v>E05002084</v>
          </cell>
        </row>
        <row r="2811">
          <cell r="A2811" t="str">
            <v>Ham, Petersham &amp; Richmond Riverside</v>
          </cell>
          <cell r="B2811" t="str">
            <v>E05000519</v>
          </cell>
        </row>
        <row r="2812">
          <cell r="A2812" t="str">
            <v>Hamble-le-Rice &amp; Butlocks Heath</v>
          </cell>
          <cell r="B2812" t="str">
            <v>E05004507</v>
          </cell>
        </row>
        <row r="2813">
          <cell r="A2813" t="str">
            <v>Hambleden Valley</v>
          </cell>
          <cell r="B2813" t="str">
            <v>E05002685</v>
          </cell>
        </row>
        <row r="2814">
          <cell r="A2814" t="str">
            <v>Hambleton</v>
          </cell>
          <cell r="B2814" t="str">
            <v>E07000164</v>
          </cell>
        </row>
        <row r="2815">
          <cell r="A2815" t="str">
            <v>Hambleton &amp; Stalmine</v>
          </cell>
          <cell r="B2815" t="str">
            <v>E05009940</v>
          </cell>
        </row>
        <row r="2816">
          <cell r="A2816" t="str">
            <v>Hamdon</v>
          </cell>
          <cell r="B2816" t="str">
            <v>E05006835</v>
          </cell>
        </row>
        <row r="2817">
          <cell r="A2817" t="str">
            <v>Hamford</v>
          </cell>
          <cell r="B2817" t="str">
            <v>E05004238</v>
          </cell>
        </row>
        <row r="2818">
          <cell r="A2818" t="str">
            <v>Hammersmith &amp; Fulham</v>
          </cell>
          <cell r="B2818" t="str">
            <v>E09000013</v>
          </cell>
        </row>
        <row r="2819">
          <cell r="A2819" t="str">
            <v>Hammersmith Broadway</v>
          </cell>
          <cell r="B2819" t="str">
            <v>E05000256</v>
          </cell>
        </row>
        <row r="2820">
          <cell r="A2820" t="str">
            <v>Hammerwich with Wall</v>
          </cell>
          <cell r="B2820" t="str">
            <v>E05010662</v>
          </cell>
        </row>
        <row r="2821">
          <cell r="A2821" t="str">
            <v>Hampden Park</v>
          </cell>
          <cell r="B2821" t="str">
            <v>E05003921</v>
          </cell>
        </row>
        <row r="2822">
          <cell r="A2822" t="str">
            <v>Hampreston &amp; Longham</v>
          </cell>
          <cell r="B2822" t="str">
            <v>E05009522</v>
          </cell>
        </row>
        <row r="2823">
          <cell r="A2823" t="str">
            <v>Hamps Valley</v>
          </cell>
          <cell r="B2823" t="str">
            <v>E05007057</v>
          </cell>
        </row>
        <row r="2824">
          <cell r="A2824" t="str">
            <v>Hampstead Town</v>
          </cell>
          <cell r="B2824" t="str">
            <v>E05000135</v>
          </cell>
        </row>
        <row r="2825">
          <cell r="A2825" t="str">
            <v>Hampton</v>
          </cell>
          <cell r="B2825" t="str">
            <v>E05000520</v>
          </cell>
        </row>
        <row r="2826">
          <cell r="A2826" t="str">
            <v>Hampton North</v>
          </cell>
          <cell r="B2826" t="str">
            <v>E05000521</v>
          </cell>
        </row>
        <row r="2827">
          <cell r="A2827" t="str">
            <v>Hampton Vale</v>
          </cell>
          <cell r="B2827" t="str">
            <v>E05010815</v>
          </cell>
        </row>
        <row r="2828">
          <cell r="A2828" t="str">
            <v>Hampton Wick</v>
          </cell>
          <cell r="B2828" t="str">
            <v>E05000522</v>
          </cell>
        </row>
        <row r="2829">
          <cell r="A2829" t="str">
            <v>Hamworthy East</v>
          </cell>
          <cell r="B2829" t="str">
            <v>E05010542</v>
          </cell>
        </row>
        <row r="2830">
          <cell r="A2830" t="str">
            <v>Hamworthy West</v>
          </cell>
          <cell r="B2830" t="str">
            <v>E05010543</v>
          </cell>
        </row>
        <row r="2831">
          <cell r="A2831" t="str">
            <v>Handbridge Park</v>
          </cell>
          <cell r="B2831" t="str">
            <v>E05008676</v>
          </cell>
        </row>
        <row r="2832">
          <cell r="A2832" t="str">
            <v>Handforth</v>
          </cell>
          <cell r="B2832" t="str">
            <v>E05008629</v>
          </cell>
        </row>
        <row r="2833">
          <cell r="A2833" t="str">
            <v>Handley Vale</v>
          </cell>
          <cell r="B2833" t="str">
            <v>E05009523</v>
          </cell>
        </row>
        <row r="2834">
          <cell r="A2834" t="str">
            <v>Handside</v>
          </cell>
          <cell r="B2834" t="str">
            <v>E05011060</v>
          </cell>
        </row>
        <row r="2835">
          <cell r="A2835" t="str">
            <v>Handsworth Wood</v>
          </cell>
          <cell r="B2835" t="str">
            <v>E05001188</v>
          </cell>
        </row>
        <row r="2836">
          <cell r="A2836" t="str">
            <v>Hanford &amp; Trentham</v>
          </cell>
          <cell r="B2836" t="str">
            <v>E05008733</v>
          </cell>
        </row>
        <row r="2837">
          <cell r="A2837" t="str">
            <v>Hanger Hill</v>
          </cell>
          <cell r="B2837" t="str">
            <v>E05000179</v>
          </cell>
        </row>
        <row r="2838">
          <cell r="A2838" t="str">
            <v>Hangleton &amp; Knoll</v>
          </cell>
          <cell r="B2838" t="str">
            <v>E05002424</v>
          </cell>
        </row>
        <row r="2839">
          <cell r="A2839" t="str">
            <v>Hanham</v>
          </cell>
          <cell r="B2839" t="str">
            <v>E05002058</v>
          </cell>
        </row>
        <row r="2840">
          <cell r="A2840" t="str">
            <v>Hanley Park &amp; Shelton</v>
          </cell>
          <cell r="B2840" t="str">
            <v>E05008734</v>
          </cell>
        </row>
        <row r="2841">
          <cell r="A2841" t="str">
            <v>Hanover &amp; Elm Grove</v>
          </cell>
          <cell r="B2841" t="str">
            <v>E05002425</v>
          </cell>
        </row>
        <row r="2842">
          <cell r="A2842" t="str">
            <v>Hanworth</v>
          </cell>
          <cell r="B2842" t="str">
            <v>E05000353</v>
          </cell>
        </row>
        <row r="2843">
          <cell r="A2843" t="str">
            <v>Hanworth Park</v>
          </cell>
          <cell r="B2843" t="str">
            <v>E05000354</v>
          </cell>
        </row>
        <row r="2844">
          <cell r="A2844" t="str">
            <v>Happisburgh</v>
          </cell>
          <cell r="B2844" t="str">
            <v>E05005851</v>
          </cell>
        </row>
        <row r="2845">
          <cell r="A2845" t="str">
            <v>Hapton with Park</v>
          </cell>
          <cell r="B2845" t="str">
            <v>E05005158</v>
          </cell>
        </row>
        <row r="2846">
          <cell r="A2846" t="str">
            <v>Harborne</v>
          </cell>
          <cell r="B2846" t="str">
            <v>E05001189</v>
          </cell>
        </row>
        <row r="2847">
          <cell r="A2847" t="str">
            <v>Harborough</v>
          </cell>
          <cell r="B2847" t="str">
            <v>E07000131</v>
          </cell>
        </row>
        <row r="2848">
          <cell r="A2848" t="str">
            <v>Harbour</v>
          </cell>
          <cell r="B2848" t="str">
            <v>E05003192</v>
          </cell>
        </row>
        <row r="2849">
          <cell r="A2849" t="str">
            <v>Harbury</v>
          </cell>
          <cell r="B2849" t="str">
            <v>E05010190</v>
          </cell>
        </row>
        <row r="2850">
          <cell r="A2850" t="str">
            <v>Hardhorn with High Cross</v>
          </cell>
          <cell r="B2850" t="str">
            <v>E05009941</v>
          </cell>
        </row>
        <row r="2851">
          <cell r="A2851" t="str">
            <v>Hardway</v>
          </cell>
          <cell r="B2851" t="str">
            <v>E05004540</v>
          </cell>
        </row>
        <row r="2852">
          <cell r="A2852" t="str">
            <v>Hardwick</v>
          </cell>
          <cell r="B2852" t="str">
            <v>E05002804</v>
          </cell>
        </row>
        <row r="2853">
          <cell r="A2853" t="str">
            <v>Hardwick &amp; Salters Lane</v>
          </cell>
          <cell r="B2853" t="str">
            <v>E05001536</v>
          </cell>
        </row>
        <row r="2854">
          <cell r="A2854" t="str">
            <v>Hardwicke</v>
          </cell>
          <cell r="B2854" t="str">
            <v>E05010977</v>
          </cell>
        </row>
        <row r="2855">
          <cell r="A2855" t="str">
            <v>Harefield</v>
          </cell>
          <cell r="B2855" t="str">
            <v>E05000330</v>
          </cell>
        </row>
        <row r="2856">
          <cell r="A2856" t="str">
            <v>Hareholme</v>
          </cell>
          <cell r="B2856" t="str">
            <v>E05005322</v>
          </cell>
        </row>
        <row r="2857">
          <cell r="A2857" t="str">
            <v>Harestone</v>
          </cell>
          <cell r="B2857" t="str">
            <v>E05007395</v>
          </cell>
        </row>
        <row r="2858">
          <cell r="A2858" t="str">
            <v>Harewood</v>
          </cell>
          <cell r="B2858" t="str">
            <v>E05001426</v>
          </cell>
        </row>
        <row r="2859">
          <cell r="A2859" t="str">
            <v>Hargate &amp; Hempsted</v>
          </cell>
          <cell r="B2859" t="str">
            <v>E05010816</v>
          </cell>
        </row>
        <row r="2860">
          <cell r="A2860" t="str">
            <v>Haringey</v>
          </cell>
          <cell r="B2860" t="str">
            <v>E09000014</v>
          </cell>
        </row>
        <row r="2861">
          <cell r="A2861" t="str">
            <v>Harington</v>
          </cell>
          <cell r="B2861" t="str">
            <v>E05000940</v>
          </cell>
        </row>
        <row r="2862">
          <cell r="A2862" t="str">
            <v>Harlescott</v>
          </cell>
          <cell r="B2862" t="str">
            <v>E05008160</v>
          </cell>
        </row>
        <row r="2863">
          <cell r="A2863" t="str">
            <v>Harlesden</v>
          </cell>
          <cell r="B2863" t="str">
            <v>E05000091</v>
          </cell>
        </row>
        <row r="2864">
          <cell r="A2864" t="str">
            <v>Harleston</v>
          </cell>
          <cell r="B2864" t="str">
            <v>E05005921</v>
          </cell>
        </row>
        <row r="2865">
          <cell r="A2865" t="str">
            <v>Harling &amp; Heathlands</v>
          </cell>
          <cell r="B2865" t="str">
            <v>E05010247</v>
          </cell>
        </row>
        <row r="2866">
          <cell r="A2866" t="str">
            <v>Harlow</v>
          </cell>
          <cell r="B2866" t="str">
            <v>E07000073</v>
          </cell>
        </row>
        <row r="2867">
          <cell r="A2867" t="str">
            <v>Harlow Common</v>
          </cell>
          <cell r="B2867" t="str">
            <v>E05004182</v>
          </cell>
        </row>
        <row r="2868">
          <cell r="A2868" t="str">
            <v>Harlow Moor</v>
          </cell>
          <cell r="B2868" t="str">
            <v>E05006243</v>
          </cell>
        </row>
        <row r="2869">
          <cell r="A2869" t="str">
            <v>Harmans Water</v>
          </cell>
          <cell r="B2869" t="str">
            <v>E05002281</v>
          </cell>
        </row>
        <row r="2870">
          <cell r="A2870" t="str">
            <v>Harold Wood</v>
          </cell>
          <cell r="B2870" t="str">
            <v>E05000312</v>
          </cell>
        </row>
        <row r="2871">
          <cell r="A2871" t="str">
            <v>Harpenden East</v>
          </cell>
          <cell r="B2871" t="str">
            <v>E05004790</v>
          </cell>
        </row>
        <row r="2872">
          <cell r="A2872" t="str">
            <v>Harpenden North</v>
          </cell>
          <cell r="B2872" t="str">
            <v>E05004791</v>
          </cell>
        </row>
        <row r="2873">
          <cell r="A2873" t="str">
            <v>Harpenden South</v>
          </cell>
          <cell r="B2873" t="str">
            <v>E05004792</v>
          </cell>
        </row>
        <row r="2874">
          <cell r="A2874" t="str">
            <v>Harpenden West</v>
          </cell>
          <cell r="B2874" t="str">
            <v>E05004793</v>
          </cell>
        </row>
        <row r="2875">
          <cell r="A2875" t="str">
            <v>Harper Green</v>
          </cell>
          <cell r="B2875" t="str">
            <v>E05000658</v>
          </cell>
        </row>
        <row r="2876">
          <cell r="A2876" t="str">
            <v>Harpole &amp; Grange</v>
          </cell>
          <cell r="B2876" t="str">
            <v>E05006039</v>
          </cell>
        </row>
        <row r="2877">
          <cell r="A2877" t="str">
            <v>Harpur</v>
          </cell>
          <cell r="B2877" t="str">
            <v>E05008761</v>
          </cell>
        </row>
        <row r="2878">
          <cell r="A2878" t="str">
            <v>Harpurhey</v>
          </cell>
          <cell r="B2878" t="str">
            <v>E05000704</v>
          </cell>
        </row>
        <row r="2879">
          <cell r="A2879" t="str">
            <v>Harraby</v>
          </cell>
          <cell r="B2879" t="str">
            <v>E05003168</v>
          </cell>
        </row>
        <row r="2880">
          <cell r="A2880" t="str">
            <v>Harrietsham &amp; Lenham</v>
          </cell>
          <cell r="B2880" t="str">
            <v>E05004993</v>
          </cell>
        </row>
        <row r="2881">
          <cell r="A2881" t="str">
            <v>Harringay</v>
          </cell>
          <cell r="B2881" t="str">
            <v>E05000271</v>
          </cell>
        </row>
        <row r="2882">
          <cell r="A2882" t="str">
            <v>Harrington</v>
          </cell>
          <cell r="B2882" t="str">
            <v>E05003127</v>
          </cell>
        </row>
        <row r="2883">
          <cell r="A2883" t="str">
            <v>Harrogate</v>
          </cell>
          <cell r="B2883" t="str">
            <v>E07000165</v>
          </cell>
        </row>
        <row r="2884">
          <cell r="A2884" t="str">
            <v>Harrold</v>
          </cell>
          <cell r="B2884" t="str">
            <v>E05008762</v>
          </cell>
        </row>
        <row r="2885">
          <cell r="A2885" t="str">
            <v>Harrow</v>
          </cell>
          <cell r="B2885" t="str">
            <v>E09000015</v>
          </cell>
        </row>
        <row r="2886">
          <cell r="A2886" t="str">
            <v>Harrow on the Hill</v>
          </cell>
          <cell r="B2886" t="str">
            <v>E05000289</v>
          </cell>
        </row>
        <row r="2887">
          <cell r="A2887" t="str">
            <v>Harrow Road</v>
          </cell>
          <cell r="B2887" t="str">
            <v>E05000635</v>
          </cell>
        </row>
        <row r="2888">
          <cell r="A2888" t="str">
            <v>Harrow Weald</v>
          </cell>
          <cell r="B2888" t="str">
            <v>E05000290</v>
          </cell>
        </row>
        <row r="2889">
          <cell r="A2889" t="str">
            <v>Harroway</v>
          </cell>
          <cell r="B2889" t="str">
            <v>E05004641</v>
          </cell>
        </row>
        <row r="2890">
          <cell r="A2890" t="str">
            <v>Harrowden &amp; Sywell</v>
          </cell>
          <cell r="B2890" t="str">
            <v>E05010034</v>
          </cell>
        </row>
        <row r="2891">
          <cell r="A2891" t="str">
            <v>Harrowgate Hill</v>
          </cell>
          <cell r="B2891" t="str">
            <v>E05010417</v>
          </cell>
        </row>
        <row r="2892">
          <cell r="A2892" t="str">
            <v>Harston &amp; Hauxton</v>
          </cell>
          <cell r="B2892" t="str">
            <v>E05002805</v>
          </cell>
        </row>
        <row r="2893">
          <cell r="A2893" t="str">
            <v>Hart</v>
          </cell>
          <cell r="B2893" t="str">
            <v>E07000089</v>
          </cell>
        </row>
        <row r="2894">
          <cell r="A2894" t="str">
            <v>Hart Plain</v>
          </cell>
          <cell r="B2894" t="str">
            <v>E05004572</v>
          </cell>
        </row>
        <row r="2895">
          <cell r="A2895" t="str">
            <v>Hartburn</v>
          </cell>
          <cell r="B2895" t="str">
            <v>E05001537</v>
          </cell>
        </row>
        <row r="2896">
          <cell r="A2896" t="str">
            <v>Hartcliffe &amp; Withywood</v>
          </cell>
          <cell r="B2896" t="str">
            <v>E05010900</v>
          </cell>
        </row>
        <row r="2897">
          <cell r="A2897" t="str">
            <v>Hartfield</v>
          </cell>
          <cell r="B2897" t="str">
            <v>E05004003</v>
          </cell>
        </row>
        <row r="2898">
          <cell r="A2898" t="str">
            <v>Hartford &amp; Greenbank</v>
          </cell>
          <cell r="B2898" t="str">
            <v>E05008677</v>
          </cell>
        </row>
        <row r="2899">
          <cell r="A2899" t="str">
            <v>Harting</v>
          </cell>
          <cell r="B2899" t="str">
            <v>E05007615</v>
          </cell>
        </row>
        <row r="2900">
          <cell r="A2900" t="str">
            <v>Hartington &amp; Taddington</v>
          </cell>
          <cell r="B2900" t="str">
            <v>E05003354</v>
          </cell>
        </row>
        <row r="2901">
          <cell r="A2901" t="str">
            <v>Hartland &amp; Bradworthy</v>
          </cell>
          <cell r="B2901" t="str">
            <v>E05003624</v>
          </cell>
        </row>
        <row r="2902">
          <cell r="A2902" t="str">
            <v>Hartlebury</v>
          </cell>
          <cell r="B2902" t="str">
            <v>E05007914</v>
          </cell>
        </row>
        <row r="2903">
          <cell r="A2903" t="str">
            <v>Hartlepool</v>
          </cell>
          <cell r="B2903" t="str">
            <v>E06000001</v>
          </cell>
        </row>
        <row r="2904">
          <cell r="A2904" t="str">
            <v>Hartley</v>
          </cell>
          <cell r="B2904" t="str">
            <v>E05009120</v>
          </cell>
        </row>
        <row r="2905">
          <cell r="A2905" t="str">
            <v>Hartley &amp; Hodsoll Street</v>
          </cell>
          <cell r="B2905" t="str">
            <v>E05009959</v>
          </cell>
        </row>
        <row r="2906">
          <cell r="A2906" t="str">
            <v>Hartley Wintney</v>
          </cell>
          <cell r="B2906" t="str">
            <v>E05009358</v>
          </cell>
        </row>
        <row r="2907">
          <cell r="A2907" t="str">
            <v>Hartlip, Newington &amp; Upchurch</v>
          </cell>
          <cell r="B2907" t="str">
            <v>E05009550</v>
          </cell>
        </row>
        <row r="2908">
          <cell r="A2908" t="str">
            <v>Harton</v>
          </cell>
          <cell r="B2908" t="str">
            <v>E05001142</v>
          </cell>
        </row>
        <row r="2909">
          <cell r="A2909" t="str">
            <v>Hartpury</v>
          </cell>
          <cell r="B2909" t="str">
            <v>E05004348</v>
          </cell>
        </row>
        <row r="2910">
          <cell r="A2910" t="str">
            <v>Hartshill</v>
          </cell>
          <cell r="B2910" t="str">
            <v>E05007467</v>
          </cell>
        </row>
        <row r="2911">
          <cell r="A2911" t="str">
            <v>Hartshill &amp; Basford</v>
          </cell>
          <cell r="B2911" t="str">
            <v>E05008735</v>
          </cell>
        </row>
        <row r="2912">
          <cell r="A2912" t="str">
            <v>Hartsholme</v>
          </cell>
          <cell r="B2912" t="str">
            <v>E05010790</v>
          </cell>
        </row>
        <row r="2913">
          <cell r="A2913" t="str">
            <v>Hartside</v>
          </cell>
          <cell r="B2913" t="str">
            <v>E05003214</v>
          </cell>
        </row>
        <row r="2914">
          <cell r="A2914" t="str">
            <v>Harvington &amp; Norton</v>
          </cell>
          <cell r="B2914" t="str">
            <v>E05007915</v>
          </cell>
        </row>
        <row r="2915">
          <cell r="A2915" t="str">
            <v>Harwich East</v>
          </cell>
          <cell r="B2915" t="str">
            <v>E05004239</v>
          </cell>
        </row>
        <row r="2916">
          <cell r="A2916" t="str">
            <v>Harwich East Central</v>
          </cell>
          <cell r="B2916" t="str">
            <v>E05004240</v>
          </cell>
        </row>
        <row r="2917">
          <cell r="A2917" t="str">
            <v>Harwich West</v>
          </cell>
          <cell r="B2917" t="str">
            <v>E05004241</v>
          </cell>
        </row>
        <row r="2918">
          <cell r="A2918" t="str">
            <v>Harwich West Central</v>
          </cell>
          <cell r="B2918" t="str">
            <v>E05004242</v>
          </cell>
        </row>
        <row r="2919">
          <cell r="A2919" t="str">
            <v>Harworth</v>
          </cell>
          <cell r="B2919" t="str">
            <v>E05006387</v>
          </cell>
        </row>
        <row r="2920">
          <cell r="A2920" t="str">
            <v>Haselbury</v>
          </cell>
          <cell r="B2920" t="str">
            <v>E05000201</v>
          </cell>
        </row>
        <row r="2921">
          <cell r="A2921" t="str">
            <v>Haseley Brook</v>
          </cell>
          <cell r="B2921" t="str">
            <v>E05009744</v>
          </cell>
        </row>
        <row r="2922">
          <cell r="A2922" t="str">
            <v>Hasland</v>
          </cell>
          <cell r="B2922" t="str">
            <v>E05003328</v>
          </cell>
        </row>
        <row r="2923">
          <cell r="A2923" t="str">
            <v>Haslemere Critchmere &amp; Shottermill</v>
          </cell>
          <cell r="B2923" t="str">
            <v>E05007434</v>
          </cell>
        </row>
        <row r="2924">
          <cell r="A2924" t="str">
            <v>Haslemere East &amp; Grayswood</v>
          </cell>
          <cell r="B2924" t="str">
            <v>E05007435</v>
          </cell>
        </row>
        <row r="2925">
          <cell r="A2925" t="str">
            <v>Haslingfield &amp; The Eversdens</v>
          </cell>
          <cell r="B2925" t="str">
            <v>E05002806</v>
          </cell>
        </row>
        <row r="2926">
          <cell r="A2926" t="str">
            <v>Haslington</v>
          </cell>
          <cell r="B2926" t="str">
            <v>E05008630</v>
          </cell>
        </row>
        <row r="2927">
          <cell r="A2927" t="str">
            <v>Hassocks</v>
          </cell>
          <cell r="B2927" t="str">
            <v>E05007685</v>
          </cell>
        </row>
        <row r="2928">
          <cell r="A2928" t="str">
            <v>Hastings</v>
          </cell>
          <cell r="B2928" t="str">
            <v>E07000062</v>
          </cell>
        </row>
        <row r="2929">
          <cell r="A2929" t="str">
            <v>Hastingwood, Matching &amp; Sheering Village</v>
          </cell>
          <cell r="B2929" t="str">
            <v>E05008940</v>
          </cell>
        </row>
        <row r="2930">
          <cell r="A2930" t="str">
            <v>Hatch End</v>
          </cell>
          <cell r="B2930" t="str">
            <v>E05000291</v>
          </cell>
        </row>
        <row r="2931">
          <cell r="A2931" t="str">
            <v>Hatch Lane</v>
          </cell>
          <cell r="B2931" t="str">
            <v>E05000598</v>
          </cell>
        </row>
        <row r="2932">
          <cell r="A2932" t="str">
            <v>Hatch Warren &amp; Beggarwood</v>
          </cell>
          <cell r="B2932" t="str">
            <v>E05004442</v>
          </cell>
        </row>
        <row r="2933">
          <cell r="A2933" t="str">
            <v>Hateley Heath</v>
          </cell>
          <cell r="B2933" t="str">
            <v>E05001269</v>
          </cell>
        </row>
        <row r="2934">
          <cell r="A2934" t="str">
            <v>Hatfield</v>
          </cell>
          <cell r="B2934" t="str">
            <v>E05010737</v>
          </cell>
        </row>
        <row r="2935">
          <cell r="A2935" t="str">
            <v>Hatfield Central</v>
          </cell>
          <cell r="B2935" t="str">
            <v>E05011061</v>
          </cell>
        </row>
        <row r="2936">
          <cell r="A2936" t="str">
            <v>Hatfield East</v>
          </cell>
          <cell r="B2936" t="str">
            <v>E05011062</v>
          </cell>
        </row>
        <row r="2937">
          <cell r="A2937" t="str">
            <v>Hatfield Heath</v>
          </cell>
          <cell r="B2937" t="str">
            <v>E05009919</v>
          </cell>
        </row>
        <row r="2938">
          <cell r="A2938" t="str">
            <v>Hatfield Peverel &amp; Terling</v>
          </cell>
          <cell r="B2938" t="str">
            <v>E05010377</v>
          </cell>
        </row>
        <row r="2939">
          <cell r="A2939" t="str">
            <v>Hatfield South West</v>
          </cell>
          <cell r="B2939" t="str">
            <v>E05011063</v>
          </cell>
        </row>
        <row r="2940">
          <cell r="A2940" t="str">
            <v>Hatfield Villages</v>
          </cell>
          <cell r="B2940" t="str">
            <v>E05011064</v>
          </cell>
        </row>
        <row r="2941">
          <cell r="A2941" t="str">
            <v>Hathaway</v>
          </cell>
          <cell r="B2941" t="str">
            <v>E05010191</v>
          </cell>
        </row>
        <row r="2942">
          <cell r="A2942" t="str">
            <v>Hatherleigh</v>
          </cell>
          <cell r="B2942" t="str">
            <v>E05010558</v>
          </cell>
        </row>
        <row r="2943">
          <cell r="A2943" t="str">
            <v>Hathersage &amp; Eyam</v>
          </cell>
          <cell r="B2943" t="str">
            <v>E05003355</v>
          </cell>
        </row>
        <row r="2944">
          <cell r="A2944" t="str">
            <v>Hatton</v>
          </cell>
          <cell r="B2944" t="str">
            <v>E05008812</v>
          </cell>
        </row>
        <row r="2945">
          <cell r="A2945" t="str">
            <v>Haughley &amp; Wetherden</v>
          </cell>
          <cell r="B2945" t="str">
            <v>E05007143</v>
          </cell>
        </row>
        <row r="2946">
          <cell r="A2946" t="str">
            <v>Haughton &amp; Springfield</v>
          </cell>
          <cell r="B2946" t="str">
            <v>E05010418</v>
          </cell>
        </row>
        <row r="2947">
          <cell r="A2947" t="str">
            <v>Havant</v>
          </cell>
          <cell r="B2947" t="str">
            <v>E07000090</v>
          </cell>
        </row>
        <row r="2948">
          <cell r="A2948" t="str">
            <v>Haven</v>
          </cell>
          <cell r="B2948" t="str">
            <v>E05004243</v>
          </cell>
        </row>
        <row r="2949">
          <cell r="A2949" t="str">
            <v>Havenstreet, Ashey &amp; Haylands</v>
          </cell>
          <cell r="B2949" t="str">
            <v>E05008493</v>
          </cell>
        </row>
        <row r="2950">
          <cell r="A2950" t="str">
            <v>Haverhill East</v>
          </cell>
          <cell r="B2950" t="str">
            <v>E05007173</v>
          </cell>
        </row>
        <row r="2951">
          <cell r="A2951" t="str">
            <v>Haverhill North</v>
          </cell>
          <cell r="B2951" t="str">
            <v>E05007174</v>
          </cell>
        </row>
        <row r="2952">
          <cell r="A2952" t="str">
            <v>Haverhill South</v>
          </cell>
          <cell r="B2952" t="str">
            <v>E05007175</v>
          </cell>
        </row>
        <row r="2953">
          <cell r="A2953" t="str">
            <v>Haverhill West</v>
          </cell>
          <cell r="B2953" t="str">
            <v>E05007176</v>
          </cell>
        </row>
        <row r="2954">
          <cell r="A2954" t="str">
            <v>Haverigg</v>
          </cell>
          <cell r="B2954" t="str">
            <v>E05003193</v>
          </cell>
        </row>
        <row r="2955">
          <cell r="A2955" t="str">
            <v>Havering</v>
          </cell>
          <cell r="B2955" t="str">
            <v>E09000016</v>
          </cell>
        </row>
        <row r="2956">
          <cell r="A2956" t="str">
            <v>Havering Park</v>
          </cell>
          <cell r="B2956" t="str">
            <v>E05000313</v>
          </cell>
        </row>
        <row r="2957">
          <cell r="A2957" t="str">
            <v>Haverstock</v>
          </cell>
          <cell r="B2957" t="str">
            <v>E05000136</v>
          </cell>
        </row>
        <row r="2958">
          <cell r="A2958" t="str">
            <v>Haverstoe</v>
          </cell>
          <cell r="B2958" t="str">
            <v>E05001716</v>
          </cell>
        </row>
        <row r="2959">
          <cell r="A2959" t="str">
            <v>Hawcoat</v>
          </cell>
          <cell r="B2959" t="str">
            <v>E05003149</v>
          </cell>
        </row>
        <row r="2960">
          <cell r="A2960" t="str">
            <v>Hawes &amp; High Abbotside</v>
          </cell>
          <cell r="B2960" t="str">
            <v>E05006281</v>
          </cell>
        </row>
        <row r="2961">
          <cell r="A2961" t="str">
            <v>Hawes Side</v>
          </cell>
          <cell r="B2961" t="str">
            <v>E05001650</v>
          </cell>
        </row>
        <row r="2962">
          <cell r="A2962" t="str">
            <v>Hawkedon</v>
          </cell>
          <cell r="B2962" t="str">
            <v>E05002381</v>
          </cell>
        </row>
        <row r="2963">
          <cell r="A2963" t="str">
            <v>Hawkhurst &amp; Sandhurst</v>
          </cell>
          <cell r="B2963" t="str">
            <v>E05005137</v>
          </cell>
        </row>
        <row r="2964">
          <cell r="A2964" t="str">
            <v>Hawks Green</v>
          </cell>
          <cell r="B2964" t="str">
            <v>E05006909</v>
          </cell>
        </row>
        <row r="2965">
          <cell r="A2965" t="str">
            <v>Hawkshead</v>
          </cell>
          <cell r="B2965" t="str">
            <v>E05003245</v>
          </cell>
        </row>
        <row r="2966">
          <cell r="A2966" t="str">
            <v>Hawkwell East</v>
          </cell>
          <cell r="B2966" t="str">
            <v>E05010846</v>
          </cell>
        </row>
        <row r="2967">
          <cell r="A2967" t="str">
            <v>Hawkwell West</v>
          </cell>
          <cell r="B2967" t="str">
            <v>E05010847</v>
          </cell>
        </row>
        <row r="2968">
          <cell r="A2968" t="str">
            <v>Haxby &amp; Wigginton</v>
          </cell>
          <cell r="B2968" t="str">
            <v>E05010319</v>
          </cell>
        </row>
        <row r="2969">
          <cell r="A2969" t="str">
            <v>Haydock</v>
          </cell>
          <cell r="B2969" t="str">
            <v>E05000921</v>
          </cell>
        </row>
        <row r="2970">
          <cell r="A2970" t="str">
            <v>Haydon</v>
          </cell>
          <cell r="B2970" t="str">
            <v>E05009121</v>
          </cell>
        </row>
        <row r="2971">
          <cell r="A2971" t="str">
            <v>Haydon &amp; Hadrian</v>
          </cell>
          <cell r="B2971" t="str">
            <v>E05009122</v>
          </cell>
        </row>
        <row r="2972">
          <cell r="A2972" t="str">
            <v>Haydon Wick</v>
          </cell>
          <cell r="B2972" t="str">
            <v>E05010756</v>
          </cell>
        </row>
        <row r="2973">
          <cell r="A2973" t="str">
            <v>Hayes &amp; Coney Hall</v>
          </cell>
          <cell r="B2973" t="str">
            <v>E05000119</v>
          </cell>
        </row>
        <row r="2974">
          <cell r="A2974" t="str">
            <v>Hayfield</v>
          </cell>
          <cell r="B2974" t="str">
            <v>E05010635</v>
          </cell>
        </row>
        <row r="2975">
          <cell r="A2975" t="str">
            <v>Haygate</v>
          </cell>
          <cell r="B2975" t="str">
            <v>E05009978</v>
          </cell>
        </row>
        <row r="2976">
          <cell r="A2976" t="str">
            <v>Hayle North</v>
          </cell>
          <cell r="B2976" t="str">
            <v>E05009189</v>
          </cell>
        </row>
        <row r="2977">
          <cell r="A2977" t="str">
            <v>Hayle South</v>
          </cell>
          <cell r="B2977" t="str">
            <v>E05009190</v>
          </cell>
        </row>
        <row r="2978">
          <cell r="A2978" t="str">
            <v>Hayley Green &amp; Cradley South</v>
          </cell>
          <cell r="B2978" t="str">
            <v>E05001246</v>
          </cell>
        </row>
        <row r="2979">
          <cell r="A2979" t="str">
            <v>Hayling East</v>
          </cell>
          <cell r="B2979" t="str">
            <v>E05004573</v>
          </cell>
        </row>
        <row r="2980">
          <cell r="A2980" t="str">
            <v>Hayling West</v>
          </cell>
          <cell r="B2980" t="str">
            <v>E05004574</v>
          </cell>
        </row>
        <row r="2981">
          <cell r="A2981" t="str">
            <v>Haymill &amp; Lynch Hill</v>
          </cell>
          <cell r="B2981" t="str">
            <v>E05009347</v>
          </cell>
        </row>
        <row r="2982">
          <cell r="A2982" t="str">
            <v>Hayton</v>
          </cell>
          <cell r="B2982" t="str">
            <v>E05003169</v>
          </cell>
        </row>
        <row r="2983">
          <cell r="A2983" t="str">
            <v>Haytor</v>
          </cell>
          <cell r="B2983" t="str">
            <v>E05003601</v>
          </cell>
        </row>
        <row r="2984">
          <cell r="A2984" t="str">
            <v>Haywards Heath Ashenground</v>
          </cell>
          <cell r="B2984" t="str">
            <v>E05007686</v>
          </cell>
        </row>
        <row r="2985">
          <cell r="A2985" t="str">
            <v>Haywards Heath Bentswood</v>
          </cell>
          <cell r="B2985" t="str">
            <v>E05007687</v>
          </cell>
        </row>
        <row r="2986">
          <cell r="A2986" t="str">
            <v>Haywards Heath Franklands</v>
          </cell>
          <cell r="B2986" t="str">
            <v>E05007688</v>
          </cell>
        </row>
        <row r="2987">
          <cell r="A2987" t="str">
            <v>Haywards Heath Heath</v>
          </cell>
          <cell r="B2987" t="str">
            <v>E05007689</v>
          </cell>
        </row>
        <row r="2988">
          <cell r="A2988" t="str">
            <v>Haywards Heath Lucastes</v>
          </cell>
          <cell r="B2988" t="str">
            <v>E05007690</v>
          </cell>
        </row>
        <row r="2989">
          <cell r="A2989" t="str">
            <v>Haywood &amp; Hixon</v>
          </cell>
          <cell r="B2989" t="str">
            <v>E05010488</v>
          </cell>
        </row>
        <row r="2990">
          <cell r="A2990" t="str">
            <v>Hazel Grove</v>
          </cell>
          <cell r="B2990" t="str">
            <v>E05000789</v>
          </cell>
        </row>
        <row r="2991">
          <cell r="A2991" t="str">
            <v>Hazlemere North</v>
          </cell>
          <cell r="B2991" t="str">
            <v>E05002686</v>
          </cell>
        </row>
        <row r="2992">
          <cell r="A2992" t="str">
            <v>Hazlemere South</v>
          </cell>
          <cell r="B2992" t="str">
            <v>E05002687</v>
          </cell>
        </row>
        <row r="2993">
          <cell r="A2993" t="str">
            <v>Heacham</v>
          </cell>
          <cell r="B2993" t="str">
            <v>E05005816</v>
          </cell>
        </row>
        <row r="2994">
          <cell r="A2994" t="str">
            <v>Headcorn</v>
          </cell>
          <cell r="B2994" t="str">
            <v>E05004994</v>
          </cell>
        </row>
        <row r="2995">
          <cell r="A2995" t="str">
            <v>Headingley</v>
          </cell>
          <cell r="B2995" t="str">
            <v>E05001427</v>
          </cell>
        </row>
        <row r="2996">
          <cell r="A2996" t="str">
            <v>Headington</v>
          </cell>
          <cell r="B2996" t="str">
            <v>E05006551</v>
          </cell>
        </row>
        <row r="2997">
          <cell r="A2997" t="str">
            <v>Headington Hill &amp; Northway</v>
          </cell>
          <cell r="B2997" t="str">
            <v>E05006552</v>
          </cell>
        </row>
        <row r="2998">
          <cell r="A2998" t="str">
            <v>Headland &amp; Harbour</v>
          </cell>
          <cell r="B2998" t="str">
            <v>E05008947</v>
          </cell>
        </row>
        <row r="2999">
          <cell r="A2999" t="str">
            <v>Headlands</v>
          </cell>
          <cell r="B2999" t="str">
            <v>E05008832</v>
          </cell>
        </row>
        <row r="3000">
          <cell r="A3000" t="str">
            <v>Headless Cross &amp; Oakenshaw</v>
          </cell>
          <cell r="B3000" t="str">
            <v>E05007875</v>
          </cell>
        </row>
        <row r="3001">
          <cell r="A3001" t="str">
            <v>Headley</v>
          </cell>
          <cell r="B3001" t="str">
            <v>E05004473</v>
          </cell>
        </row>
        <row r="3002">
          <cell r="A3002" t="str">
            <v>Headstone North</v>
          </cell>
          <cell r="B3002" t="str">
            <v>E05000292</v>
          </cell>
        </row>
        <row r="3003">
          <cell r="A3003" t="str">
            <v>Headstone South</v>
          </cell>
          <cell r="B3003" t="str">
            <v>E05000293</v>
          </cell>
        </row>
        <row r="3004">
          <cell r="A3004" t="str">
            <v>Heage &amp; Ambergate</v>
          </cell>
          <cell r="B3004" t="str">
            <v>E05003289</v>
          </cell>
        </row>
        <row r="3005">
          <cell r="A3005" t="str">
            <v>Heald Green</v>
          </cell>
          <cell r="B3005" t="str">
            <v>E05000790</v>
          </cell>
        </row>
        <row r="3006">
          <cell r="A3006" t="str">
            <v>Healey</v>
          </cell>
          <cell r="B3006" t="str">
            <v>E05000744</v>
          </cell>
        </row>
        <row r="3007">
          <cell r="A3007" t="str">
            <v>Healey &amp; Whitworth</v>
          </cell>
          <cell r="B3007" t="str">
            <v>E05005323</v>
          </cell>
        </row>
        <row r="3008">
          <cell r="A3008" t="str">
            <v>Heanor &amp; Loscoe</v>
          </cell>
          <cell r="B3008" t="str">
            <v>E05003290</v>
          </cell>
        </row>
        <row r="3009">
          <cell r="A3009" t="str">
            <v>Heanor East</v>
          </cell>
          <cell r="B3009" t="str">
            <v>E05008522</v>
          </cell>
        </row>
        <row r="3010">
          <cell r="A3010" t="str">
            <v>Heanor West</v>
          </cell>
          <cell r="B3010" t="str">
            <v>E05003292</v>
          </cell>
        </row>
        <row r="3011">
          <cell r="A3011" t="str">
            <v>Heanton Punchardon</v>
          </cell>
          <cell r="B3011" t="str">
            <v>E05003545</v>
          </cell>
        </row>
        <row r="3012">
          <cell r="A3012" t="str">
            <v>Heath</v>
          </cell>
          <cell r="B3012" t="str">
            <v>E05000034</v>
          </cell>
        </row>
        <row r="3013">
          <cell r="A3013" t="str">
            <v>Heath &amp; Reach</v>
          </cell>
          <cell r="B3013" t="str">
            <v>E05008793</v>
          </cell>
        </row>
        <row r="3014">
          <cell r="A3014" t="str">
            <v>Heath Charnock &amp; Rivington</v>
          </cell>
          <cell r="B3014" t="str">
            <v>E05005181</v>
          </cell>
        </row>
        <row r="3015">
          <cell r="A3015" t="str">
            <v>Heath Hayes East &amp; Wimblebury</v>
          </cell>
          <cell r="B3015" t="str">
            <v>E05006910</v>
          </cell>
        </row>
        <row r="3016">
          <cell r="A3016" t="str">
            <v>Heath Town</v>
          </cell>
          <cell r="B3016" t="str">
            <v>E05001330</v>
          </cell>
        </row>
        <row r="3017">
          <cell r="A3017" t="str">
            <v>Heatherside</v>
          </cell>
          <cell r="B3017" t="str">
            <v>E05007380</v>
          </cell>
        </row>
        <row r="3018">
          <cell r="A3018" t="str">
            <v>Heathfield</v>
          </cell>
          <cell r="B3018" t="str">
            <v>E05000155</v>
          </cell>
        </row>
        <row r="3019">
          <cell r="A3019" t="str">
            <v>Heathfield East</v>
          </cell>
          <cell r="B3019" t="str">
            <v>E05004004</v>
          </cell>
        </row>
        <row r="3020">
          <cell r="A3020" t="str">
            <v>Heathfield North &amp; Central</v>
          </cell>
          <cell r="B3020" t="str">
            <v>E05004005</v>
          </cell>
        </row>
        <row r="3021">
          <cell r="A3021" t="str">
            <v>Heathlands</v>
          </cell>
          <cell r="B3021" t="str">
            <v>E05010798</v>
          </cell>
        </row>
        <row r="3022">
          <cell r="A3022" t="str">
            <v>Heathrow Villages</v>
          </cell>
          <cell r="B3022" t="str">
            <v>E05000331</v>
          </cell>
        </row>
        <row r="3023">
          <cell r="A3023" t="str">
            <v>Heaton</v>
          </cell>
          <cell r="B3023" t="str">
            <v>E05000314</v>
          </cell>
        </row>
        <row r="3024">
          <cell r="A3024" t="str">
            <v>Heaton &amp; Lostock</v>
          </cell>
          <cell r="B3024" t="str">
            <v>E05000659</v>
          </cell>
        </row>
        <row r="3025">
          <cell r="A3025" t="str">
            <v>Heatons North</v>
          </cell>
          <cell r="B3025" t="str">
            <v>E05000791</v>
          </cell>
        </row>
        <row r="3026">
          <cell r="A3026" t="str">
            <v>Heatons South</v>
          </cell>
          <cell r="B3026" t="str">
            <v>E05000792</v>
          </cell>
        </row>
        <row r="3027">
          <cell r="A3027" t="str">
            <v>Heavitree</v>
          </cell>
          <cell r="B3027" t="str">
            <v>E05011014</v>
          </cell>
        </row>
        <row r="3028">
          <cell r="A3028" t="str">
            <v>Hebburn North</v>
          </cell>
          <cell r="B3028" t="str">
            <v>E05001143</v>
          </cell>
        </row>
        <row r="3029">
          <cell r="A3029" t="str">
            <v>Hebburn South</v>
          </cell>
          <cell r="B3029" t="str">
            <v>E05001144</v>
          </cell>
        </row>
        <row r="3030">
          <cell r="A3030" t="str">
            <v>Heckington Rural</v>
          </cell>
          <cell r="B3030" t="str">
            <v>E05005625</v>
          </cell>
        </row>
        <row r="3031">
          <cell r="A3031" t="str">
            <v>Heckmondwike</v>
          </cell>
          <cell r="B3031" t="str">
            <v>E05001403</v>
          </cell>
        </row>
        <row r="3032">
          <cell r="A3032" t="str">
            <v>Hedge End Grange Park</v>
          </cell>
          <cell r="B3032" t="str">
            <v>E05004508</v>
          </cell>
        </row>
        <row r="3033">
          <cell r="A3033" t="str">
            <v>Hedge End St John's</v>
          </cell>
          <cell r="B3033" t="str">
            <v>E05004509</v>
          </cell>
        </row>
        <row r="3034">
          <cell r="A3034" t="str">
            <v>Hedge End Wildern</v>
          </cell>
          <cell r="B3034" t="str">
            <v>E05004510</v>
          </cell>
        </row>
        <row r="3035">
          <cell r="A3035" t="str">
            <v>Hedingham</v>
          </cell>
          <cell r="B3035" t="str">
            <v>E05010378</v>
          </cell>
        </row>
        <row r="3036">
          <cell r="A3036" t="str">
            <v>Hednesford Green Heath</v>
          </cell>
          <cell r="B3036" t="str">
            <v>E05006911</v>
          </cell>
        </row>
        <row r="3037">
          <cell r="A3037" t="str">
            <v>Hednesford North</v>
          </cell>
          <cell r="B3037" t="str">
            <v>E05006912</v>
          </cell>
        </row>
        <row r="3038">
          <cell r="A3038" t="str">
            <v>Hednesford South</v>
          </cell>
          <cell r="B3038" t="str">
            <v>E05006913</v>
          </cell>
        </row>
        <row r="3039">
          <cell r="A3039" t="str">
            <v>Heene</v>
          </cell>
          <cell r="B3039" t="str">
            <v>E05007700</v>
          </cell>
        </row>
        <row r="3040">
          <cell r="A3040" t="str">
            <v>Heighington &amp; Coniscliffe</v>
          </cell>
          <cell r="B3040" t="str">
            <v>E05010419</v>
          </cell>
        </row>
        <row r="3041">
          <cell r="A3041" t="str">
            <v>Heighington &amp; Washingborough</v>
          </cell>
          <cell r="B3041" t="str">
            <v>E05005626</v>
          </cell>
        </row>
        <row r="3042">
          <cell r="A3042" t="str">
            <v>Hellaby</v>
          </cell>
          <cell r="B3042" t="str">
            <v>E05001022</v>
          </cell>
        </row>
        <row r="3043">
          <cell r="A3043" t="str">
            <v>Hellesdon North West</v>
          </cell>
          <cell r="B3043" t="str">
            <v>E05005768</v>
          </cell>
        </row>
        <row r="3044">
          <cell r="A3044" t="str">
            <v>Hellesdon South East</v>
          </cell>
          <cell r="B3044" t="str">
            <v>E05005769</v>
          </cell>
        </row>
        <row r="3045">
          <cell r="A3045" t="str">
            <v>Hellifield &amp; Long Preston</v>
          </cell>
          <cell r="B3045" t="str">
            <v>E05010778</v>
          </cell>
        </row>
        <row r="3046">
          <cell r="A3046" t="str">
            <v>Hellingly</v>
          </cell>
          <cell r="B3046" t="str">
            <v>E05004006</v>
          </cell>
        </row>
        <row r="3047">
          <cell r="A3047" t="str">
            <v>Helmingham &amp; Coddenham</v>
          </cell>
          <cell r="B3047" t="str">
            <v>E05007144</v>
          </cell>
        </row>
        <row r="3048">
          <cell r="A3048" t="str">
            <v>Helmshore</v>
          </cell>
          <cell r="B3048" t="str">
            <v>E05005324</v>
          </cell>
        </row>
        <row r="3049">
          <cell r="A3049" t="str">
            <v>Helmsley</v>
          </cell>
          <cell r="B3049" t="str">
            <v>E05006302</v>
          </cell>
        </row>
        <row r="3050">
          <cell r="A3050" t="str">
            <v>Helsby</v>
          </cell>
          <cell r="B3050" t="str">
            <v>E05008678</v>
          </cell>
        </row>
        <row r="3051">
          <cell r="A3051" t="str">
            <v>Helston North</v>
          </cell>
          <cell r="B3051" t="str">
            <v>E05009191</v>
          </cell>
        </row>
        <row r="3052">
          <cell r="A3052" t="str">
            <v>Helston South</v>
          </cell>
          <cell r="B3052" t="str">
            <v>E05009192</v>
          </cell>
        </row>
        <row r="3053">
          <cell r="A3053" t="str">
            <v>Hemel Hempstead Town</v>
          </cell>
          <cell r="B3053" t="str">
            <v>E05004705</v>
          </cell>
        </row>
        <row r="3054">
          <cell r="A3054" t="str">
            <v>Hemlington</v>
          </cell>
          <cell r="B3054" t="str">
            <v>E05009859</v>
          </cell>
        </row>
        <row r="3055">
          <cell r="A3055" t="str">
            <v>Hempnall</v>
          </cell>
          <cell r="B3055" t="str">
            <v>E05005897</v>
          </cell>
        </row>
        <row r="3056">
          <cell r="A3056" t="str">
            <v>Hempstead &amp; Wigmore</v>
          </cell>
          <cell r="B3056" t="str">
            <v>E05002253</v>
          </cell>
        </row>
        <row r="3057">
          <cell r="A3057" t="str">
            <v>Hemswell</v>
          </cell>
          <cell r="B3057" t="str">
            <v>E05009643</v>
          </cell>
        </row>
        <row r="3058">
          <cell r="A3058" t="str">
            <v>Hemsworth</v>
          </cell>
          <cell r="B3058" t="str">
            <v>E05001450</v>
          </cell>
        </row>
        <row r="3059">
          <cell r="A3059" t="str">
            <v>Henbury &amp; Brentry</v>
          </cell>
          <cell r="B3059" t="str">
            <v>E05010901</v>
          </cell>
        </row>
        <row r="3060">
          <cell r="A3060" t="str">
            <v>Hendon</v>
          </cell>
          <cell r="B3060" t="str">
            <v>E05000055</v>
          </cell>
        </row>
        <row r="3061">
          <cell r="A3061" t="str">
            <v>Hendreds</v>
          </cell>
          <cell r="B3061" t="str">
            <v>E05009765</v>
          </cell>
        </row>
        <row r="3062">
          <cell r="A3062" t="str">
            <v>Heneage</v>
          </cell>
          <cell r="B3062" t="str">
            <v>E05001717</v>
          </cell>
        </row>
        <row r="3063">
          <cell r="A3063" t="str">
            <v>Henfield</v>
          </cell>
          <cell r="B3063" t="str">
            <v>E05007654</v>
          </cell>
        </row>
        <row r="3064">
          <cell r="A3064" t="str">
            <v>Hengrove &amp; Whitchurch Park</v>
          </cell>
          <cell r="B3064" t="str">
            <v>E05010902</v>
          </cell>
        </row>
        <row r="3065">
          <cell r="A3065" t="str">
            <v>Henley</v>
          </cell>
          <cell r="B3065" t="str">
            <v>E05001223</v>
          </cell>
        </row>
        <row r="3066">
          <cell r="A3066" t="str">
            <v>Henley-in-Arden</v>
          </cell>
          <cell r="B3066" t="str">
            <v>E05010192</v>
          </cell>
        </row>
        <row r="3067">
          <cell r="A3067" t="str">
            <v>Henley-on-Thames</v>
          </cell>
          <cell r="B3067" t="str">
            <v>E05009745</v>
          </cell>
        </row>
        <row r="3068">
          <cell r="A3068" t="str">
            <v>Hensingham</v>
          </cell>
          <cell r="B3068" t="str">
            <v>E05003194</v>
          </cell>
        </row>
        <row r="3069">
          <cell r="A3069" t="str">
            <v>Herefordshire</v>
          </cell>
          <cell r="B3069" t="str">
            <v>E06000019</v>
          </cell>
        </row>
        <row r="3070">
          <cell r="A3070" t="str">
            <v>Hermitage</v>
          </cell>
          <cell r="B3070" t="str">
            <v>E05010109</v>
          </cell>
        </row>
        <row r="3071">
          <cell r="A3071" t="str">
            <v>Herne &amp; Broomfield</v>
          </cell>
          <cell r="B3071" t="str">
            <v>E05010398</v>
          </cell>
        </row>
        <row r="3072">
          <cell r="A3072" t="str">
            <v>Herne Hill</v>
          </cell>
          <cell r="B3072" t="str">
            <v>E05000423</v>
          </cell>
        </row>
        <row r="3073">
          <cell r="A3073" t="str">
            <v>Heron</v>
          </cell>
          <cell r="B3073" t="str">
            <v>E05010399</v>
          </cell>
        </row>
        <row r="3074">
          <cell r="A3074" t="str">
            <v>Herongate, Ingrave &amp; West Horndon</v>
          </cell>
          <cell r="B3074" t="str">
            <v>E05004071</v>
          </cell>
        </row>
        <row r="3075">
          <cell r="A3075" t="str">
            <v>Hersham Village</v>
          </cell>
          <cell r="B3075" t="str">
            <v>E05011077</v>
          </cell>
        </row>
        <row r="3076">
          <cell r="A3076" t="str">
            <v>Herstmonceux</v>
          </cell>
          <cell r="B3076" t="str">
            <v>E05004007</v>
          </cell>
        </row>
        <row r="3077">
          <cell r="A3077" t="str">
            <v>Hertford</v>
          </cell>
          <cell r="B3077" t="str">
            <v>E05006327</v>
          </cell>
        </row>
        <row r="3078">
          <cell r="A3078" t="str">
            <v>Hertford Bengeo</v>
          </cell>
          <cell r="B3078" t="str">
            <v>E05004725</v>
          </cell>
        </row>
        <row r="3079">
          <cell r="A3079" t="str">
            <v>Hertford Castle</v>
          </cell>
          <cell r="B3079" t="str">
            <v>E05004726</v>
          </cell>
        </row>
        <row r="3080">
          <cell r="A3080" t="str">
            <v>Hertford Heath</v>
          </cell>
          <cell r="B3080" t="str">
            <v>E05004727</v>
          </cell>
        </row>
        <row r="3081">
          <cell r="A3081" t="str">
            <v>Hertford Kingsmead</v>
          </cell>
          <cell r="B3081" t="str">
            <v>E05004728</v>
          </cell>
        </row>
        <row r="3082">
          <cell r="A3082" t="str">
            <v>Hertford Rural North</v>
          </cell>
          <cell r="B3082" t="str">
            <v>E05004729</v>
          </cell>
        </row>
        <row r="3083">
          <cell r="A3083" t="str">
            <v>Hertford Rural South</v>
          </cell>
          <cell r="B3083" t="str">
            <v>E05004730</v>
          </cell>
        </row>
        <row r="3084">
          <cell r="A3084" t="str">
            <v>Hertford Sele</v>
          </cell>
          <cell r="B3084" t="str">
            <v>E05004731</v>
          </cell>
        </row>
        <row r="3085">
          <cell r="A3085" t="str">
            <v>Hertsmere</v>
          </cell>
          <cell r="B3085" t="str">
            <v>E07000098</v>
          </cell>
        </row>
        <row r="3086">
          <cell r="A3086" t="str">
            <v>Hesket</v>
          </cell>
          <cell r="B3086" t="str">
            <v>E05003215</v>
          </cell>
        </row>
        <row r="3087">
          <cell r="A3087" t="str">
            <v>Hesketh-with-Becconsall</v>
          </cell>
          <cell r="B3087" t="str">
            <v>E05005366</v>
          </cell>
        </row>
        <row r="3088">
          <cell r="A3088" t="str">
            <v>Hessle</v>
          </cell>
          <cell r="B3088" t="str">
            <v>E05001698</v>
          </cell>
        </row>
        <row r="3089">
          <cell r="A3089" t="str">
            <v>Hesters Way</v>
          </cell>
          <cell r="B3089" t="str">
            <v>E05004294</v>
          </cell>
        </row>
        <row r="3090">
          <cell r="A3090" t="str">
            <v>Heston Central</v>
          </cell>
          <cell r="B3090" t="str">
            <v>E05000355</v>
          </cell>
        </row>
        <row r="3091">
          <cell r="A3091" t="str">
            <v>Heston East</v>
          </cell>
          <cell r="B3091" t="str">
            <v>E05000356</v>
          </cell>
        </row>
        <row r="3092">
          <cell r="A3092" t="str">
            <v>Heston West</v>
          </cell>
          <cell r="B3092" t="str">
            <v>E05000357</v>
          </cell>
        </row>
        <row r="3093">
          <cell r="A3093" t="str">
            <v>Heswall</v>
          </cell>
          <cell r="B3093" t="str">
            <v>E05000962</v>
          </cell>
        </row>
        <row r="3094">
          <cell r="A3094" t="str">
            <v>Hethersett</v>
          </cell>
          <cell r="B3094" t="str">
            <v>E05005922</v>
          </cell>
        </row>
        <row r="3095">
          <cell r="A3095" t="str">
            <v>Hetton</v>
          </cell>
          <cell r="B3095" t="str">
            <v>E05001159</v>
          </cell>
        </row>
        <row r="3096">
          <cell r="A3096" t="str">
            <v>Hevingham</v>
          </cell>
          <cell r="B3096" t="str">
            <v>E05005770</v>
          </cell>
        </row>
        <row r="3097">
          <cell r="A3097" t="str">
            <v>Hewelsfield &amp; Woolaston</v>
          </cell>
          <cell r="B3097" t="str">
            <v>E05004349</v>
          </cell>
        </row>
        <row r="3098">
          <cell r="A3098" t="str">
            <v>Heworth</v>
          </cell>
          <cell r="B3098" t="str">
            <v>E05010320</v>
          </cell>
        </row>
        <row r="3099">
          <cell r="A3099" t="str">
            <v>Heworth Without</v>
          </cell>
          <cell r="B3099" t="str">
            <v>E05010321</v>
          </cell>
        </row>
        <row r="3100">
          <cell r="A3100" t="str">
            <v>Hexham Central with Acomb</v>
          </cell>
          <cell r="B3100" t="str">
            <v>E05009123</v>
          </cell>
        </row>
        <row r="3101">
          <cell r="A3101" t="str">
            <v>Hexham East</v>
          </cell>
          <cell r="B3101" t="str">
            <v>E05009124</v>
          </cell>
        </row>
        <row r="3102">
          <cell r="A3102" t="str">
            <v>Hexham West</v>
          </cell>
          <cell r="B3102" t="str">
            <v>E05009125</v>
          </cell>
        </row>
        <row r="3103">
          <cell r="A3103" t="str">
            <v>Hextable</v>
          </cell>
          <cell r="B3103" t="str">
            <v>E05009960</v>
          </cell>
        </row>
        <row r="3104">
          <cell r="A3104" t="str">
            <v>Hexthorpe &amp; Balby North</v>
          </cell>
          <cell r="B3104" t="str">
            <v>E05010738</v>
          </cell>
        </row>
        <row r="3105">
          <cell r="A3105" t="str">
            <v>Heybridge East</v>
          </cell>
          <cell r="B3105" t="str">
            <v>E05004194</v>
          </cell>
        </row>
        <row r="3106">
          <cell r="A3106" t="str">
            <v>Heybridge West</v>
          </cell>
          <cell r="B3106" t="str">
            <v>E05004195</v>
          </cell>
        </row>
        <row r="3107">
          <cell r="A3107" t="str">
            <v>Heyfords &amp; Bugbrooke</v>
          </cell>
          <cell r="B3107" t="str">
            <v>E05006040</v>
          </cell>
        </row>
        <row r="3108">
          <cell r="A3108" t="str">
            <v>Heyhouses</v>
          </cell>
          <cell r="B3108" t="str">
            <v>E05005193</v>
          </cell>
        </row>
        <row r="3109">
          <cell r="A3109" t="str">
            <v>Heysham Central</v>
          </cell>
          <cell r="B3109" t="str">
            <v>E05009600</v>
          </cell>
        </row>
        <row r="3110">
          <cell r="A3110" t="str">
            <v>Heysham North</v>
          </cell>
          <cell r="B3110" t="str">
            <v>E05009601</v>
          </cell>
        </row>
        <row r="3111">
          <cell r="A3111" t="str">
            <v>Heysham South</v>
          </cell>
          <cell r="B3111" t="str">
            <v>E05009602</v>
          </cell>
        </row>
        <row r="3112">
          <cell r="A3112" t="str">
            <v>High Barnet</v>
          </cell>
          <cell r="B3112" t="str">
            <v>E05000056</v>
          </cell>
        </row>
        <row r="3113">
          <cell r="A3113" t="str">
            <v>High Easter &amp; the Rodings</v>
          </cell>
          <cell r="B3113" t="str">
            <v>E05009920</v>
          </cell>
        </row>
        <row r="3114">
          <cell r="A3114" t="str">
            <v>High Fell</v>
          </cell>
          <cell r="B3114" t="str">
            <v>E05001077</v>
          </cell>
        </row>
        <row r="3115">
          <cell r="A3115" t="str">
            <v>High Harrogate</v>
          </cell>
          <cell r="B3115" t="str">
            <v>E05006244</v>
          </cell>
        </row>
        <row r="3116">
          <cell r="A3116" t="str">
            <v>High Heath</v>
          </cell>
          <cell r="B3116" t="str">
            <v>E05005852</v>
          </cell>
        </row>
        <row r="3117">
          <cell r="A3117" t="str">
            <v>High Legh</v>
          </cell>
          <cell r="B3117" t="str">
            <v>E05008631</v>
          </cell>
        </row>
        <row r="3118">
          <cell r="A3118" t="str">
            <v>High Littleton</v>
          </cell>
          <cell r="B3118" t="str">
            <v>E05001945</v>
          </cell>
        </row>
        <row r="3119">
          <cell r="A3119" t="str">
            <v>High Ongar, Willingale &amp; The Rodings</v>
          </cell>
          <cell r="B3119" t="str">
            <v>E05004157</v>
          </cell>
        </row>
        <row r="3120">
          <cell r="A3120" t="str">
            <v>High Peak</v>
          </cell>
          <cell r="B3120" t="str">
            <v>E07000037</v>
          </cell>
        </row>
        <row r="3121">
          <cell r="A3121" t="str">
            <v>High Street</v>
          </cell>
          <cell r="B3121" t="str">
            <v>E05000599</v>
          </cell>
        </row>
        <row r="3122">
          <cell r="A3122" t="str">
            <v>High Town</v>
          </cell>
          <cell r="B3122" t="str">
            <v>E05002200</v>
          </cell>
        </row>
        <row r="3123">
          <cell r="A3123" t="str">
            <v>High Weald</v>
          </cell>
          <cell r="B3123" t="str">
            <v>E05007691</v>
          </cell>
        </row>
        <row r="3124">
          <cell r="A3124" t="str">
            <v>Higham</v>
          </cell>
          <cell r="B3124" t="str">
            <v>E05004967</v>
          </cell>
        </row>
        <row r="3125">
          <cell r="A3125" t="str">
            <v>Higham &amp; Pendleside</v>
          </cell>
          <cell r="B3125" t="str">
            <v>E05005260</v>
          </cell>
        </row>
        <row r="3126">
          <cell r="A3126" t="str">
            <v>Higham Ferrers Chichele</v>
          </cell>
          <cell r="B3126" t="str">
            <v>E05010761</v>
          </cell>
        </row>
        <row r="3127">
          <cell r="A3127" t="str">
            <v>Higham Ferrers Lancaster</v>
          </cell>
          <cell r="B3127" t="str">
            <v>E05010762</v>
          </cell>
        </row>
        <row r="3128">
          <cell r="A3128" t="str">
            <v>Higham Hill</v>
          </cell>
          <cell r="B3128" t="str">
            <v>E05000600</v>
          </cell>
        </row>
        <row r="3129">
          <cell r="A3129" t="str">
            <v>Highbridge &amp; Burnham Marine</v>
          </cell>
          <cell r="B3129" t="str">
            <v>E05008907</v>
          </cell>
        </row>
        <row r="3130">
          <cell r="A3130" t="str">
            <v>Highbury East</v>
          </cell>
          <cell r="B3130" t="str">
            <v>E05000372</v>
          </cell>
        </row>
        <row r="3131">
          <cell r="A3131" t="str">
            <v>Highbury West</v>
          </cell>
          <cell r="B3131" t="str">
            <v>E05000373</v>
          </cell>
        </row>
        <row r="3132">
          <cell r="A3132" t="str">
            <v>Highcliffe</v>
          </cell>
          <cell r="B3132" t="str">
            <v>E05003662</v>
          </cell>
        </row>
        <row r="3133">
          <cell r="A3133" t="str">
            <v>Higher Blackley</v>
          </cell>
          <cell r="B3133" t="str">
            <v>E05000705</v>
          </cell>
        </row>
        <row r="3134">
          <cell r="A3134" t="str">
            <v>Higher Croft</v>
          </cell>
          <cell r="B3134" t="str">
            <v>E05001628</v>
          </cell>
        </row>
        <row r="3135">
          <cell r="A3135" t="str">
            <v>Highfield</v>
          </cell>
          <cell r="B3135" t="str">
            <v>E05001651</v>
          </cell>
        </row>
        <row r="3136">
          <cell r="A3136" t="str">
            <v>Highfields &amp; Western Downs</v>
          </cell>
          <cell r="B3136" t="str">
            <v>E05010489</v>
          </cell>
        </row>
        <row r="3137">
          <cell r="A3137" t="str">
            <v>Highgate</v>
          </cell>
          <cell r="B3137" t="str">
            <v>E05000137</v>
          </cell>
        </row>
        <row r="3138">
          <cell r="A3138" t="str">
            <v>Highlands</v>
          </cell>
          <cell r="B3138" t="str">
            <v>E05000202</v>
          </cell>
        </row>
        <row r="3139">
          <cell r="A3139" t="str">
            <v>Highley</v>
          </cell>
          <cell r="B3139" t="str">
            <v>E05008161</v>
          </cell>
        </row>
        <row r="3140">
          <cell r="A3140" t="str">
            <v>Highnam with Haw Bridge</v>
          </cell>
          <cell r="B3140" t="str">
            <v>E05004418</v>
          </cell>
        </row>
        <row r="3141">
          <cell r="A3141" t="str">
            <v>Highwoods</v>
          </cell>
          <cell r="B3141" t="str">
            <v>E05010830</v>
          </cell>
        </row>
        <row r="3142">
          <cell r="A3142" t="str">
            <v>Hildenborough</v>
          </cell>
          <cell r="B3142" t="str">
            <v>E05009579</v>
          </cell>
        </row>
        <row r="3143">
          <cell r="A3143" t="str">
            <v>Hilgay with Denver</v>
          </cell>
          <cell r="B3143" t="str">
            <v>E05005817</v>
          </cell>
        </row>
        <row r="3144">
          <cell r="A3144" t="str">
            <v>Hill</v>
          </cell>
          <cell r="B3144" t="str">
            <v>E05009018</v>
          </cell>
        </row>
        <row r="3145">
          <cell r="A3145" t="str">
            <v>Hill Forts</v>
          </cell>
          <cell r="B3145" t="str">
            <v>E05010005</v>
          </cell>
        </row>
        <row r="3146">
          <cell r="A3146" t="str">
            <v>Hill Head</v>
          </cell>
          <cell r="B3146" t="str">
            <v>E05004521</v>
          </cell>
        </row>
        <row r="3147">
          <cell r="A3147" t="str">
            <v>Hill Top</v>
          </cell>
          <cell r="B3147" t="str">
            <v>E05009837</v>
          </cell>
        </row>
        <row r="3148">
          <cell r="A3148" t="str">
            <v>Hillcrest</v>
          </cell>
          <cell r="B3148" t="str">
            <v>E05003195</v>
          </cell>
        </row>
        <row r="3149">
          <cell r="A3149" t="str">
            <v>Hillfields</v>
          </cell>
          <cell r="B3149" t="str">
            <v>E05010903</v>
          </cell>
        </row>
        <row r="3150">
          <cell r="A3150" t="str">
            <v>Hillingdon</v>
          </cell>
          <cell r="B3150" t="str">
            <v>E09000017</v>
          </cell>
        </row>
        <row r="3151">
          <cell r="A3151" t="str">
            <v>Hillingdon East</v>
          </cell>
          <cell r="B3151" t="str">
            <v>E05000332</v>
          </cell>
        </row>
        <row r="3152">
          <cell r="A3152" t="str">
            <v>Hillmorton</v>
          </cell>
          <cell r="B3152" t="str">
            <v>E05008979</v>
          </cell>
        </row>
        <row r="3153">
          <cell r="A3153" t="str">
            <v>Hillrise</v>
          </cell>
          <cell r="B3153" t="str">
            <v>E05000374</v>
          </cell>
        </row>
        <row r="3154">
          <cell r="A3154" t="str">
            <v>Hillsborough</v>
          </cell>
          <cell r="B3154" t="str">
            <v>E05010872</v>
          </cell>
        </row>
        <row r="3155">
          <cell r="A3155" t="str">
            <v>Hillside</v>
          </cell>
          <cell r="B3155" t="str">
            <v>E05000462</v>
          </cell>
        </row>
        <row r="3156">
          <cell r="A3156" t="str">
            <v>Hilltop &amp; Townsend</v>
          </cell>
          <cell r="B3156" t="str">
            <v>E05002644</v>
          </cell>
        </row>
        <row r="3157">
          <cell r="A3157" t="str">
            <v>Hilperton</v>
          </cell>
          <cell r="B3157" t="str">
            <v>E05008364</v>
          </cell>
        </row>
        <row r="3158">
          <cell r="A3158" t="str">
            <v>Hilsea</v>
          </cell>
          <cell r="B3158" t="str">
            <v>E05002449</v>
          </cell>
        </row>
        <row r="3159">
          <cell r="A3159" t="str">
            <v>Hiltingbury East</v>
          </cell>
          <cell r="B3159" t="str">
            <v>E05004511</v>
          </cell>
        </row>
        <row r="3160">
          <cell r="A3160" t="str">
            <v>Hiltingbury West</v>
          </cell>
          <cell r="B3160" t="str">
            <v>E05004512</v>
          </cell>
        </row>
        <row r="3161">
          <cell r="A3161" t="str">
            <v>Hilton</v>
          </cell>
          <cell r="B3161" t="str">
            <v>E05008813</v>
          </cell>
        </row>
        <row r="3162">
          <cell r="A3162" t="str">
            <v>Himley &amp; Swindon</v>
          </cell>
          <cell r="B3162" t="str">
            <v>E05006998</v>
          </cell>
        </row>
        <row r="3163">
          <cell r="A3163" t="str">
            <v>Hinchley Wood &amp; Weston Green</v>
          </cell>
          <cell r="B3163" t="str">
            <v>E05011078</v>
          </cell>
        </row>
        <row r="3164">
          <cell r="A3164" t="str">
            <v>Hinckley &amp; Bosworth</v>
          </cell>
          <cell r="B3164" t="str">
            <v>E07000132</v>
          </cell>
        </row>
        <row r="3165">
          <cell r="A3165" t="str">
            <v>Hinckley Castle</v>
          </cell>
          <cell r="B3165" t="str">
            <v>E05005487</v>
          </cell>
        </row>
        <row r="3166">
          <cell r="A3166" t="str">
            <v>Hinckley Clarendon</v>
          </cell>
          <cell r="B3166" t="str">
            <v>E05005488</v>
          </cell>
        </row>
        <row r="3167">
          <cell r="A3167" t="str">
            <v>Hinckley De Montfort</v>
          </cell>
          <cell r="B3167" t="str">
            <v>E05005489</v>
          </cell>
        </row>
        <row r="3168">
          <cell r="A3168" t="str">
            <v>Hinckley Trinity</v>
          </cell>
          <cell r="B3168" t="str">
            <v>E05005490</v>
          </cell>
        </row>
        <row r="3169">
          <cell r="A3169" t="str">
            <v>Hindhead</v>
          </cell>
          <cell r="B3169" t="str">
            <v>E05007436</v>
          </cell>
        </row>
        <row r="3170">
          <cell r="A3170" t="str">
            <v>Hindley</v>
          </cell>
          <cell r="B3170" t="str">
            <v>E05000849</v>
          </cell>
        </row>
        <row r="3171">
          <cell r="A3171" t="str">
            <v>Hindley Green</v>
          </cell>
          <cell r="B3171" t="str">
            <v>E05000850</v>
          </cell>
        </row>
        <row r="3172">
          <cell r="A3172" t="str">
            <v>Hindpool</v>
          </cell>
          <cell r="B3172" t="str">
            <v>E05003150</v>
          </cell>
        </row>
        <row r="3173">
          <cell r="A3173" t="str">
            <v>Hingham &amp; Deopham</v>
          </cell>
          <cell r="B3173" t="str">
            <v>E05005898</v>
          </cell>
        </row>
        <row r="3174">
          <cell r="A3174" t="str">
            <v>Hinksey Park</v>
          </cell>
          <cell r="B3174" t="str">
            <v>E05006553</v>
          </cell>
        </row>
        <row r="3175">
          <cell r="A3175" t="str">
            <v>Hinton &amp; Hunderton</v>
          </cell>
          <cell r="B3175" t="str">
            <v>E05009459</v>
          </cell>
        </row>
        <row r="3176">
          <cell r="A3176" t="str">
            <v>Hipperholme &amp; Lightcliffe</v>
          </cell>
          <cell r="B3176" t="str">
            <v>E05001375</v>
          </cell>
        </row>
        <row r="3177">
          <cell r="A3177" t="str">
            <v>Hipswell</v>
          </cell>
          <cell r="B3177" t="str">
            <v>E05006282</v>
          </cell>
        </row>
        <row r="3178">
          <cell r="A3178" t="str">
            <v>Hirst</v>
          </cell>
          <cell r="B3178" t="str">
            <v>E05009126</v>
          </cell>
        </row>
        <row r="3179">
          <cell r="A3179" t="str">
            <v>Histon &amp; Impington</v>
          </cell>
          <cell r="B3179" t="str">
            <v>E05002807</v>
          </cell>
        </row>
        <row r="3180">
          <cell r="A3180" t="str">
            <v>Hitchin Bearton</v>
          </cell>
          <cell r="B3180" t="str">
            <v>E05004768</v>
          </cell>
        </row>
        <row r="3181">
          <cell r="A3181" t="str">
            <v>Hitchin Highbury</v>
          </cell>
          <cell r="B3181" t="str">
            <v>E05004769</v>
          </cell>
        </row>
        <row r="3182">
          <cell r="A3182" t="str">
            <v>Hitchin Oughton</v>
          </cell>
          <cell r="B3182" t="str">
            <v>E05004770</v>
          </cell>
        </row>
        <row r="3183">
          <cell r="A3183" t="str">
            <v>Hitchin Priory</v>
          </cell>
          <cell r="B3183" t="str">
            <v>E05004771</v>
          </cell>
        </row>
        <row r="3184">
          <cell r="A3184" t="str">
            <v>Hitchin Walsworth</v>
          </cell>
          <cell r="B3184" t="str">
            <v>E05004772</v>
          </cell>
        </row>
        <row r="3185">
          <cell r="A3185" t="str">
            <v>Hitchwood, Offa &amp; Hoo</v>
          </cell>
          <cell r="B3185" t="str">
            <v>E05004773</v>
          </cell>
        </row>
        <row r="3186">
          <cell r="A3186" t="str">
            <v>Hobbayne</v>
          </cell>
          <cell r="B3186" t="str">
            <v>E05000180</v>
          </cell>
        </row>
        <row r="3187">
          <cell r="A3187" t="str">
            <v>Hockley</v>
          </cell>
          <cell r="B3187" t="str">
            <v>E05010848</v>
          </cell>
        </row>
        <row r="3188">
          <cell r="A3188" t="str">
            <v>Hockley &amp; Ashingdon</v>
          </cell>
          <cell r="B3188" t="str">
            <v>E05010849</v>
          </cell>
        </row>
        <row r="3189">
          <cell r="A3189" t="str">
            <v>Hoddesdon North</v>
          </cell>
          <cell r="B3189" t="str">
            <v>E05009007</v>
          </cell>
        </row>
        <row r="3190">
          <cell r="A3190" t="str">
            <v>Hoddesdon Town &amp; Rye Park</v>
          </cell>
          <cell r="B3190" t="str">
            <v>E05009008</v>
          </cell>
        </row>
        <row r="3191">
          <cell r="A3191" t="str">
            <v>Hodge Hill</v>
          </cell>
          <cell r="B3191" t="str">
            <v>E05001190</v>
          </cell>
        </row>
        <row r="3192">
          <cell r="A3192" t="str">
            <v>Hodnet</v>
          </cell>
          <cell r="B3192" t="str">
            <v>E05008162</v>
          </cell>
        </row>
        <row r="3193">
          <cell r="A3193" t="str">
            <v>Hoe Street</v>
          </cell>
          <cell r="B3193" t="str">
            <v>E05000601</v>
          </cell>
        </row>
        <row r="3194">
          <cell r="A3194" t="str">
            <v>Hoe Valley</v>
          </cell>
          <cell r="B3194" t="str">
            <v>E05010799</v>
          </cell>
        </row>
        <row r="3195">
          <cell r="A3195" t="str">
            <v>Holbeach Hurn</v>
          </cell>
          <cell r="B3195" t="str">
            <v>E05005648</v>
          </cell>
        </row>
        <row r="3196">
          <cell r="A3196" t="str">
            <v>Holbeach Town</v>
          </cell>
          <cell r="B3196" t="str">
            <v>E05005649</v>
          </cell>
        </row>
        <row r="3197">
          <cell r="A3197" t="str">
            <v>Holborn &amp; Covent Garden</v>
          </cell>
          <cell r="B3197" t="str">
            <v>E05000138</v>
          </cell>
        </row>
        <row r="3198">
          <cell r="A3198" t="str">
            <v>Holborn Hill</v>
          </cell>
          <cell r="B3198" t="str">
            <v>E05003196</v>
          </cell>
        </row>
        <row r="3199">
          <cell r="A3199" t="str">
            <v>Holbrook</v>
          </cell>
          <cell r="B3199" t="str">
            <v>E05001224</v>
          </cell>
        </row>
        <row r="3200">
          <cell r="A3200" t="str">
            <v>Holbrook East</v>
          </cell>
          <cell r="B3200" t="str">
            <v>E05007655</v>
          </cell>
        </row>
        <row r="3201">
          <cell r="A3201" t="str">
            <v>Holbrook West</v>
          </cell>
          <cell r="B3201" t="str">
            <v>E05007656</v>
          </cell>
        </row>
        <row r="3202">
          <cell r="A3202" t="str">
            <v>Holbury &amp; North Blackfield</v>
          </cell>
          <cell r="B3202" t="str">
            <v>E05004597</v>
          </cell>
        </row>
        <row r="3203">
          <cell r="A3203" t="str">
            <v>Holderness</v>
          </cell>
          <cell r="B3203" t="str">
            <v>E05001023</v>
          </cell>
        </row>
        <row r="3204">
          <cell r="A3204" t="str">
            <v>Holditch</v>
          </cell>
          <cell r="B3204" t="str">
            <v>E05006971</v>
          </cell>
        </row>
        <row r="3205">
          <cell r="A3205" t="str">
            <v>Holgate</v>
          </cell>
          <cell r="B3205" t="str">
            <v>E05010322</v>
          </cell>
        </row>
        <row r="3206">
          <cell r="A3206" t="str">
            <v>Holker</v>
          </cell>
          <cell r="B3206" t="str">
            <v>E05003246</v>
          </cell>
        </row>
        <row r="3207">
          <cell r="A3207" t="str">
            <v>Holland</v>
          </cell>
          <cell r="B3207" t="str">
            <v>E05009397</v>
          </cell>
        </row>
        <row r="3208">
          <cell r="A3208" t="str">
            <v>Holland &amp; Kirby</v>
          </cell>
          <cell r="B3208" t="str">
            <v>E05004244</v>
          </cell>
        </row>
        <row r="3209">
          <cell r="A3209" t="str">
            <v>Hollingdean &amp; Stanmer</v>
          </cell>
          <cell r="B3209" t="str">
            <v>E05002426</v>
          </cell>
        </row>
        <row r="3210">
          <cell r="A3210" t="str">
            <v>Hollington</v>
          </cell>
          <cell r="B3210" t="str">
            <v>E05003936</v>
          </cell>
        </row>
        <row r="3211">
          <cell r="A3211" t="str">
            <v>Hollingwood &amp; Inkersall</v>
          </cell>
          <cell r="B3211" t="str">
            <v>E05003329</v>
          </cell>
        </row>
        <row r="3212">
          <cell r="A3212" t="str">
            <v>Hollinwood</v>
          </cell>
          <cell r="B3212" t="str">
            <v>E05000727</v>
          </cell>
        </row>
        <row r="3213">
          <cell r="A3213" t="str">
            <v>Holloway</v>
          </cell>
          <cell r="B3213" t="str">
            <v>E05000375</v>
          </cell>
        </row>
        <row r="3214">
          <cell r="A3214" t="str">
            <v>Holly</v>
          </cell>
          <cell r="B3214" t="str">
            <v>E05008865</v>
          </cell>
        </row>
        <row r="3215">
          <cell r="A3215" t="str">
            <v>Holly Hayes</v>
          </cell>
          <cell r="B3215" t="str">
            <v>E05010110</v>
          </cell>
        </row>
        <row r="3216">
          <cell r="A3216" t="str">
            <v>Hollybush</v>
          </cell>
          <cell r="B3216" t="str">
            <v>E05011065</v>
          </cell>
        </row>
        <row r="3217">
          <cell r="A3217" t="str">
            <v>Hollybush &amp; Longton West</v>
          </cell>
          <cell r="B3217" t="str">
            <v>E05008736</v>
          </cell>
        </row>
        <row r="3218">
          <cell r="A3218" t="str">
            <v>Hollywood</v>
          </cell>
          <cell r="B3218" t="str">
            <v>E05009838</v>
          </cell>
        </row>
        <row r="3219">
          <cell r="A3219" t="str">
            <v>Holmcroft</v>
          </cell>
          <cell r="B3219" t="str">
            <v>E05010490</v>
          </cell>
        </row>
        <row r="3220">
          <cell r="A3220" t="str">
            <v>Holme</v>
          </cell>
          <cell r="B3220" t="str">
            <v>E05003128</v>
          </cell>
        </row>
        <row r="3221">
          <cell r="A3221" t="str">
            <v>Holme Valley North</v>
          </cell>
          <cell r="B3221" t="str">
            <v>E05008561</v>
          </cell>
        </row>
        <row r="3222">
          <cell r="A3222" t="str">
            <v>Holme Valley South</v>
          </cell>
          <cell r="B3222" t="str">
            <v>E05001405</v>
          </cell>
        </row>
        <row r="3223">
          <cell r="A3223" t="str">
            <v>Holmebrook</v>
          </cell>
          <cell r="B3223" t="str">
            <v>E05003330</v>
          </cell>
        </row>
        <row r="3224">
          <cell r="A3224" t="str">
            <v>Holmer</v>
          </cell>
          <cell r="B3224" t="str">
            <v>E05009460</v>
          </cell>
        </row>
        <row r="3225">
          <cell r="A3225" t="str">
            <v>Holmer Green</v>
          </cell>
          <cell r="B3225" t="str">
            <v>E05002645</v>
          </cell>
        </row>
        <row r="3226">
          <cell r="A3226" t="str">
            <v>Holmewood &amp; Heath</v>
          </cell>
          <cell r="B3226" t="str">
            <v>E05003430</v>
          </cell>
        </row>
        <row r="3227">
          <cell r="A3227" t="str">
            <v>Holmwoods</v>
          </cell>
          <cell r="B3227" t="str">
            <v>E05007322</v>
          </cell>
        </row>
        <row r="3228">
          <cell r="A3228" t="str">
            <v>Holsworthy</v>
          </cell>
          <cell r="B3228" t="str">
            <v>E05003625</v>
          </cell>
        </row>
        <row r="3229">
          <cell r="A3229" t="str">
            <v>Holt</v>
          </cell>
          <cell r="B3229" t="str">
            <v>E05005853</v>
          </cell>
        </row>
        <row r="3230">
          <cell r="A3230" t="str">
            <v>Holt &amp; Staverton</v>
          </cell>
          <cell r="B3230" t="str">
            <v>E05008365</v>
          </cell>
        </row>
        <row r="3231">
          <cell r="A3231" t="str">
            <v>Holton-le-Clay &amp; North Thoresby</v>
          </cell>
          <cell r="B3231" t="str">
            <v>E05009884</v>
          </cell>
        </row>
        <row r="3232">
          <cell r="A3232" t="str">
            <v>Holy Trinity</v>
          </cell>
          <cell r="B3232" t="str">
            <v>E05007294</v>
          </cell>
        </row>
        <row r="3233">
          <cell r="A3233" t="str">
            <v>Holybourne &amp; Froyle</v>
          </cell>
          <cell r="B3233" t="str">
            <v>E05004474</v>
          </cell>
        </row>
        <row r="3234">
          <cell r="A3234" t="str">
            <v>Holyrood</v>
          </cell>
          <cell r="B3234" t="str">
            <v>E05000674</v>
          </cell>
        </row>
        <row r="3235">
          <cell r="A3235" t="str">
            <v>Holywell</v>
          </cell>
          <cell r="B3235" t="str">
            <v>E05006554</v>
          </cell>
        </row>
        <row r="3236">
          <cell r="A3236" t="str">
            <v>Holywells</v>
          </cell>
          <cell r="B3236" t="str">
            <v>E05007123</v>
          </cell>
        </row>
        <row r="3237">
          <cell r="A3237" t="str">
            <v>Homelands</v>
          </cell>
          <cell r="B3237" t="str">
            <v>E05004245</v>
          </cell>
        </row>
        <row r="3238">
          <cell r="A3238" t="str">
            <v>Homerton</v>
          </cell>
          <cell r="B3238" t="str">
            <v>E05009376</v>
          </cell>
        </row>
        <row r="3239">
          <cell r="A3239" t="str">
            <v>Homewood</v>
          </cell>
          <cell r="B3239" t="str">
            <v>E05009551</v>
          </cell>
        </row>
        <row r="3240">
          <cell r="A3240" t="str">
            <v>Honeybourne &amp; Pebworth</v>
          </cell>
          <cell r="B3240" t="str">
            <v>E05007916</v>
          </cell>
        </row>
        <row r="3241">
          <cell r="A3241" t="str">
            <v>Honicknowle</v>
          </cell>
          <cell r="B3241" t="str">
            <v>E05002085</v>
          </cell>
        </row>
        <row r="3242">
          <cell r="A3242" t="str">
            <v>Honiton St Michael's</v>
          </cell>
          <cell r="B3242" t="str">
            <v>E05008543</v>
          </cell>
        </row>
        <row r="3243">
          <cell r="A3243" t="str">
            <v>Honiton St Paul's</v>
          </cell>
          <cell r="B3243" t="str">
            <v>E05003475</v>
          </cell>
        </row>
        <row r="3244">
          <cell r="A3244" t="str">
            <v>Hoober</v>
          </cell>
          <cell r="B3244" t="str">
            <v>E05001024</v>
          </cell>
        </row>
        <row r="3245">
          <cell r="A3245" t="str">
            <v>Hook</v>
          </cell>
          <cell r="B3245" t="str">
            <v>E05009359</v>
          </cell>
        </row>
        <row r="3246">
          <cell r="A3246" t="str">
            <v>Hookstone</v>
          </cell>
          <cell r="B3246" t="str">
            <v>E05006245</v>
          </cell>
        </row>
        <row r="3247">
          <cell r="A3247" t="str">
            <v>Hoole</v>
          </cell>
          <cell r="B3247" t="str">
            <v>E05008679</v>
          </cell>
        </row>
        <row r="3248">
          <cell r="A3248" t="str">
            <v>Hope End</v>
          </cell>
          <cell r="B3248" t="str">
            <v>E05009461</v>
          </cell>
        </row>
        <row r="3249">
          <cell r="A3249" t="str">
            <v>Hope Valley</v>
          </cell>
          <cell r="B3249" t="str">
            <v>E05010636</v>
          </cell>
        </row>
        <row r="3250">
          <cell r="A3250" t="str">
            <v>Hopwood Hall</v>
          </cell>
          <cell r="B3250" t="str">
            <v>E05000745</v>
          </cell>
        </row>
        <row r="3251">
          <cell r="A3251" t="str">
            <v>Horam</v>
          </cell>
          <cell r="B3251" t="str">
            <v>E05004008</v>
          </cell>
        </row>
        <row r="3252">
          <cell r="A3252" t="str">
            <v>Horbury &amp; South Ossett</v>
          </cell>
          <cell r="B3252" t="str">
            <v>E05001451</v>
          </cell>
        </row>
        <row r="3253">
          <cell r="A3253" t="str">
            <v>Horden</v>
          </cell>
          <cell r="B3253" t="str">
            <v>E05009065</v>
          </cell>
        </row>
        <row r="3254">
          <cell r="A3254" t="str">
            <v>Hordle</v>
          </cell>
          <cell r="B3254" t="str">
            <v>E05004598</v>
          </cell>
        </row>
        <row r="3255">
          <cell r="A3255" t="str">
            <v>Horfield</v>
          </cell>
          <cell r="B3255" t="str">
            <v>E05010904</v>
          </cell>
        </row>
        <row r="3256">
          <cell r="A3256" t="str">
            <v>Horley Central</v>
          </cell>
          <cell r="B3256" t="str">
            <v>E05007332</v>
          </cell>
        </row>
        <row r="3257">
          <cell r="A3257" t="str">
            <v>Horley East</v>
          </cell>
          <cell r="B3257" t="str">
            <v>E05007333</v>
          </cell>
        </row>
        <row r="3258">
          <cell r="A3258" t="str">
            <v>Horley West</v>
          </cell>
          <cell r="B3258" t="str">
            <v>E05007334</v>
          </cell>
        </row>
        <row r="3259">
          <cell r="A3259" t="str">
            <v>Hornby</v>
          </cell>
          <cell r="B3259" t="str">
            <v>E05008866</v>
          </cell>
        </row>
        <row r="3260">
          <cell r="A3260" t="str">
            <v>Hornby Castle</v>
          </cell>
          <cell r="B3260" t="str">
            <v>E05006283</v>
          </cell>
        </row>
        <row r="3261">
          <cell r="A3261" t="str">
            <v>Horncastle</v>
          </cell>
          <cell r="B3261" t="str">
            <v>E05009885</v>
          </cell>
        </row>
        <row r="3262">
          <cell r="A3262" t="str">
            <v>Horndean Catherington &amp; Lovedean</v>
          </cell>
          <cell r="B3262" t="str">
            <v>E05004475</v>
          </cell>
        </row>
        <row r="3263">
          <cell r="A3263" t="str">
            <v>Horndean Downs</v>
          </cell>
          <cell r="B3263" t="str">
            <v>E05004476</v>
          </cell>
        </row>
        <row r="3264">
          <cell r="A3264" t="str">
            <v>Horndean Hazleton &amp; Blendworth</v>
          </cell>
          <cell r="B3264" t="str">
            <v>E05004477</v>
          </cell>
        </row>
        <row r="3265">
          <cell r="A3265" t="str">
            <v>Horndean Kings</v>
          </cell>
          <cell r="B3265" t="str">
            <v>E05004478</v>
          </cell>
        </row>
        <row r="3266">
          <cell r="A3266" t="str">
            <v>Horndean Murray</v>
          </cell>
          <cell r="B3266" t="str">
            <v>E05004479</v>
          </cell>
        </row>
        <row r="3267">
          <cell r="A3267" t="str">
            <v>Horninglow</v>
          </cell>
          <cell r="B3267" t="str">
            <v>E05006927</v>
          </cell>
        </row>
        <row r="3268">
          <cell r="A3268" t="str">
            <v>Hornsey</v>
          </cell>
          <cell r="B3268" t="str">
            <v>E05000273</v>
          </cell>
        </row>
        <row r="3269">
          <cell r="A3269" t="str">
            <v>Horringer &amp; Whelnetham</v>
          </cell>
          <cell r="B3269" t="str">
            <v>E05007177</v>
          </cell>
        </row>
        <row r="3270">
          <cell r="A3270" t="str">
            <v>Horsehay &amp; Lightmoor</v>
          </cell>
          <cell r="B3270" t="str">
            <v>E05009979</v>
          </cell>
        </row>
        <row r="3271">
          <cell r="A3271" t="str">
            <v>Horsell</v>
          </cell>
          <cell r="B3271" t="str">
            <v>E05010800</v>
          </cell>
        </row>
        <row r="3272">
          <cell r="A3272" t="str">
            <v>Horsfield</v>
          </cell>
          <cell r="B3272" t="str">
            <v>E05005261</v>
          </cell>
        </row>
        <row r="3273">
          <cell r="A3273" t="str">
            <v>Horsford &amp; Felthorpe</v>
          </cell>
          <cell r="B3273" t="str">
            <v>E05005771</v>
          </cell>
        </row>
        <row r="3274">
          <cell r="A3274" t="str">
            <v>Horsforth</v>
          </cell>
          <cell r="B3274" t="str">
            <v>E05001428</v>
          </cell>
        </row>
        <row r="3275">
          <cell r="A3275" t="str">
            <v>Horsham</v>
          </cell>
          <cell r="B3275" t="str">
            <v>E07000227</v>
          </cell>
        </row>
        <row r="3276">
          <cell r="A3276" t="str">
            <v>Horsham Park</v>
          </cell>
          <cell r="B3276" t="str">
            <v>E05007657</v>
          </cell>
        </row>
        <row r="3277">
          <cell r="A3277" t="str">
            <v>Horsley Hill</v>
          </cell>
          <cell r="B3277" t="str">
            <v>E05001145</v>
          </cell>
        </row>
        <row r="3278">
          <cell r="A3278" t="str">
            <v>Horton</v>
          </cell>
          <cell r="B3278" t="str">
            <v>E05007058</v>
          </cell>
        </row>
        <row r="3279">
          <cell r="A3279" t="str">
            <v>Horton &amp; Wraysbury</v>
          </cell>
          <cell r="B3279" t="str">
            <v>E05002363</v>
          </cell>
        </row>
        <row r="3280">
          <cell r="A3280" t="str">
            <v>Horwich &amp; Blackrod</v>
          </cell>
          <cell r="B3280" t="str">
            <v>E05000660</v>
          </cell>
        </row>
        <row r="3281">
          <cell r="A3281" t="str">
            <v>Horwich North East</v>
          </cell>
          <cell r="B3281" t="str">
            <v>E05000661</v>
          </cell>
        </row>
        <row r="3282">
          <cell r="A3282" t="str">
            <v>Hotham</v>
          </cell>
          <cell r="B3282" t="str">
            <v>E05009813</v>
          </cell>
        </row>
        <row r="3283">
          <cell r="A3283" t="str">
            <v>Hotwells &amp; Harbourside</v>
          </cell>
          <cell r="B3283" t="str">
            <v>E05010905</v>
          </cell>
        </row>
        <row r="3284">
          <cell r="A3284" t="str">
            <v>Hough Green</v>
          </cell>
          <cell r="B3284" t="str">
            <v>E05001591</v>
          </cell>
        </row>
        <row r="3285">
          <cell r="A3285" t="str">
            <v>Houghton</v>
          </cell>
          <cell r="B3285" t="str">
            <v>E05001160</v>
          </cell>
        </row>
        <row r="3286">
          <cell r="A3286" t="str">
            <v>Houghton Conquest &amp; Haynes</v>
          </cell>
          <cell r="B3286" t="str">
            <v>E05008794</v>
          </cell>
        </row>
        <row r="3287">
          <cell r="A3287" t="str">
            <v>Houghton Hall</v>
          </cell>
          <cell r="B3287" t="str">
            <v>E05008795</v>
          </cell>
        </row>
        <row r="3288">
          <cell r="A3288" t="str">
            <v>Hounslow</v>
          </cell>
          <cell r="B3288" t="str">
            <v>E09000018</v>
          </cell>
        </row>
        <row r="3289">
          <cell r="A3289" t="str">
            <v>Hounslow Central</v>
          </cell>
          <cell r="B3289" t="str">
            <v>E05000358</v>
          </cell>
        </row>
        <row r="3290">
          <cell r="A3290" t="str">
            <v>Hounslow Heath</v>
          </cell>
          <cell r="B3290" t="str">
            <v>E05000359</v>
          </cell>
        </row>
        <row r="3291">
          <cell r="A3291" t="str">
            <v>Hounslow South</v>
          </cell>
          <cell r="B3291" t="str">
            <v>E05000360</v>
          </cell>
        </row>
        <row r="3292">
          <cell r="A3292" t="str">
            <v>Hounslow West</v>
          </cell>
          <cell r="B3292" t="str">
            <v>E05000361</v>
          </cell>
        </row>
        <row r="3293">
          <cell r="A3293" t="str">
            <v>Hove Park</v>
          </cell>
          <cell r="B3293" t="str">
            <v>E05002436</v>
          </cell>
        </row>
        <row r="3294">
          <cell r="A3294" t="str">
            <v>Hoveton</v>
          </cell>
          <cell r="B3294" t="str">
            <v>E05005854</v>
          </cell>
        </row>
        <row r="3295">
          <cell r="A3295" t="str">
            <v>Hovingham</v>
          </cell>
          <cell r="B3295" t="str">
            <v>E05006303</v>
          </cell>
        </row>
        <row r="3296">
          <cell r="A3296" t="str">
            <v>Howard Town</v>
          </cell>
          <cell r="B3296" t="str">
            <v>E05010637</v>
          </cell>
        </row>
        <row r="3297">
          <cell r="A3297" t="str">
            <v>Howden</v>
          </cell>
          <cell r="B3297" t="str">
            <v>E05001699</v>
          </cell>
        </row>
        <row r="3298">
          <cell r="A3298" t="str">
            <v>Howdenshire</v>
          </cell>
          <cell r="B3298" t="str">
            <v>E05001700</v>
          </cell>
        </row>
        <row r="3299">
          <cell r="A3299" t="str">
            <v>Howdon</v>
          </cell>
          <cell r="B3299" t="str">
            <v>E05001121</v>
          </cell>
        </row>
        <row r="3300">
          <cell r="A3300" t="str">
            <v>Howick &amp; Priory</v>
          </cell>
          <cell r="B3300" t="str">
            <v>E05010225</v>
          </cell>
        </row>
        <row r="3301">
          <cell r="A3301" t="str">
            <v>Howlands</v>
          </cell>
          <cell r="B3301" t="str">
            <v>E05011066</v>
          </cell>
        </row>
        <row r="3302">
          <cell r="A3302" t="str">
            <v>Hoxne</v>
          </cell>
          <cell r="B3302" t="str">
            <v>E05007145</v>
          </cell>
        </row>
        <row r="3303">
          <cell r="A3303" t="str">
            <v>Hoxton East &amp; Shoreditch</v>
          </cell>
          <cell r="B3303" t="str">
            <v>E05009377</v>
          </cell>
        </row>
        <row r="3304">
          <cell r="A3304" t="str">
            <v>Hoxton West</v>
          </cell>
          <cell r="B3304" t="str">
            <v>E05009378</v>
          </cell>
        </row>
        <row r="3305">
          <cell r="A3305" t="str">
            <v>Hoylake &amp; Meols</v>
          </cell>
          <cell r="B3305" t="str">
            <v>E05000963</v>
          </cell>
        </row>
        <row r="3306">
          <cell r="A3306" t="str">
            <v>Hoyland Milton</v>
          </cell>
          <cell r="B3306" t="str">
            <v>E05000984</v>
          </cell>
        </row>
        <row r="3307">
          <cell r="A3307" t="str">
            <v>Huby</v>
          </cell>
          <cell r="B3307" t="str">
            <v>E05009677</v>
          </cell>
        </row>
        <row r="3308">
          <cell r="A3308" t="str">
            <v>Hucclecote</v>
          </cell>
          <cell r="B3308" t="str">
            <v>E05008570</v>
          </cell>
        </row>
        <row r="3309">
          <cell r="A3309" t="str">
            <v>Hucknall Central</v>
          </cell>
          <cell r="B3309" t="str">
            <v>E05010678</v>
          </cell>
        </row>
        <row r="3310">
          <cell r="A3310" t="str">
            <v>Hucknall North</v>
          </cell>
          <cell r="B3310" t="str">
            <v>E05010679</v>
          </cell>
        </row>
        <row r="3311">
          <cell r="A3311" t="str">
            <v>Hucknall South</v>
          </cell>
          <cell r="B3311" t="str">
            <v>E05010680</v>
          </cell>
        </row>
        <row r="3312">
          <cell r="A3312" t="str">
            <v>Hucknall West</v>
          </cell>
          <cell r="B3312" t="str">
            <v>E05010681</v>
          </cell>
        </row>
        <row r="3313">
          <cell r="A3313" t="str">
            <v>Hugglescote St John's</v>
          </cell>
          <cell r="B3313" t="str">
            <v>E05010111</v>
          </cell>
        </row>
        <row r="3314">
          <cell r="A3314" t="str">
            <v>Hugglescote St Mary's</v>
          </cell>
          <cell r="B3314" t="str">
            <v>E05010112</v>
          </cell>
        </row>
        <row r="3315">
          <cell r="A3315" t="str">
            <v>Hull Road</v>
          </cell>
          <cell r="B3315" t="str">
            <v>E05010323</v>
          </cell>
        </row>
        <row r="3316">
          <cell r="A3316" t="str">
            <v>Hulland</v>
          </cell>
          <cell r="B3316" t="str">
            <v>E05003356</v>
          </cell>
        </row>
        <row r="3317">
          <cell r="A3317" t="str">
            <v>Hullbridge</v>
          </cell>
          <cell r="B3317" t="str">
            <v>E05010850</v>
          </cell>
        </row>
        <row r="3318">
          <cell r="A3318" t="str">
            <v>Hulme</v>
          </cell>
          <cell r="B3318" t="str">
            <v>E05000706</v>
          </cell>
        </row>
        <row r="3319">
          <cell r="A3319" t="str">
            <v>Hulton</v>
          </cell>
          <cell r="B3319" t="str">
            <v>E05000662</v>
          </cell>
        </row>
        <row r="3320">
          <cell r="A3320" t="str">
            <v>Humberston &amp; New Waltham</v>
          </cell>
          <cell r="B3320" t="str">
            <v>E05001718</v>
          </cell>
        </row>
        <row r="3321">
          <cell r="A3321" t="str">
            <v>Humberstone &amp; Hamilton</v>
          </cell>
          <cell r="B3321" t="str">
            <v>E05010467</v>
          </cell>
        </row>
        <row r="3322">
          <cell r="A3322" t="str">
            <v>Hummersknott</v>
          </cell>
          <cell r="B3322" t="str">
            <v>E05010420</v>
          </cell>
        </row>
        <row r="3323">
          <cell r="A3323" t="str">
            <v>Humshaugh</v>
          </cell>
          <cell r="B3323" t="str">
            <v>E05009128</v>
          </cell>
        </row>
        <row r="3324">
          <cell r="A3324" t="str">
            <v>Huncoat</v>
          </cell>
          <cell r="B3324" t="str">
            <v>E05005212</v>
          </cell>
        </row>
        <row r="3325">
          <cell r="A3325" t="str">
            <v>Hundon</v>
          </cell>
          <cell r="B3325" t="str">
            <v>E05007178</v>
          </cell>
        </row>
        <row r="3326">
          <cell r="A3326" t="str">
            <v>Hungerford</v>
          </cell>
          <cell r="B3326" t="str">
            <v>E05002302</v>
          </cell>
        </row>
        <row r="3327">
          <cell r="A3327" t="str">
            <v>Hunsdon</v>
          </cell>
          <cell r="B3327" t="str">
            <v>E05004732</v>
          </cell>
        </row>
        <row r="3328">
          <cell r="A3328" t="str">
            <v>Hunstanton</v>
          </cell>
          <cell r="B3328" t="str">
            <v>E05005818</v>
          </cell>
        </row>
        <row r="3329">
          <cell r="A3329" t="str">
            <v>Huntingdon East</v>
          </cell>
          <cell r="B3329" t="str">
            <v>E05002771</v>
          </cell>
        </row>
        <row r="3330">
          <cell r="A3330" t="str">
            <v>Huntingdon North</v>
          </cell>
          <cell r="B3330" t="str">
            <v>E05002772</v>
          </cell>
        </row>
        <row r="3331">
          <cell r="A3331" t="str">
            <v>Huntingdon West</v>
          </cell>
          <cell r="B3331" t="str">
            <v>E05008529</v>
          </cell>
        </row>
        <row r="3332">
          <cell r="A3332" t="str">
            <v>Huntingdonshire</v>
          </cell>
          <cell r="B3332" t="str">
            <v>E07000011</v>
          </cell>
        </row>
        <row r="3333">
          <cell r="A3333" t="str">
            <v>Huntington &amp; New Earswick</v>
          </cell>
          <cell r="B3333" t="str">
            <v>E05010324</v>
          </cell>
        </row>
        <row r="3334">
          <cell r="A3334" t="str">
            <v>Huntington &amp; Hatherton</v>
          </cell>
          <cell r="B3334" t="str">
            <v>E05006999</v>
          </cell>
        </row>
        <row r="3335">
          <cell r="A3335" t="str">
            <v>Huntspill &amp; Pawlett</v>
          </cell>
          <cell r="B3335" t="str">
            <v>E05008908</v>
          </cell>
        </row>
        <row r="3336">
          <cell r="A3336" t="str">
            <v>Hurley &amp; Walthams</v>
          </cell>
          <cell r="B3336" t="str">
            <v>E05002364</v>
          </cell>
        </row>
        <row r="3337">
          <cell r="A3337" t="str">
            <v>Hurley &amp; Wood End</v>
          </cell>
          <cell r="B3337" t="str">
            <v>E05007468</v>
          </cell>
        </row>
        <row r="3338">
          <cell r="A3338" t="str">
            <v>Hurst</v>
          </cell>
          <cell r="B3338" t="str">
            <v>E05002383</v>
          </cell>
        </row>
        <row r="3339">
          <cell r="A3339" t="str">
            <v>Hurstpierpoint &amp; Downs</v>
          </cell>
          <cell r="B3339" t="str">
            <v>E05007692</v>
          </cell>
        </row>
        <row r="3340">
          <cell r="A3340" t="str">
            <v>Hurworth</v>
          </cell>
          <cell r="B3340" t="str">
            <v>E05010421</v>
          </cell>
        </row>
        <row r="3341">
          <cell r="A3341" t="str">
            <v>Huthwaite &amp; Brierley</v>
          </cell>
          <cell r="B3341" t="str">
            <v>E05010682</v>
          </cell>
        </row>
        <row r="3342">
          <cell r="A3342" t="str">
            <v>Hutton</v>
          </cell>
          <cell r="B3342" t="str">
            <v>E05001511</v>
          </cell>
        </row>
        <row r="3343">
          <cell r="A3343" t="str">
            <v>Hutton &amp; Locking</v>
          </cell>
          <cell r="B3343" t="str">
            <v>E05010286</v>
          </cell>
        </row>
        <row r="3344">
          <cell r="A3344" t="str">
            <v>Hutton Central</v>
          </cell>
          <cell r="B3344" t="str">
            <v>E05004072</v>
          </cell>
        </row>
        <row r="3345">
          <cell r="A3345" t="str">
            <v>Hutton East</v>
          </cell>
          <cell r="B3345" t="str">
            <v>E05004073</v>
          </cell>
        </row>
        <row r="3346">
          <cell r="A3346" t="str">
            <v>Hutton North</v>
          </cell>
          <cell r="B3346" t="str">
            <v>E05004074</v>
          </cell>
        </row>
        <row r="3347">
          <cell r="A3347" t="str">
            <v>Hutton Rudby</v>
          </cell>
          <cell r="B3347" t="str">
            <v>E05009678</v>
          </cell>
        </row>
        <row r="3348">
          <cell r="A3348" t="str">
            <v>Hutton South</v>
          </cell>
          <cell r="B3348" t="str">
            <v>E05004075</v>
          </cell>
        </row>
        <row r="3349">
          <cell r="A3349" t="str">
            <v>Hyde Godley</v>
          </cell>
          <cell r="B3349" t="str">
            <v>E05000811</v>
          </cell>
        </row>
        <row r="3350">
          <cell r="A3350" t="str">
            <v>Hyde Newton</v>
          </cell>
          <cell r="B3350" t="str">
            <v>E05000812</v>
          </cell>
        </row>
        <row r="3351">
          <cell r="A3351" t="str">
            <v>Hyde Park</v>
          </cell>
          <cell r="B3351" t="str">
            <v>E05000636</v>
          </cell>
        </row>
        <row r="3352">
          <cell r="A3352" t="str">
            <v>Hyde Park &amp; Woodhouse</v>
          </cell>
          <cell r="B3352" t="str">
            <v>E05001429</v>
          </cell>
        </row>
        <row r="3353">
          <cell r="A3353" t="str">
            <v>Hyde Werneth</v>
          </cell>
          <cell r="B3353" t="str">
            <v>E05000813</v>
          </cell>
        </row>
        <row r="3354">
          <cell r="A3354" t="str">
            <v>Hylands</v>
          </cell>
          <cell r="B3354" t="str">
            <v>E05000315</v>
          </cell>
        </row>
        <row r="3355">
          <cell r="A3355" t="str">
            <v>Hyndburn</v>
          </cell>
          <cell r="B3355" t="str">
            <v>E07000120</v>
          </cell>
        </row>
        <row r="3356">
          <cell r="A3356" t="str">
            <v>Hythe</v>
          </cell>
          <cell r="B3356" t="str">
            <v>E05010020</v>
          </cell>
        </row>
        <row r="3357">
          <cell r="A3357" t="str">
            <v>Hythe Rural</v>
          </cell>
          <cell r="B3357" t="str">
            <v>E05010021</v>
          </cell>
        </row>
        <row r="3358">
          <cell r="A3358" t="str">
            <v>Hythe West &amp; Langdown</v>
          </cell>
          <cell r="B3358" t="str">
            <v>E05004599</v>
          </cell>
        </row>
        <row r="3359">
          <cell r="A3359" t="str">
            <v>Ibstock East</v>
          </cell>
          <cell r="B3359" t="str">
            <v>E05010113</v>
          </cell>
        </row>
        <row r="3360">
          <cell r="A3360" t="str">
            <v>Ibstock West</v>
          </cell>
          <cell r="B3360" t="str">
            <v>E05010114</v>
          </cell>
        </row>
        <row r="3361">
          <cell r="A3361" t="str">
            <v>Iceni</v>
          </cell>
          <cell r="B3361" t="str">
            <v>E05007109</v>
          </cell>
        </row>
        <row r="3362">
          <cell r="A3362" t="str">
            <v>Ickenham</v>
          </cell>
          <cell r="B3362" t="str">
            <v>E05000333</v>
          </cell>
        </row>
        <row r="3363">
          <cell r="A3363" t="str">
            <v>Icknield</v>
          </cell>
          <cell r="B3363" t="str">
            <v>E05002201</v>
          </cell>
        </row>
        <row r="3364">
          <cell r="A3364" t="str">
            <v>Idle &amp; Thackley</v>
          </cell>
          <cell r="B3364" t="str">
            <v>E05001353</v>
          </cell>
        </row>
        <row r="3365">
          <cell r="A3365" t="str">
            <v>Iffley Fields</v>
          </cell>
          <cell r="B3365" t="str">
            <v>E05006555</v>
          </cell>
        </row>
        <row r="3366">
          <cell r="A3366" t="str">
            <v>Ifield</v>
          </cell>
          <cell r="B3366" t="str">
            <v>E05007636</v>
          </cell>
        </row>
        <row r="3367">
          <cell r="A3367" t="str">
            <v>Ilfracombe Central</v>
          </cell>
          <cell r="B3367" t="str">
            <v>E05003546</v>
          </cell>
        </row>
        <row r="3368">
          <cell r="A3368" t="str">
            <v>Ilfracombe East</v>
          </cell>
          <cell r="B3368" t="str">
            <v>E05003547</v>
          </cell>
        </row>
        <row r="3369">
          <cell r="A3369" t="str">
            <v>Ilfracombe West</v>
          </cell>
          <cell r="B3369" t="str">
            <v>E05003548</v>
          </cell>
        </row>
        <row r="3370">
          <cell r="A3370" t="str">
            <v>Ilkley</v>
          </cell>
          <cell r="B3370" t="str">
            <v>E05001354</v>
          </cell>
        </row>
        <row r="3371">
          <cell r="A3371" t="str">
            <v>Illingworth &amp; Mixenden</v>
          </cell>
          <cell r="B3371" t="str">
            <v>E05001376</v>
          </cell>
        </row>
        <row r="3372">
          <cell r="A3372" t="str">
            <v>Illogan</v>
          </cell>
          <cell r="B3372" t="str">
            <v>E05009193</v>
          </cell>
        </row>
        <row r="3373">
          <cell r="A3373" t="str">
            <v>Ilminster</v>
          </cell>
          <cell r="B3373" t="str">
            <v>E05006836</v>
          </cell>
        </row>
        <row r="3374">
          <cell r="A3374" t="str">
            <v>Immanuel</v>
          </cell>
          <cell r="B3374" t="str">
            <v>E05005213</v>
          </cell>
        </row>
        <row r="3375">
          <cell r="A3375" t="str">
            <v>Immingham</v>
          </cell>
          <cell r="B3375" t="str">
            <v>E05001719</v>
          </cell>
        </row>
        <row r="3376">
          <cell r="A3376" t="str">
            <v>Ince</v>
          </cell>
          <cell r="B3376" t="str">
            <v>E05000851</v>
          </cell>
        </row>
        <row r="3377">
          <cell r="A3377" t="str">
            <v>Ingatestone, Fryerning &amp; Mountnessing</v>
          </cell>
          <cell r="B3377" t="str">
            <v>E05004076</v>
          </cell>
        </row>
        <row r="3378">
          <cell r="A3378" t="str">
            <v>Ingleby Barwick East</v>
          </cell>
          <cell r="B3378" t="str">
            <v>E05001538</v>
          </cell>
        </row>
        <row r="3379">
          <cell r="A3379" t="str">
            <v>Ingleby Barwick West</v>
          </cell>
          <cell r="B3379" t="str">
            <v>E05001539</v>
          </cell>
        </row>
        <row r="3380">
          <cell r="A3380" t="str">
            <v>Ingleton &amp; Clapham</v>
          </cell>
          <cell r="B3380" t="str">
            <v>E05006198</v>
          </cell>
        </row>
        <row r="3381">
          <cell r="A3381" t="str">
            <v>Ingol</v>
          </cell>
          <cell r="B3381" t="str">
            <v>E05005278</v>
          </cell>
        </row>
        <row r="3382">
          <cell r="A3382" t="str">
            <v>Ingoldmells</v>
          </cell>
          <cell r="B3382" t="str">
            <v>E05009886</v>
          </cell>
        </row>
        <row r="3383">
          <cell r="A3383" t="str">
            <v>Ings</v>
          </cell>
          <cell r="B3383" t="str">
            <v>E05001673</v>
          </cell>
        </row>
        <row r="3384">
          <cell r="A3384" t="str">
            <v>Ingthorpe</v>
          </cell>
          <cell r="B3384" t="str">
            <v>E05001652</v>
          </cell>
        </row>
        <row r="3385">
          <cell r="A3385" t="str">
            <v>Inkberrow</v>
          </cell>
          <cell r="B3385" t="str">
            <v>E05007917</v>
          </cell>
        </row>
        <row r="3386">
          <cell r="A3386" t="str">
            <v>Innsworth with Down Hatherley</v>
          </cell>
          <cell r="B3386" t="str">
            <v>E05004420</v>
          </cell>
        </row>
        <row r="3387">
          <cell r="A3387" t="str">
            <v>Instow</v>
          </cell>
          <cell r="B3387" t="str">
            <v>E05003549</v>
          </cell>
        </row>
        <row r="3388">
          <cell r="A3388" t="str">
            <v>Ipplepen</v>
          </cell>
          <cell r="B3388" t="str">
            <v>E05003602</v>
          </cell>
        </row>
        <row r="3389">
          <cell r="A3389" t="str">
            <v>Ipstones</v>
          </cell>
          <cell r="B3389" t="str">
            <v>E05007059</v>
          </cell>
        </row>
        <row r="3390">
          <cell r="A3390" t="str">
            <v>Ipswich</v>
          </cell>
          <cell r="B3390" t="str">
            <v>E07000202</v>
          </cell>
        </row>
        <row r="3391">
          <cell r="A3391" t="str">
            <v>Irchester</v>
          </cell>
          <cell r="B3391" t="str">
            <v>E05010036</v>
          </cell>
        </row>
        <row r="3392">
          <cell r="A3392" t="str">
            <v>Irlam</v>
          </cell>
          <cell r="B3392" t="str">
            <v>E05000765</v>
          </cell>
        </row>
        <row r="3393">
          <cell r="A3393" t="str">
            <v>Ironbridge Gorge</v>
          </cell>
          <cell r="B3393" t="str">
            <v>E05009980</v>
          </cell>
        </row>
        <row r="3394">
          <cell r="A3394" t="str">
            <v>Ironville &amp; Riddings</v>
          </cell>
          <cell r="B3394" t="str">
            <v>E05003293</v>
          </cell>
        </row>
        <row r="3395">
          <cell r="A3395" t="str">
            <v>Irthing</v>
          </cell>
          <cell r="B3395" t="str">
            <v>E05003170</v>
          </cell>
        </row>
        <row r="3396">
          <cell r="A3396" t="str">
            <v>Irthlingborough John Pyel</v>
          </cell>
          <cell r="B3396" t="str">
            <v>E05010763</v>
          </cell>
        </row>
        <row r="3397">
          <cell r="A3397" t="str">
            <v>Irthlingborough Waterloo</v>
          </cell>
          <cell r="B3397" t="str">
            <v>E05010764</v>
          </cell>
        </row>
        <row r="3398">
          <cell r="A3398" t="str">
            <v>Irwell</v>
          </cell>
          <cell r="B3398" t="str">
            <v>E05005325</v>
          </cell>
        </row>
        <row r="3399">
          <cell r="A3399" t="str">
            <v>Irwell Riverside</v>
          </cell>
          <cell r="B3399" t="str">
            <v>E05000766</v>
          </cell>
        </row>
        <row r="3400">
          <cell r="A3400" t="str">
            <v>Isaac Newton</v>
          </cell>
          <cell r="B3400" t="str">
            <v>E05010166</v>
          </cell>
        </row>
        <row r="3401">
          <cell r="A3401" t="str">
            <v>Isabella</v>
          </cell>
          <cell r="B3401" t="str">
            <v>E05009129</v>
          </cell>
        </row>
        <row r="3402">
          <cell r="A3402" t="str">
            <v>Isbourne</v>
          </cell>
          <cell r="B3402" t="str">
            <v>E05008571</v>
          </cell>
        </row>
        <row r="3403">
          <cell r="A3403" t="str">
            <v>Ise Lodge</v>
          </cell>
          <cell r="B3403" t="str">
            <v>E05005994</v>
          </cell>
        </row>
        <row r="3404">
          <cell r="A3404" t="str">
            <v>Isebrook</v>
          </cell>
          <cell r="B3404" t="str">
            <v>E05010037</v>
          </cell>
        </row>
        <row r="3405">
          <cell r="A3405" t="str">
            <v>Island Gardens</v>
          </cell>
          <cell r="B3405" t="str">
            <v>E05009324</v>
          </cell>
        </row>
        <row r="3406">
          <cell r="A3406" t="str">
            <v>Isle of Oxney</v>
          </cell>
          <cell r="B3406" t="str">
            <v>E05004879</v>
          </cell>
        </row>
        <row r="3407">
          <cell r="A3407" t="str">
            <v>Isle of Wight</v>
          </cell>
          <cell r="B3407" t="str">
            <v>E06000046</v>
          </cell>
        </row>
        <row r="3408">
          <cell r="A3408" t="str">
            <v>Isleham</v>
          </cell>
          <cell r="B3408" t="str">
            <v>E05002727</v>
          </cell>
        </row>
        <row r="3409">
          <cell r="A3409" t="str">
            <v>Islemoor</v>
          </cell>
          <cell r="B3409" t="str">
            <v>E05006837</v>
          </cell>
        </row>
        <row r="3410">
          <cell r="A3410" t="str">
            <v>Isles of Scilly</v>
          </cell>
          <cell r="B3410" t="str">
            <v>E06000053</v>
          </cell>
        </row>
        <row r="3411">
          <cell r="A3411" t="str">
            <v>Isleworth</v>
          </cell>
          <cell r="B3411" t="str">
            <v>E05000362</v>
          </cell>
        </row>
        <row r="3412">
          <cell r="A3412" t="str">
            <v>Islington</v>
          </cell>
          <cell r="B3412" t="str">
            <v>E09000019</v>
          </cell>
        </row>
        <row r="3413">
          <cell r="A3413" t="str">
            <v>Istead Rise</v>
          </cell>
          <cell r="B3413" t="str">
            <v>E05004968</v>
          </cell>
        </row>
        <row r="3414">
          <cell r="A3414" t="str">
            <v>Itchingfield, Slinfold &amp; Warnham</v>
          </cell>
          <cell r="B3414" t="str">
            <v>E05007658</v>
          </cell>
        </row>
        <row r="3415">
          <cell r="A3415" t="str">
            <v>Ivelchester</v>
          </cell>
          <cell r="B3415" t="str">
            <v>E05006838</v>
          </cell>
        </row>
        <row r="3416">
          <cell r="A3416" t="str">
            <v>Iver Heath</v>
          </cell>
          <cell r="B3416" t="str">
            <v>E05010576</v>
          </cell>
        </row>
        <row r="3417">
          <cell r="A3417" t="str">
            <v>Iver Village &amp; Richings Park</v>
          </cell>
          <cell r="B3417" t="str">
            <v>E05010577</v>
          </cell>
        </row>
        <row r="3418">
          <cell r="A3418" t="str">
            <v>Ivybridge East</v>
          </cell>
          <cell r="B3418" t="str">
            <v>E05010135</v>
          </cell>
        </row>
        <row r="3419">
          <cell r="A3419" t="str">
            <v>Ivybridge West</v>
          </cell>
          <cell r="B3419" t="str">
            <v>E05010136</v>
          </cell>
        </row>
        <row r="3420">
          <cell r="A3420" t="str">
            <v>Ixworth</v>
          </cell>
          <cell r="B3420" t="str">
            <v>E05007179</v>
          </cell>
        </row>
        <row r="3421">
          <cell r="A3421" t="str">
            <v>Jacksdale</v>
          </cell>
          <cell r="B3421" t="str">
            <v>E05010683</v>
          </cell>
        </row>
        <row r="3422">
          <cell r="A3422" t="str">
            <v>Jericho &amp; Osney</v>
          </cell>
          <cell r="B3422" t="str">
            <v>E05006556</v>
          </cell>
        </row>
        <row r="3423">
          <cell r="A3423" t="str">
            <v>Jesmond</v>
          </cell>
          <cell r="B3423" t="str">
            <v>E05008948</v>
          </cell>
        </row>
        <row r="3424">
          <cell r="A3424" t="str">
            <v>John O'Gaunt</v>
          </cell>
          <cell r="B3424" t="str">
            <v>E05009603</v>
          </cell>
        </row>
        <row r="3425">
          <cell r="A3425" t="str">
            <v>Joiner's Square</v>
          </cell>
          <cell r="B3425" t="str">
            <v>E05008737</v>
          </cell>
        </row>
        <row r="3426">
          <cell r="A3426" t="str">
            <v>Joyce Green</v>
          </cell>
          <cell r="B3426" t="str">
            <v>E05004931</v>
          </cell>
        </row>
        <row r="3427">
          <cell r="A3427" t="str">
            <v>Joydens Wood</v>
          </cell>
          <cell r="B3427" t="str">
            <v>E05004932</v>
          </cell>
        </row>
        <row r="3428">
          <cell r="A3428" t="str">
            <v>Jubilee</v>
          </cell>
          <cell r="B3428" t="str">
            <v>E05000203</v>
          </cell>
        </row>
        <row r="3429">
          <cell r="A3429" t="str">
            <v>Judd</v>
          </cell>
          <cell r="B3429" t="str">
            <v>E05009580</v>
          </cell>
        </row>
        <row r="3430">
          <cell r="A3430" t="str">
            <v>Jumpers</v>
          </cell>
          <cell r="B3430" t="str">
            <v>E05003663</v>
          </cell>
        </row>
        <row r="3431">
          <cell r="A3431" t="str">
            <v>Junction</v>
          </cell>
          <cell r="B3431" t="str">
            <v>E05000376</v>
          </cell>
        </row>
        <row r="3432">
          <cell r="A3432" t="str">
            <v>Kader</v>
          </cell>
          <cell r="B3432" t="str">
            <v>E05009860</v>
          </cell>
        </row>
        <row r="3433">
          <cell r="A3433" t="str">
            <v>Katesgrove</v>
          </cell>
          <cell r="B3433" t="str">
            <v>E05002323</v>
          </cell>
        </row>
        <row r="3434">
          <cell r="A3434" t="str">
            <v>Kearsley</v>
          </cell>
          <cell r="B3434" t="str">
            <v>E05000663</v>
          </cell>
        </row>
        <row r="3435">
          <cell r="A3435" t="str">
            <v>Kedington</v>
          </cell>
          <cell r="B3435" t="str">
            <v>E05007180</v>
          </cell>
        </row>
        <row r="3436">
          <cell r="A3436" t="str">
            <v>Keele</v>
          </cell>
          <cell r="B3436" t="str">
            <v>E05006972</v>
          </cell>
        </row>
        <row r="3437">
          <cell r="A3437" t="str">
            <v>Kegworth</v>
          </cell>
          <cell r="B3437" t="str">
            <v>E05010115</v>
          </cell>
        </row>
        <row r="3438">
          <cell r="A3438" t="str">
            <v>Keighley Central</v>
          </cell>
          <cell r="B3438" t="str">
            <v>E05001355</v>
          </cell>
        </row>
        <row r="3439">
          <cell r="A3439" t="str">
            <v>Keighley East</v>
          </cell>
          <cell r="B3439" t="str">
            <v>E05001356</v>
          </cell>
        </row>
        <row r="3440">
          <cell r="A3440" t="str">
            <v>Keighley West</v>
          </cell>
          <cell r="B3440" t="str">
            <v>E05001357</v>
          </cell>
        </row>
        <row r="3441">
          <cell r="A3441" t="str">
            <v>Kellet</v>
          </cell>
          <cell r="B3441" t="str">
            <v>E05009604</v>
          </cell>
        </row>
        <row r="3442">
          <cell r="A3442" t="str">
            <v>Kells</v>
          </cell>
          <cell r="B3442" t="str">
            <v>E05003197</v>
          </cell>
        </row>
        <row r="3443">
          <cell r="A3443" t="str">
            <v>Kelsey &amp; Eden Park</v>
          </cell>
          <cell r="B3443" t="str">
            <v>E05000120</v>
          </cell>
        </row>
        <row r="3444">
          <cell r="A3444" t="str">
            <v>Kelsey Wold</v>
          </cell>
          <cell r="B3444" t="str">
            <v>E05009644</v>
          </cell>
        </row>
        <row r="3445">
          <cell r="A3445" t="str">
            <v>Kelvedon &amp; Feering</v>
          </cell>
          <cell r="B3445" t="str">
            <v>E05010379</v>
          </cell>
        </row>
        <row r="3446">
          <cell r="A3446" t="str">
            <v>Kemble</v>
          </cell>
          <cell r="B3446" t="str">
            <v>E05010709</v>
          </cell>
        </row>
        <row r="3447">
          <cell r="A3447" t="str">
            <v>Kempsey</v>
          </cell>
          <cell r="B3447" t="str">
            <v>E05007852</v>
          </cell>
        </row>
        <row r="3448">
          <cell r="A3448" t="str">
            <v>Kempshott</v>
          </cell>
          <cell r="B3448" t="str">
            <v>E05004443</v>
          </cell>
        </row>
        <row r="3449">
          <cell r="A3449" t="str">
            <v>Kempston Central &amp; East</v>
          </cell>
          <cell r="B3449" t="str">
            <v>E05008763</v>
          </cell>
        </row>
        <row r="3450">
          <cell r="A3450" t="str">
            <v>Kempston North</v>
          </cell>
          <cell r="B3450" t="str">
            <v>E05008764</v>
          </cell>
        </row>
        <row r="3451">
          <cell r="A3451" t="str">
            <v>Kempston Rural</v>
          </cell>
          <cell r="B3451" t="str">
            <v>E05008765</v>
          </cell>
        </row>
        <row r="3452">
          <cell r="A3452" t="str">
            <v>Kempston South</v>
          </cell>
          <cell r="B3452" t="str">
            <v>E05008766</v>
          </cell>
        </row>
        <row r="3453">
          <cell r="A3453" t="str">
            <v>Kempston West</v>
          </cell>
          <cell r="B3453" t="str">
            <v>E05008767</v>
          </cell>
        </row>
        <row r="3454">
          <cell r="A3454" t="str">
            <v>Kemsing</v>
          </cell>
          <cell r="B3454" t="str">
            <v>E05005021</v>
          </cell>
        </row>
        <row r="3455">
          <cell r="A3455" t="str">
            <v>Kemsley</v>
          </cell>
          <cell r="B3455" t="str">
            <v>E05009552</v>
          </cell>
        </row>
        <row r="3456">
          <cell r="A3456" t="str">
            <v>Kendal Castle</v>
          </cell>
          <cell r="B3456" t="str">
            <v>E05003247</v>
          </cell>
        </row>
        <row r="3457">
          <cell r="A3457" t="str">
            <v>Kendal Far Cross</v>
          </cell>
          <cell r="B3457" t="str">
            <v>E05003248</v>
          </cell>
        </row>
        <row r="3458">
          <cell r="A3458" t="str">
            <v>Kendal Fell</v>
          </cell>
          <cell r="B3458" t="str">
            <v>E05003249</v>
          </cell>
        </row>
        <row r="3459">
          <cell r="A3459" t="str">
            <v>Kendal Heron Hill</v>
          </cell>
          <cell r="B3459" t="str">
            <v>E05003250</v>
          </cell>
        </row>
        <row r="3460">
          <cell r="A3460" t="str">
            <v>Kendal Highgate</v>
          </cell>
          <cell r="B3460" t="str">
            <v>E05003251</v>
          </cell>
        </row>
        <row r="3461">
          <cell r="A3461" t="str">
            <v>Kendal Kirkland</v>
          </cell>
          <cell r="B3461" t="str">
            <v>E05003252</v>
          </cell>
        </row>
        <row r="3462">
          <cell r="A3462" t="str">
            <v>Kendal Mintsfeet</v>
          </cell>
          <cell r="B3462" t="str">
            <v>E05003253</v>
          </cell>
        </row>
        <row r="3463">
          <cell r="A3463" t="str">
            <v>Kendal Nether</v>
          </cell>
          <cell r="B3463" t="str">
            <v>E05003254</v>
          </cell>
        </row>
        <row r="3464">
          <cell r="A3464" t="str">
            <v>Kendal Oxenholme &amp; Natland</v>
          </cell>
          <cell r="B3464" t="str">
            <v>E05003255</v>
          </cell>
        </row>
        <row r="3465">
          <cell r="A3465" t="str">
            <v>Kendal Parks</v>
          </cell>
          <cell r="B3465" t="str">
            <v>E05003256</v>
          </cell>
        </row>
        <row r="3466">
          <cell r="A3466" t="str">
            <v>Kendal Romney</v>
          </cell>
          <cell r="B3466" t="str">
            <v>E05003257</v>
          </cell>
        </row>
        <row r="3467">
          <cell r="A3467" t="str">
            <v>Kendal Stonecross</v>
          </cell>
          <cell r="B3467" t="str">
            <v>E05003258</v>
          </cell>
        </row>
        <row r="3468">
          <cell r="A3468" t="str">
            <v>Kendal Strickland</v>
          </cell>
          <cell r="B3468" t="str">
            <v>E05003259</v>
          </cell>
        </row>
        <row r="3469">
          <cell r="A3469" t="str">
            <v>Kendal Underley</v>
          </cell>
          <cell r="B3469" t="str">
            <v>E05003260</v>
          </cell>
        </row>
        <row r="3470">
          <cell r="A3470" t="str">
            <v>Kenley</v>
          </cell>
          <cell r="B3470" t="str">
            <v>E05000156</v>
          </cell>
        </row>
        <row r="3471">
          <cell r="A3471" t="str">
            <v>Kenn Valley</v>
          </cell>
          <cell r="B3471" t="str">
            <v>E05003603</v>
          </cell>
        </row>
        <row r="3472">
          <cell r="A3472" t="str">
            <v>Kennington</v>
          </cell>
          <cell r="B3472" t="str">
            <v>E05004880</v>
          </cell>
        </row>
        <row r="3473">
          <cell r="A3473" t="str">
            <v>Kennington &amp; Radley</v>
          </cell>
          <cell r="B3473" t="str">
            <v>E05009766</v>
          </cell>
        </row>
        <row r="3474">
          <cell r="A3474" t="str">
            <v>Kensal Green</v>
          </cell>
          <cell r="B3474" t="str">
            <v>E05000092</v>
          </cell>
        </row>
        <row r="3475">
          <cell r="A3475" t="str">
            <v>Kensington &amp; Chelsea</v>
          </cell>
          <cell r="B3475" t="str">
            <v>E09000020</v>
          </cell>
        </row>
        <row r="3476">
          <cell r="A3476" t="str">
            <v>Kensington &amp; Fairfield</v>
          </cell>
          <cell r="B3476" t="str">
            <v>E05000899</v>
          </cell>
        </row>
        <row r="3477">
          <cell r="A3477" t="str">
            <v>Kentish Town</v>
          </cell>
          <cell r="B3477" t="str">
            <v>E05000139</v>
          </cell>
        </row>
        <row r="3478">
          <cell r="A3478" t="str">
            <v>Kenton</v>
          </cell>
          <cell r="B3478" t="str">
            <v>E05000093</v>
          </cell>
        </row>
        <row r="3479">
          <cell r="A3479" t="str">
            <v>Kenton East</v>
          </cell>
          <cell r="B3479" t="str">
            <v>E05000294</v>
          </cell>
        </row>
        <row r="3480">
          <cell r="A3480" t="str">
            <v>Kenton West</v>
          </cell>
          <cell r="B3480" t="str">
            <v>E05000295</v>
          </cell>
        </row>
        <row r="3481">
          <cell r="A3481" t="str">
            <v>Kenton with Starcross</v>
          </cell>
          <cell r="B3481" t="str">
            <v>E05003604</v>
          </cell>
        </row>
        <row r="3482">
          <cell r="A3482" t="str">
            <v>Kentwood</v>
          </cell>
          <cell r="B3482" t="str">
            <v>E05002324</v>
          </cell>
        </row>
        <row r="3483">
          <cell r="A3483" t="str">
            <v>Kenwith</v>
          </cell>
          <cell r="B3483" t="str">
            <v>E05003626</v>
          </cell>
        </row>
        <row r="3484">
          <cell r="A3484" t="str">
            <v>Keppel</v>
          </cell>
          <cell r="B3484" t="str">
            <v>E05001025</v>
          </cell>
        </row>
        <row r="3485">
          <cell r="A3485" t="str">
            <v>Kerne Bridge</v>
          </cell>
          <cell r="B3485" t="str">
            <v>E05009462</v>
          </cell>
        </row>
        <row r="3486">
          <cell r="A3486" t="str">
            <v>Kersal</v>
          </cell>
          <cell r="B3486" t="str">
            <v>E05000767</v>
          </cell>
        </row>
        <row r="3487">
          <cell r="A3487" t="str">
            <v>Kerswell-with-Combe</v>
          </cell>
          <cell r="B3487" t="str">
            <v>E05003605</v>
          </cell>
        </row>
        <row r="3488">
          <cell r="A3488" t="str">
            <v>Kesgrave East</v>
          </cell>
          <cell r="B3488" t="str">
            <v>E05010442</v>
          </cell>
        </row>
        <row r="3489">
          <cell r="A3489" t="str">
            <v>Kesgrave West</v>
          </cell>
          <cell r="B3489" t="str">
            <v>E05010443</v>
          </cell>
        </row>
        <row r="3490">
          <cell r="A3490" t="str">
            <v>Kessingland</v>
          </cell>
          <cell r="B3490" t="str">
            <v>E05007237</v>
          </cell>
        </row>
        <row r="3491">
          <cell r="A3491" t="str">
            <v>Keswick</v>
          </cell>
          <cell r="B3491" t="str">
            <v>E05003129</v>
          </cell>
        </row>
        <row r="3492">
          <cell r="A3492" t="str">
            <v>Ketley &amp; Overdale</v>
          </cell>
          <cell r="B3492" t="str">
            <v>E05009981</v>
          </cell>
        </row>
        <row r="3493">
          <cell r="A3493" t="str">
            <v>Kettering</v>
          </cell>
          <cell r="B3493" t="str">
            <v>E07000153</v>
          </cell>
        </row>
        <row r="3494">
          <cell r="A3494" t="str">
            <v>Ketton</v>
          </cell>
          <cell r="B3494" t="str">
            <v>E05001810</v>
          </cell>
        </row>
        <row r="3495">
          <cell r="A3495" t="str">
            <v>Kew</v>
          </cell>
          <cell r="B3495" t="str">
            <v>E05000524</v>
          </cell>
        </row>
        <row r="3496">
          <cell r="A3496" t="str">
            <v>Kewhurst</v>
          </cell>
          <cell r="B3496" t="str">
            <v>E05003974</v>
          </cell>
        </row>
        <row r="3497">
          <cell r="A3497" t="str">
            <v>Keynsham East</v>
          </cell>
          <cell r="B3497" t="str">
            <v>E05001946</v>
          </cell>
        </row>
        <row r="3498">
          <cell r="A3498" t="str">
            <v>Keynsham North</v>
          </cell>
          <cell r="B3498" t="str">
            <v>E05001947</v>
          </cell>
        </row>
        <row r="3499">
          <cell r="A3499" t="str">
            <v>Keynsham South</v>
          </cell>
          <cell r="B3499" t="str">
            <v>E05001948</v>
          </cell>
        </row>
        <row r="3500">
          <cell r="A3500" t="str">
            <v>Keyworth &amp; Wolds</v>
          </cell>
          <cell r="B3500" t="str">
            <v>E05009721</v>
          </cell>
        </row>
        <row r="3501">
          <cell r="A3501" t="str">
            <v>Kibworth</v>
          </cell>
          <cell r="B3501" t="str">
            <v>E05005463</v>
          </cell>
        </row>
        <row r="3502">
          <cell r="A3502" t="str">
            <v>Kidbrooke with Hornfair</v>
          </cell>
          <cell r="B3502" t="str">
            <v>E05000223</v>
          </cell>
        </row>
        <row r="3503">
          <cell r="A3503" t="str">
            <v>Kidlington East</v>
          </cell>
          <cell r="B3503" t="str">
            <v>E05010932</v>
          </cell>
        </row>
        <row r="3504">
          <cell r="A3504" t="str">
            <v>Kidlington West</v>
          </cell>
          <cell r="B3504" t="str">
            <v>E05010933</v>
          </cell>
        </row>
        <row r="3505">
          <cell r="A3505" t="str">
            <v>Kidmore End &amp; Whitchurch</v>
          </cell>
          <cell r="B3505" t="str">
            <v>E05009746</v>
          </cell>
        </row>
        <row r="3506">
          <cell r="A3506" t="str">
            <v>Kidsgrove</v>
          </cell>
          <cell r="B3506" t="str">
            <v>E05006973</v>
          </cell>
        </row>
        <row r="3507">
          <cell r="A3507" t="str">
            <v>Kilburn</v>
          </cell>
          <cell r="B3507" t="str">
            <v>E05000094</v>
          </cell>
        </row>
        <row r="3508">
          <cell r="A3508" t="str">
            <v>Kilburn, Denby &amp; Holbrook</v>
          </cell>
          <cell r="B3508" t="str">
            <v>E05008523</v>
          </cell>
        </row>
        <row r="3509">
          <cell r="A3509" t="str">
            <v>Killamarsh East</v>
          </cell>
          <cell r="B3509" t="str">
            <v>E05003431</v>
          </cell>
        </row>
        <row r="3510">
          <cell r="A3510" t="str">
            <v>Killamarsh West</v>
          </cell>
          <cell r="B3510" t="str">
            <v>E05003432</v>
          </cell>
        </row>
        <row r="3511">
          <cell r="A3511" t="str">
            <v>Killingbeck &amp; Seacroft</v>
          </cell>
          <cell r="B3511" t="str">
            <v>E05001430</v>
          </cell>
        </row>
        <row r="3512">
          <cell r="A3512" t="str">
            <v>Killinghall</v>
          </cell>
          <cell r="B3512" t="str">
            <v>E05006246</v>
          </cell>
        </row>
        <row r="3513">
          <cell r="A3513" t="str">
            <v>Killingworth</v>
          </cell>
          <cell r="B3513" t="str">
            <v>E05001122</v>
          </cell>
        </row>
        <row r="3514">
          <cell r="A3514" t="str">
            <v>Kilnhouse</v>
          </cell>
          <cell r="B3514" t="str">
            <v>E05005194</v>
          </cell>
        </row>
        <row r="3515">
          <cell r="A3515" t="str">
            <v>Kimberley</v>
          </cell>
          <cell r="B3515" t="str">
            <v>E05010527</v>
          </cell>
        </row>
        <row r="3516">
          <cell r="A3516" t="str">
            <v>Kimbolton &amp; Staughton</v>
          </cell>
          <cell r="B3516" t="str">
            <v>E05008578</v>
          </cell>
        </row>
        <row r="3517">
          <cell r="A3517" t="str">
            <v>Kimpton</v>
          </cell>
          <cell r="B3517" t="str">
            <v>E05004774</v>
          </cell>
        </row>
        <row r="3518">
          <cell r="A3518" t="str">
            <v>Kineton</v>
          </cell>
          <cell r="B3518" t="str">
            <v>E05010193</v>
          </cell>
        </row>
        <row r="3519">
          <cell r="A3519" t="str">
            <v>King's Cross</v>
          </cell>
          <cell r="B3519" t="str">
            <v>E05000141</v>
          </cell>
        </row>
        <row r="3520">
          <cell r="A3520" t="str">
            <v>King's Forest</v>
          </cell>
          <cell r="B3520" t="str">
            <v>E05005971</v>
          </cell>
        </row>
        <row r="3521">
          <cell r="A3521" t="str">
            <v>King's Hedges</v>
          </cell>
          <cell r="B3521" t="str">
            <v>E05002708</v>
          </cell>
        </row>
        <row r="3522">
          <cell r="A3522" t="str">
            <v>King's Isle</v>
          </cell>
          <cell r="B3522" t="str">
            <v>E05008909</v>
          </cell>
        </row>
        <row r="3523">
          <cell r="A3523" t="str">
            <v>King's Lynn &amp; West Norfolk</v>
          </cell>
          <cell r="B3523" t="str">
            <v>E07000146</v>
          </cell>
        </row>
        <row r="3524">
          <cell r="A3524" t="str">
            <v>King's Park</v>
          </cell>
          <cell r="B3524" t="str">
            <v>E05009379</v>
          </cell>
        </row>
        <row r="3525">
          <cell r="A3525" t="str">
            <v>Kingham, Rollright &amp; Enstone</v>
          </cell>
          <cell r="B3525" t="str">
            <v>E05006642</v>
          </cell>
        </row>
        <row r="3526">
          <cell r="A3526" t="str">
            <v>Kings Acre</v>
          </cell>
          <cell r="B3526" t="str">
            <v>E05009463</v>
          </cell>
        </row>
        <row r="3527">
          <cell r="A3527" t="str">
            <v>Kings Chase</v>
          </cell>
          <cell r="B3527" t="str">
            <v>E05002059</v>
          </cell>
        </row>
        <row r="3528">
          <cell r="A3528" t="str">
            <v>Kings Heath</v>
          </cell>
          <cell r="B3528" t="str">
            <v>E05008833</v>
          </cell>
        </row>
        <row r="3529">
          <cell r="A3529" t="str">
            <v>Kings Hill</v>
          </cell>
          <cell r="B3529" t="str">
            <v>E05009581</v>
          </cell>
        </row>
        <row r="3530">
          <cell r="A3530" t="str">
            <v>Kings Langley</v>
          </cell>
          <cell r="B3530" t="str">
            <v>E05004707</v>
          </cell>
        </row>
        <row r="3531">
          <cell r="A3531" t="str">
            <v>Kings Norton</v>
          </cell>
          <cell r="B3531" t="str">
            <v>E05001191</v>
          </cell>
        </row>
        <row r="3532">
          <cell r="A3532" t="str">
            <v>Kings Park</v>
          </cell>
          <cell r="B3532" t="str">
            <v>E05001674</v>
          </cell>
        </row>
        <row r="3533">
          <cell r="A3533" t="str">
            <v>Kings Somborne &amp; Michelmersh</v>
          </cell>
          <cell r="B3533" t="str">
            <v>E05004642</v>
          </cell>
        </row>
        <row r="3534">
          <cell r="A3534" t="str">
            <v>Kings Sutton</v>
          </cell>
          <cell r="B3534" t="str">
            <v>E05006041</v>
          </cell>
        </row>
        <row r="3535">
          <cell r="A3535" t="str">
            <v>Kings Walk</v>
          </cell>
          <cell r="B3535" t="str">
            <v>E05008867</v>
          </cell>
        </row>
        <row r="3536">
          <cell r="A3536" t="str">
            <v>Kingsbridge</v>
          </cell>
          <cell r="B3536" t="str">
            <v>E05010137</v>
          </cell>
        </row>
        <row r="3537">
          <cell r="A3537" t="str">
            <v>Kingsbrook</v>
          </cell>
          <cell r="B3537" t="str">
            <v>E05008768</v>
          </cell>
        </row>
        <row r="3538">
          <cell r="A3538" t="str">
            <v>Kingsbury</v>
          </cell>
          <cell r="B3538" t="str">
            <v>E05007469</v>
          </cell>
        </row>
        <row r="3539">
          <cell r="A3539" t="str">
            <v>Kingsclere</v>
          </cell>
          <cell r="B3539" t="str">
            <v>E05004444</v>
          </cell>
        </row>
        <row r="3540">
          <cell r="A3540" t="str">
            <v>Kingsgate</v>
          </cell>
          <cell r="B3540" t="str">
            <v>E05005092</v>
          </cell>
        </row>
        <row r="3541">
          <cell r="A3541" t="str">
            <v>Kingsholm &amp; Wotton</v>
          </cell>
          <cell r="B3541" t="str">
            <v>E05010958</v>
          </cell>
        </row>
        <row r="3542">
          <cell r="A3542" t="str">
            <v>Kingshurst &amp; Fordbridge</v>
          </cell>
          <cell r="B3542" t="str">
            <v>E05001290</v>
          </cell>
        </row>
        <row r="3543">
          <cell r="A3543" t="str">
            <v>Kingsley</v>
          </cell>
          <cell r="B3543" t="str">
            <v>E05008680</v>
          </cell>
        </row>
        <row r="3544">
          <cell r="A3544" t="str">
            <v>Kingsmead</v>
          </cell>
          <cell r="B3544" t="str">
            <v>E05001949</v>
          </cell>
        </row>
        <row r="3545">
          <cell r="A3545" t="str">
            <v>Kingstanding</v>
          </cell>
          <cell r="B3545" t="str">
            <v>E05001192</v>
          </cell>
        </row>
        <row r="3546">
          <cell r="A3546" t="str">
            <v>Kingsteignton East</v>
          </cell>
          <cell r="B3546" t="str">
            <v>E05003606</v>
          </cell>
        </row>
        <row r="3547">
          <cell r="A3547" t="str">
            <v>Kingsteignton West</v>
          </cell>
          <cell r="B3547" t="str">
            <v>E05003607</v>
          </cell>
        </row>
        <row r="3548">
          <cell r="A3548" t="str">
            <v>Kingsthorpe</v>
          </cell>
          <cell r="B3548" t="str">
            <v>E05008835</v>
          </cell>
        </row>
        <row r="3549">
          <cell r="A3549" t="str">
            <v>Kingston</v>
          </cell>
          <cell r="B3549" t="str">
            <v>E05003949</v>
          </cell>
        </row>
        <row r="3550">
          <cell r="A3550" t="str">
            <v>Kingston Bagpuize</v>
          </cell>
          <cell r="B3550" t="str">
            <v>E05009767</v>
          </cell>
        </row>
        <row r="3551">
          <cell r="A3551" t="str">
            <v>Kingston upon Hull</v>
          </cell>
          <cell r="B3551" t="str">
            <v>E06000010</v>
          </cell>
        </row>
        <row r="3552">
          <cell r="A3552" t="str">
            <v>Kingston upon Thames</v>
          </cell>
          <cell r="B3552" t="str">
            <v>E09000021</v>
          </cell>
        </row>
        <row r="3553">
          <cell r="A3553" t="str">
            <v>Kingstone</v>
          </cell>
          <cell r="B3553" t="str">
            <v>E05000985</v>
          </cell>
        </row>
        <row r="3554">
          <cell r="A3554" t="str">
            <v>Kingsway</v>
          </cell>
          <cell r="B3554" t="str">
            <v>E05000746</v>
          </cell>
        </row>
        <row r="3555">
          <cell r="A3555" t="str">
            <v>Kingsway with Lincoln Gardens</v>
          </cell>
          <cell r="B3555" t="str">
            <v>E05001742</v>
          </cell>
        </row>
        <row r="3556">
          <cell r="A3556" t="str">
            <v>Kingswinford North &amp; Wall Heath</v>
          </cell>
          <cell r="B3556" t="str">
            <v>E05001247</v>
          </cell>
        </row>
        <row r="3557">
          <cell r="A3557" t="str">
            <v>Kingswinford South</v>
          </cell>
          <cell r="B3557" t="str">
            <v>E05001248</v>
          </cell>
        </row>
        <row r="3558">
          <cell r="A3558" t="str">
            <v>Kingswood</v>
          </cell>
          <cell r="B3558" t="str">
            <v>E05007484</v>
          </cell>
        </row>
        <row r="3559">
          <cell r="A3559" t="str">
            <v>Kingswood &amp; Hazel Leys</v>
          </cell>
          <cell r="B3559" t="str">
            <v>E05010267</v>
          </cell>
        </row>
        <row r="3560">
          <cell r="A3560" t="str">
            <v>Kingswood with Burgh Heath</v>
          </cell>
          <cell r="B3560" t="str">
            <v>E05007335</v>
          </cell>
        </row>
        <row r="3561">
          <cell r="A3561" t="str">
            <v>Kingthorn</v>
          </cell>
          <cell r="B3561" t="str">
            <v>E05006042</v>
          </cell>
        </row>
        <row r="3562">
          <cell r="A3562" t="str">
            <v>Kington</v>
          </cell>
          <cell r="B3562" t="str">
            <v>E05008366</v>
          </cell>
        </row>
        <row r="3563">
          <cell r="A3563" t="str">
            <v>Kinson North</v>
          </cell>
          <cell r="B3563" t="str">
            <v>E05002118</v>
          </cell>
        </row>
        <row r="3564">
          <cell r="A3564" t="str">
            <v>Kinson South</v>
          </cell>
          <cell r="B3564" t="str">
            <v>E05002119</v>
          </cell>
        </row>
        <row r="3565">
          <cell r="A3565" t="str">
            <v>Kintbury</v>
          </cell>
          <cell r="B3565" t="str">
            <v>E05002303</v>
          </cell>
        </row>
        <row r="3566">
          <cell r="A3566" t="str">
            <v>Kinver</v>
          </cell>
          <cell r="B3566" t="str">
            <v>E05007000</v>
          </cell>
        </row>
        <row r="3567">
          <cell r="A3567" t="str">
            <v>Kinwarton</v>
          </cell>
          <cell r="B3567" t="str">
            <v>E05010194</v>
          </cell>
        </row>
        <row r="3568">
          <cell r="A3568" t="str">
            <v>Kippax &amp; Methley</v>
          </cell>
          <cell r="B3568" t="str">
            <v>E05001431</v>
          </cell>
        </row>
        <row r="3569">
          <cell r="A3569" t="str">
            <v>Kirk Hallam &amp; Stanton-by-Dale</v>
          </cell>
          <cell r="B3569" t="str">
            <v>E05010611</v>
          </cell>
        </row>
        <row r="3570">
          <cell r="A3570" t="str">
            <v>Kirkburton</v>
          </cell>
          <cell r="B3570" t="str">
            <v>E05008562</v>
          </cell>
        </row>
        <row r="3571">
          <cell r="A3571" t="str">
            <v>Kirkby Cross &amp; Portland</v>
          </cell>
          <cell r="B3571" t="str">
            <v>E05010685</v>
          </cell>
        </row>
        <row r="3572">
          <cell r="A3572" t="str">
            <v>Kirkby la Thorpe &amp; South Kyme</v>
          </cell>
          <cell r="B3572" t="str">
            <v>E05005627</v>
          </cell>
        </row>
        <row r="3573">
          <cell r="A3573" t="str">
            <v>Kirkby Malzeard</v>
          </cell>
          <cell r="B3573" t="str">
            <v>E05006247</v>
          </cell>
        </row>
        <row r="3574">
          <cell r="A3574" t="str">
            <v>Kirkby Stephen</v>
          </cell>
          <cell r="B3574" t="str">
            <v>E05003216</v>
          </cell>
        </row>
        <row r="3575">
          <cell r="A3575" t="str">
            <v>Kirkby Thore</v>
          </cell>
          <cell r="B3575" t="str">
            <v>E05003217</v>
          </cell>
        </row>
        <row r="3576">
          <cell r="A3576" t="str">
            <v>Kirkbymoorside</v>
          </cell>
          <cell r="B3576" t="str">
            <v>E05006304</v>
          </cell>
        </row>
        <row r="3577">
          <cell r="A3577" t="str">
            <v>Kirkdale</v>
          </cell>
          <cell r="B3577" t="str">
            <v>E05000900</v>
          </cell>
        </row>
        <row r="3578">
          <cell r="A3578" t="str">
            <v>Kirkgate</v>
          </cell>
          <cell r="B3578" t="str">
            <v>E05009497</v>
          </cell>
        </row>
        <row r="3579">
          <cell r="A3579" t="str">
            <v>Kirkham North</v>
          </cell>
          <cell r="B3579" t="str">
            <v>E05005195</v>
          </cell>
        </row>
        <row r="3580">
          <cell r="A3580" t="str">
            <v>Kirkham South</v>
          </cell>
          <cell r="B3580" t="str">
            <v>E05005196</v>
          </cell>
        </row>
        <row r="3581">
          <cell r="A3581" t="str">
            <v>Kirkleatham</v>
          </cell>
          <cell r="B3581" t="str">
            <v>E05001512</v>
          </cell>
        </row>
        <row r="3582">
          <cell r="A3582" t="str">
            <v>Kirklees</v>
          </cell>
          <cell r="B3582" t="str">
            <v>E08000034</v>
          </cell>
        </row>
        <row r="3583">
          <cell r="A3583" t="str">
            <v>Kirkley</v>
          </cell>
          <cell r="B3583" t="str">
            <v>E05007238</v>
          </cell>
        </row>
        <row r="3584">
          <cell r="A3584" t="str">
            <v>Kirkoswald</v>
          </cell>
          <cell r="B3584" t="str">
            <v>E05003218</v>
          </cell>
        </row>
        <row r="3585">
          <cell r="A3585" t="str">
            <v>Kirkstall</v>
          </cell>
          <cell r="B3585" t="str">
            <v>E05001432</v>
          </cell>
        </row>
        <row r="3586">
          <cell r="A3586" t="str">
            <v>Kirton</v>
          </cell>
          <cell r="B3586" t="str">
            <v>E05010444</v>
          </cell>
        </row>
        <row r="3587">
          <cell r="A3587" t="str">
            <v>Kirton &amp; Frampton</v>
          </cell>
          <cell r="B3587" t="str">
            <v>E05009625</v>
          </cell>
        </row>
        <row r="3588">
          <cell r="A3588" t="str">
            <v>Kitty Brewster</v>
          </cell>
          <cell r="B3588" t="str">
            <v>E05009130</v>
          </cell>
        </row>
        <row r="3589">
          <cell r="A3589" t="str">
            <v>Knaphill</v>
          </cell>
          <cell r="B3589" t="str">
            <v>E05010801</v>
          </cell>
        </row>
        <row r="3590">
          <cell r="A3590" t="str">
            <v>Knaresborough East</v>
          </cell>
          <cell r="B3590" t="str">
            <v>E05006248</v>
          </cell>
        </row>
        <row r="3591">
          <cell r="A3591" t="str">
            <v>Knaresborough King James</v>
          </cell>
          <cell r="B3591" t="str">
            <v>E05006249</v>
          </cell>
        </row>
        <row r="3592">
          <cell r="A3592" t="str">
            <v>Knaresborough Scriven Park</v>
          </cell>
          <cell r="B3592" t="str">
            <v>E05006250</v>
          </cell>
        </row>
        <row r="3593">
          <cell r="A3593" t="str">
            <v>Knebworth</v>
          </cell>
          <cell r="B3593" t="str">
            <v>E05004775</v>
          </cell>
        </row>
        <row r="3594">
          <cell r="A3594" t="str">
            <v>Knellwood</v>
          </cell>
          <cell r="B3594" t="str">
            <v>E05008994</v>
          </cell>
        </row>
        <row r="3595">
          <cell r="A3595" t="str">
            <v>Knight's Hill</v>
          </cell>
          <cell r="B3595" t="str">
            <v>E05000424</v>
          </cell>
        </row>
        <row r="3596">
          <cell r="A3596" t="str">
            <v>Knighton</v>
          </cell>
          <cell r="B3596" t="str">
            <v>E05010468</v>
          </cell>
        </row>
        <row r="3597">
          <cell r="A3597" t="str">
            <v>Knightsbridge &amp; Belgravia</v>
          </cell>
          <cell r="B3597" t="str">
            <v>E05000637</v>
          </cell>
        </row>
        <row r="3598">
          <cell r="A3598" t="str">
            <v>Knoll</v>
          </cell>
          <cell r="B3598" t="str">
            <v>E05008910</v>
          </cell>
        </row>
        <row r="3599">
          <cell r="A3599" t="str">
            <v>Knottingley</v>
          </cell>
          <cell r="B3599" t="str">
            <v>E05001452</v>
          </cell>
        </row>
        <row r="3600">
          <cell r="A3600" t="str">
            <v>Knotty Ash</v>
          </cell>
          <cell r="B3600" t="str">
            <v>E05000901</v>
          </cell>
        </row>
        <row r="3601">
          <cell r="A3601" t="str">
            <v>Knowle</v>
          </cell>
          <cell r="B3601" t="str">
            <v>E05001291</v>
          </cell>
        </row>
        <row r="3602">
          <cell r="A3602" t="str">
            <v>Knowsley</v>
          </cell>
          <cell r="B3602" t="str">
            <v>E08000011</v>
          </cell>
        </row>
        <row r="3603">
          <cell r="A3603" t="str">
            <v>Knutsford</v>
          </cell>
          <cell r="B3603" t="str">
            <v>E05008632</v>
          </cell>
        </row>
        <row r="3604">
          <cell r="A3604" t="str">
            <v>Knutton &amp; Silverdale</v>
          </cell>
          <cell r="B3604" t="str">
            <v>E05006974</v>
          </cell>
        </row>
        <row r="3605">
          <cell r="A3605" t="str">
            <v>Kursaal</v>
          </cell>
          <cell r="B3605" t="str">
            <v>E05002216</v>
          </cell>
        </row>
        <row r="3606">
          <cell r="A3606" t="str">
            <v>Lacey Green, Speen &amp; the Hampdens</v>
          </cell>
          <cell r="B3606" t="str">
            <v>E05002689</v>
          </cell>
        </row>
        <row r="3607">
          <cell r="A3607" t="str">
            <v>Lache</v>
          </cell>
          <cell r="B3607" t="str">
            <v>E05008681</v>
          </cell>
        </row>
        <row r="3608">
          <cell r="A3608" t="str">
            <v>Ladden Brook</v>
          </cell>
          <cell r="B3608" t="str">
            <v>E05002060</v>
          </cell>
        </row>
        <row r="3609">
          <cell r="A3609" t="str">
            <v>Ladgate</v>
          </cell>
          <cell r="B3609" t="str">
            <v>E05009861</v>
          </cell>
        </row>
        <row r="3610">
          <cell r="A3610" t="str">
            <v>Ladock, St Clement &amp; St Erme</v>
          </cell>
          <cell r="B3610" t="str">
            <v>E05009194</v>
          </cell>
        </row>
        <row r="3611">
          <cell r="A3611" t="str">
            <v>Lady Bay</v>
          </cell>
          <cell r="B3611" t="str">
            <v>E05009722</v>
          </cell>
        </row>
        <row r="3612">
          <cell r="A3612" t="str">
            <v>Lady Margaret</v>
          </cell>
          <cell r="B3612" t="str">
            <v>E05000181</v>
          </cell>
        </row>
        <row r="3613">
          <cell r="A3613" t="str">
            <v>Ladybrook</v>
          </cell>
          <cell r="B3613" t="str">
            <v>E05008869</v>
          </cell>
        </row>
        <row r="3614">
          <cell r="A3614" t="str">
            <v>Ladywell</v>
          </cell>
          <cell r="B3614" t="str">
            <v>E05000446</v>
          </cell>
        </row>
        <row r="3615">
          <cell r="A3615" t="str">
            <v>Ladywood</v>
          </cell>
          <cell r="B3615" t="str">
            <v>E05001193</v>
          </cell>
        </row>
        <row r="3616">
          <cell r="A3616" t="str">
            <v>Laindon Park</v>
          </cell>
          <cell r="B3616" t="str">
            <v>E05004026</v>
          </cell>
        </row>
        <row r="3617">
          <cell r="A3617" t="str">
            <v>Lake North</v>
          </cell>
          <cell r="B3617" t="str">
            <v>E05008494</v>
          </cell>
        </row>
        <row r="3618">
          <cell r="A3618" t="str">
            <v>Lake South</v>
          </cell>
          <cell r="B3618" t="str">
            <v>E05008495</v>
          </cell>
        </row>
        <row r="3619">
          <cell r="A3619" t="str">
            <v>Lakenham</v>
          </cell>
          <cell r="B3619" t="str">
            <v>E05005881</v>
          </cell>
        </row>
        <row r="3620">
          <cell r="A3620" t="str">
            <v>Lakenheath</v>
          </cell>
          <cell r="B3620" t="str">
            <v>E05007110</v>
          </cell>
        </row>
        <row r="3621">
          <cell r="A3621" t="str">
            <v>Laleham &amp; Shepperton Green</v>
          </cell>
          <cell r="B3621" t="str">
            <v>E05007367</v>
          </cell>
        </row>
        <row r="3622">
          <cell r="A3622" t="str">
            <v>Lambeth</v>
          </cell>
          <cell r="B3622" t="str">
            <v>E09000022</v>
          </cell>
        </row>
        <row r="3623">
          <cell r="A3623" t="str">
            <v>Lambourn Valley</v>
          </cell>
          <cell r="B3623" t="str">
            <v>E05002304</v>
          </cell>
        </row>
        <row r="3624">
          <cell r="A3624" t="str">
            <v>Lambourne</v>
          </cell>
          <cell r="B3624" t="str">
            <v>E05004158</v>
          </cell>
        </row>
        <row r="3625">
          <cell r="A3625" t="str">
            <v>Lambridge</v>
          </cell>
          <cell r="B3625" t="str">
            <v>E05001950</v>
          </cell>
        </row>
        <row r="3626">
          <cell r="A3626" t="str">
            <v>Lamesley</v>
          </cell>
          <cell r="B3626" t="str">
            <v>E05001078</v>
          </cell>
        </row>
        <row r="3627">
          <cell r="A3627" t="str">
            <v>Lancaster</v>
          </cell>
          <cell r="B3627" t="str">
            <v>E07000121</v>
          </cell>
        </row>
        <row r="3628">
          <cell r="A3628" t="str">
            <v>Lancaster Gate</v>
          </cell>
          <cell r="B3628" t="str">
            <v>E05000638</v>
          </cell>
        </row>
        <row r="3629">
          <cell r="A3629" t="str">
            <v>Lancaster North</v>
          </cell>
          <cell r="B3629" t="str">
            <v>E05005855</v>
          </cell>
        </row>
        <row r="3630">
          <cell r="A3630" t="str">
            <v>Lancaster South</v>
          </cell>
          <cell r="B3630" t="str">
            <v>E05005856</v>
          </cell>
        </row>
        <row r="3631">
          <cell r="A3631" t="str">
            <v>Lanchester</v>
          </cell>
          <cell r="B3631" t="str">
            <v>E05009066</v>
          </cell>
        </row>
        <row r="3632">
          <cell r="A3632" t="str">
            <v>Landkey, Swimbridge &amp; Taw</v>
          </cell>
          <cell r="B3632" t="str">
            <v>E05010085</v>
          </cell>
        </row>
        <row r="3633">
          <cell r="A3633" t="str">
            <v>Lanehead</v>
          </cell>
          <cell r="B3633" t="str">
            <v>E05005159</v>
          </cell>
        </row>
        <row r="3634">
          <cell r="A3634" t="str">
            <v>Langdon Hills</v>
          </cell>
          <cell r="B3634" t="str">
            <v>E05004027</v>
          </cell>
        </row>
        <row r="3635">
          <cell r="A3635" t="str">
            <v>Langham</v>
          </cell>
          <cell r="B3635" t="str">
            <v>E05001811</v>
          </cell>
        </row>
        <row r="3636">
          <cell r="A3636" t="str">
            <v>Langho</v>
          </cell>
          <cell r="B3636" t="str">
            <v>E05005303</v>
          </cell>
        </row>
        <row r="3637">
          <cell r="A3637" t="str">
            <v>Langley</v>
          </cell>
          <cell r="B3637" t="str">
            <v>E05001270</v>
          </cell>
        </row>
        <row r="3638">
          <cell r="A3638" t="str">
            <v>Langley Green</v>
          </cell>
          <cell r="B3638" t="str">
            <v>E05007637</v>
          </cell>
        </row>
        <row r="3639">
          <cell r="A3639" t="str">
            <v>Langley Kedermister</v>
          </cell>
          <cell r="B3639" t="str">
            <v>E05009348</v>
          </cell>
        </row>
        <row r="3640">
          <cell r="A3640" t="str">
            <v>Langley Mill &amp; Aldercar</v>
          </cell>
          <cell r="B3640" t="str">
            <v>E05003295</v>
          </cell>
        </row>
        <row r="3641">
          <cell r="A3641" t="str">
            <v>Langley St Mary's</v>
          </cell>
          <cell r="B3641" t="str">
            <v>E05009349</v>
          </cell>
        </row>
        <row r="3642">
          <cell r="A3642" t="str">
            <v>Langney</v>
          </cell>
          <cell r="B3642" t="str">
            <v>E05003922</v>
          </cell>
        </row>
        <row r="3643">
          <cell r="A3643" t="str">
            <v>Langold</v>
          </cell>
          <cell r="B3643" t="str">
            <v>E05006388</v>
          </cell>
        </row>
        <row r="3644">
          <cell r="A3644" t="str">
            <v>Langport &amp; Huish</v>
          </cell>
          <cell r="B3644" t="str">
            <v>E05006839</v>
          </cell>
        </row>
        <row r="3645">
          <cell r="A3645" t="str">
            <v>Langton</v>
          </cell>
          <cell r="B3645" t="str">
            <v>E05010752</v>
          </cell>
        </row>
        <row r="3646">
          <cell r="A3646" t="str">
            <v>Langwathby</v>
          </cell>
          <cell r="B3646" t="str">
            <v>E05003219</v>
          </cell>
        </row>
        <row r="3647">
          <cell r="A3647" t="str">
            <v>Langworthy</v>
          </cell>
          <cell r="B3647" t="str">
            <v>E05000768</v>
          </cell>
        </row>
        <row r="3648">
          <cell r="A3648" t="str">
            <v>Lanivet &amp; Blisland</v>
          </cell>
          <cell r="B3648" t="str">
            <v>E05009195</v>
          </cell>
        </row>
        <row r="3649">
          <cell r="A3649" t="str">
            <v>Lanner &amp; Stithians</v>
          </cell>
          <cell r="B3649" t="str">
            <v>E05009196</v>
          </cell>
        </row>
        <row r="3650">
          <cell r="A3650" t="str">
            <v>Lansbury</v>
          </cell>
          <cell r="B3650" t="str">
            <v>E05009325</v>
          </cell>
        </row>
        <row r="3651">
          <cell r="A3651" t="str">
            <v>Lansdown</v>
          </cell>
          <cell r="B3651" t="str">
            <v>E05001951</v>
          </cell>
        </row>
        <row r="3652">
          <cell r="A3652" t="str">
            <v>Larches</v>
          </cell>
          <cell r="B3652" t="str">
            <v>E05005279</v>
          </cell>
        </row>
        <row r="3653">
          <cell r="A3653" t="str">
            <v>Larkfield North</v>
          </cell>
          <cell r="B3653" t="str">
            <v>E05009582</v>
          </cell>
        </row>
        <row r="3654">
          <cell r="A3654" t="str">
            <v>Larkfield South</v>
          </cell>
          <cell r="B3654" t="str">
            <v>E05009583</v>
          </cell>
        </row>
        <row r="3655">
          <cell r="A3655" t="str">
            <v>Larkhall</v>
          </cell>
          <cell r="B3655" t="str">
            <v>E05000425</v>
          </cell>
        </row>
        <row r="3656">
          <cell r="A3656" t="str">
            <v>Larklands</v>
          </cell>
          <cell r="B3656" t="str">
            <v>E05010612</v>
          </cell>
        </row>
        <row r="3657">
          <cell r="A3657" t="str">
            <v>Larkswood</v>
          </cell>
          <cell r="B3657" t="str">
            <v>E05000602</v>
          </cell>
        </row>
        <row r="3658">
          <cell r="A3658" t="str">
            <v>Larwood</v>
          </cell>
          <cell r="B3658" t="str">
            <v>E05010686</v>
          </cell>
        </row>
        <row r="3659">
          <cell r="A3659" t="str">
            <v>Latchford East</v>
          </cell>
          <cell r="B3659" t="str">
            <v>E05011034</v>
          </cell>
        </row>
        <row r="3660">
          <cell r="A3660" t="str">
            <v>Latchford West</v>
          </cell>
          <cell r="B3660" t="str">
            <v>E05011035</v>
          </cell>
        </row>
        <row r="3661">
          <cell r="A3661" t="str">
            <v>Latchmere</v>
          </cell>
          <cell r="B3661" t="str">
            <v>E05000617</v>
          </cell>
        </row>
        <row r="3662">
          <cell r="A3662" t="str">
            <v>Lathkill &amp; Bradford</v>
          </cell>
          <cell r="B3662" t="str">
            <v>E05003357</v>
          </cell>
        </row>
        <row r="3663">
          <cell r="A3663" t="str">
            <v>Lattersey</v>
          </cell>
          <cell r="B3663" t="str">
            <v>E05009498</v>
          </cell>
        </row>
        <row r="3664">
          <cell r="A3664" t="str">
            <v>Launceston Central</v>
          </cell>
          <cell r="B3664" t="str">
            <v>E05009197</v>
          </cell>
        </row>
        <row r="3665">
          <cell r="A3665" t="str">
            <v>Launceston North &amp; North Petherwin</v>
          </cell>
          <cell r="B3665" t="str">
            <v>E05009198</v>
          </cell>
        </row>
        <row r="3666">
          <cell r="A3666" t="str">
            <v>Launceston South</v>
          </cell>
          <cell r="B3666" t="str">
            <v>E05009199</v>
          </cell>
        </row>
        <row r="3667">
          <cell r="A3667" t="str">
            <v>Launditch</v>
          </cell>
          <cell r="B3667" t="str">
            <v>E05010249</v>
          </cell>
        </row>
        <row r="3668">
          <cell r="A3668" t="str">
            <v>Launton &amp; Otmoor</v>
          </cell>
          <cell r="B3668" t="str">
            <v>E05010934</v>
          </cell>
        </row>
        <row r="3669">
          <cell r="A3669" t="str">
            <v>Lavant</v>
          </cell>
          <cell r="B3669" t="str">
            <v>E05007616</v>
          </cell>
        </row>
        <row r="3670">
          <cell r="A3670" t="str">
            <v>Lavender Fields</v>
          </cell>
          <cell r="B3670" t="str">
            <v>E05000463</v>
          </cell>
        </row>
        <row r="3671">
          <cell r="A3671" t="str">
            <v>Lavenham</v>
          </cell>
          <cell r="B3671" t="str">
            <v>E05007090</v>
          </cell>
        </row>
        <row r="3672">
          <cell r="A3672" t="str">
            <v>Laverstock, Ford &amp; Old Sarum</v>
          </cell>
          <cell r="B3672" t="str">
            <v>E05008367</v>
          </cell>
        </row>
        <row r="3673">
          <cell r="A3673" t="str">
            <v>Lawford</v>
          </cell>
          <cell r="B3673" t="str">
            <v>E05004246</v>
          </cell>
        </row>
        <row r="3674">
          <cell r="A3674" t="str">
            <v>Lawrence</v>
          </cell>
          <cell r="B3674" t="str">
            <v>E05003520</v>
          </cell>
        </row>
        <row r="3675">
          <cell r="A3675" t="str">
            <v>Lawrence Hill</v>
          </cell>
          <cell r="B3675" t="str">
            <v>E05010907</v>
          </cell>
        </row>
        <row r="3676">
          <cell r="A3676" t="str">
            <v>Layton</v>
          </cell>
          <cell r="B3676" t="str">
            <v>E05001653</v>
          </cell>
        </row>
        <row r="3677">
          <cell r="A3677" t="str">
            <v>Lazonby</v>
          </cell>
          <cell r="B3677" t="str">
            <v>E05003220</v>
          </cell>
        </row>
        <row r="3678">
          <cell r="A3678" t="str">
            <v>Lea</v>
          </cell>
          <cell r="B3678" t="str">
            <v>E05005280</v>
          </cell>
        </row>
        <row r="3679">
          <cell r="A3679" t="str">
            <v>Lea Bridge</v>
          </cell>
          <cell r="B3679" t="str">
            <v>E05000603</v>
          </cell>
        </row>
        <row r="3680">
          <cell r="A3680" t="str">
            <v>Leadgate &amp; Medomsley</v>
          </cell>
          <cell r="B3680" t="str">
            <v>E05009067</v>
          </cell>
        </row>
        <row r="3681">
          <cell r="A3681" t="str">
            <v>Leagrave</v>
          </cell>
          <cell r="B3681" t="str">
            <v>E05002202</v>
          </cell>
        </row>
        <row r="3682">
          <cell r="A3682" t="str">
            <v>Leake</v>
          </cell>
          <cell r="B3682" t="str">
            <v>E05009723</v>
          </cell>
        </row>
        <row r="3683">
          <cell r="A3683" t="str">
            <v>Leam</v>
          </cell>
          <cell r="B3683" t="str">
            <v>E05009787</v>
          </cell>
        </row>
        <row r="3684">
          <cell r="A3684" t="str">
            <v>Leam Valley</v>
          </cell>
          <cell r="B3684" t="str">
            <v>E05008980</v>
          </cell>
        </row>
        <row r="3685">
          <cell r="A3685" t="str">
            <v>Leamington</v>
          </cell>
          <cell r="B3685" t="str">
            <v>E05010687</v>
          </cell>
        </row>
        <row r="3686">
          <cell r="A3686" t="str">
            <v>Leasingham &amp; Rauceby</v>
          </cell>
          <cell r="B3686" t="str">
            <v>E05005628</v>
          </cell>
        </row>
        <row r="3687">
          <cell r="A3687" t="str">
            <v>Leasowe &amp; Moreton East</v>
          </cell>
          <cell r="B3687" t="str">
            <v>E05000964</v>
          </cell>
        </row>
        <row r="3688">
          <cell r="A3688" t="str">
            <v>Leatherhead North</v>
          </cell>
          <cell r="B3688" t="str">
            <v>E05007323</v>
          </cell>
        </row>
        <row r="3689">
          <cell r="A3689" t="str">
            <v>Leatherhead South</v>
          </cell>
          <cell r="B3689" t="str">
            <v>E05007324</v>
          </cell>
        </row>
        <row r="3690">
          <cell r="A3690" t="str">
            <v>Leavenheath</v>
          </cell>
          <cell r="B3690" t="str">
            <v>E05007091</v>
          </cell>
        </row>
        <row r="3691">
          <cell r="A3691" t="str">
            <v>Leavesden</v>
          </cell>
          <cell r="B3691" t="str">
            <v>E05009432</v>
          </cell>
        </row>
        <row r="3692">
          <cell r="A3692" t="str">
            <v>Lechlade, Kempsford &amp; Fairford South</v>
          </cell>
          <cell r="B3692" t="str">
            <v>E05010710</v>
          </cell>
        </row>
        <row r="3693">
          <cell r="A3693" t="str">
            <v>Leckhampton</v>
          </cell>
          <cell r="B3693" t="str">
            <v>E05004296</v>
          </cell>
        </row>
        <row r="3694">
          <cell r="A3694" t="str">
            <v>Ledbury North</v>
          </cell>
          <cell r="B3694" t="str">
            <v>E05009465</v>
          </cell>
        </row>
        <row r="3695">
          <cell r="A3695" t="str">
            <v>Ledbury South</v>
          </cell>
          <cell r="B3695" t="str">
            <v>E05009466</v>
          </cell>
        </row>
        <row r="3696">
          <cell r="A3696" t="str">
            <v>Ledbury West</v>
          </cell>
          <cell r="B3696" t="str">
            <v>E05009467</v>
          </cell>
        </row>
        <row r="3697">
          <cell r="A3697" t="str">
            <v>Ledsham &amp; Manor</v>
          </cell>
          <cell r="B3697" t="str">
            <v>E05008682</v>
          </cell>
        </row>
        <row r="3698">
          <cell r="A3698" t="str">
            <v>Lee Chapel North</v>
          </cell>
          <cell r="B3698" t="str">
            <v>E05004028</v>
          </cell>
        </row>
        <row r="3699">
          <cell r="A3699" t="str">
            <v>Lee East</v>
          </cell>
          <cell r="B3699" t="str">
            <v>E05004541</v>
          </cell>
        </row>
        <row r="3700">
          <cell r="A3700" t="str">
            <v>Lee Green</v>
          </cell>
          <cell r="B3700" t="str">
            <v>E05000447</v>
          </cell>
        </row>
        <row r="3701">
          <cell r="A3701" t="str">
            <v>Lee West</v>
          </cell>
          <cell r="B3701" t="str">
            <v>E05004542</v>
          </cell>
        </row>
        <row r="3702">
          <cell r="A3702" t="str">
            <v>Leeds</v>
          </cell>
          <cell r="B3702" t="str">
            <v>E08000035</v>
          </cell>
        </row>
        <row r="3703">
          <cell r="A3703" t="str">
            <v>Leek East</v>
          </cell>
          <cell r="B3703" t="str">
            <v>E05007060</v>
          </cell>
        </row>
        <row r="3704">
          <cell r="A3704" t="str">
            <v>Leek North</v>
          </cell>
          <cell r="B3704" t="str">
            <v>E05007061</v>
          </cell>
        </row>
        <row r="3705">
          <cell r="A3705" t="str">
            <v>Leek South</v>
          </cell>
          <cell r="B3705" t="str">
            <v>E05007062</v>
          </cell>
        </row>
        <row r="3706">
          <cell r="A3706" t="str">
            <v>Leek West</v>
          </cell>
          <cell r="B3706" t="str">
            <v>E05007063</v>
          </cell>
        </row>
        <row r="3707">
          <cell r="A3707" t="str">
            <v>Leen Valley</v>
          </cell>
          <cell r="B3707" t="str">
            <v>E05001835</v>
          </cell>
        </row>
        <row r="3708">
          <cell r="A3708" t="str">
            <v>Leesland</v>
          </cell>
          <cell r="B3708" t="str">
            <v>E05004543</v>
          </cell>
        </row>
        <row r="3709">
          <cell r="A3709" t="str">
            <v>Legbourne</v>
          </cell>
          <cell r="B3709" t="str">
            <v>E05009887</v>
          </cell>
        </row>
        <row r="3710">
          <cell r="A3710" t="str">
            <v>Leggatts</v>
          </cell>
          <cell r="B3710" t="str">
            <v>E05011049</v>
          </cell>
        </row>
        <row r="3711">
          <cell r="A3711" t="str">
            <v>Leicester</v>
          </cell>
          <cell r="B3711" t="str">
            <v>E06000016</v>
          </cell>
        </row>
        <row r="3712">
          <cell r="A3712" t="str">
            <v>Leigh</v>
          </cell>
          <cell r="B3712" t="str">
            <v>E05002217</v>
          </cell>
        </row>
        <row r="3713">
          <cell r="A3713" t="str">
            <v>Leigh &amp; Chiddingstone Causeway</v>
          </cell>
          <cell r="B3713" t="str">
            <v>E05009961</v>
          </cell>
        </row>
        <row r="3714">
          <cell r="A3714" t="str">
            <v>Leigh East</v>
          </cell>
          <cell r="B3714" t="str">
            <v>E05000852</v>
          </cell>
        </row>
        <row r="3715">
          <cell r="A3715" t="str">
            <v>Leigh South</v>
          </cell>
          <cell r="B3715" t="str">
            <v>E05000853</v>
          </cell>
        </row>
        <row r="3716">
          <cell r="A3716" t="str">
            <v>Leigh West</v>
          </cell>
          <cell r="B3716" t="str">
            <v>E05000854</v>
          </cell>
        </row>
        <row r="3717">
          <cell r="A3717" t="str">
            <v>Leighton</v>
          </cell>
          <cell r="B3717" t="str">
            <v>E05008633</v>
          </cell>
        </row>
        <row r="3718">
          <cell r="A3718" t="str">
            <v>Leighton Buzzard North</v>
          </cell>
          <cell r="B3718" t="str">
            <v>E05008796</v>
          </cell>
        </row>
        <row r="3719">
          <cell r="A3719" t="str">
            <v>Leighton Buzzard South</v>
          </cell>
          <cell r="B3719" t="str">
            <v>E05008797</v>
          </cell>
        </row>
        <row r="3720">
          <cell r="A3720" t="str">
            <v>Leiston</v>
          </cell>
          <cell r="B3720" t="str">
            <v>E05010445</v>
          </cell>
        </row>
        <row r="3721">
          <cell r="A3721" t="str">
            <v>Leith Hill</v>
          </cell>
          <cell r="B3721" t="str">
            <v>E05007325</v>
          </cell>
        </row>
        <row r="3722">
          <cell r="A3722" t="str">
            <v>Lelant &amp; Carbis Bay</v>
          </cell>
          <cell r="B3722" t="str">
            <v>E05009200</v>
          </cell>
        </row>
        <row r="3723">
          <cell r="A3723" t="str">
            <v>Lemington</v>
          </cell>
          <cell r="B3723" t="str">
            <v>E05001100</v>
          </cell>
        </row>
        <row r="3724">
          <cell r="A3724" t="str">
            <v>Leomansley</v>
          </cell>
          <cell r="B3724" t="str">
            <v>E05010664</v>
          </cell>
        </row>
        <row r="3725">
          <cell r="A3725" t="str">
            <v>Leominster East</v>
          </cell>
          <cell r="B3725" t="str">
            <v>E05009468</v>
          </cell>
        </row>
        <row r="3726">
          <cell r="A3726" t="str">
            <v>Leominster North &amp; Rural</v>
          </cell>
          <cell r="B3726" t="str">
            <v>E05009469</v>
          </cell>
        </row>
        <row r="3727">
          <cell r="A3727" t="str">
            <v>Leominster South</v>
          </cell>
          <cell r="B3727" t="str">
            <v>E05009470</v>
          </cell>
        </row>
        <row r="3728">
          <cell r="A3728" t="str">
            <v>Leominster West</v>
          </cell>
          <cell r="B3728" t="str">
            <v>E05009471</v>
          </cell>
        </row>
        <row r="3729">
          <cell r="A3729" t="str">
            <v>Lesnes Abbey</v>
          </cell>
          <cell r="B3729" t="str">
            <v>E05000077</v>
          </cell>
        </row>
        <row r="3730">
          <cell r="A3730" t="str">
            <v>Letchworth East</v>
          </cell>
          <cell r="B3730" t="str">
            <v>E05004776</v>
          </cell>
        </row>
        <row r="3731">
          <cell r="A3731" t="str">
            <v>Letchworth Grange</v>
          </cell>
          <cell r="B3731" t="str">
            <v>E05004777</v>
          </cell>
        </row>
        <row r="3732">
          <cell r="A3732" t="str">
            <v>Letchworth South East</v>
          </cell>
          <cell r="B3732" t="str">
            <v>E05004778</v>
          </cell>
        </row>
        <row r="3733">
          <cell r="A3733" t="str">
            <v>Letchworth South West</v>
          </cell>
          <cell r="B3733" t="str">
            <v>E05004779</v>
          </cell>
        </row>
        <row r="3734">
          <cell r="A3734" t="str">
            <v>Letchworth Wilbury</v>
          </cell>
          <cell r="B3734" t="str">
            <v>E05004780</v>
          </cell>
        </row>
        <row r="3735">
          <cell r="A3735" t="str">
            <v>Levens</v>
          </cell>
          <cell r="B3735" t="str">
            <v>E05003261</v>
          </cell>
        </row>
        <row r="3736">
          <cell r="A3736" t="str">
            <v>Levenshulme</v>
          </cell>
          <cell r="B3736" t="str">
            <v>E05000707</v>
          </cell>
        </row>
        <row r="3737">
          <cell r="A3737" t="str">
            <v>Leverstock Green</v>
          </cell>
          <cell r="B3737" t="str">
            <v>E05004708</v>
          </cell>
        </row>
        <row r="3738">
          <cell r="A3738" t="str">
            <v>Lewes</v>
          </cell>
          <cell r="B3738" t="str">
            <v>E07000063</v>
          </cell>
        </row>
        <row r="3739">
          <cell r="A3739" t="str">
            <v>Lewes Bridge</v>
          </cell>
          <cell r="B3739" t="str">
            <v>E05003950</v>
          </cell>
        </row>
        <row r="3740">
          <cell r="A3740" t="str">
            <v>Lewes Castle</v>
          </cell>
          <cell r="B3740" t="str">
            <v>E05003951</v>
          </cell>
        </row>
        <row r="3741">
          <cell r="A3741" t="str">
            <v>Lewes Priory</v>
          </cell>
          <cell r="B3741" t="str">
            <v>E05003952</v>
          </cell>
        </row>
        <row r="3742">
          <cell r="A3742" t="str">
            <v>Lewisham</v>
          </cell>
          <cell r="B3742" t="str">
            <v>E09000023</v>
          </cell>
        </row>
        <row r="3743">
          <cell r="A3743" t="str">
            <v>Lewisham Central</v>
          </cell>
          <cell r="B3743" t="str">
            <v>E05000448</v>
          </cell>
        </row>
        <row r="3744">
          <cell r="A3744" t="str">
            <v>Lewsey</v>
          </cell>
          <cell r="B3744" t="str">
            <v>E05002203</v>
          </cell>
        </row>
        <row r="3745">
          <cell r="A3745" t="str">
            <v>Lexden &amp; Braiswick</v>
          </cell>
          <cell r="B3745" t="str">
            <v>E05010831</v>
          </cell>
        </row>
        <row r="3746">
          <cell r="A3746" t="str">
            <v>Leyburn</v>
          </cell>
          <cell r="B3746" t="str">
            <v>E05006284</v>
          </cell>
        </row>
        <row r="3747">
          <cell r="A3747" t="str">
            <v>Leyland Central</v>
          </cell>
          <cell r="B3747" t="str">
            <v>E05010226</v>
          </cell>
        </row>
        <row r="3748">
          <cell r="A3748" t="str">
            <v>Leyton</v>
          </cell>
          <cell r="B3748" t="str">
            <v>E05000604</v>
          </cell>
        </row>
        <row r="3749">
          <cell r="A3749" t="str">
            <v>Leytonstone</v>
          </cell>
          <cell r="B3749" t="str">
            <v>E05000605</v>
          </cell>
        </row>
        <row r="3750">
          <cell r="A3750" t="str">
            <v>Lichfield</v>
          </cell>
          <cell r="B3750" t="str">
            <v>E07000194</v>
          </cell>
        </row>
        <row r="3751">
          <cell r="A3751" t="str">
            <v>Lickey Hills</v>
          </cell>
          <cell r="B3751" t="str">
            <v>E05009839</v>
          </cell>
        </row>
        <row r="3752">
          <cell r="A3752" t="str">
            <v>Lickhill</v>
          </cell>
          <cell r="B3752" t="str">
            <v>E05010509</v>
          </cell>
        </row>
        <row r="3753">
          <cell r="A3753" t="str">
            <v>Liden, Eldene &amp; Park South</v>
          </cell>
          <cell r="B3753" t="str">
            <v>E05008960</v>
          </cell>
        </row>
        <row r="3754">
          <cell r="A3754" t="str">
            <v>Lightwater</v>
          </cell>
          <cell r="B3754" t="str">
            <v>E05007381</v>
          </cell>
        </row>
        <row r="3755">
          <cell r="A3755" t="str">
            <v>Lightwood North &amp; Normacot</v>
          </cell>
          <cell r="B3755" t="str">
            <v>E05008738</v>
          </cell>
        </row>
        <row r="3756">
          <cell r="A3756" t="str">
            <v>Limbury</v>
          </cell>
          <cell r="B3756" t="str">
            <v>E05002204</v>
          </cell>
        </row>
        <row r="3757">
          <cell r="A3757" t="str">
            <v>Limehouse</v>
          </cell>
          <cell r="B3757" t="str">
            <v>E05009326</v>
          </cell>
        </row>
        <row r="3758">
          <cell r="A3758" t="str">
            <v>Limestone Peak</v>
          </cell>
          <cell r="B3758" t="str">
            <v>E05010638</v>
          </cell>
        </row>
        <row r="3759">
          <cell r="A3759" t="str">
            <v>Limpsfield</v>
          </cell>
          <cell r="B3759" t="str">
            <v>E05007396</v>
          </cell>
        </row>
        <row r="3760">
          <cell r="A3760" t="str">
            <v>Linacre</v>
          </cell>
          <cell r="B3760" t="str">
            <v>E05000942</v>
          </cell>
        </row>
        <row r="3761">
          <cell r="A3761" t="str">
            <v>Lincoln</v>
          </cell>
          <cell r="B3761" t="str">
            <v>E07000138</v>
          </cell>
        </row>
        <row r="3762">
          <cell r="A3762" t="str">
            <v>Lincrest</v>
          </cell>
          <cell r="B3762" t="str">
            <v>E05010167</v>
          </cell>
        </row>
        <row r="3763">
          <cell r="A3763" t="str">
            <v>Lindfield</v>
          </cell>
          <cell r="B3763" t="str">
            <v>E05007693</v>
          </cell>
        </row>
        <row r="3764">
          <cell r="A3764" t="str">
            <v>Lindford</v>
          </cell>
          <cell r="B3764" t="str">
            <v>E05004480</v>
          </cell>
        </row>
        <row r="3765">
          <cell r="A3765" t="str">
            <v>Lindhead</v>
          </cell>
          <cell r="B3765" t="str">
            <v>E05006328</v>
          </cell>
        </row>
        <row r="3766">
          <cell r="A3766" t="str">
            <v>Lindhurst</v>
          </cell>
          <cell r="B3766" t="str">
            <v>E05008870</v>
          </cell>
        </row>
        <row r="3767">
          <cell r="A3767" t="str">
            <v>Lindley</v>
          </cell>
          <cell r="B3767" t="str">
            <v>E05001407</v>
          </cell>
        </row>
        <row r="3768">
          <cell r="A3768" t="str">
            <v>Lindridge</v>
          </cell>
          <cell r="B3768" t="str">
            <v>E05007853</v>
          </cell>
        </row>
        <row r="3769">
          <cell r="A3769" t="str">
            <v>Ling Forest</v>
          </cell>
          <cell r="B3769" t="str">
            <v>E05008871</v>
          </cell>
        </row>
        <row r="3770">
          <cell r="A3770" t="str">
            <v>Lingfield &amp; Crowhurst</v>
          </cell>
          <cell r="B3770" t="str">
            <v>E05007397</v>
          </cell>
        </row>
        <row r="3771">
          <cell r="A3771" t="str">
            <v>Link</v>
          </cell>
          <cell r="B3771" t="str">
            <v>E05007854</v>
          </cell>
        </row>
        <row r="3772">
          <cell r="A3772" t="str">
            <v>Linslade</v>
          </cell>
          <cell r="B3772" t="str">
            <v>E05008798</v>
          </cell>
        </row>
        <row r="3773">
          <cell r="A3773" t="str">
            <v>Linthorpe</v>
          </cell>
          <cell r="B3773" t="str">
            <v>E05009862</v>
          </cell>
        </row>
        <row r="3774">
          <cell r="A3774" t="str">
            <v>Linton</v>
          </cell>
          <cell r="B3774" t="str">
            <v>E05002808</v>
          </cell>
        </row>
        <row r="3775">
          <cell r="A3775" t="str">
            <v>Liscard</v>
          </cell>
          <cell r="B3775" t="str">
            <v>E05000965</v>
          </cell>
        </row>
        <row r="3776">
          <cell r="A3776" t="str">
            <v>Liskeard East</v>
          </cell>
          <cell r="B3776" t="str">
            <v>E05009201</v>
          </cell>
        </row>
        <row r="3777">
          <cell r="A3777" t="str">
            <v>Liskeard North</v>
          </cell>
          <cell r="B3777" t="str">
            <v>E05009202</v>
          </cell>
        </row>
        <row r="3778">
          <cell r="A3778" t="str">
            <v>Liskeard West &amp; Dobwalls</v>
          </cell>
          <cell r="B3778" t="str">
            <v>E05009203</v>
          </cell>
        </row>
        <row r="3779">
          <cell r="A3779" t="str">
            <v>Liss</v>
          </cell>
          <cell r="B3779" t="str">
            <v>E05004481</v>
          </cell>
        </row>
        <row r="3780">
          <cell r="A3780" t="str">
            <v>Litherland</v>
          </cell>
          <cell r="B3780" t="str">
            <v>E05000943</v>
          </cell>
        </row>
        <row r="3781">
          <cell r="A3781" t="str">
            <v>Little Aston &amp; Stonnall</v>
          </cell>
          <cell r="B3781" t="str">
            <v>E05010665</v>
          </cell>
        </row>
        <row r="3782">
          <cell r="A3782" t="str">
            <v>Little Baddow, Danbury &amp; Sandon</v>
          </cell>
          <cell r="B3782" t="str">
            <v>E05004105</v>
          </cell>
        </row>
        <row r="3783">
          <cell r="A3783" t="str">
            <v>Little Brook</v>
          </cell>
          <cell r="B3783" t="str">
            <v>E05006043</v>
          </cell>
        </row>
        <row r="3784">
          <cell r="A3784" t="str">
            <v>Little Burton Farm</v>
          </cell>
          <cell r="B3784" t="str">
            <v>E05004881</v>
          </cell>
        </row>
        <row r="3785">
          <cell r="A3785" t="str">
            <v>Little Chalfont</v>
          </cell>
          <cell r="B3785" t="str">
            <v>E05002646</v>
          </cell>
        </row>
        <row r="3786">
          <cell r="A3786" t="str">
            <v>Little Chell &amp; Stanfield</v>
          </cell>
          <cell r="B3786" t="str">
            <v>E05008739</v>
          </cell>
        </row>
        <row r="3787">
          <cell r="A3787" t="str">
            <v>Little Clacton &amp; Weeley</v>
          </cell>
          <cell r="B3787" t="str">
            <v>E05004247</v>
          </cell>
        </row>
        <row r="3788">
          <cell r="A3788" t="str">
            <v>Little Eaton &amp; Stanley</v>
          </cell>
          <cell r="B3788" t="str">
            <v>E05010613</v>
          </cell>
        </row>
        <row r="3789">
          <cell r="A3789" t="str">
            <v>Little Hadham</v>
          </cell>
          <cell r="B3789" t="str">
            <v>E05004733</v>
          </cell>
        </row>
        <row r="3790">
          <cell r="A3790" t="str">
            <v>Little Hallam</v>
          </cell>
          <cell r="B3790" t="str">
            <v>E05010614</v>
          </cell>
        </row>
        <row r="3791">
          <cell r="A3791" t="str">
            <v>Little Hampton</v>
          </cell>
          <cell r="B3791" t="str">
            <v>E05007918</v>
          </cell>
        </row>
        <row r="3792">
          <cell r="A3792" t="str">
            <v>Little Harwood</v>
          </cell>
          <cell r="B3792" t="str">
            <v>E05001629</v>
          </cell>
        </row>
        <row r="3793">
          <cell r="A3793" t="str">
            <v>Little Horton</v>
          </cell>
          <cell r="B3793" t="str">
            <v>E05001358</v>
          </cell>
        </row>
        <row r="3794">
          <cell r="A3794" t="str">
            <v>Little Hulton</v>
          </cell>
          <cell r="B3794" t="str">
            <v>E05000769</v>
          </cell>
        </row>
        <row r="3795">
          <cell r="A3795" t="str">
            <v>Little Ilford</v>
          </cell>
          <cell r="B3795" t="str">
            <v>E05000487</v>
          </cell>
        </row>
        <row r="3796">
          <cell r="A3796" t="str">
            <v>Little Lever &amp; Darcy Lever</v>
          </cell>
          <cell r="B3796" t="str">
            <v>E05000664</v>
          </cell>
        </row>
        <row r="3797">
          <cell r="A3797" t="str">
            <v>Little Missenden</v>
          </cell>
          <cell r="B3797" t="str">
            <v>E05002647</v>
          </cell>
        </row>
        <row r="3798">
          <cell r="A3798" t="str">
            <v>Little Neston &amp; Burton</v>
          </cell>
          <cell r="B3798" t="str">
            <v>E05008683</v>
          </cell>
        </row>
        <row r="3799">
          <cell r="A3799" t="str">
            <v>Little Parndon &amp; Hare Street</v>
          </cell>
          <cell r="B3799" t="str">
            <v>E05004183</v>
          </cell>
        </row>
        <row r="3800">
          <cell r="A3800" t="str">
            <v>Little Paxton</v>
          </cell>
          <cell r="B3800" t="str">
            <v>E05008579</v>
          </cell>
        </row>
        <row r="3801">
          <cell r="A3801" t="str">
            <v>Little Sandhurst &amp; Wellington</v>
          </cell>
          <cell r="B3801" t="str">
            <v>E05002282</v>
          </cell>
        </row>
        <row r="3802">
          <cell r="A3802" t="str">
            <v>Little Stour &amp; Adisham</v>
          </cell>
          <cell r="B3802" t="str">
            <v>E05010400</v>
          </cell>
        </row>
        <row r="3803">
          <cell r="A3803" t="str">
            <v>Little Stour &amp; Ashstone</v>
          </cell>
          <cell r="B3803" t="str">
            <v>E05004949</v>
          </cell>
        </row>
        <row r="3804">
          <cell r="A3804" t="str">
            <v>Little Thurrock Blackshots</v>
          </cell>
          <cell r="B3804" t="str">
            <v>E05002237</v>
          </cell>
        </row>
        <row r="3805">
          <cell r="A3805" t="str">
            <v>Little Thurrock Rectory</v>
          </cell>
          <cell r="B3805" t="str">
            <v>E05002238</v>
          </cell>
        </row>
        <row r="3806">
          <cell r="A3806" t="str">
            <v>Little Venice</v>
          </cell>
          <cell r="B3806" t="str">
            <v>E05000639</v>
          </cell>
        </row>
        <row r="3807">
          <cell r="A3807" t="str">
            <v>Littleborough Lakeside</v>
          </cell>
          <cell r="B3807" t="str">
            <v>E05000747</v>
          </cell>
        </row>
        <row r="3808">
          <cell r="A3808" t="str">
            <v>Littlebrook</v>
          </cell>
          <cell r="B3808" t="str">
            <v>E05004933</v>
          </cell>
        </row>
        <row r="3809">
          <cell r="A3809" t="str">
            <v>Littlebury, Chesterford &amp; Wenden Lofts</v>
          </cell>
          <cell r="B3809" t="str">
            <v>E05009921</v>
          </cell>
        </row>
        <row r="3810">
          <cell r="A3810" t="str">
            <v>Littledean &amp; Ruspidge</v>
          </cell>
          <cell r="B3810" t="str">
            <v>E05004350</v>
          </cell>
        </row>
        <row r="3811">
          <cell r="A3811" t="str">
            <v>Littledown &amp; Iford</v>
          </cell>
          <cell r="B3811" t="str">
            <v>E05002120</v>
          </cell>
        </row>
        <row r="3812">
          <cell r="A3812" t="str">
            <v>Littlemoor</v>
          </cell>
          <cell r="B3812" t="str">
            <v>E05003770</v>
          </cell>
        </row>
        <row r="3813">
          <cell r="A3813" t="str">
            <v>Littlemore</v>
          </cell>
          <cell r="B3813" t="str">
            <v>E05006557</v>
          </cell>
        </row>
        <row r="3814">
          <cell r="A3814" t="str">
            <v>Littleover</v>
          </cell>
          <cell r="B3814" t="str">
            <v>E05001777</v>
          </cell>
        </row>
        <row r="3815">
          <cell r="A3815" t="str">
            <v>Littleport East</v>
          </cell>
          <cell r="B3815" t="str">
            <v>E05002728</v>
          </cell>
        </row>
        <row r="3816">
          <cell r="A3816" t="str">
            <v>Littleport West</v>
          </cell>
          <cell r="B3816" t="str">
            <v>E05002729</v>
          </cell>
        </row>
        <row r="3817">
          <cell r="A3817" t="str">
            <v>Littleworth</v>
          </cell>
          <cell r="B3817" t="str">
            <v>E05010491</v>
          </cell>
        </row>
        <row r="3818">
          <cell r="A3818" t="str">
            <v>Litton &amp; Longstone</v>
          </cell>
          <cell r="B3818" t="str">
            <v>E05003358</v>
          </cell>
        </row>
        <row r="3819">
          <cell r="A3819" t="str">
            <v>Liverpool</v>
          </cell>
          <cell r="B3819" t="str">
            <v>E08000012</v>
          </cell>
        </row>
        <row r="3820">
          <cell r="A3820" t="str">
            <v>Liversedge &amp; Gomersal</v>
          </cell>
          <cell r="B3820" t="str">
            <v>E05001408</v>
          </cell>
        </row>
        <row r="3821">
          <cell r="A3821" t="str">
            <v>Livesey</v>
          </cell>
          <cell r="B3821" t="str">
            <v>E05000543</v>
          </cell>
        </row>
        <row r="3822">
          <cell r="A3822" t="str">
            <v>Livesey with Pleasington</v>
          </cell>
          <cell r="B3822" t="str">
            <v>E05001630</v>
          </cell>
        </row>
        <row r="3823">
          <cell r="A3823" t="str">
            <v>Llangarron</v>
          </cell>
          <cell r="B3823" t="str">
            <v>E05009472</v>
          </cell>
        </row>
        <row r="3824">
          <cell r="A3824" t="str">
            <v>Llanymynech</v>
          </cell>
          <cell r="B3824" t="str">
            <v>E05008163</v>
          </cell>
        </row>
        <row r="3825">
          <cell r="A3825" t="str">
            <v>Lloyds</v>
          </cell>
          <cell r="B3825" t="str">
            <v>E05010268</v>
          </cell>
        </row>
        <row r="3826">
          <cell r="A3826" t="str">
            <v>Lobley Hill &amp; Bensham</v>
          </cell>
          <cell r="B3826" t="str">
            <v>E05001079</v>
          </cell>
        </row>
        <row r="3827">
          <cell r="A3827" t="str">
            <v>Lockleaze</v>
          </cell>
          <cell r="B3827" t="str">
            <v>E05010908</v>
          </cell>
        </row>
        <row r="3828">
          <cell r="A3828" t="str">
            <v>Locks Heath</v>
          </cell>
          <cell r="B3828" t="str">
            <v>E05004522</v>
          </cell>
        </row>
        <row r="3829">
          <cell r="A3829" t="str">
            <v>Lockwood</v>
          </cell>
          <cell r="B3829" t="str">
            <v>E05001513</v>
          </cell>
        </row>
        <row r="3830">
          <cell r="A3830" t="str">
            <v>Loddiswell &amp; Aveton Gifford</v>
          </cell>
          <cell r="B3830" t="str">
            <v>E05010138</v>
          </cell>
        </row>
        <row r="3831">
          <cell r="A3831" t="str">
            <v>Loddon</v>
          </cell>
          <cell r="B3831" t="str">
            <v>E05002384</v>
          </cell>
        </row>
        <row r="3832">
          <cell r="A3832" t="str">
            <v>Lodge</v>
          </cell>
          <cell r="B3832" t="str">
            <v>E05010851</v>
          </cell>
        </row>
        <row r="3833">
          <cell r="A3833" t="str">
            <v>Lodge Park</v>
          </cell>
          <cell r="B3833" t="str">
            <v>E05007876</v>
          </cell>
        </row>
        <row r="3834">
          <cell r="A3834" t="str">
            <v>Loftus</v>
          </cell>
          <cell r="B3834" t="str">
            <v>E05001514</v>
          </cell>
        </row>
        <row r="3835">
          <cell r="A3835" t="str">
            <v>Loggerheads &amp; Whitmore</v>
          </cell>
          <cell r="B3835" t="str">
            <v>E05006975</v>
          </cell>
        </row>
        <row r="3836">
          <cell r="A3836" t="str">
            <v>London Colney</v>
          </cell>
          <cell r="B3836" t="str">
            <v>E05004794</v>
          </cell>
        </row>
        <row r="3837">
          <cell r="A3837" t="str">
            <v>London Fields</v>
          </cell>
          <cell r="B3837" t="str">
            <v>E05009381</v>
          </cell>
        </row>
        <row r="3838">
          <cell r="A3838" t="str">
            <v>Long Ashton</v>
          </cell>
          <cell r="B3838" t="str">
            <v>E05010287</v>
          </cell>
        </row>
        <row r="3839">
          <cell r="A3839" t="str">
            <v>Long Buckby</v>
          </cell>
          <cell r="B3839" t="str">
            <v>E05009019</v>
          </cell>
        </row>
        <row r="3840">
          <cell r="A3840" t="str">
            <v>Long Clawson &amp; Stathern</v>
          </cell>
          <cell r="B3840" t="str">
            <v>E05005500</v>
          </cell>
        </row>
        <row r="3841">
          <cell r="A3841" t="str">
            <v>Long Crendon</v>
          </cell>
          <cell r="B3841" t="str">
            <v>E05010345</v>
          </cell>
        </row>
        <row r="3842">
          <cell r="A3842" t="str">
            <v>Long Ditton</v>
          </cell>
          <cell r="B3842" t="str">
            <v>E05011079</v>
          </cell>
        </row>
        <row r="3843">
          <cell r="A3843" t="str">
            <v>Long Eaton Central</v>
          </cell>
          <cell r="B3843" t="str">
            <v>E05010615</v>
          </cell>
        </row>
        <row r="3844">
          <cell r="A3844" t="str">
            <v>Long Itchington &amp; Stockton</v>
          </cell>
          <cell r="B3844" t="str">
            <v>E05010195</v>
          </cell>
        </row>
        <row r="3845">
          <cell r="A3845" t="str">
            <v>Long Marton</v>
          </cell>
          <cell r="B3845" t="str">
            <v>E05003221</v>
          </cell>
        </row>
        <row r="3846">
          <cell r="A3846" t="str">
            <v>Long Melford</v>
          </cell>
          <cell r="B3846" t="str">
            <v>E05007092</v>
          </cell>
        </row>
        <row r="3847">
          <cell r="A3847" t="str">
            <v>Long Sutton</v>
          </cell>
          <cell r="B3847" t="str">
            <v>E05005650</v>
          </cell>
        </row>
        <row r="3848">
          <cell r="A3848" t="str">
            <v>Long Whatton &amp; Diseworth</v>
          </cell>
          <cell r="B3848" t="str">
            <v>E05010116</v>
          </cell>
        </row>
        <row r="3849">
          <cell r="A3849" t="str">
            <v>Longbeck</v>
          </cell>
          <cell r="B3849" t="str">
            <v>E05001515</v>
          </cell>
        </row>
        <row r="3850">
          <cell r="A3850" t="str">
            <v>Longbenton</v>
          </cell>
          <cell r="B3850" t="str">
            <v>E05001123</v>
          </cell>
        </row>
        <row r="3851">
          <cell r="A3851" t="str">
            <v>Longbridge</v>
          </cell>
          <cell r="B3851" t="str">
            <v>E05000035</v>
          </cell>
        </row>
        <row r="3852">
          <cell r="A3852" t="str">
            <v>Longden</v>
          </cell>
          <cell r="B3852" t="str">
            <v>E05008164</v>
          </cell>
        </row>
        <row r="3853">
          <cell r="A3853" t="str">
            <v>Longdendale</v>
          </cell>
          <cell r="B3853" t="str">
            <v>E05000814</v>
          </cell>
        </row>
        <row r="3854">
          <cell r="A3854" t="str">
            <v>Longdon</v>
          </cell>
          <cell r="B3854" t="str">
            <v>E05007855</v>
          </cell>
        </row>
        <row r="3855">
          <cell r="A3855" t="str">
            <v>Longfield, New Barn &amp; Southfleet</v>
          </cell>
          <cell r="B3855" t="str">
            <v>E05004934</v>
          </cell>
        </row>
        <row r="3856">
          <cell r="A3856" t="str">
            <v>Longford</v>
          </cell>
          <cell r="B3856" t="str">
            <v>E05000832</v>
          </cell>
        </row>
        <row r="3857">
          <cell r="A3857" t="str">
            <v>Longhill</v>
          </cell>
          <cell r="B3857" t="str">
            <v>E05001675</v>
          </cell>
        </row>
        <row r="3858">
          <cell r="A3858" t="str">
            <v>Longholme</v>
          </cell>
          <cell r="B3858" t="str">
            <v>E05005326</v>
          </cell>
        </row>
        <row r="3859">
          <cell r="A3859" t="str">
            <v>Longhorsley</v>
          </cell>
          <cell r="B3859" t="str">
            <v>E05009131</v>
          </cell>
        </row>
        <row r="3860">
          <cell r="A3860" t="str">
            <v>Longhoughton</v>
          </cell>
          <cell r="B3860" t="str">
            <v>E05009132</v>
          </cell>
        </row>
        <row r="3861">
          <cell r="A3861" t="str">
            <v>Longlands</v>
          </cell>
          <cell r="B3861" t="str">
            <v>E05000078</v>
          </cell>
        </row>
        <row r="3862">
          <cell r="A3862" t="str">
            <v>Longlands &amp; Beechwood</v>
          </cell>
          <cell r="B3862" t="str">
            <v>E05009863</v>
          </cell>
        </row>
        <row r="3863">
          <cell r="A3863" t="str">
            <v>Longlevens</v>
          </cell>
          <cell r="B3863" t="str">
            <v>E05010960</v>
          </cell>
        </row>
        <row r="3864">
          <cell r="A3864" t="str">
            <v>Longmeadow</v>
          </cell>
          <cell r="B3864" t="str">
            <v>E05004808</v>
          </cell>
        </row>
        <row r="3865">
          <cell r="A3865" t="str">
            <v>Longsight</v>
          </cell>
          <cell r="B3865" t="str">
            <v>E05000708</v>
          </cell>
        </row>
        <row r="3866">
          <cell r="A3866" t="str">
            <v>Longstanton</v>
          </cell>
          <cell r="B3866" t="str">
            <v>E05002809</v>
          </cell>
        </row>
        <row r="3867">
          <cell r="A3867" t="str">
            <v>Longthornton</v>
          </cell>
          <cell r="B3867" t="str">
            <v>E05000464</v>
          </cell>
        </row>
        <row r="3868">
          <cell r="A3868" t="str">
            <v>Longton &amp; Hutton West</v>
          </cell>
          <cell r="B3868" t="str">
            <v>E05010227</v>
          </cell>
        </row>
        <row r="3869">
          <cell r="A3869" t="str">
            <v>Longtown &amp; Rockcliffe</v>
          </cell>
          <cell r="B3869" t="str">
            <v>E05003171</v>
          </cell>
        </row>
        <row r="3870">
          <cell r="A3870" t="str">
            <v>Longwell Green</v>
          </cell>
          <cell r="B3870" t="str">
            <v>E05002061</v>
          </cell>
        </row>
        <row r="3871">
          <cell r="A3871" t="str">
            <v>Looe East</v>
          </cell>
          <cell r="B3871" t="str">
            <v>E05009204</v>
          </cell>
        </row>
        <row r="3872">
          <cell r="A3872" t="str">
            <v>Looe West, Lansallos &amp; Lanteglos</v>
          </cell>
          <cell r="B3872" t="str">
            <v>E05009205</v>
          </cell>
        </row>
        <row r="3873">
          <cell r="A3873" t="str">
            <v>Loose</v>
          </cell>
          <cell r="B3873" t="str">
            <v>E05008554</v>
          </cell>
        </row>
        <row r="3874">
          <cell r="A3874" t="str">
            <v>Lordswood &amp; Capstone</v>
          </cell>
          <cell r="B3874" t="str">
            <v>E05002254</v>
          </cell>
        </row>
        <row r="3875">
          <cell r="A3875" t="str">
            <v>Lostock</v>
          </cell>
          <cell r="B3875" t="str">
            <v>E05005182</v>
          </cell>
        </row>
        <row r="3876">
          <cell r="A3876" t="str">
            <v>Lostock Hall</v>
          </cell>
          <cell r="B3876" t="str">
            <v>E05010228</v>
          </cell>
        </row>
        <row r="3877">
          <cell r="A3877" t="str">
            <v>Lostwithiel</v>
          </cell>
          <cell r="B3877" t="str">
            <v>E05009206</v>
          </cell>
        </row>
        <row r="3878">
          <cell r="A3878" t="str">
            <v>Lothingland</v>
          </cell>
          <cell r="B3878" t="str">
            <v>E05005793</v>
          </cell>
        </row>
        <row r="3879">
          <cell r="A3879" t="str">
            <v>Loton</v>
          </cell>
          <cell r="B3879" t="str">
            <v>E05008165</v>
          </cell>
        </row>
        <row r="3880">
          <cell r="A3880" t="str">
            <v>Loughborough Ashby</v>
          </cell>
          <cell r="B3880" t="str">
            <v>E05005432</v>
          </cell>
        </row>
        <row r="3881">
          <cell r="A3881" t="str">
            <v>Loughborough Dishley &amp; Hathern</v>
          </cell>
          <cell r="B3881" t="str">
            <v>E05005433</v>
          </cell>
        </row>
        <row r="3882">
          <cell r="A3882" t="str">
            <v>Loughborough Garendon</v>
          </cell>
          <cell r="B3882" t="str">
            <v>E05005434</v>
          </cell>
        </row>
        <row r="3883">
          <cell r="A3883" t="str">
            <v>Loughborough Hastings</v>
          </cell>
          <cell r="B3883" t="str">
            <v>E05005435</v>
          </cell>
        </row>
        <row r="3884">
          <cell r="A3884" t="str">
            <v>Loughborough Lemyngton</v>
          </cell>
          <cell r="B3884" t="str">
            <v>E05005436</v>
          </cell>
        </row>
        <row r="3885">
          <cell r="A3885" t="str">
            <v>Loughborough Nanpantan</v>
          </cell>
          <cell r="B3885" t="str">
            <v>E05005437</v>
          </cell>
        </row>
        <row r="3886">
          <cell r="A3886" t="str">
            <v>Loughborough Outwoods</v>
          </cell>
          <cell r="B3886" t="str">
            <v>E05005438</v>
          </cell>
        </row>
        <row r="3887">
          <cell r="A3887" t="str">
            <v>Loughborough Shelthorpe</v>
          </cell>
          <cell r="B3887" t="str">
            <v>E05005439</v>
          </cell>
        </row>
        <row r="3888">
          <cell r="A3888" t="str">
            <v>Loughborough Southfields</v>
          </cell>
          <cell r="B3888" t="str">
            <v>E05005440</v>
          </cell>
        </row>
        <row r="3889">
          <cell r="A3889" t="str">
            <v>Loughborough Storer</v>
          </cell>
          <cell r="B3889" t="str">
            <v>E05005441</v>
          </cell>
        </row>
        <row r="3890">
          <cell r="A3890" t="str">
            <v>Loughton &amp; Shenley</v>
          </cell>
          <cell r="B3890" t="str">
            <v>E05009414</v>
          </cell>
        </row>
        <row r="3891">
          <cell r="A3891" t="str">
            <v>Loughton Alderton</v>
          </cell>
          <cell r="B3891" t="str">
            <v>E05004159</v>
          </cell>
        </row>
        <row r="3892">
          <cell r="A3892" t="str">
            <v>Loughton Broadway</v>
          </cell>
          <cell r="B3892" t="str">
            <v>E05004160</v>
          </cell>
        </row>
        <row r="3893">
          <cell r="A3893" t="str">
            <v>Loughton Fairmead</v>
          </cell>
          <cell r="B3893" t="str">
            <v>E05004161</v>
          </cell>
        </row>
        <row r="3894">
          <cell r="A3894" t="str">
            <v>Loughton Forest</v>
          </cell>
          <cell r="B3894" t="str">
            <v>E05004162</v>
          </cell>
        </row>
        <row r="3895">
          <cell r="A3895" t="str">
            <v>Loughton Roding</v>
          </cell>
          <cell r="B3895" t="str">
            <v>E05004163</v>
          </cell>
        </row>
        <row r="3896">
          <cell r="A3896" t="str">
            <v>Loughton St John's</v>
          </cell>
          <cell r="B3896" t="str">
            <v>E05004164</v>
          </cell>
        </row>
        <row r="3897">
          <cell r="A3897" t="str">
            <v>Loughton St Mary's</v>
          </cell>
          <cell r="B3897" t="str">
            <v>E05004165</v>
          </cell>
        </row>
        <row r="3898">
          <cell r="A3898" t="str">
            <v>Loundsley Green</v>
          </cell>
          <cell r="B3898" t="str">
            <v>E05003332</v>
          </cell>
        </row>
        <row r="3899">
          <cell r="A3899" t="str">
            <v>Loveden Heath</v>
          </cell>
          <cell r="B3899" t="str">
            <v>E05010168</v>
          </cell>
        </row>
        <row r="3900">
          <cell r="A3900" t="str">
            <v>Lovelace</v>
          </cell>
          <cell r="B3900" t="str">
            <v>E05007295</v>
          </cell>
        </row>
        <row r="3901">
          <cell r="A3901" t="str">
            <v>Lovett &amp; North Claines</v>
          </cell>
          <cell r="B3901" t="str">
            <v>E05007919</v>
          </cell>
        </row>
        <row r="3902">
          <cell r="A3902" t="str">
            <v>Low Fell</v>
          </cell>
          <cell r="B3902" t="str">
            <v>E05001080</v>
          </cell>
        </row>
        <row r="3903">
          <cell r="A3903" t="str">
            <v>Low Furness</v>
          </cell>
          <cell r="B3903" t="str">
            <v>E05003262</v>
          </cell>
        </row>
        <row r="3904">
          <cell r="A3904" t="str">
            <v>Low Harrogate</v>
          </cell>
          <cell r="B3904" t="str">
            <v>E05006251</v>
          </cell>
        </row>
        <row r="3905">
          <cell r="A3905" t="str">
            <v>Lowdham</v>
          </cell>
          <cell r="B3905" t="str">
            <v>E05010076</v>
          </cell>
        </row>
        <row r="3906">
          <cell r="A3906" t="str">
            <v>Lower Brett</v>
          </cell>
          <cell r="B3906" t="str">
            <v>E05007093</v>
          </cell>
        </row>
        <row r="3907">
          <cell r="A3907" t="str">
            <v>Lower Culm</v>
          </cell>
          <cell r="B3907" t="str">
            <v>E05003521</v>
          </cell>
        </row>
        <row r="3908">
          <cell r="A3908" t="str">
            <v>Lower Edmonton</v>
          </cell>
          <cell r="B3908" t="str">
            <v>E05000204</v>
          </cell>
        </row>
        <row r="3909">
          <cell r="A3909" t="str">
            <v>Lower Lune Valley</v>
          </cell>
          <cell r="B3909" t="str">
            <v>E05009605</v>
          </cell>
        </row>
        <row r="3910">
          <cell r="A3910" t="str">
            <v>Lower Morden</v>
          </cell>
          <cell r="B3910" t="str">
            <v>E05000465</v>
          </cell>
        </row>
        <row r="3911">
          <cell r="A3911" t="str">
            <v>Lower Nazeing</v>
          </cell>
          <cell r="B3911" t="str">
            <v>E05004166</v>
          </cell>
        </row>
        <row r="3912">
          <cell r="A3912" t="str">
            <v>Lower Nene</v>
          </cell>
          <cell r="B3912" t="str">
            <v>E05005972</v>
          </cell>
        </row>
        <row r="3913">
          <cell r="A3913" t="str">
            <v>Lower Nidderdale</v>
          </cell>
          <cell r="B3913" t="str">
            <v>E05006252</v>
          </cell>
        </row>
        <row r="3914">
          <cell r="A3914" t="str">
            <v>Lower Sheering</v>
          </cell>
          <cell r="B3914" t="str">
            <v>E05004167</v>
          </cell>
        </row>
        <row r="3915">
          <cell r="A3915" t="str">
            <v>Lower Stoke</v>
          </cell>
          <cell r="B3915" t="str">
            <v>E05001226</v>
          </cell>
        </row>
        <row r="3916">
          <cell r="A3916" t="str">
            <v>Lower Tarrants</v>
          </cell>
          <cell r="B3916" t="str">
            <v>E05010006</v>
          </cell>
        </row>
        <row r="3917">
          <cell r="A3917" t="str">
            <v>Lower Wensleydale</v>
          </cell>
          <cell r="B3917" t="str">
            <v>E05006285</v>
          </cell>
        </row>
        <row r="3918">
          <cell r="A3918" t="str">
            <v>Lowes Hill</v>
          </cell>
          <cell r="B3918" t="str">
            <v>E05009840</v>
          </cell>
        </row>
        <row r="3919">
          <cell r="A3919" t="str">
            <v>Lowgates &amp; Woodthorpe</v>
          </cell>
          <cell r="B3919" t="str">
            <v>E05003333</v>
          </cell>
        </row>
        <row r="3920">
          <cell r="A3920" t="str">
            <v>Lowman</v>
          </cell>
          <cell r="B3920" t="str">
            <v>E05003522</v>
          </cell>
        </row>
        <row r="3921">
          <cell r="A3921" t="str">
            <v>Lowton East</v>
          </cell>
          <cell r="B3921" t="str">
            <v>E05000855</v>
          </cell>
        </row>
        <row r="3922">
          <cell r="A3922" t="str">
            <v>Loxford</v>
          </cell>
          <cell r="B3922" t="str">
            <v>E05000507</v>
          </cell>
        </row>
        <row r="3923">
          <cell r="A3923" t="str">
            <v>Lozells &amp; East Handsworth</v>
          </cell>
          <cell r="B3923" t="str">
            <v>E05001195</v>
          </cell>
        </row>
        <row r="3924">
          <cell r="A3924" t="str">
            <v>Lubenham</v>
          </cell>
          <cell r="B3924" t="str">
            <v>E05005464</v>
          </cell>
        </row>
        <row r="3925">
          <cell r="A3925" t="str">
            <v>Luddendenfoot</v>
          </cell>
          <cell r="B3925" t="str">
            <v>E05001377</v>
          </cell>
        </row>
        <row r="3926">
          <cell r="A3926" t="str">
            <v>Ludgershall &amp; Perham Down</v>
          </cell>
          <cell r="B3926" t="str">
            <v>E05008368</v>
          </cell>
        </row>
        <row r="3927">
          <cell r="A3927" t="str">
            <v>Ludgvan</v>
          </cell>
          <cell r="B3927" t="str">
            <v>E05009207</v>
          </cell>
        </row>
        <row r="3928">
          <cell r="A3928" t="str">
            <v>Ludlow East</v>
          </cell>
          <cell r="B3928" t="str">
            <v>E05008166</v>
          </cell>
        </row>
        <row r="3929">
          <cell r="A3929" t="str">
            <v>Ludlow North</v>
          </cell>
          <cell r="B3929" t="str">
            <v>E05008167</v>
          </cell>
        </row>
        <row r="3930">
          <cell r="A3930" t="str">
            <v>Ludlow South</v>
          </cell>
          <cell r="B3930" t="str">
            <v>E05008168</v>
          </cell>
        </row>
        <row r="3931">
          <cell r="A3931" t="str">
            <v>Luffield Abbey</v>
          </cell>
          <cell r="B3931" t="str">
            <v>E05010346</v>
          </cell>
        </row>
        <row r="3932">
          <cell r="A3932" t="str">
            <v>Lulworth &amp; Winfrith</v>
          </cell>
          <cell r="B3932" t="str">
            <v>E05009535</v>
          </cell>
        </row>
        <row r="3933">
          <cell r="A3933" t="str">
            <v>Lumley</v>
          </cell>
          <cell r="B3933" t="str">
            <v>E05009068</v>
          </cell>
        </row>
        <row r="3934">
          <cell r="A3934" t="str">
            <v>Luton</v>
          </cell>
          <cell r="B3934" t="str">
            <v>E06000032</v>
          </cell>
        </row>
        <row r="3935">
          <cell r="A3935" t="str">
            <v>Luton &amp; Wayfield</v>
          </cell>
          <cell r="B3935" t="str">
            <v>E05002255</v>
          </cell>
        </row>
        <row r="3936">
          <cell r="A3936" t="str">
            <v>Lutterell</v>
          </cell>
          <cell r="B3936" t="str">
            <v>E05009724</v>
          </cell>
        </row>
        <row r="3937">
          <cell r="A3937" t="str">
            <v>Lutterworth Brookfield</v>
          </cell>
          <cell r="B3937" t="str">
            <v>E05005465</v>
          </cell>
        </row>
        <row r="3938">
          <cell r="A3938" t="str">
            <v>Lutterworth Orchard</v>
          </cell>
          <cell r="B3938" t="str">
            <v>E05005466</v>
          </cell>
        </row>
        <row r="3939">
          <cell r="A3939" t="str">
            <v>Lutterworth Springs</v>
          </cell>
          <cell r="B3939" t="str">
            <v>E05005467</v>
          </cell>
        </row>
        <row r="3940">
          <cell r="A3940" t="str">
            <v>Lutterworth Swift</v>
          </cell>
          <cell r="B3940" t="str">
            <v>E05005468</v>
          </cell>
        </row>
        <row r="3941">
          <cell r="A3941" t="str">
            <v>Lydbrook &amp; Ruardean</v>
          </cell>
          <cell r="B3941" t="str">
            <v>E05004351</v>
          </cell>
        </row>
        <row r="3942">
          <cell r="A3942" t="str">
            <v>Lydden &amp; Temple Ewell</v>
          </cell>
          <cell r="B3942" t="str">
            <v>E05004950</v>
          </cell>
        </row>
        <row r="3943">
          <cell r="A3943" t="str">
            <v>Lydden Vale</v>
          </cell>
          <cell r="B3943" t="str">
            <v>E05010007</v>
          </cell>
        </row>
        <row r="3944">
          <cell r="A3944" t="str">
            <v>Lyddington</v>
          </cell>
          <cell r="B3944" t="str">
            <v>E05001812</v>
          </cell>
        </row>
        <row r="3945">
          <cell r="A3945" t="str">
            <v>Lydiard &amp; Freshbrook</v>
          </cell>
          <cell r="B3945" t="str">
            <v>E05008961</v>
          </cell>
        </row>
        <row r="3946">
          <cell r="A3946" t="str">
            <v>Lydney East</v>
          </cell>
          <cell r="B3946" t="str">
            <v>E05004352</v>
          </cell>
        </row>
        <row r="3947">
          <cell r="A3947" t="str">
            <v>Lydney North</v>
          </cell>
          <cell r="B3947" t="str">
            <v>E05004353</v>
          </cell>
        </row>
        <row r="3948">
          <cell r="A3948" t="str">
            <v>Lye &amp; Stourbridge North</v>
          </cell>
          <cell r="B3948" t="str">
            <v>E05001249</v>
          </cell>
        </row>
        <row r="3949">
          <cell r="A3949" t="str">
            <v>Lye Valley</v>
          </cell>
          <cell r="B3949" t="str">
            <v>E05006558</v>
          </cell>
        </row>
        <row r="3950">
          <cell r="A3950" t="str">
            <v>Lyme Regis &amp; Charmouth</v>
          </cell>
          <cell r="B3950" t="str">
            <v>E05010594</v>
          </cell>
        </row>
        <row r="3951">
          <cell r="A3951" t="str">
            <v>Lymington Town</v>
          </cell>
          <cell r="B3951" t="str">
            <v>E05004600</v>
          </cell>
        </row>
        <row r="3952">
          <cell r="A3952" t="str">
            <v>Lymm North &amp; Thelwall</v>
          </cell>
          <cell r="B3952" t="str">
            <v>E05011036</v>
          </cell>
        </row>
        <row r="3953">
          <cell r="A3953" t="str">
            <v>Lymm South</v>
          </cell>
          <cell r="B3953" t="str">
            <v>E05011037</v>
          </cell>
        </row>
        <row r="3954">
          <cell r="A3954" t="str">
            <v>Lyncombe</v>
          </cell>
          <cell r="B3954" t="str">
            <v>E05001952</v>
          </cell>
        </row>
        <row r="3955">
          <cell r="A3955" t="str">
            <v>Lyndhurst</v>
          </cell>
          <cell r="B3955" t="str">
            <v>E05004601</v>
          </cell>
        </row>
        <row r="3956">
          <cell r="A3956" t="str">
            <v>Lyndon</v>
          </cell>
          <cell r="B3956" t="str">
            <v>E05001292</v>
          </cell>
        </row>
        <row r="3957">
          <cell r="A3957" t="str">
            <v>Lyne</v>
          </cell>
          <cell r="B3957" t="str">
            <v>E05003172</v>
          </cell>
        </row>
        <row r="3958">
          <cell r="A3958" t="str">
            <v>Lyneham</v>
          </cell>
          <cell r="B3958" t="str">
            <v>E05008369</v>
          </cell>
        </row>
        <row r="3959">
          <cell r="A3959" t="str">
            <v>Lynemouth</v>
          </cell>
          <cell r="B3959" t="str">
            <v>E05009133</v>
          </cell>
        </row>
        <row r="3960">
          <cell r="A3960" t="str">
            <v>Lynher</v>
          </cell>
          <cell r="B3960" t="str">
            <v>E05009208</v>
          </cell>
        </row>
        <row r="3961">
          <cell r="A3961" t="str">
            <v>Lynton &amp; Lynmouth</v>
          </cell>
          <cell r="B3961" t="str">
            <v>E05003552</v>
          </cell>
        </row>
        <row r="3962">
          <cell r="A3962" t="str">
            <v>Lytchett Matravers</v>
          </cell>
          <cell r="B3962" t="str">
            <v>E05009536</v>
          </cell>
        </row>
        <row r="3963">
          <cell r="A3963" t="str">
            <v>Lytchett Minster &amp; Upton East</v>
          </cell>
          <cell r="B3963" t="str">
            <v>E05009537</v>
          </cell>
        </row>
        <row r="3964">
          <cell r="A3964" t="str">
            <v>Lytchett Minster &amp; Upton West</v>
          </cell>
          <cell r="B3964" t="str">
            <v>E05009538</v>
          </cell>
        </row>
        <row r="3965">
          <cell r="A3965" t="str">
            <v>Lyth Valley</v>
          </cell>
          <cell r="B3965" t="str">
            <v>E05003263</v>
          </cell>
        </row>
        <row r="3966">
          <cell r="A3966" t="str">
            <v>Lyveden</v>
          </cell>
          <cell r="B3966" t="str">
            <v>E05005973</v>
          </cell>
        </row>
        <row r="3967">
          <cell r="A3967" t="str">
            <v>Mabe, Perranarworthal &amp; St Gluvias</v>
          </cell>
          <cell r="B3967" t="str">
            <v>E05009209</v>
          </cell>
        </row>
        <row r="3968">
          <cell r="A3968" t="str">
            <v>Mablethorpe</v>
          </cell>
          <cell r="B3968" t="str">
            <v>E05009888</v>
          </cell>
        </row>
        <row r="3969">
          <cell r="A3969" t="str">
            <v>Macclesfield Central</v>
          </cell>
          <cell r="B3969" t="str">
            <v>E05008634</v>
          </cell>
        </row>
        <row r="3970">
          <cell r="A3970" t="str">
            <v>Macclesfield East</v>
          </cell>
          <cell r="B3970" t="str">
            <v>E05008635</v>
          </cell>
        </row>
        <row r="3971">
          <cell r="A3971" t="str">
            <v>Macclesfield Hurdsfield</v>
          </cell>
          <cell r="B3971" t="str">
            <v>E05008636</v>
          </cell>
        </row>
        <row r="3972">
          <cell r="A3972" t="str">
            <v>Macclesfield South</v>
          </cell>
          <cell r="B3972" t="str">
            <v>E05008637</v>
          </cell>
        </row>
        <row r="3973">
          <cell r="A3973" t="str">
            <v>Macclesfield Tytherington</v>
          </cell>
          <cell r="B3973" t="str">
            <v>E05008638</v>
          </cell>
        </row>
        <row r="3974">
          <cell r="A3974" t="str">
            <v>Macclesfield West &amp; Ivy</v>
          </cell>
          <cell r="B3974" t="str">
            <v>E05008639</v>
          </cell>
        </row>
        <row r="3975">
          <cell r="A3975" t="str">
            <v>Mackworth</v>
          </cell>
          <cell r="B3975" t="str">
            <v>E05001778</v>
          </cell>
        </row>
        <row r="3976">
          <cell r="A3976" t="str">
            <v>Madeley</v>
          </cell>
          <cell r="B3976" t="str">
            <v>E05006976</v>
          </cell>
        </row>
        <row r="3977">
          <cell r="A3977" t="str">
            <v>Madeley &amp; Sutton Hill</v>
          </cell>
          <cell r="B3977" t="str">
            <v>E05009982</v>
          </cell>
        </row>
        <row r="3978">
          <cell r="A3978" t="str">
            <v>Magdalen</v>
          </cell>
          <cell r="B3978" t="str">
            <v>E05005794</v>
          </cell>
        </row>
        <row r="3979">
          <cell r="A3979" t="str">
            <v>Maida Vale</v>
          </cell>
          <cell r="B3979" t="str">
            <v>E05000640</v>
          </cell>
        </row>
        <row r="3980">
          <cell r="A3980" t="str">
            <v>Maiden Erlegh</v>
          </cell>
          <cell r="B3980" t="str">
            <v>E05002385</v>
          </cell>
        </row>
        <row r="3981">
          <cell r="A3981" t="str">
            <v>Maiden Newton</v>
          </cell>
          <cell r="B3981" t="str">
            <v>E05010595</v>
          </cell>
        </row>
        <row r="3982">
          <cell r="A3982" t="str">
            <v>Maidenbower</v>
          </cell>
          <cell r="B3982" t="str">
            <v>E05007638</v>
          </cell>
        </row>
        <row r="3983">
          <cell r="A3983" t="str">
            <v>Maidenhead Riverside</v>
          </cell>
          <cell r="B3983" t="str">
            <v>E05002365</v>
          </cell>
        </row>
        <row r="3984">
          <cell r="A3984" t="str">
            <v>Maidstone</v>
          </cell>
          <cell r="B3984" t="str">
            <v>E07000110</v>
          </cell>
        </row>
        <row r="3985">
          <cell r="A3985" t="str">
            <v>Maldon</v>
          </cell>
          <cell r="B3985" t="str">
            <v>E07000074</v>
          </cell>
        </row>
        <row r="3986">
          <cell r="A3986" t="str">
            <v>Maldon East</v>
          </cell>
          <cell r="B3986" t="str">
            <v>E05004196</v>
          </cell>
        </row>
        <row r="3987">
          <cell r="A3987" t="str">
            <v>Maldon North</v>
          </cell>
          <cell r="B3987" t="str">
            <v>E05004197</v>
          </cell>
        </row>
        <row r="3988">
          <cell r="A3988" t="str">
            <v>Maldon South</v>
          </cell>
          <cell r="B3988" t="str">
            <v>E05004198</v>
          </cell>
        </row>
        <row r="3989">
          <cell r="A3989" t="str">
            <v>Maldon West</v>
          </cell>
          <cell r="B3989" t="str">
            <v>E05004199</v>
          </cell>
        </row>
        <row r="3990">
          <cell r="A3990" t="str">
            <v>Malinslee &amp; Dawley Bank</v>
          </cell>
          <cell r="B3990" t="str">
            <v>E05009983</v>
          </cell>
        </row>
        <row r="3991">
          <cell r="A3991" t="str">
            <v>Malmesbury</v>
          </cell>
          <cell r="B3991" t="str">
            <v>E05008370</v>
          </cell>
        </row>
        <row r="3992">
          <cell r="A3992" t="str">
            <v>Malpas</v>
          </cell>
          <cell r="B3992" t="str">
            <v>E05008684</v>
          </cell>
        </row>
        <row r="3993">
          <cell r="A3993" t="str">
            <v>Maltby</v>
          </cell>
          <cell r="B3993" t="str">
            <v>E05001026</v>
          </cell>
        </row>
        <row r="3994">
          <cell r="A3994" t="str">
            <v>Malton</v>
          </cell>
          <cell r="B3994" t="str">
            <v>E05006305</v>
          </cell>
        </row>
        <row r="3995">
          <cell r="A3995" t="str">
            <v>Malvern Hills</v>
          </cell>
          <cell r="B3995" t="str">
            <v>E07000235</v>
          </cell>
        </row>
        <row r="3996">
          <cell r="A3996" t="str">
            <v>Manchester</v>
          </cell>
          <cell r="B3996" t="str">
            <v>E08000003</v>
          </cell>
        </row>
        <row r="3997">
          <cell r="A3997" t="str">
            <v>Mancroft</v>
          </cell>
          <cell r="B3997" t="str">
            <v>E05005882</v>
          </cell>
        </row>
        <row r="3998">
          <cell r="A3998" t="str">
            <v>Mandale &amp; Victoria</v>
          </cell>
          <cell r="B3998" t="str">
            <v>E05001540</v>
          </cell>
        </row>
        <row r="3999">
          <cell r="A3999" t="str">
            <v>Mandeville &amp; Elm Farm</v>
          </cell>
          <cell r="B3999" t="str">
            <v>E05010347</v>
          </cell>
        </row>
        <row r="4000">
          <cell r="A4000" t="str">
            <v>Manea</v>
          </cell>
          <cell r="B4000" t="str">
            <v>E05009499</v>
          </cell>
        </row>
        <row r="4001">
          <cell r="A4001" t="str">
            <v>Manifold</v>
          </cell>
          <cell r="B4001" t="str">
            <v>E05007064</v>
          </cell>
        </row>
        <row r="4002">
          <cell r="A4002" t="str">
            <v>Manningham</v>
          </cell>
          <cell r="B4002" t="str">
            <v>E05001359</v>
          </cell>
        </row>
        <row r="4003">
          <cell r="A4003" t="str">
            <v>Mannington &amp; Western</v>
          </cell>
          <cell r="B4003" t="str">
            <v>E05008962</v>
          </cell>
        </row>
        <row r="4004">
          <cell r="A4004" t="str">
            <v>Manningtree, Mistley, Little Bentley &amp; Tendring</v>
          </cell>
          <cell r="B4004" t="str">
            <v>E05004248</v>
          </cell>
        </row>
        <row r="4005">
          <cell r="A4005" t="str">
            <v>Manor</v>
          </cell>
          <cell r="B4005" t="str">
            <v>E05000334</v>
          </cell>
        </row>
        <row r="4006">
          <cell r="A4006" t="str">
            <v>Manor Castle</v>
          </cell>
          <cell r="B4006" t="str">
            <v>E05010873</v>
          </cell>
        </row>
        <row r="4007">
          <cell r="A4007" t="str">
            <v>Manor House</v>
          </cell>
          <cell r="B4007" t="str">
            <v>E05008949</v>
          </cell>
        </row>
        <row r="4008">
          <cell r="A4008" t="str">
            <v>Manor Park</v>
          </cell>
          <cell r="B4008" t="str">
            <v>E05000488</v>
          </cell>
        </row>
        <row r="4009">
          <cell r="A4009" t="str">
            <v>Mansfield</v>
          </cell>
          <cell r="B4009" t="str">
            <v>E07000174</v>
          </cell>
        </row>
        <row r="4010">
          <cell r="A4010" t="str">
            <v>Mapesbury</v>
          </cell>
          <cell r="B4010" t="str">
            <v>E05000095</v>
          </cell>
        </row>
        <row r="4011">
          <cell r="A4011" t="str">
            <v>Mapledurham</v>
          </cell>
          <cell r="B4011" t="str">
            <v>E05002325</v>
          </cell>
        </row>
        <row r="4012">
          <cell r="A4012" t="str">
            <v>Mapperley</v>
          </cell>
          <cell r="B4012" t="str">
            <v>E05001836</v>
          </cell>
        </row>
        <row r="4013">
          <cell r="A4013" t="str">
            <v>Marazion &amp; Perranuthnoe</v>
          </cell>
          <cell r="B4013" t="str">
            <v>E05009210</v>
          </cell>
        </row>
        <row r="4014">
          <cell r="A4014" t="str">
            <v>Marbury</v>
          </cell>
          <cell r="B4014" t="str">
            <v>E05008685</v>
          </cell>
        </row>
        <row r="4015">
          <cell r="A4015" t="str">
            <v>March East</v>
          </cell>
          <cell r="B4015" t="str">
            <v>E05009500</v>
          </cell>
        </row>
        <row r="4016">
          <cell r="A4016" t="str">
            <v>March North</v>
          </cell>
          <cell r="B4016" t="str">
            <v>E05009501</v>
          </cell>
        </row>
        <row r="4017">
          <cell r="A4017" t="str">
            <v>March West</v>
          </cell>
          <cell r="B4017" t="str">
            <v>E05009502</v>
          </cell>
        </row>
        <row r="4018">
          <cell r="A4018" t="str">
            <v>Marcham</v>
          </cell>
          <cell r="B4018" t="str">
            <v>E05009768</v>
          </cell>
        </row>
        <row r="4019">
          <cell r="A4019" t="str">
            <v>Marchwood</v>
          </cell>
          <cell r="B4019" t="str">
            <v>E05004602</v>
          </cell>
        </row>
        <row r="4020">
          <cell r="A4020" t="str">
            <v>Marconi</v>
          </cell>
          <cell r="B4020" t="str">
            <v>E05004106</v>
          </cell>
        </row>
        <row r="4021">
          <cell r="A4021" t="str">
            <v>Marden &amp; Yalding</v>
          </cell>
          <cell r="B4021" t="str">
            <v>E05004999</v>
          </cell>
        </row>
        <row r="4022">
          <cell r="A4022" t="str">
            <v>Marfleet</v>
          </cell>
          <cell r="B4022" t="str">
            <v>E05001676</v>
          </cell>
        </row>
        <row r="4023">
          <cell r="A4023" t="str">
            <v>Margate Central</v>
          </cell>
          <cell r="B4023" t="str">
            <v>E05005093</v>
          </cell>
        </row>
        <row r="4024">
          <cell r="A4024" t="str">
            <v>Marine</v>
          </cell>
          <cell r="B4024" t="str">
            <v>E05007568</v>
          </cell>
        </row>
        <row r="4025">
          <cell r="A4025" t="str">
            <v>Mark Hall</v>
          </cell>
          <cell r="B4025" t="str">
            <v>E05004184</v>
          </cell>
        </row>
        <row r="4026">
          <cell r="A4026" t="str">
            <v>Market</v>
          </cell>
          <cell r="B4026" t="str">
            <v>E05002709</v>
          </cell>
        </row>
        <row r="4027">
          <cell r="A4027" t="str">
            <v>Market &amp; West Deeping</v>
          </cell>
          <cell r="B4027" t="str">
            <v>E05010169</v>
          </cell>
        </row>
        <row r="4028">
          <cell r="A4028" t="str">
            <v>Market Drayton East</v>
          </cell>
          <cell r="B4028" t="str">
            <v>E05008169</v>
          </cell>
        </row>
        <row r="4029">
          <cell r="A4029" t="str">
            <v>Market Drayton West</v>
          </cell>
          <cell r="B4029" t="str">
            <v>E05008170</v>
          </cell>
        </row>
        <row r="4030">
          <cell r="A4030" t="str">
            <v>Market Harborough-Great Bowden &amp; Arden</v>
          </cell>
          <cell r="B4030" t="str">
            <v>E05005469</v>
          </cell>
        </row>
        <row r="4031">
          <cell r="A4031" t="str">
            <v>Market Harborough-Little Bowden</v>
          </cell>
          <cell r="B4031" t="str">
            <v>E05005470</v>
          </cell>
        </row>
        <row r="4032">
          <cell r="A4032" t="str">
            <v>Market Harborough-Logan</v>
          </cell>
          <cell r="B4032" t="str">
            <v>E05005471</v>
          </cell>
        </row>
        <row r="4033">
          <cell r="A4033" t="str">
            <v>Market Harborough-Welland</v>
          </cell>
          <cell r="B4033" t="str">
            <v>E05005472</v>
          </cell>
        </row>
        <row r="4034">
          <cell r="A4034" t="str">
            <v>Market Rasen</v>
          </cell>
          <cell r="B4034" t="str">
            <v>E05009646</v>
          </cell>
        </row>
        <row r="4035">
          <cell r="A4035" t="str">
            <v>Market Warsop</v>
          </cell>
          <cell r="B4035" t="str">
            <v>E05008873</v>
          </cell>
        </row>
        <row r="4036">
          <cell r="A4036" t="str">
            <v>Markfield, Stanton &amp; Fieldhead</v>
          </cell>
          <cell r="B4036" t="str">
            <v>E05005491</v>
          </cell>
        </row>
        <row r="4037">
          <cell r="A4037" t="str">
            <v>Markhouse</v>
          </cell>
          <cell r="B4037" t="str">
            <v>E05000606</v>
          </cell>
        </row>
        <row r="4038">
          <cell r="A4038" t="str">
            <v>Marks Tey &amp; Layer</v>
          </cell>
          <cell r="B4038" t="str">
            <v>E05010832</v>
          </cell>
        </row>
        <row r="4039">
          <cell r="A4039" t="str">
            <v>Marlborough</v>
          </cell>
          <cell r="B4039" t="str">
            <v>E05000296</v>
          </cell>
        </row>
        <row r="4040">
          <cell r="A4040" t="str">
            <v>Marlborough East</v>
          </cell>
          <cell r="B4040" t="str">
            <v>E05008371</v>
          </cell>
        </row>
        <row r="4041">
          <cell r="A4041" t="str">
            <v>Marlborough West</v>
          </cell>
          <cell r="B4041" t="str">
            <v>E05008372</v>
          </cell>
        </row>
        <row r="4042">
          <cell r="A4042" t="str">
            <v>Marlbrook</v>
          </cell>
          <cell r="B4042" t="str">
            <v>E05009841</v>
          </cell>
        </row>
        <row r="4043">
          <cell r="A4043" t="str">
            <v>Marldon &amp; Littlehempston</v>
          </cell>
          <cell r="B4043" t="str">
            <v>E05010139</v>
          </cell>
        </row>
        <row r="4044">
          <cell r="A4044" t="str">
            <v>Marlow North &amp; West</v>
          </cell>
          <cell r="B4044" t="str">
            <v>E05002690</v>
          </cell>
        </row>
        <row r="4045">
          <cell r="A4045" t="str">
            <v>Marlow South East</v>
          </cell>
          <cell r="B4045" t="str">
            <v>E05002691</v>
          </cell>
        </row>
        <row r="4046">
          <cell r="A4046" t="str">
            <v>Marple North</v>
          </cell>
          <cell r="B4046" t="str">
            <v>E05000794</v>
          </cell>
        </row>
        <row r="4047">
          <cell r="A4047" t="str">
            <v>Marple South</v>
          </cell>
          <cell r="B4047" t="str">
            <v>E05000795</v>
          </cell>
        </row>
        <row r="4048">
          <cell r="A4048" t="str">
            <v>Marsden</v>
          </cell>
          <cell r="B4048" t="str">
            <v>E05005262</v>
          </cell>
        </row>
        <row r="4049">
          <cell r="A4049" t="str">
            <v>Marsh</v>
          </cell>
          <cell r="B4049" t="str">
            <v>E05003130</v>
          </cell>
        </row>
        <row r="4050">
          <cell r="A4050" t="str">
            <v>Marsh Gibbon</v>
          </cell>
          <cell r="B4050" t="str">
            <v>E05010348</v>
          </cell>
        </row>
        <row r="4051">
          <cell r="A4051" t="str">
            <v>Marsh House</v>
          </cell>
          <cell r="B4051" t="str">
            <v>E05001631</v>
          </cell>
        </row>
        <row r="4052">
          <cell r="A4052" t="str">
            <v>Marsh Mill</v>
          </cell>
          <cell r="B4052" t="str">
            <v>E05009943</v>
          </cell>
        </row>
        <row r="4053">
          <cell r="A4053" t="str">
            <v>Marshalswick North</v>
          </cell>
          <cell r="B4053" t="str">
            <v>E05004795</v>
          </cell>
        </row>
        <row r="4054">
          <cell r="A4054" t="str">
            <v>Marshalswick South</v>
          </cell>
          <cell r="B4054" t="str">
            <v>E05004796</v>
          </cell>
        </row>
        <row r="4055">
          <cell r="A4055" t="str">
            <v>Marsham</v>
          </cell>
          <cell r="B4055" t="str">
            <v>E05003975</v>
          </cell>
        </row>
        <row r="4056">
          <cell r="A4056" t="str">
            <v>Marshchapel &amp; Somercotes</v>
          </cell>
          <cell r="B4056" t="str">
            <v>E05009889</v>
          </cell>
        </row>
        <row r="4057">
          <cell r="A4057" t="str">
            <v>Marshes</v>
          </cell>
          <cell r="B4057" t="str">
            <v>E05005772</v>
          </cell>
        </row>
        <row r="4058">
          <cell r="A4058" t="str">
            <v>Marston</v>
          </cell>
          <cell r="B4058" t="str">
            <v>E05006559</v>
          </cell>
        </row>
        <row r="4059">
          <cell r="A4059" t="str">
            <v>Marston Moor</v>
          </cell>
          <cell r="B4059" t="str">
            <v>E05006253</v>
          </cell>
        </row>
        <row r="4060">
          <cell r="A4060" t="str">
            <v>Martins Wood</v>
          </cell>
          <cell r="B4060" t="str">
            <v>E05004810</v>
          </cell>
        </row>
        <row r="4061">
          <cell r="A4061" t="str">
            <v>Martinsthorpe</v>
          </cell>
          <cell r="B4061" t="str">
            <v>E05001813</v>
          </cell>
        </row>
        <row r="4062">
          <cell r="A4062" t="str">
            <v>Martlesham</v>
          </cell>
          <cell r="B4062" t="str">
            <v>E05010446</v>
          </cell>
        </row>
        <row r="4063">
          <cell r="A4063" t="str">
            <v>Martley</v>
          </cell>
          <cell r="B4063" t="str">
            <v>E05007856</v>
          </cell>
        </row>
        <row r="4064">
          <cell r="A4064" t="str">
            <v>Martock</v>
          </cell>
          <cell r="B4064" t="str">
            <v>E05006840</v>
          </cell>
        </row>
        <row r="4065">
          <cell r="A4065" t="str">
            <v>Marton</v>
          </cell>
          <cell r="B4065" t="str">
            <v>E05001654</v>
          </cell>
        </row>
        <row r="4066">
          <cell r="A4066" t="str">
            <v>Marton East</v>
          </cell>
          <cell r="B4066" t="str">
            <v>E05009864</v>
          </cell>
        </row>
        <row r="4067">
          <cell r="A4067" t="str">
            <v>Marton West</v>
          </cell>
          <cell r="B4067" t="str">
            <v>E05009865</v>
          </cell>
        </row>
        <row r="4068">
          <cell r="A4068" t="str">
            <v>Marwood</v>
          </cell>
          <cell r="B4068" t="str">
            <v>E05003553</v>
          </cell>
        </row>
        <row r="4069">
          <cell r="A4069" t="str">
            <v>Mary Tavy</v>
          </cell>
          <cell r="B4069" t="str">
            <v>E05010559</v>
          </cell>
        </row>
        <row r="4070">
          <cell r="A4070" t="str">
            <v>Marylebone High Street</v>
          </cell>
          <cell r="B4070" t="str">
            <v>E05000641</v>
          </cell>
        </row>
        <row r="4071">
          <cell r="A4071" t="str">
            <v>Mash Barn</v>
          </cell>
          <cell r="B4071" t="str">
            <v>E05007569</v>
          </cell>
        </row>
        <row r="4072">
          <cell r="A4072" t="str">
            <v>Mashamshire</v>
          </cell>
          <cell r="B4072" t="str">
            <v>E05006254</v>
          </cell>
        </row>
        <row r="4073">
          <cell r="A4073" t="str">
            <v>Masson</v>
          </cell>
          <cell r="B4073" t="str">
            <v>E05003359</v>
          </cell>
        </row>
        <row r="4074">
          <cell r="A4074" t="str">
            <v>Matchborough</v>
          </cell>
          <cell r="B4074" t="str">
            <v>E05007877</v>
          </cell>
        </row>
        <row r="4075">
          <cell r="A4075" t="str">
            <v>Matlock All Saints</v>
          </cell>
          <cell r="B4075" t="str">
            <v>E05003360</v>
          </cell>
        </row>
        <row r="4076">
          <cell r="A4076" t="str">
            <v>Matlock St Giles</v>
          </cell>
          <cell r="B4076" t="str">
            <v>E05003361</v>
          </cell>
        </row>
        <row r="4077">
          <cell r="A4077" t="str">
            <v>Matson &amp; Robinswood</v>
          </cell>
          <cell r="B4077" t="str">
            <v>E05010961</v>
          </cell>
        </row>
        <row r="4078">
          <cell r="A4078" t="str">
            <v>Mattishall</v>
          </cell>
          <cell r="B4078" t="str">
            <v>E05010251</v>
          </cell>
        </row>
        <row r="4079">
          <cell r="A4079" t="str">
            <v>Maun Valley</v>
          </cell>
          <cell r="B4079" t="str">
            <v>E05008874</v>
          </cell>
        </row>
        <row r="4080">
          <cell r="A4080" t="str">
            <v>Mawneys</v>
          </cell>
          <cell r="B4080" t="str">
            <v>E05000316</v>
          </cell>
        </row>
        <row r="4081">
          <cell r="A4081" t="str">
            <v>Maxton, Elms Vale &amp; Priory</v>
          </cell>
          <cell r="B4081" t="str">
            <v>E05004951</v>
          </cell>
        </row>
        <row r="4082">
          <cell r="A4082" t="str">
            <v>May Bank</v>
          </cell>
          <cell r="B4082" t="str">
            <v>E05006977</v>
          </cell>
        </row>
        <row r="4083">
          <cell r="A4083" t="str">
            <v>Mayesbrook</v>
          </cell>
          <cell r="B4083" t="str">
            <v>E05000036</v>
          </cell>
        </row>
        <row r="4084">
          <cell r="A4084" t="str">
            <v>Mayfield</v>
          </cell>
          <cell r="B4084" t="str">
            <v>E05000508</v>
          </cell>
        </row>
        <row r="4085">
          <cell r="A4085" t="str">
            <v>Mayland</v>
          </cell>
          <cell r="B4085" t="str">
            <v>E05004200</v>
          </cell>
        </row>
        <row r="4086">
          <cell r="A4086" t="str">
            <v>Maze Hill</v>
          </cell>
          <cell r="B4086" t="str">
            <v>E05003937</v>
          </cell>
        </row>
        <row r="4087">
          <cell r="A4087" t="str">
            <v>Meadowhead</v>
          </cell>
          <cell r="B4087" t="str">
            <v>E05001632</v>
          </cell>
        </row>
        <row r="4088">
          <cell r="A4088" t="str">
            <v>Meads</v>
          </cell>
          <cell r="B4088" t="str">
            <v>E05003923</v>
          </cell>
        </row>
        <row r="4089">
          <cell r="A4089" t="str">
            <v>Meadvale &amp; St John's</v>
          </cell>
          <cell r="B4089" t="str">
            <v>E05007336</v>
          </cell>
        </row>
        <row r="4090">
          <cell r="A4090" t="str">
            <v>Mease Valley</v>
          </cell>
          <cell r="B4090" t="str">
            <v>E05010667</v>
          </cell>
        </row>
        <row r="4091">
          <cell r="A4091" t="str">
            <v>Measham North</v>
          </cell>
          <cell r="B4091" t="str">
            <v>E05010117</v>
          </cell>
        </row>
        <row r="4092">
          <cell r="A4092" t="str">
            <v>Measham South</v>
          </cell>
          <cell r="B4092" t="str">
            <v>E05010118</v>
          </cell>
        </row>
        <row r="4093">
          <cell r="A4093" t="str">
            <v>Meden</v>
          </cell>
          <cell r="B4093" t="str">
            <v>E05008875</v>
          </cell>
        </row>
        <row r="4094">
          <cell r="A4094" t="str">
            <v>Medlar-with-Wesham</v>
          </cell>
          <cell r="B4094" t="str">
            <v>E05005197</v>
          </cell>
        </row>
        <row r="4095">
          <cell r="A4095" t="str">
            <v>Medlock Vale</v>
          </cell>
          <cell r="B4095" t="str">
            <v>E05000728</v>
          </cell>
        </row>
        <row r="4096">
          <cell r="A4096" t="str">
            <v>Medway</v>
          </cell>
          <cell r="B4096" t="str">
            <v>E06000035</v>
          </cell>
        </row>
        <row r="4097">
          <cell r="A4097" t="str">
            <v>Medworth</v>
          </cell>
          <cell r="B4097" t="str">
            <v>E05009503</v>
          </cell>
        </row>
        <row r="4098">
          <cell r="A4098" t="str">
            <v>Meir Hay</v>
          </cell>
          <cell r="B4098" t="str">
            <v>E05008740</v>
          </cell>
        </row>
        <row r="4099">
          <cell r="A4099" t="str">
            <v>Meir North</v>
          </cell>
          <cell r="B4099" t="str">
            <v>E05008741</v>
          </cell>
        </row>
        <row r="4100">
          <cell r="A4100" t="str">
            <v>Meir Park</v>
          </cell>
          <cell r="B4100" t="str">
            <v>E05008742</v>
          </cell>
        </row>
        <row r="4101">
          <cell r="A4101" t="str">
            <v>Meir South</v>
          </cell>
          <cell r="B4101" t="str">
            <v>E05008743</v>
          </cell>
        </row>
        <row r="4102">
          <cell r="A4102" t="str">
            <v>Melbourn</v>
          </cell>
          <cell r="B4102" t="str">
            <v>E05002810</v>
          </cell>
        </row>
        <row r="4103">
          <cell r="A4103" t="str">
            <v>Melbourne</v>
          </cell>
          <cell r="B4103" t="str">
            <v>E05008815</v>
          </cell>
        </row>
        <row r="4104">
          <cell r="A4104" t="str">
            <v>Melcombe Regis</v>
          </cell>
          <cell r="B4104" t="str">
            <v>E05003771</v>
          </cell>
        </row>
        <row r="4105">
          <cell r="A4105" t="str">
            <v>Meldreth</v>
          </cell>
          <cell r="B4105" t="str">
            <v>E05002811</v>
          </cell>
        </row>
        <row r="4106">
          <cell r="A4106" t="str">
            <v>Melksham Central</v>
          </cell>
          <cell r="B4106" t="str">
            <v>E05008373</v>
          </cell>
        </row>
        <row r="4107">
          <cell r="A4107" t="str">
            <v>Melksham North</v>
          </cell>
          <cell r="B4107" t="str">
            <v>E05008374</v>
          </cell>
        </row>
        <row r="4108">
          <cell r="A4108" t="str">
            <v>Melksham South</v>
          </cell>
          <cell r="B4108" t="str">
            <v>E05008375</v>
          </cell>
        </row>
        <row r="4109">
          <cell r="A4109" t="str">
            <v>Melksham Without North</v>
          </cell>
          <cell r="B4109" t="str">
            <v>E05008376</v>
          </cell>
        </row>
        <row r="4110">
          <cell r="A4110" t="str">
            <v>Melksham Without South</v>
          </cell>
          <cell r="B4110" t="str">
            <v>E05008377</v>
          </cell>
        </row>
        <row r="4111">
          <cell r="A4111" t="str">
            <v>Mellor</v>
          </cell>
          <cell r="B4111" t="str">
            <v>E05005305</v>
          </cell>
        </row>
        <row r="4112">
          <cell r="A4112" t="str">
            <v>Melsonby</v>
          </cell>
          <cell r="B4112" t="str">
            <v>E05006286</v>
          </cell>
        </row>
        <row r="4113">
          <cell r="A4113" t="str">
            <v>Melton</v>
          </cell>
          <cell r="B4113" t="str">
            <v>E07000133</v>
          </cell>
        </row>
        <row r="4114">
          <cell r="A4114" t="str">
            <v>Melton Craven</v>
          </cell>
          <cell r="B4114" t="str">
            <v>E05005501</v>
          </cell>
        </row>
        <row r="4115">
          <cell r="A4115" t="str">
            <v>Melton Dorian</v>
          </cell>
          <cell r="B4115" t="str">
            <v>E05005502</v>
          </cell>
        </row>
        <row r="4116">
          <cell r="A4116" t="str">
            <v>Melton Egerton</v>
          </cell>
          <cell r="B4116" t="str">
            <v>E05005503</v>
          </cell>
        </row>
        <row r="4117">
          <cell r="A4117" t="str">
            <v>Melton Newport</v>
          </cell>
          <cell r="B4117" t="str">
            <v>E05005504</v>
          </cell>
        </row>
        <row r="4118">
          <cell r="A4118" t="str">
            <v>Melton Sysonby</v>
          </cell>
          <cell r="B4118" t="str">
            <v>E05005505</v>
          </cell>
        </row>
        <row r="4119">
          <cell r="A4119" t="str">
            <v>Melton Warwick</v>
          </cell>
          <cell r="B4119" t="str">
            <v>E05005506</v>
          </cell>
        </row>
        <row r="4120">
          <cell r="A4120" t="str">
            <v>Mendip</v>
          </cell>
          <cell r="B4120" t="str">
            <v>E07000187</v>
          </cell>
        </row>
        <row r="4121">
          <cell r="A4121" t="str">
            <v>Mendlesham</v>
          </cell>
          <cell r="B4121" t="str">
            <v>E05007146</v>
          </cell>
        </row>
        <row r="4122">
          <cell r="A4122" t="str">
            <v>Menheniot</v>
          </cell>
          <cell r="B4122" t="str">
            <v>E05009211</v>
          </cell>
        </row>
        <row r="4123">
          <cell r="A4123" t="str">
            <v>Meole</v>
          </cell>
          <cell r="B4123" t="str">
            <v>E05008171</v>
          </cell>
        </row>
        <row r="4124">
          <cell r="A4124" t="str">
            <v>Meols</v>
          </cell>
          <cell r="B4124" t="str">
            <v>E05000945</v>
          </cell>
        </row>
        <row r="4125">
          <cell r="A4125" t="str">
            <v>Meopham North</v>
          </cell>
          <cell r="B4125" t="str">
            <v>E05004969</v>
          </cell>
        </row>
        <row r="4126">
          <cell r="A4126" t="str">
            <v>Meopham South &amp; Vigo</v>
          </cell>
          <cell r="B4126" t="str">
            <v>E05004970</v>
          </cell>
        </row>
        <row r="4127">
          <cell r="A4127" t="str">
            <v>Mercian</v>
          </cell>
          <cell r="B4127" t="str">
            <v>E05007071</v>
          </cell>
        </row>
        <row r="4128">
          <cell r="A4128" t="str">
            <v>Mere</v>
          </cell>
          <cell r="B4128" t="str">
            <v>E05008378</v>
          </cell>
        </row>
        <row r="4129">
          <cell r="A4129" t="str">
            <v>Meriden</v>
          </cell>
          <cell r="B4129" t="str">
            <v>E05001293</v>
          </cell>
        </row>
        <row r="4130">
          <cell r="A4130" t="str">
            <v>Merley &amp; Bearwood</v>
          </cell>
          <cell r="B4130" t="str">
            <v>E05010544</v>
          </cell>
        </row>
        <row r="4131">
          <cell r="A4131" t="str">
            <v>Merrow</v>
          </cell>
          <cell r="B4131" t="str">
            <v>E05007296</v>
          </cell>
        </row>
        <row r="4132">
          <cell r="A4132" t="str">
            <v>Merry Hill</v>
          </cell>
          <cell r="B4132" t="str">
            <v>E05001331</v>
          </cell>
        </row>
        <row r="4133">
          <cell r="A4133" t="str">
            <v>Mersea &amp; Pyefleet</v>
          </cell>
          <cell r="B4133" t="str">
            <v>E05010833</v>
          </cell>
        </row>
        <row r="4134">
          <cell r="A4134" t="str">
            <v>Mersey</v>
          </cell>
          <cell r="B4134" t="str">
            <v>E05001593</v>
          </cell>
        </row>
        <row r="4135">
          <cell r="A4135" t="str">
            <v>Mershe Lande</v>
          </cell>
          <cell r="B4135" t="str">
            <v>E05005819</v>
          </cell>
        </row>
        <row r="4136">
          <cell r="A4136" t="str">
            <v>Merstham</v>
          </cell>
          <cell r="B4136" t="str">
            <v>E05007337</v>
          </cell>
        </row>
        <row r="4137">
          <cell r="A4137" t="str">
            <v>Merton</v>
          </cell>
          <cell r="B4137" t="str">
            <v>E09000024</v>
          </cell>
        </row>
        <row r="4138">
          <cell r="A4138" t="str">
            <v>Merton Park</v>
          </cell>
          <cell r="B4138" t="str">
            <v>E05000466</v>
          </cell>
        </row>
        <row r="4139">
          <cell r="A4139" t="str">
            <v>Metheringham</v>
          </cell>
          <cell r="B4139" t="str">
            <v>E05005629</v>
          </cell>
        </row>
        <row r="4140">
          <cell r="A4140" t="str">
            <v>Mevagissey</v>
          </cell>
          <cell r="B4140" t="str">
            <v>E05009212</v>
          </cell>
        </row>
        <row r="4141">
          <cell r="A4141" t="str">
            <v>Mexborough</v>
          </cell>
          <cell r="B4141" t="str">
            <v>E05010739</v>
          </cell>
        </row>
        <row r="4142">
          <cell r="A4142" t="str">
            <v>Micklefield</v>
          </cell>
          <cell r="B4142" t="str">
            <v>E05002692</v>
          </cell>
        </row>
        <row r="4143">
          <cell r="A4143" t="str">
            <v>Micklegate</v>
          </cell>
          <cell r="B4143" t="str">
            <v>E05010325</v>
          </cell>
        </row>
        <row r="4144">
          <cell r="A4144" t="str">
            <v>Mickleham, Westhumble &amp; Pixham</v>
          </cell>
          <cell r="B4144" t="str">
            <v>E05007326</v>
          </cell>
        </row>
        <row r="4145">
          <cell r="A4145" t="str">
            <v>Mickleover</v>
          </cell>
          <cell r="B4145" t="str">
            <v>E05001779</v>
          </cell>
        </row>
        <row r="4146">
          <cell r="A4146" t="str">
            <v>Mid Devon</v>
          </cell>
          <cell r="B4146" t="str">
            <v>E07000042</v>
          </cell>
        </row>
        <row r="4147">
          <cell r="A4147" t="str">
            <v>Mid Furness</v>
          </cell>
          <cell r="B4147" t="str">
            <v>E05003264</v>
          </cell>
        </row>
        <row r="4148">
          <cell r="A4148" t="str">
            <v>Mid Holderness</v>
          </cell>
          <cell r="B4148" t="str">
            <v>E05001701</v>
          </cell>
        </row>
        <row r="4149">
          <cell r="A4149" t="str">
            <v>Mid Samford</v>
          </cell>
          <cell r="B4149" t="str">
            <v>E05007094</v>
          </cell>
        </row>
        <row r="4150">
          <cell r="A4150" t="str">
            <v>Mid Suffolk</v>
          </cell>
          <cell r="B4150" t="str">
            <v>E07000203</v>
          </cell>
        </row>
        <row r="4151">
          <cell r="A4151" t="str">
            <v>Mid Sussex</v>
          </cell>
          <cell r="B4151" t="str">
            <v>E07000228</v>
          </cell>
        </row>
        <row r="4152">
          <cell r="A4152" t="str">
            <v>Middle Deal &amp; Sholden</v>
          </cell>
          <cell r="B4152" t="str">
            <v>E05004952</v>
          </cell>
        </row>
        <row r="4153">
          <cell r="A4153" t="str">
            <v>Middle Park &amp; Sutcliffe</v>
          </cell>
          <cell r="B4153" t="str">
            <v>E05000224</v>
          </cell>
        </row>
        <row r="4154">
          <cell r="A4154" t="str">
            <v>Middlecroft &amp; Poolsbrook</v>
          </cell>
          <cell r="B4154" t="str">
            <v>E05003334</v>
          </cell>
        </row>
        <row r="4155">
          <cell r="A4155" t="str">
            <v>Middleforth</v>
          </cell>
          <cell r="B4155" t="str">
            <v>E05010229</v>
          </cell>
        </row>
        <row r="4156">
          <cell r="A4156" t="str">
            <v>Middleham</v>
          </cell>
          <cell r="B4156" t="str">
            <v>E05006287</v>
          </cell>
        </row>
        <row r="4157">
          <cell r="A4157" t="str">
            <v>Middlesbrough</v>
          </cell>
          <cell r="B4157" t="str">
            <v>E06000002</v>
          </cell>
        </row>
        <row r="4158">
          <cell r="A4158" t="str">
            <v>Middleton Cheney</v>
          </cell>
          <cell r="B4158" t="str">
            <v>E05006044</v>
          </cell>
        </row>
        <row r="4159">
          <cell r="A4159" t="str">
            <v>Middleton Park</v>
          </cell>
          <cell r="B4159" t="str">
            <v>E05001433</v>
          </cell>
        </row>
        <row r="4160">
          <cell r="A4160" t="str">
            <v>Middleton Tyas</v>
          </cell>
          <cell r="B4160" t="str">
            <v>E05006288</v>
          </cell>
        </row>
        <row r="4161">
          <cell r="A4161" t="str">
            <v>Middleton-on-Sea</v>
          </cell>
          <cell r="B4161" t="str">
            <v>E05009815</v>
          </cell>
        </row>
        <row r="4162">
          <cell r="A4162" t="str">
            <v>Middlewich</v>
          </cell>
          <cell r="B4162" t="str">
            <v>E05008640</v>
          </cell>
        </row>
        <row r="4163">
          <cell r="A4163" t="str">
            <v>Midhurst</v>
          </cell>
          <cell r="B4163" t="str">
            <v>E05007617</v>
          </cell>
        </row>
        <row r="4164">
          <cell r="A4164" t="str">
            <v>Midsomer Norton North</v>
          </cell>
          <cell r="B4164" t="str">
            <v>E05001954</v>
          </cell>
        </row>
        <row r="4165">
          <cell r="A4165" t="str">
            <v>Midsomer Norton Redfield</v>
          </cell>
          <cell r="B4165" t="str">
            <v>E05001955</v>
          </cell>
        </row>
        <row r="4166">
          <cell r="A4166" t="str">
            <v>Midway</v>
          </cell>
          <cell r="B4166" t="str">
            <v>E05008816</v>
          </cell>
        </row>
        <row r="4167">
          <cell r="A4167" t="str">
            <v>Milborne Port</v>
          </cell>
          <cell r="B4167" t="str">
            <v>E05006841</v>
          </cell>
        </row>
        <row r="4168">
          <cell r="A4168" t="str">
            <v>Mildmay</v>
          </cell>
          <cell r="B4168" t="str">
            <v>E05000377</v>
          </cell>
        </row>
        <row r="4169">
          <cell r="A4169" t="str">
            <v>Mile Cross</v>
          </cell>
          <cell r="B4169" t="str">
            <v>E05005883</v>
          </cell>
        </row>
        <row r="4170">
          <cell r="A4170" t="str">
            <v>Mile End</v>
          </cell>
          <cell r="B4170" t="str">
            <v>E05009327</v>
          </cell>
        </row>
        <row r="4171">
          <cell r="A4171" t="str">
            <v>Miles Platting &amp; Newton Heath</v>
          </cell>
          <cell r="B4171" t="str">
            <v>E05000709</v>
          </cell>
        </row>
        <row r="4172">
          <cell r="A4172" t="str">
            <v>Milford</v>
          </cell>
          <cell r="B4172" t="str">
            <v>E05004603</v>
          </cell>
        </row>
        <row r="4173">
          <cell r="A4173" t="str">
            <v>Milkstone &amp; Deeplish</v>
          </cell>
          <cell r="B4173" t="str">
            <v>E05000748</v>
          </cell>
        </row>
        <row r="4174">
          <cell r="A4174" t="str">
            <v>Mill Hill</v>
          </cell>
          <cell r="B4174" t="str">
            <v>E05000057</v>
          </cell>
        </row>
        <row r="4175">
          <cell r="A4175" t="str">
            <v>Millbrook</v>
          </cell>
          <cell r="B4175" t="str">
            <v>E05002463</v>
          </cell>
        </row>
        <row r="4176">
          <cell r="A4176" t="str">
            <v>Millfield</v>
          </cell>
          <cell r="B4176" t="str">
            <v>E05001161</v>
          </cell>
        </row>
        <row r="4177">
          <cell r="A4177" t="str">
            <v>Millom Without</v>
          </cell>
          <cell r="B4177" t="str">
            <v>E05003198</v>
          </cell>
        </row>
        <row r="4178">
          <cell r="A4178" t="str">
            <v>Millway</v>
          </cell>
          <cell r="B4178" t="str">
            <v>E05004643</v>
          </cell>
        </row>
        <row r="4179">
          <cell r="A4179" t="str">
            <v>Milnrow &amp; Newhey</v>
          </cell>
          <cell r="B4179" t="str">
            <v>E05000749</v>
          </cell>
        </row>
        <row r="4180">
          <cell r="A4180" t="str">
            <v>Milnshaw</v>
          </cell>
          <cell r="B4180" t="str">
            <v>E05005214</v>
          </cell>
        </row>
        <row r="4181">
          <cell r="A4181" t="str">
            <v>Milnthorpe</v>
          </cell>
          <cell r="B4181" t="str">
            <v>E05003265</v>
          </cell>
        </row>
        <row r="4182">
          <cell r="A4182" t="str">
            <v>Milton</v>
          </cell>
          <cell r="B4182" t="str">
            <v>E05002218</v>
          </cell>
        </row>
        <row r="4183">
          <cell r="A4183" t="str">
            <v>Milton Ford</v>
          </cell>
          <cell r="B4183" t="str">
            <v>E05010560</v>
          </cell>
        </row>
        <row r="4184">
          <cell r="A4184" t="str">
            <v>Milton Keynes</v>
          </cell>
          <cell r="B4184" t="str">
            <v>E06000042</v>
          </cell>
        </row>
        <row r="4185">
          <cell r="A4185" t="str">
            <v>Milton Regis</v>
          </cell>
          <cell r="B4185" t="str">
            <v>E05009553</v>
          </cell>
        </row>
        <row r="4186">
          <cell r="A4186" t="str">
            <v>Milton-under-Wychwood</v>
          </cell>
          <cell r="B4186" t="str">
            <v>E05006643</v>
          </cell>
        </row>
        <row r="4187">
          <cell r="A4187" t="str">
            <v>Milverton</v>
          </cell>
          <cell r="B4187" t="str">
            <v>E05009789</v>
          </cell>
        </row>
        <row r="4188">
          <cell r="A4188" t="str">
            <v>Milverton &amp; North Deane</v>
          </cell>
          <cell r="B4188" t="str">
            <v>E05006863</v>
          </cell>
        </row>
        <row r="4189">
          <cell r="A4189" t="str">
            <v>Milwich</v>
          </cell>
          <cell r="B4189" t="str">
            <v>E05010494</v>
          </cell>
        </row>
        <row r="4190">
          <cell r="A4190" t="str">
            <v>Minchinhampton</v>
          </cell>
          <cell r="B4190" t="str">
            <v>E05010979</v>
          </cell>
        </row>
        <row r="4191">
          <cell r="A4191" t="str">
            <v>Mincinglake &amp; Whipton</v>
          </cell>
          <cell r="B4191" t="str">
            <v>E05011015</v>
          </cell>
        </row>
        <row r="4192">
          <cell r="A4192" t="str">
            <v>Minden</v>
          </cell>
          <cell r="B4192" t="str">
            <v>E05007181</v>
          </cell>
        </row>
        <row r="4193">
          <cell r="A4193" t="str">
            <v>Minehead Central</v>
          </cell>
          <cell r="B4193" t="str">
            <v>E05008923</v>
          </cell>
        </row>
        <row r="4194">
          <cell r="A4194" t="str">
            <v>Minehead North</v>
          </cell>
          <cell r="B4194" t="str">
            <v>E05008924</v>
          </cell>
        </row>
        <row r="4195">
          <cell r="A4195" t="str">
            <v>Minehead South</v>
          </cell>
          <cell r="B4195" t="str">
            <v>E05008925</v>
          </cell>
        </row>
        <row r="4196">
          <cell r="A4196" t="str">
            <v>Minety</v>
          </cell>
          <cell r="B4196" t="str">
            <v>E05008379</v>
          </cell>
        </row>
        <row r="4197">
          <cell r="A4197" t="str">
            <v>Minster</v>
          </cell>
          <cell r="B4197" t="str">
            <v>E05002326</v>
          </cell>
        </row>
        <row r="4198">
          <cell r="A4198" t="str">
            <v>Minster &amp; Woodmansey</v>
          </cell>
          <cell r="B4198" t="str">
            <v>E05001702</v>
          </cell>
        </row>
        <row r="4199">
          <cell r="A4199" t="str">
            <v>Minster Cliffs</v>
          </cell>
          <cell r="B4199" t="str">
            <v>E05009554</v>
          </cell>
        </row>
        <row r="4200">
          <cell r="A4200" t="str">
            <v>Mirehouse</v>
          </cell>
          <cell r="B4200" t="str">
            <v>E05003199</v>
          </cell>
        </row>
        <row r="4201">
          <cell r="A4201" t="str">
            <v>Mirfield</v>
          </cell>
          <cell r="B4201" t="str">
            <v>E05001409</v>
          </cell>
        </row>
        <row r="4202">
          <cell r="A4202" t="str">
            <v>Misterton</v>
          </cell>
          <cell r="B4202" t="str">
            <v>E05005473</v>
          </cell>
        </row>
        <row r="4203">
          <cell r="A4203" t="str">
            <v>Mitcheldean &amp; Drybrook</v>
          </cell>
          <cell r="B4203" t="str">
            <v>E05004354</v>
          </cell>
        </row>
        <row r="4204">
          <cell r="A4204" t="str">
            <v>Mitton</v>
          </cell>
          <cell r="B4204" t="str">
            <v>E05010510</v>
          </cell>
        </row>
        <row r="4205">
          <cell r="A4205" t="str">
            <v>Mobberley</v>
          </cell>
          <cell r="B4205" t="str">
            <v>E05008641</v>
          </cell>
        </row>
        <row r="4206">
          <cell r="A4206" t="str">
            <v>Mole Valley</v>
          </cell>
          <cell r="B4206" t="str">
            <v>E07000210</v>
          </cell>
        </row>
        <row r="4207">
          <cell r="A4207" t="str">
            <v>Molesey East</v>
          </cell>
          <cell r="B4207" t="str">
            <v>E05011080</v>
          </cell>
        </row>
        <row r="4208">
          <cell r="A4208" t="str">
            <v>Molesey West</v>
          </cell>
          <cell r="B4208" t="str">
            <v>E05011081</v>
          </cell>
        </row>
        <row r="4209">
          <cell r="A4209" t="str">
            <v>Molyneux</v>
          </cell>
          <cell r="B4209" t="str">
            <v>E05000946</v>
          </cell>
        </row>
        <row r="4210">
          <cell r="A4210" t="str">
            <v>Monk Bretton</v>
          </cell>
          <cell r="B4210" t="str">
            <v>E05000986</v>
          </cell>
        </row>
        <row r="4211">
          <cell r="A4211" t="str">
            <v>Monk Fryston</v>
          </cell>
          <cell r="B4211" t="str">
            <v>E05010054</v>
          </cell>
        </row>
        <row r="4212">
          <cell r="A4212" t="str">
            <v>Monkhams</v>
          </cell>
          <cell r="B4212" t="str">
            <v>E05000509</v>
          </cell>
        </row>
        <row r="4213">
          <cell r="A4213" t="str">
            <v>Monkleigh &amp; Littleham</v>
          </cell>
          <cell r="B4213" t="str">
            <v>E05003627</v>
          </cell>
        </row>
        <row r="4214">
          <cell r="A4214" t="str">
            <v>Monkmoor</v>
          </cell>
          <cell r="B4214" t="str">
            <v>E05008173</v>
          </cell>
        </row>
        <row r="4215">
          <cell r="A4215" t="str">
            <v>Monkseaton North</v>
          </cell>
          <cell r="B4215" t="str">
            <v>E05001124</v>
          </cell>
        </row>
        <row r="4216">
          <cell r="A4216" t="str">
            <v>Monkseaton South</v>
          </cell>
          <cell r="B4216" t="str">
            <v>E05001125</v>
          </cell>
        </row>
        <row r="4217">
          <cell r="A4217" t="str">
            <v>Monkston</v>
          </cell>
          <cell r="B4217" t="str">
            <v>E05009415</v>
          </cell>
        </row>
        <row r="4218">
          <cell r="A4218" t="str">
            <v>Monkton</v>
          </cell>
          <cell r="B4218" t="str">
            <v>E05001146</v>
          </cell>
        </row>
        <row r="4219">
          <cell r="A4219" t="str">
            <v>Monument</v>
          </cell>
          <cell r="B4219" t="str">
            <v>E05006864</v>
          </cell>
        </row>
        <row r="4220">
          <cell r="A4220" t="str">
            <v>Moor</v>
          </cell>
          <cell r="B4220" t="str">
            <v>E05003335</v>
          </cell>
        </row>
        <row r="4221">
          <cell r="A4221" t="str">
            <v>Moor Park</v>
          </cell>
          <cell r="B4221" t="str">
            <v>E05005281</v>
          </cell>
        </row>
        <row r="4222">
          <cell r="A4222" t="str">
            <v>Moor Park &amp; Eastbury</v>
          </cell>
          <cell r="B4222" t="str">
            <v>E05009433</v>
          </cell>
        </row>
        <row r="4223">
          <cell r="A4223" t="str">
            <v>Moor View</v>
          </cell>
          <cell r="B4223" t="str">
            <v>E05002086</v>
          </cell>
        </row>
        <row r="4224">
          <cell r="A4224" t="str">
            <v>Moorclose</v>
          </cell>
          <cell r="B4224" t="str">
            <v>E05003131</v>
          </cell>
        </row>
        <row r="4225">
          <cell r="A4225" t="str">
            <v>Moorcroft</v>
          </cell>
          <cell r="B4225" t="str">
            <v>E05008744</v>
          </cell>
        </row>
        <row r="4226">
          <cell r="A4226" t="str">
            <v>Moordown</v>
          </cell>
          <cell r="B4226" t="str">
            <v>E05002121</v>
          </cell>
        </row>
        <row r="4227">
          <cell r="A4227" t="str">
            <v>Moorland</v>
          </cell>
          <cell r="B4227" t="str">
            <v>E05003608</v>
          </cell>
        </row>
        <row r="4228">
          <cell r="A4228" t="str">
            <v>Moorside</v>
          </cell>
          <cell r="B4228" t="str">
            <v>E05000675</v>
          </cell>
        </row>
        <row r="4229">
          <cell r="A4229" t="str">
            <v>Moortown</v>
          </cell>
          <cell r="B4229" t="str">
            <v>E05001434</v>
          </cell>
        </row>
        <row r="4230">
          <cell r="A4230" t="str">
            <v>Moreland</v>
          </cell>
          <cell r="B4230" t="str">
            <v>E05010962</v>
          </cell>
        </row>
        <row r="4231">
          <cell r="A4231" t="str">
            <v>Moresby</v>
          </cell>
          <cell r="B4231" t="str">
            <v>E05003200</v>
          </cell>
        </row>
        <row r="4232">
          <cell r="A4232" t="str">
            <v>Moreton &amp; Fyfield</v>
          </cell>
          <cell r="B4232" t="str">
            <v>E05008941</v>
          </cell>
        </row>
        <row r="4233">
          <cell r="A4233" t="str">
            <v>Moreton East</v>
          </cell>
          <cell r="B4233" t="str">
            <v>E05010711</v>
          </cell>
        </row>
        <row r="4234">
          <cell r="A4234" t="str">
            <v>Moreton Hall</v>
          </cell>
          <cell r="B4234" t="str">
            <v>E05007182</v>
          </cell>
        </row>
        <row r="4235">
          <cell r="A4235" t="str">
            <v>Moreton West</v>
          </cell>
          <cell r="B4235" t="str">
            <v>E05010712</v>
          </cell>
        </row>
        <row r="4236">
          <cell r="A4236" t="str">
            <v>Moreton West &amp; Saughall Massie</v>
          </cell>
          <cell r="B4236" t="str">
            <v>E05000966</v>
          </cell>
        </row>
        <row r="4237">
          <cell r="A4237" t="str">
            <v>Morland</v>
          </cell>
          <cell r="B4237" t="str">
            <v>E05003222</v>
          </cell>
        </row>
        <row r="4238">
          <cell r="A4238" t="str">
            <v>Morley North</v>
          </cell>
          <cell r="B4238" t="str">
            <v>E05001435</v>
          </cell>
        </row>
        <row r="4239">
          <cell r="A4239" t="str">
            <v>Morley South</v>
          </cell>
          <cell r="B4239" t="str">
            <v>E05001436</v>
          </cell>
        </row>
        <row r="4240">
          <cell r="A4240" t="str">
            <v>Morpeth Kirkhill</v>
          </cell>
          <cell r="B4240" t="str">
            <v>E05009134</v>
          </cell>
        </row>
        <row r="4241">
          <cell r="A4241" t="str">
            <v>Morpeth North</v>
          </cell>
          <cell r="B4241" t="str">
            <v>E05009135</v>
          </cell>
        </row>
        <row r="4242">
          <cell r="A4242" t="str">
            <v>Morpeth Stobhill</v>
          </cell>
          <cell r="B4242" t="str">
            <v>E05009136</v>
          </cell>
        </row>
        <row r="4243">
          <cell r="A4243" t="str">
            <v>Mortimer</v>
          </cell>
          <cell r="B4243" t="str">
            <v>E05002305</v>
          </cell>
        </row>
        <row r="4244">
          <cell r="A4244" t="str">
            <v>Mortlake &amp; Barnes Common</v>
          </cell>
          <cell r="B4244" t="str">
            <v>E05000525</v>
          </cell>
        </row>
        <row r="4245">
          <cell r="A4245" t="str">
            <v>Morton</v>
          </cell>
          <cell r="B4245" t="str">
            <v>E05003173</v>
          </cell>
        </row>
        <row r="4246">
          <cell r="A4246" t="str">
            <v>Morton-on-Swale</v>
          </cell>
          <cell r="B4246" t="str">
            <v>E05009679</v>
          </cell>
        </row>
        <row r="4247">
          <cell r="A4247" t="str">
            <v>Mosborough</v>
          </cell>
          <cell r="B4247" t="str">
            <v>E05010874</v>
          </cell>
        </row>
        <row r="4248">
          <cell r="A4248" t="str">
            <v>Moseley &amp; Kings Heath</v>
          </cell>
          <cell r="B4248" t="str">
            <v>E05001196</v>
          </cell>
        </row>
        <row r="4249">
          <cell r="A4249" t="str">
            <v>Moss Bank</v>
          </cell>
          <cell r="B4249" t="str">
            <v>E05000922</v>
          </cell>
        </row>
        <row r="4250">
          <cell r="A4250" t="str">
            <v>Moss Bay</v>
          </cell>
          <cell r="B4250" t="str">
            <v>E05003132</v>
          </cell>
        </row>
        <row r="4251">
          <cell r="A4251" t="str">
            <v>Moss Side</v>
          </cell>
          <cell r="B4251" t="str">
            <v>E05000710</v>
          </cell>
        </row>
        <row r="4252">
          <cell r="A4252" t="str">
            <v>Mossley</v>
          </cell>
          <cell r="B4252" t="str">
            <v>E05000815</v>
          </cell>
        </row>
        <row r="4253">
          <cell r="A4253" t="str">
            <v>Mossley Hill</v>
          </cell>
          <cell r="B4253" t="str">
            <v>E05000902</v>
          </cell>
        </row>
        <row r="4254">
          <cell r="A4254" t="str">
            <v>Moston</v>
          </cell>
          <cell r="B4254" t="str">
            <v>E05000711</v>
          </cell>
        </row>
        <row r="4255">
          <cell r="A4255" t="str">
            <v>Motcombe &amp; Bourton</v>
          </cell>
          <cell r="B4255" t="str">
            <v>E05010008</v>
          </cell>
        </row>
        <row r="4256">
          <cell r="A4256" t="str">
            <v>Mottingham &amp; Chislehurst North</v>
          </cell>
          <cell r="B4256" t="str">
            <v>E05000121</v>
          </cell>
        </row>
        <row r="4257">
          <cell r="A4257" t="str">
            <v>Moulsecoomb &amp; Bevendean</v>
          </cell>
          <cell r="B4257" t="str">
            <v>E05002427</v>
          </cell>
        </row>
        <row r="4258">
          <cell r="A4258" t="str">
            <v>Moulsham &amp; Central</v>
          </cell>
          <cell r="B4258" t="str">
            <v>E05004107</v>
          </cell>
        </row>
        <row r="4259">
          <cell r="A4259" t="str">
            <v>Moulsham Lodge</v>
          </cell>
          <cell r="B4259" t="str">
            <v>E05004108</v>
          </cell>
        </row>
        <row r="4260">
          <cell r="A4260" t="str">
            <v>Moulton</v>
          </cell>
          <cell r="B4260" t="str">
            <v>E05009020</v>
          </cell>
        </row>
        <row r="4261">
          <cell r="A4261" t="str">
            <v>Moulton, Weston &amp; Cowbit</v>
          </cell>
          <cell r="B4261" t="str">
            <v>E05005651</v>
          </cell>
        </row>
        <row r="4262">
          <cell r="A4262" t="str">
            <v>Mount</v>
          </cell>
          <cell r="B4262" t="str">
            <v>E05009944</v>
          </cell>
        </row>
        <row r="4263">
          <cell r="A4263" t="str">
            <v>Mount Charles</v>
          </cell>
          <cell r="B4263" t="str">
            <v>E05009213</v>
          </cell>
        </row>
        <row r="4264">
          <cell r="A4264" t="str">
            <v>Mount Hawke &amp; Portreath</v>
          </cell>
          <cell r="B4264" t="str">
            <v>E05009214</v>
          </cell>
        </row>
        <row r="4265">
          <cell r="A4265" t="str">
            <v>Mount Hermon</v>
          </cell>
          <cell r="B4265" t="str">
            <v>E05010802</v>
          </cell>
        </row>
        <row r="4266">
          <cell r="A4266" t="str">
            <v>Mountsorrel</v>
          </cell>
          <cell r="B4266" t="str">
            <v>E05005442</v>
          </cell>
        </row>
        <row r="4267">
          <cell r="A4267" t="str">
            <v>Mowden</v>
          </cell>
          <cell r="B4267" t="str">
            <v>E05010422</v>
          </cell>
        </row>
        <row r="4268">
          <cell r="A4268" t="str">
            <v>Much Hadham</v>
          </cell>
          <cell r="B4268" t="str">
            <v>E05004735</v>
          </cell>
        </row>
        <row r="4269">
          <cell r="A4269" t="str">
            <v>Much Wenlock</v>
          </cell>
          <cell r="B4269" t="str">
            <v>E05008174</v>
          </cell>
        </row>
        <row r="4270">
          <cell r="A4270" t="str">
            <v>Mudeford &amp; Friars Cliff</v>
          </cell>
          <cell r="B4270" t="str">
            <v>E05003664</v>
          </cell>
        </row>
        <row r="4271">
          <cell r="A4271" t="str">
            <v>Mulbarton</v>
          </cell>
          <cell r="B4271" t="str">
            <v>E05005924</v>
          </cell>
        </row>
        <row r="4272">
          <cell r="A4272" t="str">
            <v>Mulgrave</v>
          </cell>
          <cell r="B4272" t="str">
            <v>E05006330</v>
          </cell>
        </row>
        <row r="4273">
          <cell r="A4273" t="str">
            <v>Mullion &amp; Grade-Ruan</v>
          </cell>
          <cell r="B4273" t="str">
            <v>E05009215</v>
          </cell>
        </row>
        <row r="4274">
          <cell r="A4274" t="str">
            <v>Mundens &amp; Cottered</v>
          </cell>
          <cell r="B4274" t="str">
            <v>E05004734</v>
          </cell>
        </row>
        <row r="4275">
          <cell r="A4275" t="str">
            <v>Mundesley</v>
          </cell>
          <cell r="B4275" t="str">
            <v>E05005857</v>
          </cell>
        </row>
        <row r="4276">
          <cell r="A4276" t="str">
            <v>Munster</v>
          </cell>
          <cell r="B4276" t="str">
            <v>E05000257</v>
          </cell>
        </row>
        <row r="4277">
          <cell r="A4277" t="str">
            <v>Murston</v>
          </cell>
          <cell r="B4277" t="str">
            <v>E05009555</v>
          </cell>
        </row>
        <row r="4278">
          <cell r="A4278" t="str">
            <v>Murton</v>
          </cell>
          <cell r="B4278" t="str">
            <v>E05009069</v>
          </cell>
        </row>
        <row r="4279">
          <cell r="A4279" t="str">
            <v>Muskham</v>
          </cell>
          <cell r="B4279" t="str">
            <v>E05010077</v>
          </cell>
        </row>
        <row r="4280">
          <cell r="A4280" t="str">
            <v>Musters</v>
          </cell>
          <cell r="B4280" t="str">
            <v>E05009725</v>
          </cell>
        </row>
        <row r="4281">
          <cell r="A4281" t="str">
            <v>Muswell Hill</v>
          </cell>
          <cell r="B4281" t="str">
            <v>E05000274</v>
          </cell>
        </row>
        <row r="4282">
          <cell r="A4282" t="str">
            <v>Muxloe</v>
          </cell>
          <cell r="B4282" t="str">
            <v>E05005417</v>
          </cell>
        </row>
        <row r="4283">
          <cell r="A4283" t="str">
            <v>Muxton</v>
          </cell>
          <cell r="B4283" t="str">
            <v>E05009984</v>
          </cell>
        </row>
        <row r="4284">
          <cell r="A4284" t="str">
            <v>Mytchett &amp; Deepcut</v>
          </cell>
          <cell r="B4284" t="str">
            <v>E05007382</v>
          </cell>
        </row>
        <row r="4285">
          <cell r="A4285" t="str">
            <v>Myton</v>
          </cell>
          <cell r="B4285" t="str">
            <v>E05001677</v>
          </cell>
        </row>
        <row r="4286">
          <cell r="A4286" t="str">
            <v>Myton &amp; Heathcote</v>
          </cell>
          <cell r="B4286" t="str">
            <v>E05009790</v>
          </cell>
        </row>
        <row r="4287">
          <cell r="A4287" t="str">
            <v>Nacton &amp; Purdis Farm</v>
          </cell>
          <cell r="B4287" t="str">
            <v>E05010448</v>
          </cell>
        </row>
        <row r="4288">
          <cell r="A4288" t="str">
            <v>Nadder &amp; East Knoyle</v>
          </cell>
          <cell r="B4288" t="str">
            <v>E05008380</v>
          </cell>
        </row>
        <row r="4289">
          <cell r="A4289" t="str">
            <v>Nailbourne</v>
          </cell>
          <cell r="B4289" t="str">
            <v>E05010401</v>
          </cell>
        </row>
        <row r="4290">
          <cell r="A4290" t="str">
            <v>Nailsea Golden Valley</v>
          </cell>
          <cell r="B4290" t="str">
            <v>E05010288</v>
          </cell>
        </row>
        <row r="4291">
          <cell r="A4291" t="str">
            <v>Nailsea West End</v>
          </cell>
          <cell r="B4291" t="str">
            <v>E05010289</v>
          </cell>
        </row>
        <row r="4292">
          <cell r="A4292" t="str">
            <v>Nailsea Yeo</v>
          </cell>
          <cell r="B4292" t="str">
            <v>E05010290</v>
          </cell>
        </row>
        <row r="4293">
          <cell r="A4293" t="str">
            <v>Nailsea Youngwood</v>
          </cell>
          <cell r="B4293" t="str">
            <v>E05010291</v>
          </cell>
        </row>
        <row r="4294">
          <cell r="A4294" t="str">
            <v>Nailsworth</v>
          </cell>
          <cell r="B4294" t="str">
            <v>E05010980</v>
          </cell>
        </row>
        <row r="4295">
          <cell r="A4295" t="str">
            <v>Nantwich North &amp; West</v>
          </cell>
          <cell r="B4295" t="str">
            <v>E05008642</v>
          </cell>
        </row>
        <row r="4296">
          <cell r="A4296" t="str">
            <v>Nantwich South &amp; Stapeley</v>
          </cell>
          <cell r="B4296" t="str">
            <v>E05008643</v>
          </cell>
        </row>
        <row r="4297">
          <cell r="A4297" t="str">
            <v>Napton &amp; Fenny Compton</v>
          </cell>
          <cell r="B4297" t="str">
            <v>E05010196</v>
          </cell>
        </row>
        <row r="4298">
          <cell r="A4298" t="str">
            <v>Nar Valley</v>
          </cell>
          <cell r="B4298" t="str">
            <v>E05010252</v>
          </cell>
        </row>
        <row r="4299">
          <cell r="A4299" t="str">
            <v>Narborough &amp; Littlethorpe</v>
          </cell>
          <cell r="B4299" t="str">
            <v>E05005418</v>
          </cell>
        </row>
        <row r="4300">
          <cell r="A4300" t="str">
            <v>Nascot</v>
          </cell>
          <cell r="B4300" t="str">
            <v>E05011051</v>
          </cell>
        </row>
        <row r="4301">
          <cell r="A4301" t="str">
            <v>Nash Mills</v>
          </cell>
          <cell r="B4301" t="str">
            <v>E05004709</v>
          </cell>
        </row>
        <row r="4302">
          <cell r="A4302" t="str">
            <v>Nayland</v>
          </cell>
          <cell r="B4302" t="str">
            <v>E05007095</v>
          </cell>
        </row>
        <row r="4303">
          <cell r="A4303" t="str">
            <v>Nechells</v>
          </cell>
          <cell r="B4303" t="str">
            <v>E05001197</v>
          </cell>
        </row>
        <row r="4304">
          <cell r="A4304" t="str">
            <v>Necton</v>
          </cell>
          <cell r="B4304" t="str">
            <v>E05010253</v>
          </cell>
        </row>
        <row r="4305">
          <cell r="A4305" t="str">
            <v>Needham Market</v>
          </cell>
          <cell r="B4305" t="str">
            <v>E05007147</v>
          </cell>
        </row>
        <row r="4306">
          <cell r="A4306" t="str">
            <v>Needwood</v>
          </cell>
          <cell r="B4306" t="str">
            <v>E05006928</v>
          </cell>
        </row>
        <row r="4307">
          <cell r="A4307" t="str">
            <v>Nelson</v>
          </cell>
          <cell r="B4307" t="str">
            <v>E05002451</v>
          </cell>
        </row>
        <row r="4308">
          <cell r="A4308" t="str">
            <v>Nene Valley</v>
          </cell>
          <cell r="B4308" t="str">
            <v>E05008836</v>
          </cell>
        </row>
        <row r="4309">
          <cell r="A4309" t="str">
            <v>Neroche</v>
          </cell>
          <cell r="B4309" t="str">
            <v>E05006842</v>
          </cell>
        </row>
        <row r="4310">
          <cell r="A4310" t="str">
            <v>Neston</v>
          </cell>
          <cell r="B4310" t="str">
            <v>E05008686</v>
          </cell>
        </row>
        <row r="4311">
          <cell r="A4311" t="str">
            <v>Nether Edge &amp; Sharrow</v>
          </cell>
          <cell r="B4311" t="str">
            <v>E05010875</v>
          </cell>
        </row>
        <row r="4312">
          <cell r="A4312" t="str">
            <v>Netherbury</v>
          </cell>
          <cell r="B4312" t="str">
            <v>E05010596</v>
          </cell>
        </row>
        <row r="4313">
          <cell r="A4313" t="str">
            <v>Nethercourt</v>
          </cell>
          <cell r="B4313" t="str">
            <v>E05005094</v>
          </cell>
        </row>
        <row r="4314">
          <cell r="A4314" t="str">
            <v>Netherfield</v>
          </cell>
          <cell r="B4314" t="str">
            <v>E05008876</v>
          </cell>
        </row>
        <row r="4315">
          <cell r="A4315" t="str">
            <v>Netherhall</v>
          </cell>
          <cell r="B4315" t="str">
            <v>E05003133</v>
          </cell>
        </row>
        <row r="4316">
          <cell r="A4316" t="str">
            <v>Nethermayne</v>
          </cell>
          <cell r="B4316" t="str">
            <v>E05004029</v>
          </cell>
        </row>
        <row r="4317">
          <cell r="A4317" t="str">
            <v>Netherpool</v>
          </cell>
          <cell r="B4317" t="str">
            <v>E05008687</v>
          </cell>
        </row>
        <row r="4318">
          <cell r="A4318" t="str">
            <v>Netherton</v>
          </cell>
          <cell r="B4318" t="str">
            <v>E05005215</v>
          </cell>
        </row>
        <row r="4319">
          <cell r="A4319" t="str">
            <v>Netherton &amp; Orrell</v>
          </cell>
          <cell r="B4319" t="str">
            <v>E05000947</v>
          </cell>
        </row>
        <row r="4320">
          <cell r="A4320" t="str">
            <v>Netherton, Woodside &amp; St Andrews</v>
          </cell>
          <cell r="B4320" t="str">
            <v>E05001250</v>
          </cell>
        </row>
        <row r="4321">
          <cell r="A4321" t="str">
            <v>Netley Abbey</v>
          </cell>
          <cell r="B4321" t="str">
            <v>E05004513</v>
          </cell>
        </row>
        <row r="4322">
          <cell r="A4322" t="str">
            <v>Netteswell</v>
          </cell>
          <cell r="B4322" t="str">
            <v>E05004185</v>
          </cell>
        </row>
        <row r="4323">
          <cell r="A4323" t="str">
            <v>Nettleham</v>
          </cell>
          <cell r="B4323" t="str">
            <v>E05009647</v>
          </cell>
        </row>
        <row r="4324">
          <cell r="A4324" t="str">
            <v>Nettlestone &amp; Seaview</v>
          </cell>
          <cell r="B4324" t="str">
            <v>E05008496</v>
          </cell>
        </row>
        <row r="4325">
          <cell r="A4325" t="str">
            <v>Nevile &amp; Langar</v>
          </cell>
          <cell r="B4325" t="str">
            <v>E05009726</v>
          </cell>
        </row>
        <row r="4326">
          <cell r="A4326" t="str">
            <v>Nevill</v>
          </cell>
          <cell r="B4326" t="str">
            <v>E05005474</v>
          </cell>
        </row>
        <row r="4327">
          <cell r="A4327" t="str">
            <v>Neville's Cross</v>
          </cell>
          <cell r="B4327" t="str">
            <v>E05009070</v>
          </cell>
        </row>
        <row r="4328">
          <cell r="A4328" t="str">
            <v>New Addington</v>
          </cell>
          <cell r="B4328" t="str">
            <v>E05000157</v>
          </cell>
        </row>
        <row r="4329">
          <cell r="A4329" t="str">
            <v>New Bilton</v>
          </cell>
          <cell r="B4329" t="str">
            <v>E05008981</v>
          </cell>
        </row>
        <row r="4330">
          <cell r="A4330" t="str">
            <v>New Brighton</v>
          </cell>
          <cell r="B4330" t="str">
            <v>E05000967</v>
          </cell>
        </row>
        <row r="4331">
          <cell r="A4331" t="str">
            <v>New Costessey</v>
          </cell>
          <cell r="B4331" t="str">
            <v>E05005899</v>
          </cell>
        </row>
        <row r="4332">
          <cell r="A4332" t="str">
            <v>New Cross</v>
          </cell>
          <cell r="B4332" t="str">
            <v>E05000449</v>
          </cell>
        </row>
        <row r="4333">
          <cell r="A4333" t="str">
            <v>New Duston</v>
          </cell>
          <cell r="B4333" t="str">
            <v>E05008837</v>
          </cell>
        </row>
        <row r="4334">
          <cell r="A4334" t="str">
            <v>New Forest</v>
          </cell>
          <cell r="B4334" t="str">
            <v>E07000091</v>
          </cell>
        </row>
        <row r="4335">
          <cell r="A4335" t="str">
            <v>New Haw</v>
          </cell>
          <cell r="B4335" t="str">
            <v>E05007358</v>
          </cell>
        </row>
        <row r="4336">
          <cell r="A4336" t="str">
            <v>New Longton &amp; Hutton East</v>
          </cell>
          <cell r="B4336" t="str">
            <v>E05010231</v>
          </cell>
        </row>
        <row r="4337">
          <cell r="A4337" t="str">
            <v>New Mills</v>
          </cell>
          <cell r="B4337" t="str">
            <v>E05010713</v>
          </cell>
        </row>
        <row r="4338">
          <cell r="A4338" t="str">
            <v>New Mills East</v>
          </cell>
          <cell r="B4338" t="str">
            <v>E05010639</v>
          </cell>
        </row>
        <row r="4339">
          <cell r="A4339" t="str">
            <v>New Mills West</v>
          </cell>
          <cell r="B4339" t="str">
            <v>E05010640</v>
          </cell>
        </row>
        <row r="4340">
          <cell r="A4340" t="str">
            <v>New Park</v>
          </cell>
          <cell r="B4340" t="str">
            <v>E05006256</v>
          </cell>
        </row>
        <row r="4341">
          <cell r="A4341" t="str">
            <v>New Romney</v>
          </cell>
          <cell r="B4341" t="str">
            <v>E05010022</v>
          </cell>
        </row>
        <row r="4342">
          <cell r="A4342" t="str">
            <v>New Town &amp; Christ Church</v>
          </cell>
          <cell r="B4342" t="str">
            <v>E05010835</v>
          </cell>
        </row>
        <row r="4343">
          <cell r="A4343" t="str">
            <v>Newark &amp; Sherwood</v>
          </cell>
          <cell r="B4343" t="str">
            <v>E07000175</v>
          </cell>
        </row>
        <row r="4344">
          <cell r="A4344" t="str">
            <v>Newbarns</v>
          </cell>
          <cell r="B4344" t="str">
            <v>E05003151</v>
          </cell>
        </row>
        <row r="4345">
          <cell r="A4345" t="str">
            <v>Newbiggin Central &amp; East</v>
          </cell>
          <cell r="B4345" t="str">
            <v>E05009137</v>
          </cell>
        </row>
        <row r="4346">
          <cell r="A4346" t="str">
            <v>Newbold</v>
          </cell>
          <cell r="B4346" t="str">
            <v>E05009791</v>
          </cell>
        </row>
        <row r="4347">
          <cell r="A4347" t="str">
            <v>Newbold &amp; Brownsover</v>
          </cell>
          <cell r="B4347" t="str">
            <v>E05008982</v>
          </cell>
        </row>
        <row r="4348">
          <cell r="A4348" t="str">
            <v>Newbold Verdon with Desford &amp; Peckleton</v>
          </cell>
          <cell r="B4348" t="str">
            <v>E05005492</v>
          </cell>
        </row>
        <row r="4349">
          <cell r="A4349" t="str">
            <v>Newbridge</v>
          </cell>
          <cell r="B4349" t="str">
            <v>E05001956</v>
          </cell>
        </row>
        <row r="4350">
          <cell r="A4350" t="str">
            <v>Newbridges</v>
          </cell>
          <cell r="B4350" t="str">
            <v>E05003476</v>
          </cell>
        </row>
        <row r="4351">
          <cell r="A4351" t="str">
            <v>Newbrooke</v>
          </cell>
          <cell r="B4351" t="str">
            <v>E05008547</v>
          </cell>
        </row>
        <row r="4352">
          <cell r="A4352" t="str">
            <v>Newburgh</v>
          </cell>
          <cell r="B4352" t="str">
            <v>E05005381</v>
          </cell>
        </row>
        <row r="4353">
          <cell r="A4353" t="str">
            <v>Newburn</v>
          </cell>
          <cell r="B4353" t="str">
            <v>E05001101</v>
          </cell>
        </row>
        <row r="4354">
          <cell r="A4354" t="str">
            <v>Newbury</v>
          </cell>
          <cell r="B4354" t="str">
            <v>E05000510</v>
          </cell>
        </row>
        <row r="4355">
          <cell r="A4355" t="str">
            <v>Newby</v>
          </cell>
          <cell r="B4355" t="str">
            <v>E05006255</v>
          </cell>
        </row>
        <row r="4356">
          <cell r="A4356" t="str">
            <v>Newcastle upon Tyne</v>
          </cell>
          <cell r="B4356" t="str">
            <v>E08000021</v>
          </cell>
        </row>
        <row r="4357">
          <cell r="A4357" t="str">
            <v>Newcastle-under-Lyme</v>
          </cell>
          <cell r="B4357" t="str">
            <v>E07000195</v>
          </cell>
        </row>
        <row r="4358">
          <cell r="A4358" t="str">
            <v>Newchapel</v>
          </cell>
          <cell r="B4358" t="str">
            <v>E05006978</v>
          </cell>
        </row>
        <row r="4359">
          <cell r="A4359" t="str">
            <v>Newcomen</v>
          </cell>
          <cell r="B4359" t="str">
            <v>E05001516</v>
          </cell>
        </row>
        <row r="4360">
          <cell r="A4360" t="str">
            <v>Newent Central</v>
          </cell>
          <cell r="B4360" t="str">
            <v>E05004355</v>
          </cell>
        </row>
        <row r="4361">
          <cell r="A4361" t="str">
            <v>Newgate</v>
          </cell>
          <cell r="B4361" t="str">
            <v>E05008877</v>
          </cell>
        </row>
        <row r="4362">
          <cell r="A4362" t="str">
            <v>Newhall &amp; Stanton</v>
          </cell>
          <cell r="B4362" t="str">
            <v>E05008817</v>
          </cell>
        </row>
        <row r="4363">
          <cell r="A4363" t="str">
            <v>Newham</v>
          </cell>
          <cell r="B4363" t="str">
            <v>E09000025</v>
          </cell>
        </row>
        <row r="4364">
          <cell r="A4364" t="str">
            <v>Newhaven Denton &amp; Meeching</v>
          </cell>
          <cell r="B4364" t="str">
            <v>E05003953</v>
          </cell>
        </row>
        <row r="4365">
          <cell r="A4365" t="str">
            <v>Newhaven Valley</v>
          </cell>
          <cell r="B4365" t="str">
            <v>E05003954</v>
          </cell>
        </row>
        <row r="4366">
          <cell r="A4366" t="str">
            <v>Newick</v>
          </cell>
          <cell r="B4366" t="str">
            <v>E05003955</v>
          </cell>
        </row>
        <row r="4367">
          <cell r="A4367" t="str">
            <v>Newington</v>
          </cell>
          <cell r="B4367" t="str">
            <v>E05000544</v>
          </cell>
        </row>
        <row r="4368">
          <cell r="A4368" t="str">
            <v>Newland</v>
          </cell>
          <cell r="B4368" t="str">
            <v>E05001679</v>
          </cell>
        </row>
        <row r="4369">
          <cell r="A4369" t="str">
            <v>Newland &amp; St Briavels</v>
          </cell>
          <cell r="B4369" t="str">
            <v>E05004356</v>
          </cell>
        </row>
        <row r="4370">
          <cell r="A4370" t="str">
            <v>Newlands</v>
          </cell>
          <cell r="B4370" t="str">
            <v>E05008878</v>
          </cell>
        </row>
        <row r="4371">
          <cell r="A4371" t="str">
            <v>Newlyn &amp; Goonhavern</v>
          </cell>
          <cell r="B4371" t="str">
            <v>E05009216</v>
          </cell>
        </row>
        <row r="4372">
          <cell r="A4372" t="str">
            <v>Newlyn &amp; Mousehole</v>
          </cell>
          <cell r="B4372" t="str">
            <v>E05009217</v>
          </cell>
        </row>
        <row r="4373">
          <cell r="A4373" t="str">
            <v>Newnham</v>
          </cell>
          <cell r="B4373" t="str">
            <v>E05002710</v>
          </cell>
        </row>
        <row r="4374">
          <cell r="A4374" t="str">
            <v>Newnham &amp; Westbury</v>
          </cell>
          <cell r="B4374" t="str">
            <v>E05004357</v>
          </cell>
        </row>
        <row r="4375">
          <cell r="A4375" t="str">
            <v>Newport</v>
          </cell>
          <cell r="B4375" t="str">
            <v>E05003554</v>
          </cell>
        </row>
        <row r="4376">
          <cell r="A4376" t="str">
            <v>Newport Central</v>
          </cell>
          <cell r="B4376" t="str">
            <v>E05008497</v>
          </cell>
        </row>
        <row r="4377">
          <cell r="A4377" t="str">
            <v>Newport East</v>
          </cell>
          <cell r="B4377" t="str">
            <v>E05008498</v>
          </cell>
        </row>
        <row r="4378">
          <cell r="A4378" t="str">
            <v>Newport North</v>
          </cell>
          <cell r="B4378" t="str">
            <v>E05008499</v>
          </cell>
        </row>
        <row r="4379">
          <cell r="A4379" t="str">
            <v>Newport North &amp; West</v>
          </cell>
          <cell r="B4379" t="str">
            <v>E05009985</v>
          </cell>
        </row>
        <row r="4380">
          <cell r="A4380" t="str">
            <v>Newport Pagnell North &amp; Hanslope</v>
          </cell>
          <cell r="B4380" t="str">
            <v>E05009416</v>
          </cell>
        </row>
        <row r="4381">
          <cell r="A4381" t="str">
            <v>Newport Pagnell South</v>
          </cell>
          <cell r="B4381" t="str">
            <v>E05009417</v>
          </cell>
        </row>
        <row r="4382">
          <cell r="A4382" t="str">
            <v>Newport South</v>
          </cell>
          <cell r="B4382" t="str">
            <v>E05008500</v>
          </cell>
        </row>
        <row r="4383">
          <cell r="A4383" t="str">
            <v>Newport South &amp; East</v>
          </cell>
          <cell r="B4383" t="str">
            <v>E05009986</v>
          </cell>
        </row>
        <row r="4384">
          <cell r="A4384" t="str">
            <v>Newport West</v>
          </cell>
          <cell r="B4384" t="str">
            <v>E05008501</v>
          </cell>
        </row>
        <row r="4385">
          <cell r="A4385" t="str">
            <v>Newquay Central</v>
          </cell>
          <cell r="B4385" t="str">
            <v>E05009218</v>
          </cell>
        </row>
        <row r="4386">
          <cell r="A4386" t="str">
            <v>Newquay Pentire</v>
          </cell>
          <cell r="B4386" t="str">
            <v>E05009219</v>
          </cell>
        </row>
        <row r="4387">
          <cell r="A4387" t="str">
            <v>Newquay Treloggan</v>
          </cell>
          <cell r="B4387" t="str">
            <v>E05009220</v>
          </cell>
        </row>
        <row r="4388">
          <cell r="A4388" t="str">
            <v>Newquay Tretherras</v>
          </cell>
          <cell r="B4388" t="str">
            <v>E05009221</v>
          </cell>
        </row>
        <row r="4389">
          <cell r="A4389" t="str">
            <v>Newquay Treviglas</v>
          </cell>
          <cell r="B4389" t="str">
            <v>E05009222</v>
          </cell>
        </row>
        <row r="4390">
          <cell r="A4390" t="str">
            <v>Newsham</v>
          </cell>
          <cell r="B4390" t="str">
            <v>E05009138</v>
          </cell>
        </row>
        <row r="4391">
          <cell r="A4391" t="str">
            <v>Newsham with Eppleby</v>
          </cell>
          <cell r="B4391" t="str">
            <v>E05006289</v>
          </cell>
        </row>
        <row r="4392">
          <cell r="A4392" t="str">
            <v>Newsome</v>
          </cell>
          <cell r="B4392" t="str">
            <v>E05001410</v>
          </cell>
        </row>
        <row r="4393">
          <cell r="A4393" t="str">
            <v>Newstead Abbey</v>
          </cell>
          <cell r="B4393" t="str">
            <v>E05009701</v>
          </cell>
        </row>
        <row r="4394">
          <cell r="A4394" t="str">
            <v>Newton</v>
          </cell>
          <cell r="B4394" t="str">
            <v>E05000923</v>
          </cell>
        </row>
        <row r="4395">
          <cell r="A4395" t="str">
            <v>Newton &amp; Yealmpton</v>
          </cell>
          <cell r="B4395" t="str">
            <v>E05010140</v>
          </cell>
        </row>
        <row r="4396">
          <cell r="A4396" t="str">
            <v>Newton &amp; Treales</v>
          </cell>
          <cell r="B4396" t="str">
            <v>E05005198</v>
          </cell>
        </row>
        <row r="4397">
          <cell r="A4397" t="str">
            <v>Newton Farm</v>
          </cell>
          <cell r="B4397" t="str">
            <v>E05009474</v>
          </cell>
        </row>
        <row r="4398">
          <cell r="A4398" t="str">
            <v>Newton Flotman</v>
          </cell>
          <cell r="B4398" t="str">
            <v>E05005900</v>
          </cell>
        </row>
        <row r="4399">
          <cell r="A4399" t="str">
            <v>Newton Poppleford &amp; Harpford</v>
          </cell>
          <cell r="B4399" t="str">
            <v>E05003477</v>
          </cell>
        </row>
        <row r="4400">
          <cell r="A4400" t="str">
            <v>Newton Regis &amp; Warton</v>
          </cell>
          <cell r="B4400" t="str">
            <v>E05007470</v>
          </cell>
        </row>
        <row r="4401">
          <cell r="A4401" t="str">
            <v>Newtown</v>
          </cell>
          <cell r="B4401" t="str">
            <v>E05001541</v>
          </cell>
        </row>
        <row r="4402">
          <cell r="A4402" t="str">
            <v>Newtown &amp; St Leonard's</v>
          </cell>
          <cell r="B4402" t="str">
            <v>E05011016</v>
          </cell>
        </row>
        <row r="4403">
          <cell r="A4403" t="str">
            <v>Nidd Valley</v>
          </cell>
          <cell r="B4403" t="str">
            <v>E05006257</v>
          </cell>
        </row>
        <row r="4404">
          <cell r="A4404" t="str">
            <v>Nightingale</v>
          </cell>
          <cell r="B4404" t="str">
            <v>E05000618</v>
          </cell>
        </row>
        <row r="4405">
          <cell r="A4405" t="str">
            <v>Ninfield &amp; Hooe with Wartling</v>
          </cell>
          <cell r="B4405" t="str">
            <v>E05004010</v>
          </cell>
        </row>
        <row r="4406">
          <cell r="A4406" t="str">
            <v>Noel Park</v>
          </cell>
          <cell r="B4406" t="str">
            <v>E05000275</v>
          </cell>
        </row>
        <row r="4407">
          <cell r="A4407" t="str">
            <v>Nonsuch</v>
          </cell>
          <cell r="B4407" t="str">
            <v>E05000561</v>
          </cell>
        </row>
        <row r="4408">
          <cell r="A4408" t="str">
            <v>Norbiton</v>
          </cell>
          <cell r="B4408" t="str">
            <v>E05000409</v>
          </cell>
        </row>
        <row r="4409">
          <cell r="A4409" t="str">
            <v>Norbreck</v>
          </cell>
          <cell r="B4409" t="str">
            <v>E05001655</v>
          </cell>
        </row>
        <row r="4410">
          <cell r="A4410" t="str">
            <v>Norbury</v>
          </cell>
          <cell r="B4410" t="str">
            <v>E05000158</v>
          </cell>
        </row>
        <row r="4411">
          <cell r="A4411" t="str">
            <v>Norcot</v>
          </cell>
          <cell r="B4411" t="str">
            <v>E05002327</v>
          </cell>
        </row>
        <row r="4412">
          <cell r="A4412" t="str">
            <v>Norden</v>
          </cell>
          <cell r="B4412" t="str">
            <v>E05000750</v>
          </cell>
        </row>
        <row r="4413">
          <cell r="A4413" t="str">
            <v>Norham &amp; Islandshires</v>
          </cell>
          <cell r="B4413" t="str">
            <v>E05009139</v>
          </cell>
        </row>
        <row r="4414">
          <cell r="A4414" t="str">
            <v>Nork</v>
          </cell>
          <cell r="B4414" t="str">
            <v>E05007338</v>
          </cell>
        </row>
        <row r="4415">
          <cell r="A4415" t="str">
            <v>Norland</v>
          </cell>
          <cell r="B4415" t="str">
            <v>E05009398</v>
          </cell>
        </row>
        <row r="4416">
          <cell r="A4416" t="str">
            <v>Norman</v>
          </cell>
          <cell r="B4416" t="str">
            <v>E05004882</v>
          </cell>
        </row>
        <row r="4417">
          <cell r="A4417" t="str">
            <v>Normanby</v>
          </cell>
          <cell r="B4417" t="str">
            <v>E05001517</v>
          </cell>
        </row>
        <row r="4418">
          <cell r="A4418" t="str">
            <v>Normandy</v>
          </cell>
          <cell r="B4418" t="str">
            <v>E05007297</v>
          </cell>
        </row>
        <row r="4419">
          <cell r="A4419" t="str">
            <v>Normanston</v>
          </cell>
          <cell r="B4419" t="str">
            <v>E05007240</v>
          </cell>
        </row>
        <row r="4420">
          <cell r="A4420" t="str">
            <v>Normanton</v>
          </cell>
          <cell r="B4420" t="str">
            <v>E05001453</v>
          </cell>
        </row>
        <row r="4421">
          <cell r="A4421" t="str">
            <v>Norreys</v>
          </cell>
          <cell r="B4421" t="str">
            <v>E05002386</v>
          </cell>
        </row>
        <row r="4422">
          <cell r="A4422" t="str">
            <v>Norris Green</v>
          </cell>
          <cell r="B4422" t="str">
            <v>E05000903</v>
          </cell>
        </row>
        <row r="4423">
          <cell r="A4423" t="str">
            <v>North</v>
          </cell>
          <cell r="B4423" t="str">
            <v>E05005000</v>
          </cell>
        </row>
        <row r="4424">
          <cell r="A4424" t="str">
            <v>North Baddesley</v>
          </cell>
          <cell r="B4424" t="str">
            <v>E05004644</v>
          </cell>
        </row>
        <row r="4425">
          <cell r="A4425" t="str">
            <v>North Bay</v>
          </cell>
          <cell r="B4425" t="str">
            <v>E05006332</v>
          </cell>
        </row>
        <row r="4426">
          <cell r="A4426" t="str">
            <v>North Cosford</v>
          </cell>
          <cell r="B4426" t="str">
            <v>E05007096</v>
          </cell>
        </row>
        <row r="4427">
          <cell r="A4427" t="str">
            <v>North Curry &amp; Stoke St Gregory</v>
          </cell>
          <cell r="B4427" t="str">
            <v>E05006866</v>
          </cell>
        </row>
        <row r="4428">
          <cell r="A4428" t="str">
            <v>North Deal</v>
          </cell>
          <cell r="B4428" t="str">
            <v>E05004954</v>
          </cell>
        </row>
        <row r="4429">
          <cell r="A4429" t="str">
            <v>North Devon</v>
          </cell>
          <cell r="B4429" t="str">
            <v>E07000043</v>
          </cell>
        </row>
        <row r="4430">
          <cell r="A4430" t="str">
            <v>North Dorset</v>
          </cell>
          <cell r="B4430" t="str">
            <v>E07000050</v>
          </cell>
        </row>
        <row r="4431">
          <cell r="A4431" t="str">
            <v>North Downham</v>
          </cell>
          <cell r="B4431" t="str">
            <v>E05005820</v>
          </cell>
        </row>
        <row r="4432">
          <cell r="A4432" t="str">
            <v>North Downs</v>
          </cell>
          <cell r="B4432" t="str">
            <v>E05005001</v>
          </cell>
        </row>
        <row r="4433">
          <cell r="A4433" t="str">
            <v>North Downs East</v>
          </cell>
          <cell r="B4433" t="str">
            <v>E05010023</v>
          </cell>
        </row>
        <row r="4434">
          <cell r="A4434" t="str">
            <v>North Downs West</v>
          </cell>
          <cell r="B4434" t="str">
            <v>E05010024</v>
          </cell>
        </row>
        <row r="4435">
          <cell r="A4435" t="str">
            <v>North East</v>
          </cell>
          <cell r="B4435" t="str">
            <v>E05000987</v>
          </cell>
        </row>
        <row r="4436">
          <cell r="A4436" t="str">
            <v>North East Derbyshire</v>
          </cell>
          <cell r="B4436" t="str">
            <v>E07000038</v>
          </cell>
        </row>
        <row r="4437">
          <cell r="A4437" t="str">
            <v>North East Lincolnshire</v>
          </cell>
          <cell r="B4437" t="str">
            <v>E06000012</v>
          </cell>
        </row>
        <row r="4438">
          <cell r="A4438" t="str">
            <v>North End</v>
          </cell>
          <cell r="B4438" t="str">
            <v>E05000079</v>
          </cell>
        </row>
        <row r="4439">
          <cell r="A4439" t="str">
            <v>North Evington</v>
          </cell>
          <cell r="B4439" t="str">
            <v>E05010469</v>
          </cell>
        </row>
        <row r="4440">
          <cell r="A4440" t="str">
            <v>North Greenford</v>
          </cell>
          <cell r="B4440" t="str">
            <v>E05000183</v>
          </cell>
        </row>
        <row r="4441">
          <cell r="A4441" t="str">
            <v>North Heaton</v>
          </cell>
          <cell r="B4441" t="str">
            <v>E05001102</v>
          </cell>
        </row>
        <row r="4442">
          <cell r="A4442" t="str">
            <v>North Hertfordshire</v>
          </cell>
          <cell r="B4442" t="str">
            <v>E07000099</v>
          </cell>
        </row>
        <row r="4443">
          <cell r="A4443" t="str">
            <v>North Heywood</v>
          </cell>
          <cell r="B4443" t="str">
            <v>E05000751</v>
          </cell>
        </row>
        <row r="4444">
          <cell r="A4444" t="str">
            <v>North Highcliffe &amp; Walkford</v>
          </cell>
          <cell r="B4444" t="str">
            <v>E05003665</v>
          </cell>
        </row>
        <row r="4445">
          <cell r="A4445" t="str">
            <v>North Holderness</v>
          </cell>
          <cell r="B4445" t="str">
            <v>E05001703</v>
          </cell>
        </row>
        <row r="4446">
          <cell r="A4446" t="str">
            <v>North Holme</v>
          </cell>
          <cell r="B4446" t="str">
            <v>E05009890</v>
          </cell>
        </row>
        <row r="4447">
          <cell r="A4447" t="str">
            <v>North Hykeham Forum</v>
          </cell>
          <cell r="B4447" t="str">
            <v>E05005630</v>
          </cell>
        </row>
        <row r="4448">
          <cell r="A4448" t="str">
            <v>North Hykeham Memorial</v>
          </cell>
          <cell r="B4448" t="str">
            <v>E05005631</v>
          </cell>
        </row>
        <row r="4449">
          <cell r="A4449" t="str">
            <v>North Hykeham Mill</v>
          </cell>
          <cell r="B4449" t="str">
            <v>E05005632</v>
          </cell>
        </row>
        <row r="4450">
          <cell r="A4450" t="str">
            <v>North Hykeham Moor</v>
          </cell>
          <cell r="B4450" t="str">
            <v>E05005633</v>
          </cell>
        </row>
        <row r="4451">
          <cell r="A4451" t="str">
            <v>North Hykeham Witham</v>
          </cell>
          <cell r="B4451" t="str">
            <v>E05005634</v>
          </cell>
        </row>
        <row r="4452">
          <cell r="A4452" t="str">
            <v>North Jesmond</v>
          </cell>
          <cell r="B4452" t="str">
            <v>E05001103</v>
          </cell>
        </row>
        <row r="4453">
          <cell r="A4453" t="str">
            <v>North Kesteven</v>
          </cell>
          <cell r="B4453" t="str">
            <v>E07000139</v>
          </cell>
        </row>
        <row r="4454">
          <cell r="A4454" t="str">
            <v>North Leigh</v>
          </cell>
          <cell r="B4454" t="str">
            <v>E05006644</v>
          </cell>
        </row>
        <row r="4455">
          <cell r="A4455" t="str">
            <v>North Lincolnshire</v>
          </cell>
          <cell r="B4455" t="str">
            <v>E06000013</v>
          </cell>
        </row>
        <row r="4456">
          <cell r="A4456" t="str">
            <v>North Lodge</v>
          </cell>
          <cell r="B4456" t="str">
            <v>E05009071</v>
          </cell>
        </row>
        <row r="4457">
          <cell r="A4457" t="str">
            <v>North Lynn</v>
          </cell>
          <cell r="B4457" t="str">
            <v>E05005821</v>
          </cell>
        </row>
        <row r="4458">
          <cell r="A4458" t="str">
            <v>North Manor</v>
          </cell>
          <cell r="B4458" t="str">
            <v>E05000676</v>
          </cell>
        </row>
        <row r="4459">
          <cell r="A4459" t="str">
            <v>North Meols</v>
          </cell>
          <cell r="B4459" t="str">
            <v>E05005369</v>
          </cell>
        </row>
        <row r="4460">
          <cell r="A4460" t="str">
            <v>North Middleton</v>
          </cell>
          <cell r="B4460" t="str">
            <v>E05000752</v>
          </cell>
        </row>
        <row r="4461">
          <cell r="A4461" t="str">
            <v>North Molton</v>
          </cell>
          <cell r="B4461" t="str">
            <v>E05003555</v>
          </cell>
        </row>
        <row r="4462">
          <cell r="A4462" t="str">
            <v>North Mundham</v>
          </cell>
          <cell r="B4462" t="str">
            <v>E05007618</v>
          </cell>
        </row>
        <row r="4463">
          <cell r="A4463" t="str">
            <v>North Norfolk</v>
          </cell>
          <cell r="B4463" t="str">
            <v>E07000147</v>
          </cell>
        </row>
        <row r="4464">
          <cell r="A4464" t="str">
            <v>North Ormesby</v>
          </cell>
          <cell r="B4464" t="str">
            <v>E05009867</v>
          </cell>
        </row>
        <row r="4465">
          <cell r="A4465" t="str">
            <v>North Petherton</v>
          </cell>
          <cell r="B4465" t="str">
            <v>E05008911</v>
          </cell>
        </row>
        <row r="4466">
          <cell r="A4466" t="str">
            <v>North Portslade</v>
          </cell>
          <cell r="B4466" t="str">
            <v>E05002428</v>
          </cell>
        </row>
        <row r="4467">
          <cell r="A4467" t="str">
            <v>North Richmond</v>
          </cell>
          <cell r="B4467" t="str">
            <v>E05000526</v>
          </cell>
        </row>
        <row r="4468">
          <cell r="A4468" t="str">
            <v>North Road</v>
          </cell>
          <cell r="B4468" t="str">
            <v>E05010423</v>
          </cell>
        </row>
        <row r="4469">
          <cell r="A4469" t="str">
            <v>North Somerset</v>
          </cell>
          <cell r="B4469" t="str">
            <v>E06000024</v>
          </cell>
        </row>
        <row r="4470">
          <cell r="A4470" t="str">
            <v>North Town</v>
          </cell>
          <cell r="B4470" t="str">
            <v>E05008996</v>
          </cell>
        </row>
        <row r="4471">
          <cell r="A4471" t="str">
            <v>North Turton with Tockholes</v>
          </cell>
          <cell r="B4471" t="str">
            <v>E05001634</v>
          </cell>
        </row>
        <row r="4472">
          <cell r="A4472" t="str">
            <v>North Tyneside</v>
          </cell>
          <cell r="B4472" t="str">
            <v>E08000022</v>
          </cell>
        </row>
        <row r="4473">
          <cell r="A4473" t="str">
            <v>North Walsham East</v>
          </cell>
          <cell r="B4473" t="str">
            <v>E05005858</v>
          </cell>
        </row>
        <row r="4474">
          <cell r="A4474" t="str">
            <v>North Walsham North</v>
          </cell>
          <cell r="B4474" t="str">
            <v>E05005859</v>
          </cell>
        </row>
        <row r="4475">
          <cell r="A4475" t="str">
            <v>North Walsham West</v>
          </cell>
          <cell r="B4475" t="str">
            <v>E05005860</v>
          </cell>
        </row>
        <row r="4476">
          <cell r="A4476" t="str">
            <v>North Warwickshire</v>
          </cell>
          <cell r="B4476" t="str">
            <v>E07000218</v>
          </cell>
        </row>
        <row r="4477">
          <cell r="A4477" t="str">
            <v>North Weald Bassett</v>
          </cell>
          <cell r="B4477" t="str">
            <v>E05004169</v>
          </cell>
        </row>
        <row r="4478">
          <cell r="A4478" t="str">
            <v>North West Leicestershire</v>
          </cell>
          <cell r="B4478" t="str">
            <v>E07000134</v>
          </cell>
        </row>
        <row r="4479">
          <cell r="A4479" t="str">
            <v>North Whetstone</v>
          </cell>
          <cell r="B4479" t="str">
            <v>E05005420</v>
          </cell>
        </row>
        <row r="4480">
          <cell r="A4480" t="str">
            <v>North Willesborough</v>
          </cell>
          <cell r="B4480" t="str">
            <v>E05004883</v>
          </cell>
        </row>
        <row r="4481">
          <cell r="A4481" t="str">
            <v>North Wingfield Central</v>
          </cell>
          <cell r="B4481" t="str">
            <v>E05003433</v>
          </cell>
        </row>
        <row r="4482">
          <cell r="A4482" t="str">
            <v>North Wootton</v>
          </cell>
          <cell r="B4482" t="str">
            <v>E05009657</v>
          </cell>
        </row>
        <row r="4483">
          <cell r="A4483" t="str">
            <v>Northallerton North &amp; Brompton</v>
          </cell>
          <cell r="B4483" t="str">
            <v>E05009680</v>
          </cell>
        </row>
        <row r="4484">
          <cell r="A4484" t="str">
            <v>Northallerton South</v>
          </cell>
          <cell r="B4484" t="str">
            <v>E05009681</v>
          </cell>
        </row>
        <row r="4485">
          <cell r="A4485" t="str">
            <v>Northam</v>
          </cell>
          <cell r="B4485" t="str">
            <v>E05003628</v>
          </cell>
        </row>
        <row r="4486">
          <cell r="A4486" t="str">
            <v>Northampton</v>
          </cell>
          <cell r="B4486" t="str">
            <v>E07000154</v>
          </cell>
        </row>
        <row r="4487">
          <cell r="A4487" t="str">
            <v>Northaw &amp; Cuffley</v>
          </cell>
          <cell r="B4487" t="str">
            <v>E05011067</v>
          </cell>
        </row>
        <row r="4488">
          <cell r="A4488" t="str">
            <v>Northbrook</v>
          </cell>
          <cell r="B4488" t="str">
            <v>E05007702</v>
          </cell>
        </row>
        <row r="4489">
          <cell r="A4489" t="str">
            <v>Northchurch</v>
          </cell>
          <cell r="B4489" t="str">
            <v>E05004710</v>
          </cell>
        </row>
        <row r="4490">
          <cell r="A4490" t="str">
            <v>Northcote</v>
          </cell>
          <cell r="B4490" t="str">
            <v>E05000619</v>
          </cell>
        </row>
        <row r="4491">
          <cell r="A4491" t="str">
            <v>Northcroft</v>
          </cell>
          <cell r="B4491" t="str">
            <v>E05002306</v>
          </cell>
        </row>
        <row r="4492">
          <cell r="A4492" t="str">
            <v>Northenden</v>
          </cell>
          <cell r="B4492" t="str">
            <v>E05000712</v>
          </cell>
        </row>
        <row r="4493">
          <cell r="A4493" t="str">
            <v>Northern Parishes</v>
          </cell>
          <cell r="B4493" t="str">
            <v>E05001542</v>
          </cell>
        </row>
        <row r="4494">
          <cell r="A4494" t="str">
            <v>Northfield</v>
          </cell>
          <cell r="B4494" t="str">
            <v>E05000182</v>
          </cell>
        </row>
        <row r="4495">
          <cell r="A4495" t="str">
            <v>Northfield Brook</v>
          </cell>
          <cell r="B4495" t="str">
            <v>E05006561</v>
          </cell>
        </row>
        <row r="4496">
          <cell r="A4496" t="str">
            <v>Northfields</v>
          </cell>
          <cell r="B4496" t="str">
            <v>E05005901</v>
          </cell>
        </row>
        <row r="4497">
          <cell r="A4497" t="str">
            <v>Northfleet North</v>
          </cell>
          <cell r="B4497" t="str">
            <v>E05004971</v>
          </cell>
        </row>
        <row r="4498">
          <cell r="A4498" t="str">
            <v>Northfleet South</v>
          </cell>
          <cell r="B4498" t="str">
            <v>E05004972</v>
          </cell>
        </row>
        <row r="4499">
          <cell r="A4499" t="str">
            <v>Northgate</v>
          </cell>
          <cell r="B4499" t="str">
            <v>E05007183</v>
          </cell>
        </row>
        <row r="4500">
          <cell r="A4500" t="str">
            <v>Northill</v>
          </cell>
          <cell r="B4500" t="str">
            <v>E05008799</v>
          </cell>
        </row>
        <row r="4501">
          <cell r="A4501" t="str">
            <v>Northleach</v>
          </cell>
          <cell r="B4501" t="str">
            <v>E05010714</v>
          </cell>
        </row>
        <row r="4502">
          <cell r="A4502" t="str">
            <v>Northolt Mandeville</v>
          </cell>
          <cell r="B4502" t="str">
            <v>E05000184</v>
          </cell>
        </row>
        <row r="4503">
          <cell r="A4503" t="str">
            <v>Northolt West End</v>
          </cell>
          <cell r="B4503" t="str">
            <v>E05000185</v>
          </cell>
        </row>
        <row r="4504">
          <cell r="A4504" t="str">
            <v>Northowram &amp; Shelf</v>
          </cell>
          <cell r="B4504" t="str">
            <v>E05001378</v>
          </cell>
        </row>
        <row r="4505">
          <cell r="A4505" t="str">
            <v>Northstead</v>
          </cell>
          <cell r="B4505" t="str">
            <v>E05006333</v>
          </cell>
        </row>
        <row r="4506">
          <cell r="A4506" t="str">
            <v>Northstone</v>
          </cell>
          <cell r="B4506" t="str">
            <v>E05006843</v>
          </cell>
        </row>
        <row r="4507">
          <cell r="A4507" t="str">
            <v>Northumberland</v>
          </cell>
          <cell r="B4507" t="str">
            <v>E06000057</v>
          </cell>
        </row>
        <row r="4508">
          <cell r="A4508" t="str">
            <v>Northumberland Heath</v>
          </cell>
          <cell r="B4508" t="str">
            <v>E05000080</v>
          </cell>
        </row>
        <row r="4509">
          <cell r="A4509" t="str">
            <v>Northumberland Park</v>
          </cell>
          <cell r="B4509" t="str">
            <v>E05000276</v>
          </cell>
        </row>
        <row r="4510">
          <cell r="A4510" t="str">
            <v>Northway</v>
          </cell>
          <cell r="B4510" t="str">
            <v>E05004422</v>
          </cell>
        </row>
        <row r="4511">
          <cell r="A4511" t="str">
            <v>Northwell</v>
          </cell>
          <cell r="B4511" t="str">
            <v>E05002205</v>
          </cell>
        </row>
        <row r="4512">
          <cell r="A4512" t="str">
            <v>Northwick Park</v>
          </cell>
          <cell r="B4512" t="str">
            <v>E05000096</v>
          </cell>
        </row>
        <row r="4513">
          <cell r="A4513" t="str">
            <v>Northwood</v>
          </cell>
          <cell r="B4513" t="str">
            <v>E05000335</v>
          </cell>
        </row>
        <row r="4514">
          <cell r="A4514" t="str">
            <v>Northwood Hills</v>
          </cell>
          <cell r="B4514" t="str">
            <v>E05000336</v>
          </cell>
        </row>
        <row r="4515">
          <cell r="A4515" t="str">
            <v>Norton</v>
          </cell>
          <cell r="B4515" t="str">
            <v>E05001251</v>
          </cell>
        </row>
        <row r="4516">
          <cell r="A4516" t="str">
            <v>Norton &amp; Askern</v>
          </cell>
          <cell r="B4516" t="str">
            <v>E05010740</v>
          </cell>
        </row>
        <row r="4517">
          <cell r="A4517" t="str">
            <v>Norton &amp; Whittington</v>
          </cell>
          <cell r="B4517" t="str">
            <v>E05007920</v>
          </cell>
        </row>
        <row r="4518">
          <cell r="A4518" t="str">
            <v>Norton Canes</v>
          </cell>
          <cell r="B4518" t="str">
            <v>E05006914</v>
          </cell>
        </row>
        <row r="4519">
          <cell r="A4519" t="str">
            <v>Norton East</v>
          </cell>
          <cell r="B4519" t="str">
            <v>E05006306</v>
          </cell>
        </row>
        <row r="4520">
          <cell r="A4520" t="str">
            <v>Norton Fitzwarren</v>
          </cell>
          <cell r="B4520" t="str">
            <v>E05006867</v>
          </cell>
        </row>
        <row r="4521">
          <cell r="A4521" t="str">
            <v>Norton North</v>
          </cell>
          <cell r="B4521" t="str">
            <v>E05001543</v>
          </cell>
        </row>
        <row r="4522">
          <cell r="A4522" t="str">
            <v>Norton South</v>
          </cell>
          <cell r="B4522" t="str">
            <v>E05001544</v>
          </cell>
        </row>
        <row r="4523">
          <cell r="A4523" t="str">
            <v>Norton West</v>
          </cell>
          <cell r="B4523" t="str">
            <v>E05001545</v>
          </cell>
        </row>
        <row r="4524">
          <cell r="A4524" t="str">
            <v>Norwich</v>
          </cell>
          <cell r="B4524" t="str">
            <v>E07000148</v>
          </cell>
        </row>
        <row r="4525">
          <cell r="A4525" t="str">
            <v>Norwood</v>
          </cell>
          <cell r="B4525" t="str">
            <v>E05000948</v>
          </cell>
        </row>
        <row r="4526">
          <cell r="A4526" t="str">
            <v>Norwood Green</v>
          </cell>
          <cell r="B4526" t="str">
            <v>E05000186</v>
          </cell>
        </row>
        <row r="4527">
          <cell r="A4527" t="str">
            <v>Notting Dale</v>
          </cell>
          <cell r="B4527" t="str">
            <v>E05009399</v>
          </cell>
        </row>
        <row r="4528">
          <cell r="A4528" t="str">
            <v>Nottingham</v>
          </cell>
          <cell r="B4528" t="str">
            <v>E06000018</v>
          </cell>
        </row>
        <row r="4529">
          <cell r="A4529" t="str">
            <v>Nottingham Road</v>
          </cell>
          <cell r="B4529" t="str">
            <v>E05010616</v>
          </cell>
        </row>
        <row r="4530">
          <cell r="A4530" t="str">
            <v>Nuneaton &amp; Bedworth</v>
          </cell>
          <cell r="B4530" t="str">
            <v>E07000219</v>
          </cell>
        </row>
        <row r="4531">
          <cell r="A4531" t="str">
            <v>Nunhead</v>
          </cell>
          <cell r="B4531" t="str">
            <v>E05000545</v>
          </cell>
        </row>
        <row r="4532">
          <cell r="A4532" t="str">
            <v>Nunnery</v>
          </cell>
          <cell r="B4532" t="str">
            <v>E05007886</v>
          </cell>
        </row>
        <row r="4533">
          <cell r="A4533" t="str">
            <v>Nunthorpe</v>
          </cell>
          <cell r="B4533" t="str">
            <v>E05009868</v>
          </cell>
        </row>
        <row r="4534">
          <cell r="A4534" t="str">
            <v>Nuthall East &amp; Strelley</v>
          </cell>
          <cell r="B4534" t="str">
            <v>E05010528</v>
          </cell>
        </row>
        <row r="4535">
          <cell r="A4535" t="str">
            <v>Nuthurst</v>
          </cell>
          <cell r="B4535" t="str">
            <v>E05007659</v>
          </cell>
        </row>
        <row r="4536">
          <cell r="A4536" t="str">
            <v>Oadby &amp; Wigston</v>
          </cell>
          <cell r="B4536" t="str">
            <v>E07000135</v>
          </cell>
        </row>
        <row r="4537">
          <cell r="A4537" t="str">
            <v>Oadby Brocks Hill</v>
          </cell>
          <cell r="B4537" t="str">
            <v>E05005531</v>
          </cell>
        </row>
        <row r="4538">
          <cell r="A4538" t="str">
            <v>Oadby Grange</v>
          </cell>
          <cell r="B4538" t="str">
            <v>E05005532</v>
          </cell>
        </row>
        <row r="4539">
          <cell r="A4539" t="str">
            <v>Oadby St Peter's</v>
          </cell>
          <cell r="B4539" t="str">
            <v>E05005533</v>
          </cell>
        </row>
        <row r="4540">
          <cell r="A4540" t="str">
            <v>Oadby Uplands</v>
          </cell>
          <cell r="B4540" t="str">
            <v>E05005534</v>
          </cell>
        </row>
        <row r="4541">
          <cell r="A4541" t="str">
            <v>Oadby Woodlands</v>
          </cell>
          <cell r="B4541" t="str">
            <v>E05005535</v>
          </cell>
        </row>
        <row r="4542">
          <cell r="A4542" t="str">
            <v>Oak Tree</v>
          </cell>
          <cell r="B4542" t="str">
            <v>E05008879</v>
          </cell>
        </row>
        <row r="4543">
          <cell r="A4543" t="str">
            <v>Oakdale</v>
          </cell>
          <cell r="B4543" t="str">
            <v>E05010546</v>
          </cell>
        </row>
        <row r="4544">
          <cell r="A4544" t="str">
            <v>Oakengates &amp; Ketley Bank</v>
          </cell>
          <cell r="B4544" t="str">
            <v>E05009987</v>
          </cell>
        </row>
        <row r="4545">
          <cell r="A4545" t="str">
            <v>Oakfield &amp; Bierton</v>
          </cell>
          <cell r="B4545" t="str">
            <v>E05010349</v>
          </cell>
        </row>
        <row r="4546">
          <cell r="A4546" t="str">
            <v>Oakham</v>
          </cell>
          <cell r="B4546" t="str">
            <v>E05008880</v>
          </cell>
        </row>
        <row r="4547">
          <cell r="A4547" t="str">
            <v>Oakham North East</v>
          </cell>
          <cell r="B4547" t="str">
            <v>E05001815</v>
          </cell>
        </row>
        <row r="4548">
          <cell r="A4548" t="str">
            <v>Oakham North West</v>
          </cell>
          <cell r="B4548" t="str">
            <v>E05001816</v>
          </cell>
        </row>
        <row r="4549">
          <cell r="A4549" t="str">
            <v>Oakham South East</v>
          </cell>
          <cell r="B4549" t="str">
            <v>E05001817</v>
          </cell>
        </row>
        <row r="4550">
          <cell r="A4550" t="str">
            <v>Oakham South West</v>
          </cell>
          <cell r="B4550" t="str">
            <v>E05001818</v>
          </cell>
        </row>
        <row r="4551">
          <cell r="A4551" t="str">
            <v>Oakleigh</v>
          </cell>
          <cell r="B4551" t="str">
            <v>E05000058</v>
          </cell>
        </row>
        <row r="4552">
          <cell r="A4552" t="str">
            <v>Oakley</v>
          </cell>
          <cell r="B4552" t="str">
            <v>E05004297</v>
          </cell>
        </row>
        <row r="4553">
          <cell r="A4553" t="str">
            <v>Oakley &amp; North Waltham</v>
          </cell>
          <cell r="B4553" t="str">
            <v>E05004446</v>
          </cell>
        </row>
        <row r="4554">
          <cell r="A4554" t="str">
            <v>Oakley North</v>
          </cell>
          <cell r="B4554" t="str">
            <v>E05010270</v>
          </cell>
        </row>
        <row r="4555">
          <cell r="A4555" t="str">
            <v>Oakley South</v>
          </cell>
          <cell r="B4555" t="str">
            <v>E05010271</v>
          </cell>
        </row>
        <row r="4556">
          <cell r="A4556" t="str">
            <v>Oakridge &amp; Castlefield</v>
          </cell>
          <cell r="B4556" t="str">
            <v>E05002693</v>
          </cell>
        </row>
        <row r="4557">
          <cell r="A4557" t="str">
            <v>Oakthorpe &amp; Donisthorpe</v>
          </cell>
          <cell r="B4557" t="str">
            <v>E05010119</v>
          </cell>
        </row>
        <row r="4558">
          <cell r="A4558" t="str">
            <v>Oakwood</v>
          </cell>
          <cell r="B4558" t="str">
            <v>E05001781</v>
          </cell>
        </row>
        <row r="4559">
          <cell r="A4559" t="str">
            <v>Oatlands &amp; Burwood Park</v>
          </cell>
          <cell r="B4559" t="str">
            <v>E05011082</v>
          </cell>
        </row>
        <row r="4560">
          <cell r="A4560" t="str">
            <v>Obelisk</v>
          </cell>
          <cell r="B4560" t="str">
            <v>E05008838</v>
          </cell>
        </row>
        <row r="4561">
          <cell r="A4561" t="str">
            <v>Ockbrook &amp; Borrowash</v>
          </cell>
          <cell r="B4561" t="str">
            <v>E05010617</v>
          </cell>
        </row>
        <row r="4562">
          <cell r="A4562" t="str">
            <v>Ockendon</v>
          </cell>
          <cell r="B4562" t="str">
            <v>E05002239</v>
          </cell>
        </row>
        <row r="4563">
          <cell r="A4563" t="str">
            <v>Octavia Hill</v>
          </cell>
          <cell r="B4563" t="str">
            <v>E05009504</v>
          </cell>
        </row>
        <row r="4564">
          <cell r="A4564" t="str">
            <v>Odd Down</v>
          </cell>
          <cell r="B4564" t="str">
            <v>E05001957</v>
          </cell>
        </row>
        <row r="4565">
          <cell r="A4565" t="str">
            <v>Odd Rode</v>
          </cell>
          <cell r="B4565" t="str">
            <v>E05008644</v>
          </cell>
        </row>
        <row r="4566">
          <cell r="A4566" t="str">
            <v>Odiham</v>
          </cell>
          <cell r="B4566" t="str">
            <v>E05009360</v>
          </cell>
        </row>
        <row r="4567">
          <cell r="A4567" t="str">
            <v>Offerton</v>
          </cell>
          <cell r="B4567" t="str">
            <v>E05000796</v>
          </cell>
        </row>
        <row r="4568">
          <cell r="A4568" t="str">
            <v>Offington</v>
          </cell>
          <cell r="B4568" t="str">
            <v>E05007703</v>
          </cell>
        </row>
        <row r="4569">
          <cell r="A4569" t="str">
            <v>Offmore &amp; Comberton</v>
          </cell>
          <cell r="B4569" t="str">
            <v>E05010511</v>
          </cell>
        </row>
        <row r="4570">
          <cell r="A4570" t="str">
            <v>Okehampton North</v>
          </cell>
          <cell r="B4570" t="str">
            <v>E05010561</v>
          </cell>
        </row>
        <row r="4571">
          <cell r="A4571" t="str">
            <v>Okehampton South</v>
          </cell>
          <cell r="B4571" t="str">
            <v>E05010562</v>
          </cell>
        </row>
        <row r="4572">
          <cell r="A4572" t="str">
            <v>Okewood</v>
          </cell>
          <cell r="B4572" t="str">
            <v>E05007327</v>
          </cell>
        </row>
        <row r="4573">
          <cell r="A4573" t="str">
            <v>Old Bracknell</v>
          </cell>
          <cell r="B4573" t="str">
            <v>E05002283</v>
          </cell>
        </row>
        <row r="4574">
          <cell r="A4574" t="str">
            <v>Old Catton &amp; Sprowston West</v>
          </cell>
          <cell r="B4574" t="str">
            <v>E05005773</v>
          </cell>
        </row>
        <row r="4575">
          <cell r="A4575" t="str">
            <v>Old Cleeve</v>
          </cell>
          <cell r="B4575" t="str">
            <v>E05008926</v>
          </cell>
        </row>
        <row r="4576">
          <cell r="A4576" t="str">
            <v>Old Costessey</v>
          </cell>
          <cell r="B4576" t="str">
            <v>E05005902</v>
          </cell>
        </row>
        <row r="4577">
          <cell r="A4577" t="str">
            <v>Old Dalby</v>
          </cell>
          <cell r="B4577" t="str">
            <v>E05005507</v>
          </cell>
        </row>
        <row r="4578">
          <cell r="A4578" t="str">
            <v>Old Dean</v>
          </cell>
          <cell r="B4578" t="str">
            <v>E05007383</v>
          </cell>
        </row>
        <row r="4579">
          <cell r="A4579" t="str">
            <v>Old Duston</v>
          </cell>
          <cell r="B4579" t="str">
            <v>E05008839</v>
          </cell>
        </row>
        <row r="4580">
          <cell r="A4580" t="str">
            <v>Old Gaywood</v>
          </cell>
          <cell r="B4580" t="str">
            <v>E05005823</v>
          </cell>
        </row>
        <row r="4581">
          <cell r="A4581" t="str">
            <v>Old Glossop</v>
          </cell>
          <cell r="B4581" t="str">
            <v>E05010641</v>
          </cell>
        </row>
        <row r="4582">
          <cell r="A4582" t="str">
            <v>Old Gore</v>
          </cell>
          <cell r="B4582" t="str">
            <v>E05009475</v>
          </cell>
        </row>
        <row r="4583">
          <cell r="A4583" t="str">
            <v>Old Harlow</v>
          </cell>
          <cell r="B4583" t="str">
            <v>E05004186</v>
          </cell>
        </row>
        <row r="4584">
          <cell r="A4584" t="str">
            <v>Old Hastings</v>
          </cell>
          <cell r="B4584" t="str">
            <v>E05003938</v>
          </cell>
        </row>
        <row r="4585">
          <cell r="A4585" t="str">
            <v>Old Heath &amp; The Hythe</v>
          </cell>
          <cell r="B4585" t="str">
            <v>E05010836</v>
          </cell>
        </row>
        <row r="4586">
          <cell r="A4586" t="str">
            <v>Old Laund Booth</v>
          </cell>
          <cell r="B4586" t="str">
            <v>E05005263</v>
          </cell>
        </row>
        <row r="4587">
          <cell r="A4587" t="str">
            <v>Old Leake &amp; Wrangle</v>
          </cell>
          <cell r="B4587" t="str">
            <v>E05009626</v>
          </cell>
        </row>
        <row r="4588">
          <cell r="A4588" t="str">
            <v>Old Malden</v>
          </cell>
          <cell r="B4588" t="str">
            <v>E05000410</v>
          </cell>
        </row>
        <row r="4589">
          <cell r="A4589" t="str">
            <v>Old Moat</v>
          </cell>
          <cell r="B4589" t="str">
            <v>E05000713</v>
          </cell>
        </row>
        <row r="4590">
          <cell r="A4590" t="str">
            <v>Old Stratford</v>
          </cell>
          <cell r="B4590" t="str">
            <v>E05006045</v>
          </cell>
        </row>
        <row r="4591">
          <cell r="A4591" t="str">
            <v>Old Swan</v>
          </cell>
          <cell r="B4591" t="str">
            <v>E05000904</v>
          </cell>
        </row>
        <row r="4592">
          <cell r="A4592" t="str">
            <v>Old Town</v>
          </cell>
          <cell r="B4592" t="str">
            <v>E05000988</v>
          </cell>
        </row>
        <row r="4593">
          <cell r="A4593" t="str">
            <v>Old Warley</v>
          </cell>
          <cell r="B4593" t="str">
            <v>E05001272</v>
          </cell>
        </row>
        <row r="4594">
          <cell r="A4594" t="str">
            <v>Old Whittington</v>
          </cell>
          <cell r="B4594" t="str">
            <v>E05003336</v>
          </cell>
        </row>
        <row r="4595">
          <cell r="A4595" t="str">
            <v>Old Windsor</v>
          </cell>
          <cell r="B4595" t="str">
            <v>E05002366</v>
          </cell>
        </row>
        <row r="4596">
          <cell r="A4596" t="str">
            <v>Oldbury</v>
          </cell>
          <cell r="B4596" t="str">
            <v>E05001273</v>
          </cell>
        </row>
        <row r="4597">
          <cell r="A4597" t="str">
            <v>Oldfield</v>
          </cell>
          <cell r="B4597" t="str">
            <v>E05001958</v>
          </cell>
        </row>
        <row r="4598">
          <cell r="A4598" t="str">
            <v>Oldham</v>
          </cell>
          <cell r="B4598" t="str">
            <v>E08000004</v>
          </cell>
        </row>
        <row r="4599">
          <cell r="A4599" t="str">
            <v>Oldland Common</v>
          </cell>
          <cell r="B4599" t="str">
            <v>E05002062</v>
          </cell>
        </row>
        <row r="4600">
          <cell r="A4600" t="str">
            <v>Ollerton</v>
          </cell>
          <cell r="B4600" t="str">
            <v>E05010078</v>
          </cell>
        </row>
        <row r="4601">
          <cell r="A4601" t="str">
            <v>Olney</v>
          </cell>
          <cell r="B4601" t="str">
            <v>E05009418</v>
          </cell>
        </row>
        <row r="4602">
          <cell r="A4602" t="str">
            <v>Olton</v>
          </cell>
          <cell r="B4602" t="str">
            <v>E05001294</v>
          </cell>
        </row>
        <row r="4603">
          <cell r="A4603" t="str">
            <v>Ombersley</v>
          </cell>
          <cell r="B4603" t="str">
            <v>E05007921</v>
          </cell>
        </row>
        <row r="4604">
          <cell r="A4604" t="str">
            <v>Onehouse</v>
          </cell>
          <cell r="B4604" t="str">
            <v>E05007148</v>
          </cell>
        </row>
        <row r="4605">
          <cell r="A4605" t="str">
            <v>Onslow</v>
          </cell>
          <cell r="B4605" t="str">
            <v>E05007298</v>
          </cell>
        </row>
        <row r="4606">
          <cell r="A4606" t="str">
            <v>Orchard</v>
          </cell>
          <cell r="B4606" t="str">
            <v>E05009816</v>
          </cell>
        </row>
        <row r="4607">
          <cell r="A4607" t="str">
            <v>Orchard Hill</v>
          </cell>
          <cell r="B4607" t="str">
            <v>E05003629</v>
          </cell>
        </row>
        <row r="4608">
          <cell r="A4608" t="str">
            <v>Orchard Park &amp; Greenwood</v>
          </cell>
          <cell r="B4608" t="str">
            <v>E05001680</v>
          </cell>
        </row>
        <row r="4609">
          <cell r="A4609" t="str">
            <v>Ordsall</v>
          </cell>
          <cell r="B4609" t="str">
            <v>E05000770</v>
          </cell>
        </row>
        <row r="4610">
          <cell r="A4610" t="str">
            <v>Ore</v>
          </cell>
          <cell r="B4610" t="str">
            <v>E05003939</v>
          </cell>
        </row>
        <row r="4611">
          <cell r="A4611" t="str">
            <v>Orford</v>
          </cell>
          <cell r="B4611" t="str">
            <v>E05011038</v>
          </cell>
        </row>
        <row r="4612">
          <cell r="A4612" t="str">
            <v>Orford &amp; Eyke</v>
          </cell>
          <cell r="B4612" t="str">
            <v>E05010449</v>
          </cell>
        </row>
        <row r="4613">
          <cell r="A4613" t="str">
            <v>Ormesby</v>
          </cell>
          <cell r="B4613" t="str">
            <v>E05001518</v>
          </cell>
        </row>
        <row r="4614">
          <cell r="A4614" t="str">
            <v>Ormsgill</v>
          </cell>
          <cell r="B4614" t="str">
            <v>E05003152</v>
          </cell>
        </row>
        <row r="4615">
          <cell r="A4615" t="str">
            <v>Orpington</v>
          </cell>
          <cell r="B4615" t="str">
            <v>E05000122</v>
          </cell>
        </row>
        <row r="4616">
          <cell r="A4616" t="str">
            <v>Orrell</v>
          </cell>
          <cell r="B4616" t="str">
            <v>E05000856</v>
          </cell>
        </row>
        <row r="4617">
          <cell r="A4617" t="str">
            <v>Orsett</v>
          </cell>
          <cell r="B4617" t="str">
            <v>E05002240</v>
          </cell>
        </row>
        <row r="4618">
          <cell r="A4618" t="str">
            <v>Orton Longueville</v>
          </cell>
          <cell r="B4618" t="str">
            <v>E05010818</v>
          </cell>
        </row>
        <row r="4619">
          <cell r="A4619" t="str">
            <v>Orton Waterville</v>
          </cell>
          <cell r="B4619" t="str">
            <v>E05010819</v>
          </cell>
        </row>
        <row r="4620">
          <cell r="A4620" t="str">
            <v>Orton with Tebay</v>
          </cell>
          <cell r="B4620" t="str">
            <v>E05003223</v>
          </cell>
        </row>
        <row r="4621">
          <cell r="A4621" t="str">
            <v>Orwell &amp; Barrington</v>
          </cell>
          <cell r="B4621" t="str">
            <v>E05002813</v>
          </cell>
        </row>
        <row r="4622">
          <cell r="A4622" t="str">
            <v>Osbaldwick &amp; Derwent</v>
          </cell>
          <cell r="B4622" t="str">
            <v>E05010326</v>
          </cell>
        </row>
        <row r="4623">
          <cell r="A4623" t="str">
            <v>Osbournby</v>
          </cell>
          <cell r="B4623" t="str">
            <v>E05005635</v>
          </cell>
        </row>
        <row r="4624">
          <cell r="A4624" t="str">
            <v>Oscott</v>
          </cell>
          <cell r="B4624" t="str">
            <v>E05001199</v>
          </cell>
        </row>
        <row r="4625">
          <cell r="A4625" t="str">
            <v>Osmotherley &amp; Swainby</v>
          </cell>
          <cell r="B4625" t="str">
            <v>E05009682</v>
          </cell>
        </row>
        <row r="4626">
          <cell r="A4626" t="str">
            <v>Ossett</v>
          </cell>
          <cell r="B4626" t="str">
            <v>E05001454</v>
          </cell>
        </row>
        <row r="4627">
          <cell r="A4627" t="str">
            <v>Osterley &amp; Spring Grove</v>
          </cell>
          <cell r="B4627" t="str">
            <v>E05000363</v>
          </cell>
        </row>
        <row r="4628">
          <cell r="A4628" t="str">
            <v>Oswestry East</v>
          </cell>
          <cell r="B4628" t="str">
            <v>E05009282</v>
          </cell>
        </row>
        <row r="4629">
          <cell r="A4629" t="str">
            <v>Oswestry South</v>
          </cell>
          <cell r="B4629" t="str">
            <v>E05009283</v>
          </cell>
        </row>
        <row r="4630">
          <cell r="A4630" t="str">
            <v>Oswestry West</v>
          </cell>
          <cell r="B4630" t="str">
            <v>E05009284</v>
          </cell>
        </row>
        <row r="4631">
          <cell r="A4631" t="str">
            <v>Otford &amp; Shoreham</v>
          </cell>
          <cell r="B4631" t="str">
            <v>E05009962</v>
          </cell>
        </row>
        <row r="4632">
          <cell r="A4632" t="str">
            <v>Otley &amp; Yeadon</v>
          </cell>
          <cell r="B4632" t="str">
            <v>E05001437</v>
          </cell>
        </row>
        <row r="4633">
          <cell r="A4633" t="str">
            <v>Otterhead</v>
          </cell>
          <cell r="B4633" t="str">
            <v>E05003478</v>
          </cell>
        </row>
        <row r="4634">
          <cell r="A4634" t="str">
            <v>Ottery St Mary Rural</v>
          </cell>
          <cell r="B4634" t="str">
            <v>E05008544</v>
          </cell>
        </row>
        <row r="4635">
          <cell r="A4635" t="str">
            <v>Ottery St Mary Town</v>
          </cell>
          <cell r="B4635" t="str">
            <v>E05003480</v>
          </cell>
        </row>
        <row r="4636">
          <cell r="A4636" t="str">
            <v>Oulton</v>
          </cell>
          <cell r="B4636" t="str">
            <v>E05007241</v>
          </cell>
        </row>
        <row r="4637">
          <cell r="A4637" t="str">
            <v>Oulton Broad</v>
          </cell>
          <cell r="B4637" t="str">
            <v>E05007242</v>
          </cell>
        </row>
        <row r="4638">
          <cell r="A4638" t="str">
            <v>Oundle</v>
          </cell>
          <cell r="B4638" t="str">
            <v>E05005974</v>
          </cell>
        </row>
        <row r="4639">
          <cell r="A4639" t="str">
            <v>Ouse Valley &amp; Ringmer</v>
          </cell>
          <cell r="B4639" t="str">
            <v>E05003956</v>
          </cell>
        </row>
        <row r="4640">
          <cell r="A4640" t="str">
            <v>Ouseburn</v>
          </cell>
          <cell r="B4640" t="str">
            <v>E05001104</v>
          </cell>
        </row>
        <row r="4641">
          <cell r="A4641" t="str">
            <v>Oval</v>
          </cell>
          <cell r="B4641" t="str">
            <v>E05000426</v>
          </cell>
        </row>
        <row r="4642">
          <cell r="A4642" t="str">
            <v>Ovenden</v>
          </cell>
          <cell r="B4642" t="str">
            <v>E05001379</v>
          </cell>
        </row>
        <row r="4643">
          <cell r="A4643" t="str">
            <v>Over Wallop</v>
          </cell>
          <cell r="B4643" t="str">
            <v>E05004645</v>
          </cell>
        </row>
        <row r="4644">
          <cell r="A4644" t="str">
            <v>Overton</v>
          </cell>
          <cell r="B4644" t="str">
            <v>E05005216</v>
          </cell>
        </row>
        <row r="4645">
          <cell r="A4645" t="str">
            <v>Overton, Laverstoke &amp; Steventon</v>
          </cell>
          <cell r="B4645" t="str">
            <v>E05004447</v>
          </cell>
        </row>
        <row r="4646">
          <cell r="A4646" t="str">
            <v>Owlsmoor</v>
          </cell>
          <cell r="B4646" t="str">
            <v>E05002284</v>
          </cell>
        </row>
        <row r="4647">
          <cell r="A4647" t="str">
            <v>Oxenhall &amp; Newent North East</v>
          </cell>
          <cell r="B4647" t="str">
            <v>E05004358</v>
          </cell>
        </row>
        <row r="4648">
          <cell r="A4648" t="str">
            <v>Oxenton Hill</v>
          </cell>
          <cell r="B4648" t="str">
            <v>E05008572</v>
          </cell>
        </row>
        <row r="4649">
          <cell r="A4649" t="str">
            <v>Oxford</v>
          </cell>
          <cell r="B4649" t="str">
            <v>E07000178</v>
          </cell>
        </row>
        <row r="4650">
          <cell r="A4650" t="str">
            <v>Oxhey</v>
          </cell>
          <cell r="B4650" t="str">
            <v>E05011052</v>
          </cell>
        </row>
        <row r="4651">
          <cell r="A4651" t="str">
            <v>Oxhey Hall &amp; Hayling</v>
          </cell>
          <cell r="B4651" t="str">
            <v>E05009434</v>
          </cell>
        </row>
        <row r="4652">
          <cell r="A4652" t="str">
            <v>Oxley</v>
          </cell>
          <cell r="B4652" t="str">
            <v>E05001332</v>
          </cell>
        </row>
        <row r="4653">
          <cell r="A4653" t="str">
            <v>Oxshott &amp; Stoke D'Abernon</v>
          </cell>
          <cell r="B4653" t="str">
            <v>E05011083</v>
          </cell>
        </row>
        <row r="4654">
          <cell r="A4654" t="str">
            <v>Oxted North &amp; Tandridge</v>
          </cell>
          <cell r="B4654" t="str">
            <v>E05007398</v>
          </cell>
        </row>
        <row r="4655">
          <cell r="A4655" t="str">
            <v>Oxted South</v>
          </cell>
          <cell r="B4655" t="str">
            <v>E05007399</v>
          </cell>
        </row>
        <row r="4656">
          <cell r="A4656" t="str">
            <v>Oxton</v>
          </cell>
          <cell r="B4656" t="str">
            <v>E05000968</v>
          </cell>
        </row>
        <row r="4657">
          <cell r="A4657" t="str">
            <v>Paddock</v>
          </cell>
          <cell r="B4657" t="str">
            <v>E05001310</v>
          </cell>
        </row>
        <row r="4658">
          <cell r="A4658" t="str">
            <v>Paddock Wood East</v>
          </cell>
          <cell r="B4658" t="str">
            <v>E05005138</v>
          </cell>
        </row>
        <row r="4659">
          <cell r="A4659" t="str">
            <v>Paddock Wood West</v>
          </cell>
          <cell r="B4659" t="str">
            <v>E05005139</v>
          </cell>
        </row>
        <row r="4660">
          <cell r="A4660" t="str">
            <v>Paddox</v>
          </cell>
          <cell r="B4660" t="str">
            <v>E05008983</v>
          </cell>
        </row>
        <row r="4661">
          <cell r="A4661" t="str">
            <v>Padfield</v>
          </cell>
          <cell r="B4661" t="str">
            <v>E05010642</v>
          </cell>
        </row>
        <row r="4662">
          <cell r="A4662" t="str">
            <v>Padstow</v>
          </cell>
          <cell r="B4662" t="str">
            <v>E05009223</v>
          </cell>
        </row>
        <row r="4663">
          <cell r="A4663" t="str">
            <v>Page Moss</v>
          </cell>
          <cell r="B4663" t="str">
            <v>E05010939</v>
          </cell>
        </row>
        <row r="4664">
          <cell r="A4664" t="str">
            <v>Pagham</v>
          </cell>
          <cell r="B4664" t="str">
            <v>E05009817</v>
          </cell>
        </row>
        <row r="4665">
          <cell r="A4665" t="str">
            <v>Painswick &amp; Upton</v>
          </cell>
          <cell r="B4665" t="str">
            <v>E05010981</v>
          </cell>
        </row>
        <row r="4666">
          <cell r="A4666" t="str">
            <v>Painters Ash</v>
          </cell>
          <cell r="B4666" t="str">
            <v>E05004973</v>
          </cell>
        </row>
        <row r="4667">
          <cell r="A4667" t="str">
            <v>Pakefield</v>
          </cell>
          <cell r="B4667" t="str">
            <v>E05007243</v>
          </cell>
        </row>
        <row r="4668">
          <cell r="A4668" t="str">
            <v>Pakenham</v>
          </cell>
          <cell r="B4668" t="str">
            <v>E05007184</v>
          </cell>
        </row>
        <row r="4669">
          <cell r="A4669" t="str">
            <v>Palace Riverside</v>
          </cell>
          <cell r="B4669" t="str">
            <v>E05000259</v>
          </cell>
        </row>
        <row r="4670">
          <cell r="A4670" t="str">
            <v>Palfrey</v>
          </cell>
          <cell r="B4670" t="str">
            <v>E05001311</v>
          </cell>
        </row>
        <row r="4671">
          <cell r="A4671" t="str">
            <v>Palgrave</v>
          </cell>
          <cell r="B4671" t="str">
            <v>E05007149</v>
          </cell>
        </row>
        <row r="4672">
          <cell r="A4672" t="str">
            <v>Pallion</v>
          </cell>
          <cell r="B4672" t="str">
            <v>E05001162</v>
          </cell>
        </row>
        <row r="4673">
          <cell r="A4673" t="str">
            <v>Palmers Green</v>
          </cell>
          <cell r="B4673" t="str">
            <v>E05000205</v>
          </cell>
        </row>
        <row r="4674">
          <cell r="A4674" t="str">
            <v>Pamber &amp; Silchester</v>
          </cell>
          <cell r="B4674" t="str">
            <v>E05004448</v>
          </cell>
        </row>
        <row r="4675">
          <cell r="A4675" t="str">
            <v>Pangbourne</v>
          </cell>
          <cell r="B4675" t="str">
            <v>E05002307</v>
          </cell>
        </row>
        <row r="4676">
          <cell r="A4676" t="str">
            <v>Pannal</v>
          </cell>
          <cell r="B4676" t="str">
            <v>E05006259</v>
          </cell>
        </row>
        <row r="4677">
          <cell r="A4677" t="str">
            <v>Panshanger</v>
          </cell>
          <cell r="B4677" t="str">
            <v>E05011068</v>
          </cell>
        </row>
        <row r="4678">
          <cell r="A4678" t="str">
            <v>Pantiles &amp; St Mark's</v>
          </cell>
          <cell r="B4678" t="str">
            <v>E05005140</v>
          </cell>
        </row>
        <row r="4679">
          <cell r="A4679" t="str">
            <v>Papworth &amp; Elsworth</v>
          </cell>
          <cell r="B4679" t="str">
            <v>E05002814</v>
          </cell>
        </row>
        <row r="4680">
          <cell r="A4680" t="str">
            <v>Par &amp; St Blazey Gate</v>
          </cell>
          <cell r="B4680" t="str">
            <v>E05009224</v>
          </cell>
        </row>
        <row r="4681">
          <cell r="A4681" t="str">
            <v>Parbold</v>
          </cell>
          <cell r="B4681" t="str">
            <v>E05005370</v>
          </cell>
        </row>
        <row r="4682">
          <cell r="A4682" t="str">
            <v>Park</v>
          </cell>
          <cell r="B4682" t="str">
            <v>E05000949</v>
          </cell>
        </row>
        <row r="4683">
          <cell r="A4683" t="str">
            <v>Park &amp; Arbourthorne</v>
          </cell>
          <cell r="B4683" t="str">
            <v>E05010876</v>
          </cell>
        </row>
        <row r="4684">
          <cell r="A4684" t="str">
            <v>Park East</v>
          </cell>
          <cell r="B4684" t="str">
            <v>E05010425</v>
          </cell>
        </row>
        <row r="4685">
          <cell r="A4685" t="str">
            <v>Park End &amp; Beckfield</v>
          </cell>
          <cell r="B4685" t="str">
            <v>E05009870</v>
          </cell>
        </row>
        <row r="4686">
          <cell r="A4686" t="str">
            <v>Park Farm North</v>
          </cell>
          <cell r="B4686" t="str">
            <v>E05004884</v>
          </cell>
        </row>
        <row r="4687">
          <cell r="A4687" t="str">
            <v>Park Farm South</v>
          </cell>
          <cell r="B4687" t="str">
            <v>E05004885</v>
          </cell>
        </row>
        <row r="4688">
          <cell r="A4688" t="str">
            <v>Park Gate</v>
          </cell>
          <cell r="B4688" t="str">
            <v>E05004523</v>
          </cell>
        </row>
        <row r="4689">
          <cell r="A4689" t="str">
            <v>Park Hall</v>
          </cell>
          <cell r="B4689" t="str">
            <v>E05008881</v>
          </cell>
        </row>
        <row r="4690">
          <cell r="A4690" t="str">
            <v>Park Hill</v>
          </cell>
          <cell r="B4690" t="str">
            <v>E05009792</v>
          </cell>
        </row>
        <row r="4691">
          <cell r="A4691" t="str">
            <v>Park Street</v>
          </cell>
          <cell r="B4691" t="str">
            <v>E05004797</v>
          </cell>
        </row>
        <row r="4692">
          <cell r="A4692" t="str">
            <v>Park West</v>
          </cell>
          <cell r="B4692" t="str">
            <v>E05010426</v>
          </cell>
        </row>
        <row r="4693">
          <cell r="A4693" t="str">
            <v>Park Wood</v>
          </cell>
          <cell r="B4693" t="str">
            <v>E05005002</v>
          </cell>
        </row>
        <row r="4694">
          <cell r="A4694" t="str">
            <v>Parkfield &amp; Oxbridge</v>
          </cell>
          <cell r="B4694" t="str">
            <v>E05001546</v>
          </cell>
        </row>
        <row r="4695">
          <cell r="A4695" t="str">
            <v>Parkgate</v>
          </cell>
          <cell r="B4695" t="str">
            <v>E05008689</v>
          </cell>
        </row>
        <row r="4696">
          <cell r="A4696" t="str">
            <v>Parkhurst</v>
          </cell>
          <cell r="B4696" t="str">
            <v>E05008502</v>
          </cell>
        </row>
        <row r="4697">
          <cell r="A4697" t="str">
            <v>Parklands</v>
          </cell>
          <cell r="B4697" t="str">
            <v>E05001105</v>
          </cell>
        </row>
        <row r="4698">
          <cell r="A4698" t="str">
            <v>Parkside</v>
          </cell>
          <cell r="B4698" t="str">
            <v>E05003153</v>
          </cell>
        </row>
        <row r="4699">
          <cell r="A4699" t="str">
            <v>Parkstone</v>
          </cell>
          <cell r="B4699" t="str">
            <v>E05010547</v>
          </cell>
        </row>
        <row r="4700">
          <cell r="A4700" t="str">
            <v>Parkwall</v>
          </cell>
          <cell r="B4700" t="str">
            <v>E05002063</v>
          </cell>
        </row>
        <row r="4701">
          <cell r="A4701" t="str">
            <v>Parley</v>
          </cell>
          <cell r="B4701" t="str">
            <v>E05009524</v>
          </cell>
        </row>
        <row r="4702">
          <cell r="A4702" t="str">
            <v>Parr</v>
          </cell>
          <cell r="B4702" t="str">
            <v>E05000924</v>
          </cell>
        </row>
        <row r="4703">
          <cell r="A4703" t="str">
            <v>Parrett</v>
          </cell>
          <cell r="B4703" t="str">
            <v>E05006844</v>
          </cell>
        </row>
        <row r="4704">
          <cell r="A4704" t="str">
            <v>Parsloes</v>
          </cell>
          <cell r="B4704" t="str">
            <v>E05000037</v>
          </cell>
        </row>
        <row r="4705">
          <cell r="A4705" t="str">
            <v>Parson Drove &amp; Wisbech St Mary</v>
          </cell>
          <cell r="B4705" t="str">
            <v>E05009505</v>
          </cell>
        </row>
        <row r="4706">
          <cell r="A4706" t="str">
            <v>Parsons Green &amp; Walham</v>
          </cell>
          <cell r="B4706" t="str">
            <v>E05000260</v>
          </cell>
        </row>
        <row r="4707">
          <cell r="A4707" t="str">
            <v>Passfield</v>
          </cell>
          <cell r="B4707" t="str">
            <v>E05009072</v>
          </cell>
        </row>
        <row r="4708">
          <cell r="A4708" t="str">
            <v>Passingford</v>
          </cell>
          <cell r="B4708" t="str">
            <v>E05004170</v>
          </cell>
        </row>
        <row r="4709">
          <cell r="A4709" t="str">
            <v>Paston &amp; Walton</v>
          </cell>
          <cell r="B4709" t="str">
            <v>E05010821</v>
          </cell>
        </row>
        <row r="4710">
          <cell r="A4710" t="str">
            <v>Pastures</v>
          </cell>
          <cell r="B4710" t="str">
            <v>E05005421</v>
          </cell>
        </row>
        <row r="4711">
          <cell r="A4711" t="str">
            <v>Patcham</v>
          </cell>
          <cell r="B4711" t="str">
            <v>E05002429</v>
          </cell>
        </row>
        <row r="4712">
          <cell r="A4712" t="str">
            <v>Patching Hall</v>
          </cell>
          <cell r="B4712" t="str">
            <v>E05004109</v>
          </cell>
        </row>
        <row r="4713">
          <cell r="A4713" t="str">
            <v>Patchway</v>
          </cell>
          <cell r="B4713" t="str">
            <v>E05002064</v>
          </cell>
        </row>
        <row r="4714">
          <cell r="A4714" t="str">
            <v>Pateley Bridge</v>
          </cell>
          <cell r="B4714" t="str">
            <v>E05006260</v>
          </cell>
        </row>
        <row r="4715">
          <cell r="A4715" t="str">
            <v>Pattingham &amp; Patshull</v>
          </cell>
          <cell r="B4715" t="str">
            <v>E05007001</v>
          </cell>
        </row>
        <row r="4716">
          <cell r="A4716" t="str">
            <v>Paulsgrove</v>
          </cell>
          <cell r="B4716" t="str">
            <v>E05002452</v>
          </cell>
        </row>
        <row r="4717">
          <cell r="A4717" t="str">
            <v>Paulton</v>
          </cell>
          <cell r="B4717" t="str">
            <v>E05001959</v>
          </cell>
        </row>
        <row r="4718">
          <cell r="A4718" t="str">
            <v>Peacehaven East</v>
          </cell>
          <cell r="B4718" t="str">
            <v>E05003957</v>
          </cell>
        </row>
        <row r="4719">
          <cell r="A4719" t="str">
            <v>Peacehaven North</v>
          </cell>
          <cell r="B4719" t="str">
            <v>E05003958</v>
          </cell>
        </row>
        <row r="4720">
          <cell r="A4720" t="str">
            <v>Peacehaven West</v>
          </cell>
          <cell r="B4720" t="str">
            <v>E05003959</v>
          </cell>
        </row>
        <row r="4721">
          <cell r="A4721" t="str">
            <v>Peafields</v>
          </cell>
          <cell r="B4721" t="str">
            <v>E05008882</v>
          </cell>
        </row>
        <row r="4722">
          <cell r="A4722" t="str">
            <v>Peartree</v>
          </cell>
          <cell r="B4722" t="str">
            <v>E05002464</v>
          </cell>
        </row>
        <row r="4723">
          <cell r="A4723" t="str">
            <v>Peascliffe &amp; Ridgeway</v>
          </cell>
          <cell r="B4723" t="str">
            <v>E05010171</v>
          </cell>
        </row>
        <row r="4724">
          <cell r="A4724" t="str">
            <v>Peasedown</v>
          </cell>
          <cell r="B4724" t="str">
            <v>E05001960</v>
          </cell>
        </row>
        <row r="4725">
          <cell r="A4725" t="str">
            <v>Peasenhall &amp; Yoxford</v>
          </cell>
          <cell r="B4725" t="str">
            <v>E05010450</v>
          </cell>
        </row>
        <row r="4726">
          <cell r="A4726" t="str">
            <v>Peatling</v>
          </cell>
          <cell r="B4726" t="str">
            <v>E05005475</v>
          </cell>
        </row>
        <row r="4727">
          <cell r="A4727" t="str">
            <v>Peckham</v>
          </cell>
          <cell r="B4727" t="str">
            <v>E05000546</v>
          </cell>
        </row>
        <row r="4728">
          <cell r="A4728" t="str">
            <v>Peckham Rye</v>
          </cell>
          <cell r="B4728" t="str">
            <v>E05000547</v>
          </cell>
        </row>
        <row r="4729">
          <cell r="A4729" t="str">
            <v>Peckover</v>
          </cell>
          <cell r="B4729" t="str">
            <v>E05009506</v>
          </cell>
        </row>
        <row r="4730">
          <cell r="A4730" t="str">
            <v>Pedmore &amp; Stourbridge East</v>
          </cell>
          <cell r="B4730" t="str">
            <v>E05001252</v>
          </cell>
        </row>
        <row r="4731">
          <cell r="A4731" t="str">
            <v>Peel</v>
          </cell>
          <cell r="B4731" t="str">
            <v>E05005217</v>
          </cell>
        </row>
        <row r="4732">
          <cell r="A4732" t="str">
            <v>Peel Common</v>
          </cell>
          <cell r="B4732" t="str">
            <v>E05004544</v>
          </cell>
        </row>
        <row r="4733">
          <cell r="A4733" t="str">
            <v>Pegswood</v>
          </cell>
          <cell r="B4733" t="str">
            <v>E05009140</v>
          </cell>
        </row>
        <row r="4734">
          <cell r="A4734" t="str">
            <v>Pelaw &amp; Heworth</v>
          </cell>
          <cell r="B4734" t="str">
            <v>E05001081</v>
          </cell>
        </row>
        <row r="4735">
          <cell r="A4735" t="str">
            <v>Pelham</v>
          </cell>
          <cell r="B4735" t="str">
            <v>E05004974</v>
          </cell>
        </row>
        <row r="4736">
          <cell r="A4736" t="str">
            <v>Pelsall</v>
          </cell>
          <cell r="B4736" t="str">
            <v>E05001312</v>
          </cell>
        </row>
        <row r="4737">
          <cell r="A4737" t="str">
            <v>Pelton</v>
          </cell>
          <cell r="B4737" t="str">
            <v>E05009073</v>
          </cell>
        </row>
        <row r="4738">
          <cell r="A4738" t="str">
            <v>Pemberton</v>
          </cell>
          <cell r="B4738" t="str">
            <v>E05000857</v>
          </cell>
        </row>
        <row r="4739">
          <cell r="A4739" t="str">
            <v>Pembridge</v>
          </cell>
          <cell r="B4739" t="str">
            <v>E05009400</v>
          </cell>
        </row>
        <row r="4740">
          <cell r="A4740" t="str">
            <v>Pembury</v>
          </cell>
          <cell r="B4740" t="str">
            <v>E05005142</v>
          </cell>
        </row>
        <row r="4741">
          <cell r="A4741" t="str">
            <v>Pendle</v>
          </cell>
          <cell r="B4741" t="str">
            <v>E07000122</v>
          </cell>
        </row>
        <row r="4742">
          <cell r="A4742" t="str">
            <v>Pendlebury</v>
          </cell>
          <cell r="B4742" t="str">
            <v>E05000771</v>
          </cell>
        </row>
        <row r="4743">
          <cell r="A4743" t="str">
            <v>Penge &amp; Cator</v>
          </cell>
          <cell r="B4743" t="str">
            <v>E05000123</v>
          </cell>
        </row>
        <row r="4744">
          <cell r="A4744" t="str">
            <v>Penhill</v>
          </cell>
          <cell r="B4744" t="str">
            <v>E05006290</v>
          </cell>
        </row>
        <row r="4745">
          <cell r="A4745" t="str">
            <v>Penhill &amp; Upper Stratton</v>
          </cell>
          <cell r="B4745" t="str">
            <v>E05010757</v>
          </cell>
        </row>
        <row r="4746">
          <cell r="A4746" t="str">
            <v>Peninsula</v>
          </cell>
          <cell r="B4746" t="str">
            <v>E05000225</v>
          </cell>
        </row>
        <row r="4747">
          <cell r="A4747" t="str">
            <v>Penistone East</v>
          </cell>
          <cell r="B4747" t="str">
            <v>E05000989</v>
          </cell>
        </row>
        <row r="4748">
          <cell r="A4748" t="str">
            <v>Penistone West</v>
          </cell>
          <cell r="B4748" t="str">
            <v>E05000990</v>
          </cell>
        </row>
        <row r="4749">
          <cell r="A4749" t="str">
            <v>Penketh &amp; Cuerdley</v>
          </cell>
          <cell r="B4749" t="str">
            <v>E05011039</v>
          </cell>
        </row>
        <row r="4750">
          <cell r="A4750" t="str">
            <v>Penkhull &amp; Stoke</v>
          </cell>
          <cell r="B4750" t="str">
            <v>E05008745</v>
          </cell>
        </row>
        <row r="4751">
          <cell r="A4751" t="str">
            <v>Penkridge North East &amp; Acton Trussell</v>
          </cell>
          <cell r="B4751" t="str">
            <v>E05007002</v>
          </cell>
        </row>
        <row r="4752">
          <cell r="A4752" t="str">
            <v>Penkridge South East</v>
          </cell>
          <cell r="B4752" t="str">
            <v>E05007003</v>
          </cell>
        </row>
        <row r="4753">
          <cell r="A4753" t="str">
            <v>Penkridge West</v>
          </cell>
          <cell r="B4753" t="str">
            <v>E05007004</v>
          </cell>
        </row>
        <row r="4754">
          <cell r="A4754" t="str">
            <v>Penkside</v>
          </cell>
          <cell r="B4754" t="str">
            <v>E05010495</v>
          </cell>
        </row>
        <row r="4755">
          <cell r="A4755" t="str">
            <v>Penn</v>
          </cell>
          <cell r="B4755" t="str">
            <v>E05001334</v>
          </cell>
        </row>
        <row r="4756">
          <cell r="A4756" t="str">
            <v>Penn &amp; Mill End</v>
          </cell>
          <cell r="B4756" t="str">
            <v>E05009435</v>
          </cell>
        </row>
        <row r="4757">
          <cell r="A4757" t="str">
            <v>Penn &amp; Coleshill</v>
          </cell>
          <cell r="B4757" t="str">
            <v>E05002649</v>
          </cell>
        </row>
        <row r="4758">
          <cell r="A4758" t="str">
            <v>Penn Hill</v>
          </cell>
          <cell r="B4758" t="str">
            <v>E05010548</v>
          </cell>
        </row>
        <row r="4759">
          <cell r="A4759" t="str">
            <v>Penniment</v>
          </cell>
          <cell r="B4759" t="str">
            <v>E05008883</v>
          </cell>
        </row>
        <row r="4760">
          <cell r="A4760" t="str">
            <v>Pennine</v>
          </cell>
          <cell r="B4760" t="str">
            <v>E05005183</v>
          </cell>
        </row>
        <row r="4761">
          <cell r="A4761" t="str">
            <v>Pennington</v>
          </cell>
          <cell r="B4761" t="str">
            <v>E05004605</v>
          </cell>
        </row>
        <row r="4762">
          <cell r="A4762" t="str">
            <v>Pennsylvania</v>
          </cell>
          <cell r="B4762" t="str">
            <v>E05011017</v>
          </cell>
        </row>
        <row r="4763">
          <cell r="A4763" t="str">
            <v>Penrith Carleton</v>
          </cell>
          <cell r="B4763" t="str">
            <v>E05003224</v>
          </cell>
        </row>
        <row r="4764">
          <cell r="A4764" t="str">
            <v>Penrith East</v>
          </cell>
          <cell r="B4764" t="str">
            <v>E05003225</v>
          </cell>
        </row>
        <row r="4765">
          <cell r="A4765" t="str">
            <v>Penrith North</v>
          </cell>
          <cell r="B4765" t="str">
            <v>E05003226</v>
          </cell>
        </row>
        <row r="4766">
          <cell r="A4766" t="str">
            <v>Penrith Pategill</v>
          </cell>
          <cell r="B4766" t="str">
            <v>E05003227</v>
          </cell>
        </row>
        <row r="4767">
          <cell r="A4767" t="str">
            <v>Penrith South</v>
          </cell>
          <cell r="B4767" t="str">
            <v>E05003228</v>
          </cell>
        </row>
        <row r="4768">
          <cell r="A4768" t="str">
            <v>Penrith West</v>
          </cell>
          <cell r="B4768" t="str">
            <v>E05003229</v>
          </cell>
        </row>
        <row r="4769">
          <cell r="A4769" t="str">
            <v>Penryn East &amp; Mylor</v>
          </cell>
          <cell r="B4769" t="str">
            <v>E05009225</v>
          </cell>
        </row>
        <row r="4770">
          <cell r="A4770" t="str">
            <v>Penryn West</v>
          </cell>
          <cell r="B4770" t="str">
            <v>E05009226</v>
          </cell>
        </row>
        <row r="4771">
          <cell r="A4771" t="str">
            <v>Pensby &amp; Thingwall</v>
          </cell>
          <cell r="B4771" t="str">
            <v>E05000969</v>
          </cell>
        </row>
        <row r="4772">
          <cell r="A4772" t="str">
            <v>Penshurst, Fordcombe &amp; Chiddingstone</v>
          </cell>
          <cell r="B4772" t="str">
            <v>E05009963</v>
          </cell>
        </row>
        <row r="4773">
          <cell r="A4773" t="str">
            <v>Penton Bellinger</v>
          </cell>
          <cell r="B4773" t="str">
            <v>E05004646</v>
          </cell>
        </row>
        <row r="4774">
          <cell r="A4774" t="str">
            <v>Penwithick &amp; Boscoppa</v>
          </cell>
          <cell r="B4774" t="str">
            <v>E05009227</v>
          </cell>
        </row>
        <row r="4775">
          <cell r="A4775" t="str">
            <v>Penyard</v>
          </cell>
          <cell r="B4775" t="str">
            <v>E05009476</v>
          </cell>
        </row>
        <row r="4776">
          <cell r="A4776" t="str">
            <v>Penyghent</v>
          </cell>
          <cell r="B4776" t="str">
            <v>E05010779</v>
          </cell>
        </row>
        <row r="4777">
          <cell r="A4777" t="str">
            <v>Penzance Central</v>
          </cell>
          <cell r="B4777" t="str">
            <v>E05009228</v>
          </cell>
        </row>
        <row r="4778">
          <cell r="A4778" t="str">
            <v>Penzance East</v>
          </cell>
          <cell r="B4778" t="str">
            <v>E05009229</v>
          </cell>
        </row>
        <row r="4779">
          <cell r="A4779" t="str">
            <v>Penzance Promenade</v>
          </cell>
          <cell r="B4779" t="str">
            <v>E05009230</v>
          </cell>
        </row>
        <row r="4780">
          <cell r="A4780" t="str">
            <v>Peppard</v>
          </cell>
          <cell r="B4780" t="str">
            <v>E05002329</v>
          </cell>
        </row>
        <row r="4781">
          <cell r="A4781" t="str">
            <v>Perivale</v>
          </cell>
          <cell r="B4781" t="str">
            <v>E05000187</v>
          </cell>
        </row>
        <row r="4782">
          <cell r="A4782" t="str">
            <v>Perranporth</v>
          </cell>
          <cell r="B4782" t="str">
            <v>E05009231</v>
          </cell>
        </row>
        <row r="4783">
          <cell r="A4783" t="str">
            <v>Perry Barr</v>
          </cell>
          <cell r="B4783" t="str">
            <v>E05001200</v>
          </cell>
        </row>
        <row r="4784">
          <cell r="A4784" t="str">
            <v>Perry Vale</v>
          </cell>
          <cell r="B4784" t="str">
            <v>E05000450</v>
          </cell>
        </row>
        <row r="4785">
          <cell r="A4785" t="str">
            <v>Perryfields</v>
          </cell>
          <cell r="B4785" t="str">
            <v>E05009843</v>
          </cell>
        </row>
        <row r="4786">
          <cell r="A4786" t="str">
            <v>Pershore</v>
          </cell>
          <cell r="B4786" t="str">
            <v>E05007922</v>
          </cell>
        </row>
        <row r="4787">
          <cell r="A4787" t="str">
            <v>Perton Dippons</v>
          </cell>
          <cell r="B4787" t="str">
            <v>E05007005</v>
          </cell>
        </row>
        <row r="4788">
          <cell r="A4788" t="str">
            <v>Perton East</v>
          </cell>
          <cell r="B4788" t="str">
            <v>E05007006</v>
          </cell>
        </row>
        <row r="4789">
          <cell r="A4789" t="str">
            <v>Perton Lakeside</v>
          </cell>
          <cell r="B4789" t="str">
            <v>E05007007</v>
          </cell>
        </row>
        <row r="4790">
          <cell r="A4790" t="str">
            <v>Peter Bruff</v>
          </cell>
          <cell r="B4790" t="str">
            <v>E05004249</v>
          </cell>
        </row>
        <row r="4791">
          <cell r="A4791" t="str">
            <v>Peterborough</v>
          </cell>
          <cell r="B4791" t="str">
            <v>E06000031</v>
          </cell>
        </row>
        <row r="4792">
          <cell r="A4792" t="str">
            <v>Peterlee East</v>
          </cell>
          <cell r="B4792" t="str">
            <v>E05009074</v>
          </cell>
        </row>
        <row r="4793">
          <cell r="A4793" t="str">
            <v>Peterlee West</v>
          </cell>
          <cell r="B4793" t="str">
            <v>E05009075</v>
          </cell>
        </row>
        <row r="4794">
          <cell r="A4794" t="str">
            <v>Petersfield</v>
          </cell>
          <cell r="B4794" t="str">
            <v>E05002711</v>
          </cell>
        </row>
        <row r="4795">
          <cell r="A4795" t="str">
            <v>Petersfield Bell Hill</v>
          </cell>
          <cell r="B4795" t="str">
            <v>E05004482</v>
          </cell>
        </row>
        <row r="4796">
          <cell r="A4796" t="str">
            <v>Petersfield Causeway</v>
          </cell>
          <cell r="B4796" t="str">
            <v>E05004483</v>
          </cell>
        </row>
        <row r="4797">
          <cell r="A4797" t="str">
            <v>Petersfield Heath</v>
          </cell>
          <cell r="B4797" t="str">
            <v>E05004484</v>
          </cell>
        </row>
        <row r="4798">
          <cell r="A4798" t="str">
            <v>Petersfield Rother</v>
          </cell>
          <cell r="B4798" t="str">
            <v>E05004485</v>
          </cell>
        </row>
        <row r="4799">
          <cell r="A4799" t="str">
            <v>Petersfield St Marys</v>
          </cell>
          <cell r="B4799" t="str">
            <v>E05004486</v>
          </cell>
        </row>
        <row r="4800">
          <cell r="A4800" t="str">
            <v>Petersfield St Peters</v>
          </cell>
          <cell r="B4800" t="str">
            <v>E05004487</v>
          </cell>
        </row>
        <row r="4801">
          <cell r="A4801" t="str">
            <v>Pettits</v>
          </cell>
          <cell r="B4801" t="str">
            <v>E05000317</v>
          </cell>
        </row>
        <row r="4802">
          <cell r="A4802" t="str">
            <v>Petts Wood &amp; Knoll</v>
          </cell>
          <cell r="B4802" t="str">
            <v>E05000124</v>
          </cell>
        </row>
        <row r="4803">
          <cell r="A4803" t="str">
            <v>Petworth</v>
          </cell>
          <cell r="B4803" t="str">
            <v>E05007619</v>
          </cell>
        </row>
        <row r="4804">
          <cell r="A4804" t="str">
            <v>Pevensey</v>
          </cell>
          <cell r="B4804" t="str">
            <v>E05009818</v>
          </cell>
        </row>
        <row r="4805">
          <cell r="A4805" t="str">
            <v>Pevensey &amp; Westham</v>
          </cell>
          <cell r="B4805" t="str">
            <v>E05004011</v>
          </cell>
        </row>
        <row r="4806">
          <cell r="A4806" t="str">
            <v>Peverel</v>
          </cell>
          <cell r="B4806" t="str">
            <v>E05007570</v>
          </cell>
        </row>
        <row r="4807">
          <cell r="A4807" t="str">
            <v>Peverell</v>
          </cell>
          <cell r="B4807" t="str">
            <v>E05002087</v>
          </cell>
        </row>
        <row r="4808">
          <cell r="A4808" t="str">
            <v>Pewsey</v>
          </cell>
          <cell r="B4808" t="str">
            <v>E05008381</v>
          </cell>
        </row>
        <row r="4809">
          <cell r="A4809" t="str">
            <v>Pewsey Vale</v>
          </cell>
          <cell r="B4809" t="str">
            <v>E05008382</v>
          </cell>
        </row>
        <row r="4810">
          <cell r="A4810" t="str">
            <v>Pharos</v>
          </cell>
          <cell r="B4810" t="str">
            <v>E05009946</v>
          </cell>
        </row>
        <row r="4811">
          <cell r="A4811" t="str">
            <v>Pheasant's Wood</v>
          </cell>
          <cell r="B4811" t="str">
            <v>E05009947</v>
          </cell>
        </row>
        <row r="4812">
          <cell r="A4812" t="str">
            <v>Pheasey Park Farm</v>
          </cell>
          <cell r="B4812" t="str">
            <v>E05001313</v>
          </cell>
        </row>
        <row r="4813">
          <cell r="A4813" t="str">
            <v>Phippsville</v>
          </cell>
          <cell r="B4813" t="str">
            <v>E05008842</v>
          </cell>
        </row>
        <row r="4814">
          <cell r="A4814" t="str">
            <v>Phoenix</v>
          </cell>
          <cell r="B4814" t="str">
            <v>E05009702</v>
          </cell>
        </row>
        <row r="4815">
          <cell r="A4815" t="str">
            <v>Pickering</v>
          </cell>
          <cell r="B4815" t="str">
            <v>E05001681</v>
          </cell>
        </row>
        <row r="4816">
          <cell r="A4816" t="str">
            <v>Pickering East</v>
          </cell>
          <cell r="B4816" t="str">
            <v>E05006308</v>
          </cell>
        </row>
        <row r="4817">
          <cell r="A4817" t="str">
            <v>Pickering West</v>
          </cell>
          <cell r="B4817" t="str">
            <v>E05006309</v>
          </cell>
        </row>
        <row r="4818">
          <cell r="A4818" t="str">
            <v>Pickersleigh</v>
          </cell>
          <cell r="B4818" t="str">
            <v>E05007858</v>
          </cell>
        </row>
        <row r="4819">
          <cell r="A4819" t="str">
            <v>Picton</v>
          </cell>
          <cell r="B4819" t="str">
            <v>E05000905</v>
          </cell>
        </row>
        <row r="4820">
          <cell r="A4820" t="str">
            <v>Piddle Valley</v>
          </cell>
          <cell r="B4820" t="str">
            <v>E05010597</v>
          </cell>
        </row>
        <row r="4821">
          <cell r="A4821" t="str">
            <v>Pier</v>
          </cell>
          <cell r="B4821" t="str">
            <v>E05004250</v>
          </cell>
        </row>
        <row r="4822">
          <cell r="A4822" t="str">
            <v>Pierremont</v>
          </cell>
          <cell r="B4822" t="str">
            <v>E05010427</v>
          </cell>
        </row>
        <row r="4823">
          <cell r="A4823" t="str">
            <v>Pilgrims</v>
          </cell>
          <cell r="B4823" t="str">
            <v>E05007299</v>
          </cell>
        </row>
        <row r="4824">
          <cell r="A4824" t="str">
            <v>Pilgrims Hatch</v>
          </cell>
          <cell r="B4824" t="str">
            <v>E05004077</v>
          </cell>
        </row>
        <row r="4825">
          <cell r="A4825" t="str">
            <v>Pilkington Park</v>
          </cell>
          <cell r="B4825" t="str">
            <v>E05000677</v>
          </cell>
        </row>
        <row r="4826">
          <cell r="A4826" t="str">
            <v>Pill</v>
          </cell>
          <cell r="B4826" t="str">
            <v>E05010292</v>
          </cell>
        </row>
        <row r="4827">
          <cell r="A4827" t="str">
            <v>Pilling</v>
          </cell>
          <cell r="B4827" t="str">
            <v>E05009948</v>
          </cell>
        </row>
        <row r="4828">
          <cell r="A4828" t="str">
            <v>Pillowell</v>
          </cell>
          <cell r="B4828" t="str">
            <v>E05004359</v>
          </cell>
        </row>
        <row r="4829">
          <cell r="A4829" t="str">
            <v>Pilning &amp; Severn Beach</v>
          </cell>
          <cell r="B4829" t="str">
            <v>E05002065</v>
          </cell>
        </row>
        <row r="4830">
          <cell r="A4830" t="str">
            <v>Pilsley &amp; Morton</v>
          </cell>
          <cell r="B4830" t="str">
            <v>E05003434</v>
          </cell>
        </row>
        <row r="4831">
          <cell r="A4831" t="str">
            <v>Pilton</v>
          </cell>
          <cell r="B4831" t="str">
            <v>E05003556</v>
          </cell>
        </row>
        <row r="4832">
          <cell r="A4832" t="str">
            <v>Pin Green</v>
          </cell>
          <cell r="B4832" t="str">
            <v>E05004812</v>
          </cell>
        </row>
        <row r="4833">
          <cell r="A4833" t="str">
            <v>Pinchbeck &amp; Surfleet</v>
          </cell>
          <cell r="B4833" t="str">
            <v>E05005652</v>
          </cell>
        </row>
        <row r="4834">
          <cell r="A4834" t="str">
            <v>Pinewood</v>
          </cell>
          <cell r="B4834" t="str">
            <v>E05007097</v>
          </cell>
        </row>
        <row r="4835">
          <cell r="A4835" t="str">
            <v>Pinhoe</v>
          </cell>
          <cell r="B4835" t="str">
            <v>E05011018</v>
          </cell>
        </row>
        <row r="4836">
          <cell r="A4836" t="str">
            <v>Pinkneys Green</v>
          </cell>
          <cell r="B4836" t="str">
            <v>E05002369</v>
          </cell>
        </row>
        <row r="4837">
          <cell r="A4837" t="str">
            <v>Pinkwell</v>
          </cell>
          <cell r="B4837" t="str">
            <v>E05000337</v>
          </cell>
        </row>
        <row r="4838">
          <cell r="A4838" t="str">
            <v>Pinner</v>
          </cell>
          <cell r="B4838" t="str">
            <v>E05000297</v>
          </cell>
        </row>
        <row r="4839">
          <cell r="A4839" t="str">
            <v>Pinner South</v>
          </cell>
          <cell r="B4839" t="str">
            <v>E05000298</v>
          </cell>
        </row>
        <row r="4840">
          <cell r="A4840" t="str">
            <v>Pinvin</v>
          </cell>
          <cell r="B4840" t="str">
            <v>E05007923</v>
          </cell>
        </row>
        <row r="4841">
          <cell r="A4841" t="str">
            <v>Pinxton</v>
          </cell>
          <cell r="B4841" t="str">
            <v>E05003311</v>
          </cell>
        </row>
        <row r="4842">
          <cell r="A4842" t="str">
            <v>Pipers Hill</v>
          </cell>
          <cell r="B4842" t="str">
            <v>E05005996</v>
          </cell>
        </row>
        <row r="4843">
          <cell r="A4843" t="str">
            <v>Pirbright</v>
          </cell>
          <cell r="B4843" t="str">
            <v>E05007300</v>
          </cell>
        </row>
        <row r="4844">
          <cell r="A4844" t="str">
            <v>Pitsea North West</v>
          </cell>
          <cell r="B4844" t="str">
            <v>E05004030</v>
          </cell>
        </row>
        <row r="4845">
          <cell r="A4845" t="str">
            <v>Pitsea South East</v>
          </cell>
          <cell r="B4845" t="str">
            <v>E05004031</v>
          </cell>
        </row>
        <row r="4846">
          <cell r="A4846" t="str">
            <v>Pitstone &amp; Cheddington</v>
          </cell>
          <cell r="B4846" t="str">
            <v>E05010351</v>
          </cell>
        </row>
        <row r="4847">
          <cell r="A4847" t="str">
            <v>Pittville</v>
          </cell>
          <cell r="B4847" t="str">
            <v>E05004299</v>
          </cell>
        </row>
        <row r="4848">
          <cell r="A4848" t="str">
            <v>Plains</v>
          </cell>
          <cell r="B4848" t="str">
            <v>E05009703</v>
          </cell>
        </row>
        <row r="4849">
          <cell r="A4849" t="str">
            <v>Plaistow</v>
          </cell>
          <cell r="B4849" t="str">
            <v>E05007620</v>
          </cell>
        </row>
        <row r="4850">
          <cell r="A4850" t="str">
            <v>Plaistow &amp; Sundridge</v>
          </cell>
          <cell r="B4850" t="str">
            <v>E05000125</v>
          </cell>
        </row>
        <row r="4851">
          <cell r="A4851" t="str">
            <v>Plaistow North</v>
          </cell>
          <cell r="B4851" t="str">
            <v>E05000489</v>
          </cell>
        </row>
        <row r="4852">
          <cell r="A4852" t="str">
            <v>Plaistow South</v>
          </cell>
          <cell r="B4852" t="str">
            <v>E05000490</v>
          </cell>
        </row>
        <row r="4853">
          <cell r="A4853" t="str">
            <v>Pleasley</v>
          </cell>
          <cell r="B4853" t="str">
            <v>E05003312</v>
          </cell>
        </row>
        <row r="4854">
          <cell r="A4854" t="str">
            <v>Pleck</v>
          </cell>
          <cell r="B4854" t="str">
            <v>E05001314</v>
          </cell>
        </row>
        <row r="4855">
          <cell r="A4855" t="str">
            <v>Plessey</v>
          </cell>
          <cell r="B4855" t="str">
            <v>E05009141</v>
          </cell>
        </row>
        <row r="4856">
          <cell r="A4856" t="str">
            <v>Plumpton, Streat, East Chiltington &amp; St John (Without)</v>
          </cell>
          <cell r="B4856" t="str">
            <v>E05003960</v>
          </cell>
        </row>
        <row r="4857">
          <cell r="A4857" t="str">
            <v>Plumstead</v>
          </cell>
          <cell r="B4857" t="str">
            <v>E05000226</v>
          </cell>
        </row>
        <row r="4858">
          <cell r="A4858" t="str">
            <v>Plymouth</v>
          </cell>
          <cell r="B4858" t="str">
            <v>E06000026</v>
          </cell>
        </row>
        <row r="4859">
          <cell r="A4859" t="str">
            <v>Plympton Chaddlewood</v>
          </cell>
          <cell r="B4859" t="str">
            <v>E05002088</v>
          </cell>
        </row>
        <row r="4860">
          <cell r="A4860" t="str">
            <v>Plympton Erle</v>
          </cell>
          <cell r="B4860" t="str">
            <v>E05002089</v>
          </cell>
        </row>
        <row r="4861">
          <cell r="A4861" t="str">
            <v>Plympton St Mary</v>
          </cell>
          <cell r="B4861" t="str">
            <v>E05002090</v>
          </cell>
        </row>
        <row r="4862">
          <cell r="A4862" t="str">
            <v>Plymstock Dunstone</v>
          </cell>
          <cell r="B4862" t="str">
            <v>E05002091</v>
          </cell>
        </row>
        <row r="4863">
          <cell r="A4863" t="str">
            <v>Plymstock Radford</v>
          </cell>
          <cell r="B4863" t="str">
            <v>E05002092</v>
          </cell>
        </row>
        <row r="4864">
          <cell r="A4864" t="str">
            <v>Pocklington Provincial</v>
          </cell>
          <cell r="B4864" t="str">
            <v>E05001704</v>
          </cell>
        </row>
        <row r="4865">
          <cell r="A4865" t="str">
            <v>Podsmead</v>
          </cell>
          <cell r="B4865" t="str">
            <v>E05010963</v>
          </cell>
        </row>
        <row r="4866">
          <cell r="A4866" t="str">
            <v>Polegate North</v>
          </cell>
          <cell r="B4866" t="str">
            <v>E05004012</v>
          </cell>
        </row>
        <row r="4867">
          <cell r="A4867" t="str">
            <v>Polegate South</v>
          </cell>
          <cell r="B4867" t="str">
            <v>E05004013</v>
          </cell>
        </row>
        <row r="4868">
          <cell r="A4868" t="str">
            <v>Polesworth East</v>
          </cell>
          <cell r="B4868" t="str">
            <v>E05007471</v>
          </cell>
        </row>
        <row r="4869">
          <cell r="A4869" t="str">
            <v>Polesworth West</v>
          </cell>
          <cell r="B4869" t="str">
            <v>E05007472</v>
          </cell>
        </row>
        <row r="4870">
          <cell r="A4870" t="str">
            <v>Pollards Hill</v>
          </cell>
          <cell r="B4870" t="str">
            <v>E05000467</v>
          </cell>
        </row>
        <row r="4871">
          <cell r="A4871" t="str">
            <v>Ponders End</v>
          </cell>
          <cell r="B4871" t="str">
            <v>E05000206</v>
          </cell>
        </row>
        <row r="4872">
          <cell r="A4872" t="str">
            <v>Pontefract North</v>
          </cell>
          <cell r="B4872" t="str">
            <v>E05001455</v>
          </cell>
        </row>
        <row r="4873">
          <cell r="A4873" t="str">
            <v>Pontefract South</v>
          </cell>
          <cell r="B4873" t="str">
            <v>E05001456</v>
          </cell>
        </row>
        <row r="4874">
          <cell r="A4874" t="str">
            <v>Ponteland East &amp; Stannington</v>
          </cell>
          <cell r="B4874" t="str">
            <v>E05009142</v>
          </cell>
        </row>
        <row r="4875">
          <cell r="A4875" t="str">
            <v>Ponteland North</v>
          </cell>
          <cell r="B4875" t="str">
            <v>E05009143</v>
          </cell>
        </row>
        <row r="4876">
          <cell r="A4876" t="str">
            <v>Ponteland South with Heddon</v>
          </cell>
          <cell r="B4876" t="str">
            <v>E05009144</v>
          </cell>
        </row>
        <row r="4877">
          <cell r="A4877" t="str">
            <v>Ponteland West</v>
          </cell>
          <cell r="B4877" t="str">
            <v>E05009145</v>
          </cell>
        </row>
        <row r="4878">
          <cell r="A4878" t="str">
            <v>Pool &amp; Tehidy</v>
          </cell>
          <cell r="B4878" t="str">
            <v>E05009232</v>
          </cell>
        </row>
        <row r="4879">
          <cell r="A4879" t="str">
            <v>Poole</v>
          </cell>
          <cell r="B4879" t="str">
            <v>E06000029</v>
          </cell>
        </row>
        <row r="4880">
          <cell r="A4880" t="str">
            <v>Poole Town</v>
          </cell>
          <cell r="B4880" t="str">
            <v>E05010549</v>
          </cell>
        </row>
        <row r="4881">
          <cell r="A4881" t="str">
            <v>Poplar</v>
          </cell>
          <cell r="B4881" t="str">
            <v>E05007485</v>
          </cell>
        </row>
        <row r="4882">
          <cell r="A4882" t="str">
            <v>Poplars &amp; Hulme</v>
          </cell>
          <cell r="B4882" t="str">
            <v>E05011040</v>
          </cell>
        </row>
        <row r="4883">
          <cell r="A4883" t="str">
            <v>Popley East</v>
          </cell>
          <cell r="B4883" t="str">
            <v>E05004449</v>
          </cell>
        </row>
        <row r="4884">
          <cell r="A4884" t="str">
            <v>Popley West</v>
          </cell>
          <cell r="B4884" t="str">
            <v>E05004450</v>
          </cell>
        </row>
        <row r="4885">
          <cell r="A4885" t="str">
            <v>Poppyland</v>
          </cell>
          <cell r="B4885" t="str">
            <v>E05005861</v>
          </cell>
        </row>
        <row r="4886">
          <cell r="A4886" t="str">
            <v>Porchester</v>
          </cell>
          <cell r="B4886" t="str">
            <v>E05009704</v>
          </cell>
        </row>
        <row r="4887">
          <cell r="A4887" t="str">
            <v>Poringland with the Framinghams</v>
          </cell>
          <cell r="B4887" t="str">
            <v>E05005903</v>
          </cell>
        </row>
        <row r="4888">
          <cell r="A4888" t="str">
            <v>Porlock &amp; District</v>
          </cell>
          <cell r="B4888" t="str">
            <v>E05008927</v>
          </cell>
        </row>
        <row r="4889">
          <cell r="A4889" t="str">
            <v>Portchester East</v>
          </cell>
          <cell r="B4889" t="str">
            <v>E05004524</v>
          </cell>
        </row>
        <row r="4890">
          <cell r="A4890" t="str">
            <v>Portchester West</v>
          </cell>
          <cell r="B4890" t="str">
            <v>E05004525</v>
          </cell>
        </row>
        <row r="4891">
          <cell r="A4891" t="str">
            <v>Portfield</v>
          </cell>
          <cell r="B4891" t="str">
            <v>E05003666</v>
          </cell>
        </row>
        <row r="4892">
          <cell r="A4892" t="str">
            <v>Porthill</v>
          </cell>
          <cell r="B4892" t="str">
            <v>E05006979</v>
          </cell>
        </row>
        <row r="4893">
          <cell r="A4893" t="str">
            <v>Porthleven &amp; Helston West</v>
          </cell>
          <cell r="B4893" t="str">
            <v>E05009233</v>
          </cell>
        </row>
        <row r="4894">
          <cell r="A4894" t="str">
            <v>Portishead East</v>
          </cell>
          <cell r="B4894" t="str">
            <v>E05010293</v>
          </cell>
        </row>
        <row r="4895">
          <cell r="A4895" t="str">
            <v>Portishead North</v>
          </cell>
          <cell r="B4895" t="str">
            <v>E05010294</v>
          </cell>
        </row>
        <row r="4896">
          <cell r="A4896" t="str">
            <v>Portishead South</v>
          </cell>
          <cell r="B4896" t="str">
            <v>E05010295</v>
          </cell>
        </row>
        <row r="4897">
          <cell r="A4897" t="str">
            <v>Portishead West</v>
          </cell>
          <cell r="B4897" t="str">
            <v>E05010296</v>
          </cell>
        </row>
        <row r="4898">
          <cell r="A4898" t="str">
            <v>Portland</v>
          </cell>
          <cell r="B4898" t="str">
            <v>E05008884</v>
          </cell>
        </row>
        <row r="4899">
          <cell r="A4899" t="str">
            <v>Portley</v>
          </cell>
          <cell r="B4899" t="str">
            <v>E05007400</v>
          </cell>
        </row>
        <row r="4900">
          <cell r="A4900" t="str">
            <v>Portsmouth</v>
          </cell>
          <cell r="B4900" t="str">
            <v>E06000044</v>
          </cell>
        </row>
        <row r="4901">
          <cell r="A4901" t="str">
            <v>Portsoken</v>
          </cell>
          <cell r="B4901" t="str">
            <v>E05009308</v>
          </cell>
        </row>
        <row r="4902">
          <cell r="A4902" t="str">
            <v>Portswood</v>
          </cell>
          <cell r="B4902" t="str">
            <v>E05002465</v>
          </cell>
        </row>
        <row r="4903">
          <cell r="A4903" t="str">
            <v>Postlebury</v>
          </cell>
          <cell r="B4903" t="str">
            <v>E05006780</v>
          </cell>
        </row>
        <row r="4904">
          <cell r="A4904" t="str">
            <v>Potters Bar Furzefield</v>
          </cell>
          <cell r="B4904" t="str">
            <v>E05004757</v>
          </cell>
        </row>
        <row r="4905">
          <cell r="A4905" t="str">
            <v>Potters Bar Oakmere</v>
          </cell>
          <cell r="B4905" t="str">
            <v>E05004758</v>
          </cell>
        </row>
        <row r="4906">
          <cell r="A4906" t="str">
            <v>Potters Bar Parkfield</v>
          </cell>
          <cell r="B4906" t="str">
            <v>E05004759</v>
          </cell>
        </row>
        <row r="4907">
          <cell r="A4907" t="str">
            <v>Potton</v>
          </cell>
          <cell r="B4907" t="str">
            <v>E05008801</v>
          </cell>
        </row>
        <row r="4908">
          <cell r="A4908" t="str">
            <v>Poulton</v>
          </cell>
          <cell r="B4908" t="str">
            <v>E05009608</v>
          </cell>
        </row>
        <row r="4909">
          <cell r="A4909" t="str">
            <v>Poulton North</v>
          </cell>
          <cell r="B4909" t="str">
            <v>E05011041</v>
          </cell>
        </row>
        <row r="4910">
          <cell r="A4910" t="str">
            <v>Poulton South</v>
          </cell>
          <cell r="B4910" t="str">
            <v>E05011042</v>
          </cell>
        </row>
        <row r="4911">
          <cell r="A4911" t="str">
            <v>Pound Hill North</v>
          </cell>
          <cell r="B4911" t="str">
            <v>E05007640</v>
          </cell>
        </row>
        <row r="4912">
          <cell r="A4912" t="str">
            <v>Pound Hill South &amp; Worth</v>
          </cell>
          <cell r="B4912" t="str">
            <v>E05007641</v>
          </cell>
        </row>
        <row r="4913">
          <cell r="A4913" t="str">
            <v>Poundstock</v>
          </cell>
          <cell r="B4913" t="str">
            <v>E05009234</v>
          </cell>
        </row>
        <row r="4914">
          <cell r="A4914" t="str">
            <v>Powick</v>
          </cell>
          <cell r="B4914" t="str">
            <v>E05007859</v>
          </cell>
        </row>
        <row r="4915">
          <cell r="A4915" t="str">
            <v>Poynton East &amp; Pott Shrigley</v>
          </cell>
          <cell r="B4915" t="str">
            <v>E05008645</v>
          </cell>
        </row>
        <row r="4916">
          <cell r="A4916" t="str">
            <v>Poynton West &amp; Adlington</v>
          </cell>
          <cell r="B4916" t="str">
            <v>E05008646</v>
          </cell>
        </row>
        <row r="4917">
          <cell r="A4917" t="str">
            <v>Prebendal</v>
          </cell>
          <cell r="B4917" t="str">
            <v>E05005975</v>
          </cell>
        </row>
        <row r="4918">
          <cell r="A4918" t="str">
            <v>Prees</v>
          </cell>
          <cell r="B4918" t="str">
            <v>E05008179</v>
          </cell>
        </row>
        <row r="4919">
          <cell r="A4919" t="str">
            <v>Preesall</v>
          </cell>
          <cell r="B4919" t="str">
            <v>E05009949</v>
          </cell>
        </row>
        <row r="4920">
          <cell r="A4920" t="str">
            <v>Prenton</v>
          </cell>
          <cell r="B4920" t="str">
            <v>E05000970</v>
          </cell>
        </row>
        <row r="4921">
          <cell r="A4921" t="str">
            <v>Prescot North</v>
          </cell>
          <cell r="B4921" t="str">
            <v>E05010940</v>
          </cell>
        </row>
        <row r="4922">
          <cell r="A4922" t="str">
            <v>Prescot South</v>
          </cell>
          <cell r="B4922" t="str">
            <v>E05010941</v>
          </cell>
        </row>
        <row r="4923">
          <cell r="A4923" t="str">
            <v>Prestbury</v>
          </cell>
          <cell r="B4923" t="str">
            <v>E05004300</v>
          </cell>
        </row>
        <row r="4924">
          <cell r="A4924" t="str">
            <v>Preston</v>
          </cell>
          <cell r="B4924" t="str">
            <v>E07000123</v>
          </cell>
        </row>
        <row r="4925">
          <cell r="A4925" t="str">
            <v>Preston Park</v>
          </cell>
          <cell r="B4925" t="str">
            <v>E05002430</v>
          </cell>
        </row>
        <row r="4926">
          <cell r="A4926" t="str">
            <v>Preston Rural East</v>
          </cell>
          <cell r="B4926" t="str">
            <v>E05005282</v>
          </cell>
        </row>
        <row r="4927">
          <cell r="A4927" t="str">
            <v>Preston Rural North</v>
          </cell>
          <cell r="B4927" t="str">
            <v>E05005283</v>
          </cell>
        </row>
        <row r="4928">
          <cell r="A4928" t="str">
            <v>Prestwood &amp; Heath End</v>
          </cell>
          <cell r="B4928" t="str">
            <v>E05002650</v>
          </cell>
        </row>
        <row r="4929">
          <cell r="A4929" t="str">
            <v>Prettygate</v>
          </cell>
          <cell r="B4929" t="str">
            <v>E05010837</v>
          </cell>
        </row>
        <row r="4930">
          <cell r="A4930" t="str">
            <v>Priestwood &amp; Garth</v>
          </cell>
          <cell r="B4930" t="str">
            <v>E05002285</v>
          </cell>
        </row>
        <row r="4931">
          <cell r="A4931" t="str">
            <v>Primrose</v>
          </cell>
          <cell r="B4931" t="str">
            <v>E05001147</v>
          </cell>
        </row>
        <row r="4932">
          <cell r="A4932" t="str">
            <v>Prince's</v>
          </cell>
          <cell r="B4932" t="str">
            <v>E05000427</v>
          </cell>
        </row>
        <row r="4933">
          <cell r="A4933" t="str">
            <v>Princes</v>
          </cell>
          <cell r="B4933" t="str">
            <v>E05004936</v>
          </cell>
        </row>
        <row r="4934">
          <cell r="A4934" t="str">
            <v>Princes End</v>
          </cell>
          <cell r="B4934" t="str">
            <v>E05001274</v>
          </cell>
        </row>
        <row r="4935">
          <cell r="A4935" t="str">
            <v>Princes Park</v>
          </cell>
          <cell r="B4935" t="str">
            <v>E05000906</v>
          </cell>
        </row>
        <row r="4936">
          <cell r="A4936" t="str">
            <v>Priorslee</v>
          </cell>
          <cell r="B4936" t="str">
            <v>E05009989</v>
          </cell>
        </row>
        <row r="4937">
          <cell r="A4937" t="str">
            <v>Priory</v>
          </cell>
          <cell r="B4937" t="str">
            <v>E05000833</v>
          </cell>
        </row>
        <row r="4938">
          <cell r="A4938" t="str">
            <v>Priory &amp; St James'</v>
          </cell>
          <cell r="B4938" t="str">
            <v>E05009891</v>
          </cell>
        </row>
        <row r="4939">
          <cell r="A4939" t="str">
            <v>Priory Heath</v>
          </cell>
          <cell r="B4939" t="str">
            <v>E05007124</v>
          </cell>
        </row>
        <row r="4940">
          <cell r="A4940" t="str">
            <v>Priory Vale</v>
          </cell>
          <cell r="B4940" t="str">
            <v>E05008965</v>
          </cell>
        </row>
        <row r="4941">
          <cell r="A4941" t="str">
            <v>Prittlewell</v>
          </cell>
          <cell r="B4941" t="str">
            <v>E05002219</v>
          </cell>
        </row>
        <row r="4942">
          <cell r="A4942" t="str">
            <v>Privett</v>
          </cell>
          <cell r="B4942" t="str">
            <v>E05004545</v>
          </cell>
        </row>
        <row r="4943">
          <cell r="A4943" t="str">
            <v>Probus, Tregony &amp; Grampound</v>
          </cell>
          <cell r="B4943" t="str">
            <v>E05009235</v>
          </cell>
        </row>
        <row r="4944">
          <cell r="A4944" t="str">
            <v>Prudhoe North</v>
          </cell>
          <cell r="B4944" t="str">
            <v>E05009146</v>
          </cell>
        </row>
        <row r="4945">
          <cell r="A4945" t="str">
            <v>Prudhoe South</v>
          </cell>
          <cell r="B4945" t="str">
            <v>E05009147</v>
          </cell>
        </row>
        <row r="4946">
          <cell r="A4946" t="str">
            <v>Publow &amp; Whitchurch</v>
          </cell>
          <cell r="B4946" t="str">
            <v>E05001961</v>
          </cell>
        </row>
        <row r="4947">
          <cell r="A4947" t="str">
            <v>Puckeridge</v>
          </cell>
          <cell r="B4947" t="str">
            <v>E05004736</v>
          </cell>
        </row>
        <row r="4948">
          <cell r="A4948" t="str">
            <v>Puddletown</v>
          </cell>
          <cell r="B4948" t="str">
            <v>E05010598</v>
          </cell>
        </row>
        <row r="4949">
          <cell r="A4949" t="str">
            <v>Pudsey</v>
          </cell>
          <cell r="B4949" t="str">
            <v>E05001438</v>
          </cell>
        </row>
        <row r="4950">
          <cell r="A4950" t="str">
            <v>Pulborough &amp; Coldwatham</v>
          </cell>
          <cell r="B4950" t="str">
            <v>E05007660</v>
          </cell>
        </row>
        <row r="4951">
          <cell r="A4951" t="str">
            <v>Purbeck</v>
          </cell>
          <cell r="B4951" t="str">
            <v>E07000051</v>
          </cell>
        </row>
        <row r="4952">
          <cell r="A4952" t="str">
            <v>Purbrook</v>
          </cell>
          <cell r="B4952" t="str">
            <v>E05004575</v>
          </cell>
        </row>
        <row r="4953">
          <cell r="A4953" t="str">
            <v>Purewell &amp; Stanpit</v>
          </cell>
          <cell r="B4953" t="str">
            <v>E05003667</v>
          </cell>
        </row>
        <row r="4954">
          <cell r="A4954" t="str">
            <v>Puriton &amp; Woolavington</v>
          </cell>
          <cell r="B4954" t="str">
            <v>E05008912</v>
          </cell>
        </row>
        <row r="4955">
          <cell r="A4955" t="str">
            <v>Purleigh</v>
          </cell>
          <cell r="B4955" t="str">
            <v>E05004201</v>
          </cell>
        </row>
        <row r="4956">
          <cell r="A4956" t="str">
            <v>Purley</v>
          </cell>
          <cell r="B4956" t="str">
            <v>E05000159</v>
          </cell>
        </row>
        <row r="4957">
          <cell r="A4957" t="str">
            <v>Purley on Thames</v>
          </cell>
          <cell r="B4957" t="str">
            <v>E05002308</v>
          </cell>
        </row>
        <row r="4958">
          <cell r="A4958" t="str">
            <v>Purton</v>
          </cell>
          <cell r="B4958" t="str">
            <v>E05008383</v>
          </cell>
        </row>
        <row r="4959">
          <cell r="A4959" t="str">
            <v>Putnoe</v>
          </cell>
          <cell r="B4959" t="str">
            <v>E05008771</v>
          </cell>
        </row>
        <row r="4960">
          <cell r="A4960" t="str">
            <v>Pyrford</v>
          </cell>
          <cell r="B4960" t="str">
            <v>E05010803</v>
          </cell>
        </row>
        <row r="4961">
          <cell r="A4961" t="str">
            <v>Quainton</v>
          </cell>
          <cell r="B4961" t="str">
            <v>E05010352</v>
          </cell>
        </row>
        <row r="4962">
          <cell r="A4962" t="str">
            <v>Quantock Vale</v>
          </cell>
          <cell r="B4962" t="str">
            <v>E05008928</v>
          </cell>
        </row>
        <row r="4963">
          <cell r="A4963" t="str">
            <v>Quantocks</v>
          </cell>
          <cell r="B4963" t="str">
            <v>E05008913</v>
          </cell>
        </row>
        <row r="4964">
          <cell r="A4964" t="str">
            <v>Quarry &amp; Coton Hill</v>
          </cell>
          <cell r="B4964" t="str">
            <v>E05008180</v>
          </cell>
        </row>
        <row r="4965">
          <cell r="A4965" t="str">
            <v>Quarry &amp; Risinghurst</v>
          </cell>
          <cell r="B4965" t="str">
            <v>E05006562</v>
          </cell>
        </row>
        <row r="4966">
          <cell r="A4966" t="str">
            <v>Quarry Bank &amp; Dudley Wood</v>
          </cell>
          <cell r="B4966" t="str">
            <v>E05001253</v>
          </cell>
        </row>
        <row r="4967">
          <cell r="A4967" t="str">
            <v>Quedgeley Fieldcourt</v>
          </cell>
          <cell r="B4967" t="str">
            <v>E05010964</v>
          </cell>
        </row>
        <row r="4968">
          <cell r="A4968" t="str">
            <v>Quedgeley Severn Vale</v>
          </cell>
          <cell r="B4968" t="str">
            <v>E05010965</v>
          </cell>
        </row>
        <row r="4969">
          <cell r="A4969" t="str">
            <v>Queen Edith's</v>
          </cell>
          <cell r="B4969" t="str">
            <v>E05002712</v>
          </cell>
        </row>
        <row r="4970">
          <cell r="A4970" t="str">
            <v>Queen Eleanor &amp; Buccleuch</v>
          </cell>
          <cell r="B4970" t="str">
            <v>E05008550</v>
          </cell>
        </row>
        <row r="4971">
          <cell r="A4971" t="str">
            <v>Queen Thorne</v>
          </cell>
          <cell r="B4971" t="str">
            <v>E05010599</v>
          </cell>
        </row>
        <row r="4972">
          <cell r="A4972" t="str">
            <v>Queen's Gate</v>
          </cell>
          <cell r="B4972" t="str">
            <v>E05009401</v>
          </cell>
        </row>
        <row r="4973">
          <cell r="A4973" t="str">
            <v>Queen's Park</v>
          </cell>
          <cell r="B4973" t="str">
            <v>E05000642</v>
          </cell>
        </row>
        <row r="4974">
          <cell r="A4974" t="str">
            <v>Queenborough &amp; Halfway</v>
          </cell>
          <cell r="B4974" t="str">
            <v>E05009557</v>
          </cell>
        </row>
        <row r="4975">
          <cell r="A4975" t="str">
            <v>Queenhithe</v>
          </cell>
          <cell r="B4975" t="str">
            <v>E05009309</v>
          </cell>
        </row>
        <row r="4976">
          <cell r="A4976" t="str">
            <v>Queens Park</v>
          </cell>
          <cell r="B4976" t="str">
            <v>E05000098</v>
          </cell>
        </row>
        <row r="4977">
          <cell r="A4977" t="str">
            <v>Queensbury</v>
          </cell>
          <cell r="B4977" t="str">
            <v>E05000099</v>
          </cell>
        </row>
        <row r="4978">
          <cell r="A4978" t="str">
            <v>Queensgate</v>
          </cell>
          <cell r="B4978" t="str">
            <v>E05005160</v>
          </cell>
        </row>
        <row r="4979">
          <cell r="A4979" t="str">
            <v>Queenstown</v>
          </cell>
          <cell r="B4979" t="str">
            <v>E05000620</v>
          </cell>
        </row>
        <row r="4980">
          <cell r="A4980" t="str">
            <v>Queensway</v>
          </cell>
          <cell r="B4980" t="str">
            <v>E05010038</v>
          </cell>
        </row>
        <row r="4981">
          <cell r="A4981" t="str">
            <v>Queenswood</v>
          </cell>
          <cell r="B4981" t="str">
            <v>E05009477</v>
          </cell>
        </row>
        <row r="4982">
          <cell r="A4982" t="str">
            <v>Queniborough</v>
          </cell>
          <cell r="B4982" t="str">
            <v>E05005443</v>
          </cell>
        </row>
        <row r="4983">
          <cell r="A4983" t="str">
            <v>Quinton</v>
          </cell>
          <cell r="B4983" t="str">
            <v>E05001201</v>
          </cell>
        </row>
        <row r="4984">
          <cell r="A4984" t="str">
            <v>Quorn &amp; Mountsorrel Castle</v>
          </cell>
          <cell r="B4984" t="str">
            <v>E05005444</v>
          </cell>
        </row>
        <row r="4985">
          <cell r="A4985" t="str">
            <v>Racecourse</v>
          </cell>
          <cell r="B4985" t="str">
            <v>E05008885</v>
          </cell>
        </row>
        <row r="4986">
          <cell r="A4986" t="str">
            <v>Radbrook</v>
          </cell>
          <cell r="B4986" t="str">
            <v>E05008181</v>
          </cell>
        </row>
        <row r="4987">
          <cell r="A4987" t="str">
            <v>Radcliffe East</v>
          </cell>
          <cell r="B4987" t="str">
            <v>E05000678</v>
          </cell>
        </row>
        <row r="4988">
          <cell r="A4988" t="str">
            <v>Radcliffe North</v>
          </cell>
          <cell r="B4988" t="str">
            <v>E05000679</v>
          </cell>
        </row>
        <row r="4989">
          <cell r="A4989" t="str">
            <v>Radcliffe on Trent</v>
          </cell>
          <cell r="B4989" t="str">
            <v>E05009727</v>
          </cell>
        </row>
        <row r="4990">
          <cell r="A4990" t="str">
            <v>Radcliffe West</v>
          </cell>
          <cell r="B4990" t="str">
            <v>E05000680</v>
          </cell>
        </row>
        <row r="4991">
          <cell r="A4991" t="str">
            <v>Radford</v>
          </cell>
          <cell r="B4991" t="str">
            <v>E05001227</v>
          </cell>
        </row>
        <row r="4992">
          <cell r="A4992" t="str">
            <v>Radford &amp; Park</v>
          </cell>
          <cell r="B4992" t="str">
            <v>E05001837</v>
          </cell>
        </row>
        <row r="4993">
          <cell r="A4993" t="str">
            <v>Radford Semele</v>
          </cell>
          <cell r="B4993" t="str">
            <v>E05009793</v>
          </cell>
        </row>
        <row r="4994">
          <cell r="A4994" t="str">
            <v>Radipole</v>
          </cell>
          <cell r="B4994" t="str">
            <v>E05003773</v>
          </cell>
        </row>
        <row r="4995">
          <cell r="A4995" t="str">
            <v>Radstock</v>
          </cell>
          <cell r="B4995" t="str">
            <v>E05001962</v>
          </cell>
        </row>
        <row r="4996">
          <cell r="A4996" t="str">
            <v>Rainbow Hill</v>
          </cell>
          <cell r="B4996" t="str">
            <v>E05007887</v>
          </cell>
        </row>
        <row r="4997">
          <cell r="A4997" t="str">
            <v>Rainford</v>
          </cell>
          <cell r="B4997" t="str">
            <v>E05000925</v>
          </cell>
        </row>
        <row r="4998">
          <cell r="A4998" t="str">
            <v>Rainham &amp; Wennington</v>
          </cell>
          <cell r="B4998" t="str">
            <v>E05000318</v>
          </cell>
        </row>
        <row r="4999">
          <cell r="A4999" t="str">
            <v>Rainham Central</v>
          </cell>
          <cell r="B4999" t="str">
            <v>E05002258</v>
          </cell>
        </row>
        <row r="5000">
          <cell r="A5000" t="str">
            <v>Rainham North</v>
          </cell>
          <cell r="B5000" t="str">
            <v>E05002259</v>
          </cell>
        </row>
        <row r="5001">
          <cell r="A5001" t="str">
            <v>Rainham South</v>
          </cell>
          <cell r="B5001" t="str">
            <v>E05002260</v>
          </cell>
        </row>
        <row r="5002">
          <cell r="A5002" t="str">
            <v>Rainhill</v>
          </cell>
          <cell r="B5002" t="str">
            <v>E05000926</v>
          </cell>
        </row>
        <row r="5003">
          <cell r="A5003" t="str">
            <v>Rainworth North &amp; Rufford</v>
          </cell>
          <cell r="B5003" t="str">
            <v>E05010079</v>
          </cell>
        </row>
        <row r="5004">
          <cell r="A5004" t="str">
            <v>Rainworth South &amp; Blidworth</v>
          </cell>
          <cell r="B5004" t="str">
            <v>E05010080</v>
          </cell>
        </row>
        <row r="5005">
          <cell r="A5005" t="str">
            <v>Raleigh</v>
          </cell>
          <cell r="B5005" t="str">
            <v>E05003481</v>
          </cell>
        </row>
        <row r="5006">
          <cell r="A5006" t="str">
            <v>Rame Peninsular</v>
          </cell>
          <cell r="B5006" t="str">
            <v>E05009236</v>
          </cell>
        </row>
        <row r="5007">
          <cell r="A5007" t="str">
            <v>Rampton</v>
          </cell>
          <cell r="B5007" t="str">
            <v>E05006390</v>
          </cell>
        </row>
        <row r="5008">
          <cell r="A5008" t="str">
            <v>Ramsbottom</v>
          </cell>
          <cell r="B5008" t="str">
            <v>E05000681</v>
          </cell>
        </row>
        <row r="5009">
          <cell r="A5009" t="str">
            <v>Ramsey</v>
          </cell>
          <cell r="B5009" t="str">
            <v>E05008531</v>
          </cell>
        </row>
        <row r="5010">
          <cell r="A5010" t="str">
            <v>Ramsey &amp; Parkeston</v>
          </cell>
          <cell r="B5010" t="str">
            <v>E05004251</v>
          </cell>
        </row>
        <row r="5011">
          <cell r="A5011" t="str">
            <v>Ramshill</v>
          </cell>
          <cell r="B5011" t="str">
            <v>E05006334</v>
          </cell>
        </row>
        <row r="5012">
          <cell r="A5012" t="str">
            <v>Randwick, Whiteshill &amp; Ruscombe</v>
          </cell>
          <cell r="B5012" t="str">
            <v>E05010982</v>
          </cell>
        </row>
        <row r="5013">
          <cell r="A5013" t="str">
            <v>Ranskill</v>
          </cell>
          <cell r="B5013" t="str">
            <v>E05006391</v>
          </cell>
        </row>
        <row r="5014">
          <cell r="A5014" t="str">
            <v>Ransom Wood</v>
          </cell>
          <cell r="B5014" t="str">
            <v>E05008886</v>
          </cell>
        </row>
        <row r="5015">
          <cell r="A5015" t="str">
            <v>Raskelf &amp; White Horse</v>
          </cell>
          <cell r="B5015" t="str">
            <v>E05009683</v>
          </cell>
        </row>
        <row r="5016">
          <cell r="A5016" t="str">
            <v>Rastrick</v>
          </cell>
          <cell r="B5016" t="str">
            <v>E05001381</v>
          </cell>
        </row>
        <row r="5017">
          <cell r="A5017" t="str">
            <v>Ratby, Bagworth &amp; Thornton</v>
          </cell>
          <cell r="B5017" t="str">
            <v>E05005493</v>
          </cell>
        </row>
        <row r="5018">
          <cell r="A5018" t="str">
            <v>Rattlesden</v>
          </cell>
          <cell r="B5018" t="str">
            <v>E05007150</v>
          </cell>
        </row>
        <row r="5019">
          <cell r="A5019" t="str">
            <v>Ratton</v>
          </cell>
          <cell r="B5019" t="str">
            <v>E05003925</v>
          </cell>
        </row>
        <row r="5020">
          <cell r="A5020" t="str">
            <v>Raunds Saxon</v>
          </cell>
          <cell r="B5020" t="str">
            <v>E05010765</v>
          </cell>
        </row>
        <row r="5021">
          <cell r="A5021" t="str">
            <v>Raunds Windmill</v>
          </cell>
          <cell r="B5021" t="str">
            <v>E05010766</v>
          </cell>
        </row>
        <row r="5022">
          <cell r="A5022" t="str">
            <v>Ravenhurst &amp; Fosse</v>
          </cell>
          <cell r="B5022" t="str">
            <v>E05005422</v>
          </cell>
        </row>
        <row r="5023">
          <cell r="A5023" t="str">
            <v>Ravenmeols</v>
          </cell>
          <cell r="B5023" t="str">
            <v>E05000950</v>
          </cell>
        </row>
        <row r="5024">
          <cell r="A5024" t="str">
            <v>Ravensbury</v>
          </cell>
          <cell r="B5024" t="str">
            <v>E05000468</v>
          </cell>
        </row>
        <row r="5025">
          <cell r="A5025" t="str">
            <v>Ravenscliffe</v>
          </cell>
          <cell r="B5025" t="str">
            <v>E05006980</v>
          </cell>
        </row>
        <row r="5026">
          <cell r="A5026" t="str">
            <v>Ravenscourt Park</v>
          </cell>
          <cell r="B5026" t="str">
            <v>E05000261</v>
          </cell>
        </row>
        <row r="5027">
          <cell r="A5027" t="str">
            <v>Ravensthorpe</v>
          </cell>
          <cell r="B5027" t="str">
            <v>E05009021</v>
          </cell>
        </row>
        <row r="5028">
          <cell r="A5028" t="str">
            <v>Ravenstone &amp; Packington</v>
          </cell>
          <cell r="B5028" t="str">
            <v>E05010120</v>
          </cell>
        </row>
        <row r="5029">
          <cell r="A5029" t="str">
            <v>Ravenstonedale</v>
          </cell>
          <cell r="B5029" t="str">
            <v>E05003230</v>
          </cell>
        </row>
        <row r="5030">
          <cell r="A5030" t="str">
            <v>Rawcliffe &amp; Clifton Without</v>
          </cell>
          <cell r="B5030" t="str">
            <v>E05010327</v>
          </cell>
        </row>
        <row r="5031">
          <cell r="A5031" t="str">
            <v>Rawmarsh</v>
          </cell>
          <cell r="B5031" t="str">
            <v>E05001027</v>
          </cell>
        </row>
        <row r="5032">
          <cell r="A5032" t="str">
            <v>Rawnsley</v>
          </cell>
          <cell r="B5032" t="str">
            <v>E05006915</v>
          </cell>
        </row>
        <row r="5033">
          <cell r="A5033" t="str">
            <v>Rayne</v>
          </cell>
          <cell r="B5033" t="str">
            <v>E05010380</v>
          </cell>
        </row>
        <row r="5034">
          <cell r="A5034" t="str">
            <v>Rayners Lane</v>
          </cell>
          <cell r="B5034" t="str">
            <v>E05000300</v>
          </cell>
        </row>
        <row r="5035">
          <cell r="A5035" t="str">
            <v>Raynes Park</v>
          </cell>
          <cell r="B5035" t="str">
            <v>E05000469</v>
          </cell>
        </row>
        <row r="5036">
          <cell r="A5036" t="str">
            <v>Rea Valley</v>
          </cell>
          <cell r="B5036" t="str">
            <v>E05008172</v>
          </cell>
        </row>
        <row r="5037">
          <cell r="A5037" t="str">
            <v>Read &amp; Simonstone</v>
          </cell>
          <cell r="B5037" t="str">
            <v>E05005307</v>
          </cell>
        </row>
        <row r="5038">
          <cell r="A5038" t="str">
            <v>Reading</v>
          </cell>
          <cell r="B5038" t="str">
            <v>E06000038</v>
          </cell>
        </row>
        <row r="5039">
          <cell r="A5039" t="str">
            <v>Rectory Farm</v>
          </cell>
          <cell r="B5039" t="str">
            <v>E05008843</v>
          </cell>
        </row>
        <row r="5040">
          <cell r="A5040" t="str">
            <v>Reculver</v>
          </cell>
          <cell r="B5040" t="str">
            <v>E05010403</v>
          </cell>
        </row>
        <row r="5041">
          <cell r="A5041" t="str">
            <v>Red Hall &amp; Lingfield</v>
          </cell>
          <cell r="B5041" t="str">
            <v>E05010428</v>
          </cell>
        </row>
        <row r="5042">
          <cell r="A5042" t="str">
            <v>Red Hill</v>
          </cell>
          <cell r="B5042" t="str">
            <v>E05009478</v>
          </cell>
        </row>
        <row r="5043">
          <cell r="A5043" t="str">
            <v>Red Horse</v>
          </cell>
          <cell r="B5043" t="str">
            <v>E05010198</v>
          </cell>
        </row>
        <row r="5044">
          <cell r="A5044" t="str">
            <v>Red Lodge</v>
          </cell>
          <cell r="B5044" t="str">
            <v>E05007113</v>
          </cell>
        </row>
        <row r="5045">
          <cell r="A5045" t="str">
            <v>Redbourn</v>
          </cell>
          <cell r="B5045" t="str">
            <v>E05004798</v>
          </cell>
        </row>
        <row r="5046">
          <cell r="A5046" t="str">
            <v>Redbridge</v>
          </cell>
          <cell r="B5046" t="str">
            <v>E09000026</v>
          </cell>
        </row>
        <row r="5047">
          <cell r="A5047" t="str">
            <v>Redcar &amp; Cleveland</v>
          </cell>
          <cell r="B5047" t="str">
            <v>E06000003</v>
          </cell>
        </row>
        <row r="5048">
          <cell r="A5048" t="str">
            <v>Redcliffe</v>
          </cell>
          <cell r="B5048" t="str">
            <v>E05009402</v>
          </cell>
        </row>
        <row r="5049">
          <cell r="A5049" t="str">
            <v>Reddish North</v>
          </cell>
          <cell r="B5049" t="str">
            <v>E05000797</v>
          </cell>
        </row>
        <row r="5050">
          <cell r="A5050" t="str">
            <v>Reddish South</v>
          </cell>
          <cell r="B5050" t="str">
            <v>E05000798</v>
          </cell>
        </row>
        <row r="5051">
          <cell r="A5051" t="str">
            <v>Redditch</v>
          </cell>
          <cell r="B5051" t="str">
            <v>E07000236</v>
          </cell>
        </row>
        <row r="5052">
          <cell r="A5052" t="str">
            <v>Redhill</v>
          </cell>
          <cell r="B5052" t="str">
            <v>E05001163</v>
          </cell>
        </row>
        <row r="5053">
          <cell r="A5053" t="str">
            <v>Redhill &amp; Northbourne</v>
          </cell>
          <cell r="B5053" t="str">
            <v>E05002123</v>
          </cell>
        </row>
        <row r="5054">
          <cell r="A5054" t="str">
            <v>Redhill East</v>
          </cell>
          <cell r="B5054" t="str">
            <v>E05007340</v>
          </cell>
        </row>
        <row r="5055">
          <cell r="A5055" t="str">
            <v>Redhill West</v>
          </cell>
          <cell r="B5055" t="str">
            <v>E05007341</v>
          </cell>
        </row>
        <row r="5056">
          <cell r="A5056" t="str">
            <v>Redland</v>
          </cell>
          <cell r="B5056" t="str">
            <v>E05010909</v>
          </cell>
        </row>
        <row r="5057">
          <cell r="A5057" t="str">
            <v>Redlands</v>
          </cell>
          <cell r="B5057" t="str">
            <v>E05002330</v>
          </cell>
        </row>
        <row r="5058">
          <cell r="A5058" t="str">
            <v>Redlynch &amp; Landford</v>
          </cell>
          <cell r="B5058" t="str">
            <v>E05008384</v>
          </cell>
        </row>
        <row r="5059">
          <cell r="A5059" t="str">
            <v>Redmarley</v>
          </cell>
          <cell r="B5059" t="str">
            <v>E05004360</v>
          </cell>
        </row>
        <row r="5060">
          <cell r="A5060" t="str">
            <v>Redruth Central</v>
          </cell>
          <cell r="B5060" t="str">
            <v>E05009237</v>
          </cell>
        </row>
        <row r="5061">
          <cell r="A5061" t="str">
            <v>Redruth North</v>
          </cell>
          <cell r="B5061" t="str">
            <v>E05009238</v>
          </cell>
        </row>
        <row r="5062">
          <cell r="A5062" t="str">
            <v>Redruth South</v>
          </cell>
          <cell r="B5062" t="str">
            <v>E05009239</v>
          </cell>
        </row>
        <row r="5063">
          <cell r="A5063" t="str">
            <v>Redvales</v>
          </cell>
          <cell r="B5063" t="str">
            <v>E05000682</v>
          </cell>
        </row>
        <row r="5064">
          <cell r="A5064" t="str">
            <v>Redwell</v>
          </cell>
          <cell r="B5064" t="str">
            <v>E05010039</v>
          </cell>
        </row>
        <row r="5065">
          <cell r="A5065" t="str">
            <v>Reedley</v>
          </cell>
          <cell r="B5065" t="str">
            <v>E05005264</v>
          </cell>
        </row>
        <row r="5066">
          <cell r="A5066" t="str">
            <v>Reepham</v>
          </cell>
          <cell r="B5066" t="str">
            <v>E05005775</v>
          </cell>
        </row>
        <row r="5067">
          <cell r="A5067" t="str">
            <v>Reeth &amp; Arkengarthdale</v>
          </cell>
          <cell r="B5067" t="str">
            <v>E05006291</v>
          </cell>
        </row>
        <row r="5068">
          <cell r="A5068" t="str">
            <v>Regency</v>
          </cell>
          <cell r="B5068" t="str">
            <v>E05002432</v>
          </cell>
        </row>
        <row r="5069">
          <cell r="A5069" t="str">
            <v>Regent's Park</v>
          </cell>
          <cell r="B5069" t="str">
            <v>E05000142</v>
          </cell>
        </row>
        <row r="5070">
          <cell r="A5070" t="str">
            <v>Reigate &amp; Banstead</v>
          </cell>
          <cell r="B5070" t="str">
            <v>E07000211</v>
          </cell>
        </row>
        <row r="5071">
          <cell r="A5071" t="str">
            <v>Reigate Central</v>
          </cell>
          <cell r="B5071" t="str">
            <v>E05007342</v>
          </cell>
        </row>
        <row r="5072">
          <cell r="A5072" t="str">
            <v>Reigate Hill</v>
          </cell>
          <cell r="B5072" t="str">
            <v>E05007343</v>
          </cell>
        </row>
        <row r="5073">
          <cell r="A5073" t="str">
            <v>Remenham, Wargrave &amp; Ruscombe</v>
          </cell>
          <cell r="B5073" t="str">
            <v>E05002387</v>
          </cell>
        </row>
        <row r="5074">
          <cell r="A5074" t="str">
            <v>Rendlesham</v>
          </cell>
          <cell r="B5074" t="str">
            <v>E05010451</v>
          </cell>
        </row>
        <row r="5075">
          <cell r="A5075" t="str">
            <v>Renishaw</v>
          </cell>
          <cell r="B5075" t="str">
            <v>E05003435</v>
          </cell>
        </row>
        <row r="5076">
          <cell r="A5076" t="str">
            <v>Repton</v>
          </cell>
          <cell r="B5076" t="str">
            <v>E05008818</v>
          </cell>
        </row>
        <row r="5077">
          <cell r="A5077" t="str">
            <v>Rettendon &amp; Runwell</v>
          </cell>
          <cell r="B5077" t="str">
            <v>E05004110</v>
          </cell>
        </row>
        <row r="5078">
          <cell r="A5078" t="str">
            <v>Revel &amp; Binley Woods</v>
          </cell>
          <cell r="B5078" t="str">
            <v>E05008984</v>
          </cell>
        </row>
        <row r="5079">
          <cell r="A5079" t="str">
            <v>Ribble Valley</v>
          </cell>
          <cell r="B5079" t="str">
            <v>E07000124</v>
          </cell>
        </row>
        <row r="5080">
          <cell r="A5080" t="str">
            <v>Ribbleton</v>
          </cell>
          <cell r="B5080" t="str">
            <v>E05005284</v>
          </cell>
        </row>
        <row r="5081">
          <cell r="A5081" t="str">
            <v>Ribby-with-Wrea</v>
          </cell>
          <cell r="B5081" t="str">
            <v>E05005200</v>
          </cell>
        </row>
        <row r="5082">
          <cell r="A5082" t="str">
            <v>Ribchester</v>
          </cell>
          <cell r="B5082" t="str">
            <v>E05005308</v>
          </cell>
        </row>
        <row r="5083">
          <cell r="A5083" t="str">
            <v>Ribston</v>
          </cell>
          <cell r="B5083" t="str">
            <v>E05006261</v>
          </cell>
        </row>
        <row r="5084">
          <cell r="A5084" t="str">
            <v>Riccall</v>
          </cell>
          <cell r="B5084" t="str">
            <v>E05010055</v>
          </cell>
        </row>
        <row r="5085">
          <cell r="A5085" t="str">
            <v>Richmond</v>
          </cell>
          <cell r="B5085" t="str">
            <v>E05010877</v>
          </cell>
        </row>
        <row r="5086">
          <cell r="A5086" t="str">
            <v>Richmond Central</v>
          </cell>
          <cell r="B5086" t="str">
            <v>E05006292</v>
          </cell>
        </row>
        <row r="5087">
          <cell r="A5087" t="str">
            <v>Richmond East</v>
          </cell>
          <cell r="B5087" t="str">
            <v>E05006293</v>
          </cell>
        </row>
        <row r="5088">
          <cell r="A5088" t="str">
            <v>Richmond upon Thames</v>
          </cell>
          <cell r="B5088" t="str">
            <v>E09000027</v>
          </cell>
        </row>
        <row r="5089">
          <cell r="A5089" t="str">
            <v>Richmond West</v>
          </cell>
          <cell r="B5089" t="str">
            <v>E05006294</v>
          </cell>
        </row>
        <row r="5090">
          <cell r="A5090" t="str">
            <v>Richmondshire</v>
          </cell>
          <cell r="B5090" t="str">
            <v>E07000166</v>
          </cell>
        </row>
        <row r="5091">
          <cell r="A5091" t="str">
            <v>Rickinghall &amp; Walsham</v>
          </cell>
          <cell r="B5091" t="str">
            <v>E05007151</v>
          </cell>
        </row>
        <row r="5092">
          <cell r="A5092" t="str">
            <v>Rickmansworth Town</v>
          </cell>
          <cell r="B5092" t="str">
            <v>E05009436</v>
          </cell>
        </row>
        <row r="5093">
          <cell r="A5093" t="str">
            <v>Ridge</v>
          </cell>
          <cell r="B5093" t="str">
            <v>E05001743</v>
          </cell>
        </row>
        <row r="5094">
          <cell r="A5094" t="str">
            <v>Ridgeway</v>
          </cell>
          <cell r="B5094" t="str">
            <v>E05002651</v>
          </cell>
        </row>
        <row r="5095">
          <cell r="A5095" t="str">
            <v>Ridgeway &amp; Marsh Lane</v>
          </cell>
          <cell r="B5095" t="str">
            <v>E05003436</v>
          </cell>
        </row>
        <row r="5096">
          <cell r="A5096" t="str">
            <v>Rillington</v>
          </cell>
          <cell r="B5096" t="str">
            <v>E05006310</v>
          </cell>
        </row>
        <row r="5097">
          <cell r="A5097" t="str">
            <v>Ringshall</v>
          </cell>
          <cell r="B5097" t="str">
            <v>E05007152</v>
          </cell>
        </row>
        <row r="5098">
          <cell r="A5098" t="str">
            <v>Ringwood East &amp; Sopley</v>
          </cell>
          <cell r="B5098" t="str">
            <v>E05004606</v>
          </cell>
        </row>
        <row r="5099">
          <cell r="A5099" t="str">
            <v>Ringwood North</v>
          </cell>
          <cell r="B5099" t="str">
            <v>E05004607</v>
          </cell>
        </row>
        <row r="5100">
          <cell r="A5100" t="str">
            <v>Ringwood South</v>
          </cell>
          <cell r="B5100" t="str">
            <v>E05004608</v>
          </cell>
        </row>
        <row r="5101">
          <cell r="A5101" t="str">
            <v>Ringwould</v>
          </cell>
          <cell r="B5101" t="str">
            <v>E05004955</v>
          </cell>
        </row>
        <row r="5102">
          <cell r="A5102" t="str">
            <v>Ripley</v>
          </cell>
          <cell r="B5102" t="str">
            <v>E05003296</v>
          </cell>
        </row>
        <row r="5103">
          <cell r="A5103" t="str">
            <v>Ripley &amp; Marehay</v>
          </cell>
          <cell r="B5103" t="str">
            <v>E05003297</v>
          </cell>
        </row>
        <row r="5104">
          <cell r="A5104" t="str">
            <v>Ripon Minster</v>
          </cell>
          <cell r="B5104" t="str">
            <v>E05006262</v>
          </cell>
        </row>
        <row r="5105">
          <cell r="A5105" t="str">
            <v>Ripon Moorside</v>
          </cell>
          <cell r="B5105" t="str">
            <v>E05006263</v>
          </cell>
        </row>
        <row r="5106">
          <cell r="A5106" t="str">
            <v>Ripon Spa</v>
          </cell>
          <cell r="B5106" t="str">
            <v>E05006264</v>
          </cell>
        </row>
        <row r="5107">
          <cell r="A5107" t="str">
            <v>Ripple</v>
          </cell>
          <cell r="B5107" t="str">
            <v>E05007861</v>
          </cell>
        </row>
        <row r="5108">
          <cell r="A5108" t="str">
            <v>Risby</v>
          </cell>
          <cell r="B5108" t="str">
            <v>E05007185</v>
          </cell>
        </row>
        <row r="5109">
          <cell r="A5109" t="str">
            <v>Risbygate</v>
          </cell>
          <cell r="B5109" t="str">
            <v>E05007186</v>
          </cell>
        </row>
        <row r="5110">
          <cell r="A5110" t="str">
            <v>Risedale</v>
          </cell>
          <cell r="B5110" t="str">
            <v>E05003154</v>
          </cell>
        </row>
        <row r="5111">
          <cell r="A5111" t="str">
            <v>Riseley</v>
          </cell>
          <cell r="B5111" t="str">
            <v>E05008773</v>
          </cell>
        </row>
        <row r="5112">
          <cell r="A5112" t="str">
            <v>Rishton</v>
          </cell>
          <cell r="B5112" t="str">
            <v>E05005218</v>
          </cell>
        </row>
        <row r="5113">
          <cell r="A5113" t="str">
            <v>River</v>
          </cell>
          <cell r="B5113" t="str">
            <v>E05000038</v>
          </cell>
        </row>
        <row r="5114">
          <cell r="A5114" t="str">
            <v>Riversdale &amp; Portman</v>
          </cell>
          <cell r="B5114" t="str">
            <v>E05010009</v>
          </cell>
        </row>
        <row r="5115">
          <cell r="A5115" t="str">
            <v>Riverside</v>
          </cell>
          <cell r="B5115" t="str">
            <v>E05000548</v>
          </cell>
        </row>
        <row r="5116">
          <cell r="A5116" t="str">
            <v>Riverside &amp; Laleham</v>
          </cell>
          <cell r="B5116" t="str">
            <v>E05007368</v>
          </cell>
        </row>
        <row r="5117">
          <cell r="A5117" t="str">
            <v>Riversway</v>
          </cell>
          <cell r="B5117" t="str">
            <v>E05005285</v>
          </cell>
        </row>
        <row r="5118">
          <cell r="A5118" t="str">
            <v>Riverview</v>
          </cell>
          <cell r="B5118" t="str">
            <v>E05004976</v>
          </cell>
        </row>
        <row r="5119">
          <cell r="A5119" t="str">
            <v>Rixon</v>
          </cell>
          <cell r="B5119" t="str">
            <v>E05010040</v>
          </cell>
        </row>
        <row r="5120">
          <cell r="A5120" t="str">
            <v>Rixton &amp; Woolston</v>
          </cell>
          <cell r="B5120" t="str">
            <v>E05011043</v>
          </cell>
        </row>
        <row r="5121">
          <cell r="A5121" t="str">
            <v>Roby</v>
          </cell>
          <cell r="B5121" t="str">
            <v>E05010942</v>
          </cell>
        </row>
        <row r="5122">
          <cell r="A5122" t="str">
            <v>Rochdale</v>
          </cell>
          <cell r="B5122" t="str">
            <v>E08000005</v>
          </cell>
        </row>
        <row r="5123">
          <cell r="A5123" t="str">
            <v>Roche</v>
          </cell>
          <cell r="B5123" t="str">
            <v>E05009240</v>
          </cell>
        </row>
        <row r="5124">
          <cell r="A5124" t="str">
            <v>Roche North &amp; Rural</v>
          </cell>
          <cell r="B5124" t="str">
            <v>E05010852</v>
          </cell>
        </row>
        <row r="5125">
          <cell r="A5125" t="str">
            <v>Roche South</v>
          </cell>
          <cell r="B5125" t="str">
            <v>E05010853</v>
          </cell>
        </row>
        <row r="5126">
          <cell r="A5126" t="str">
            <v>Rochester East</v>
          </cell>
          <cell r="B5126" t="str">
            <v>E05002262</v>
          </cell>
        </row>
        <row r="5127">
          <cell r="A5127" t="str">
            <v>Rochester South &amp; Horsted</v>
          </cell>
          <cell r="B5127" t="str">
            <v>E05002263</v>
          </cell>
        </row>
        <row r="5128">
          <cell r="A5128" t="str">
            <v>Rochester West</v>
          </cell>
          <cell r="B5128" t="str">
            <v>E05002264</v>
          </cell>
        </row>
        <row r="5129">
          <cell r="A5129" t="str">
            <v>Rochford</v>
          </cell>
          <cell r="B5129" t="str">
            <v>E07000075</v>
          </cell>
        </row>
        <row r="5130">
          <cell r="A5130" t="str">
            <v>Rock Ferry</v>
          </cell>
          <cell r="B5130" t="str">
            <v>E05000971</v>
          </cell>
        </row>
        <row r="5131">
          <cell r="A5131" t="str">
            <v>Rock Hill</v>
          </cell>
          <cell r="B5131" t="str">
            <v>E05009844</v>
          </cell>
        </row>
        <row r="5132">
          <cell r="A5132" t="str">
            <v>Rockingham</v>
          </cell>
          <cell r="B5132" t="str">
            <v>E05000991</v>
          </cell>
        </row>
        <row r="5133">
          <cell r="A5133" t="str">
            <v>Rockland</v>
          </cell>
          <cell r="B5133" t="str">
            <v>E05005904</v>
          </cell>
        </row>
        <row r="5134">
          <cell r="A5134" t="str">
            <v>Rodborough</v>
          </cell>
          <cell r="B5134" t="str">
            <v>E05010983</v>
          </cell>
        </row>
        <row r="5135">
          <cell r="A5135" t="str">
            <v>Rodbourne Cheney</v>
          </cell>
          <cell r="B5135" t="str">
            <v>E05008967</v>
          </cell>
        </row>
        <row r="5136">
          <cell r="A5136" t="str">
            <v>Rode &amp; Norton St Philip</v>
          </cell>
          <cell r="B5136" t="str">
            <v>E05006781</v>
          </cell>
        </row>
        <row r="5137">
          <cell r="A5137" t="str">
            <v>Roding</v>
          </cell>
          <cell r="B5137" t="str">
            <v>E05000511</v>
          </cell>
        </row>
        <row r="5138">
          <cell r="A5138" t="str">
            <v>Rodney &amp; Westbury</v>
          </cell>
          <cell r="B5138" t="str">
            <v>E05006782</v>
          </cell>
        </row>
        <row r="5139">
          <cell r="A5139" t="str">
            <v>Rodway</v>
          </cell>
          <cell r="B5139" t="str">
            <v>E05002066</v>
          </cell>
        </row>
        <row r="5140">
          <cell r="A5140" t="str">
            <v>Roe Lee</v>
          </cell>
          <cell r="B5140" t="str">
            <v>E05001636</v>
          </cell>
        </row>
        <row r="5141">
          <cell r="A5141" t="str">
            <v>Roebuck</v>
          </cell>
          <cell r="B5141" t="str">
            <v>E05004813</v>
          </cell>
        </row>
        <row r="5142">
          <cell r="A5142" t="str">
            <v>Roehampton &amp; Putney Heath</v>
          </cell>
          <cell r="B5142" t="str">
            <v>E05000621</v>
          </cell>
        </row>
        <row r="5143">
          <cell r="A5143" t="str">
            <v>Roffey North</v>
          </cell>
          <cell r="B5143" t="str">
            <v>E05007661</v>
          </cell>
        </row>
        <row r="5144">
          <cell r="A5144" t="str">
            <v>Roffey South</v>
          </cell>
          <cell r="B5144" t="str">
            <v>E05007662</v>
          </cell>
        </row>
        <row r="5145">
          <cell r="A5145" t="str">
            <v>Rogate</v>
          </cell>
          <cell r="B5145" t="str">
            <v>E05007621</v>
          </cell>
        </row>
        <row r="5146">
          <cell r="A5146" t="str">
            <v>Rokeby &amp; Overslade</v>
          </cell>
          <cell r="B5146" t="str">
            <v>E05008985</v>
          </cell>
        </row>
        <row r="5147">
          <cell r="A5147" t="str">
            <v>Rolleston on Dove</v>
          </cell>
          <cell r="B5147" t="str">
            <v>E05006929</v>
          </cell>
        </row>
        <row r="5148">
          <cell r="A5148" t="str">
            <v>Rolvenden &amp; Tenterden West</v>
          </cell>
          <cell r="B5148" t="str">
            <v>E05004886</v>
          </cell>
        </row>
        <row r="5149">
          <cell r="A5149" t="str">
            <v>Roman</v>
          </cell>
          <cell r="B5149" t="str">
            <v>E05009558</v>
          </cell>
        </row>
        <row r="5150">
          <cell r="A5150" t="str">
            <v>Roman Bank</v>
          </cell>
          <cell r="B5150" t="str">
            <v>E05009507</v>
          </cell>
        </row>
        <row r="5151">
          <cell r="A5151" t="str">
            <v>Roman Ridge</v>
          </cell>
          <cell r="B5151" t="str">
            <v>E05010741</v>
          </cell>
        </row>
        <row r="5152">
          <cell r="A5152" t="str">
            <v>Romanby</v>
          </cell>
          <cell r="B5152" t="str">
            <v>E05009684</v>
          </cell>
        </row>
        <row r="5153">
          <cell r="A5153" t="str">
            <v>Romford Town</v>
          </cell>
          <cell r="B5153" t="str">
            <v>E05000319</v>
          </cell>
        </row>
        <row r="5154">
          <cell r="A5154" t="str">
            <v>Romney Marsh</v>
          </cell>
          <cell r="B5154" t="str">
            <v>E05010025</v>
          </cell>
        </row>
        <row r="5155">
          <cell r="A5155" t="str">
            <v>Romsey</v>
          </cell>
          <cell r="B5155" t="str">
            <v>E05002713</v>
          </cell>
        </row>
        <row r="5156">
          <cell r="A5156" t="str">
            <v>Romsey Extra</v>
          </cell>
          <cell r="B5156" t="str">
            <v>E05004647</v>
          </cell>
        </row>
        <row r="5157">
          <cell r="A5157" t="str">
            <v>Rooksdown</v>
          </cell>
          <cell r="B5157" t="str">
            <v>E05004451</v>
          </cell>
        </row>
        <row r="5158">
          <cell r="A5158" t="str">
            <v>Roosecote</v>
          </cell>
          <cell r="B5158" t="str">
            <v>E05003155</v>
          </cell>
        </row>
        <row r="5159">
          <cell r="A5159" t="str">
            <v>Ropley &amp; Tisted</v>
          </cell>
          <cell r="B5159" t="str">
            <v>E05004488</v>
          </cell>
        </row>
        <row r="5160">
          <cell r="A5160" t="str">
            <v>Rose Hill &amp; Iffley</v>
          </cell>
          <cell r="B5160" t="str">
            <v>E05006563</v>
          </cell>
        </row>
        <row r="5161">
          <cell r="A5161" t="str">
            <v>Rosedale &amp; Bury Green</v>
          </cell>
          <cell r="B5161" t="str">
            <v>E05009009</v>
          </cell>
        </row>
        <row r="5162">
          <cell r="A5162" t="str">
            <v>Rosegrove with Lowerhouse</v>
          </cell>
          <cell r="B5162" t="str">
            <v>E05005161</v>
          </cell>
        </row>
        <row r="5163">
          <cell r="A5163" t="str">
            <v>Rosehill with Burnley Wood</v>
          </cell>
          <cell r="B5163" t="str">
            <v>E05005162</v>
          </cell>
        </row>
        <row r="5164">
          <cell r="A5164" t="str">
            <v>Roseland</v>
          </cell>
          <cell r="B5164" t="str">
            <v>E05009241</v>
          </cell>
        </row>
        <row r="5165">
          <cell r="A5165" t="str">
            <v>Roseworth</v>
          </cell>
          <cell r="B5165" t="str">
            <v>E05001547</v>
          </cell>
        </row>
        <row r="5166">
          <cell r="A5166" t="str">
            <v>Ross East</v>
          </cell>
          <cell r="B5166" t="str">
            <v>E05009479</v>
          </cell>
        </row>
        <row r="5167">
          <cell r="A5167" t="str">
            <v>Ross North</v>
          </cell>
          <cell r="B5167" t="str">
            <v>E05009480</v>
          </cell>
        </row>
        <row r="5168">
          <cell r="A5168" t="str">
            <v>Ross West</v>
          </cell>
          <cell r="B5168" t="str">
            <v>E05009481</v>
          </cell>
        </row>
        <row r="5169">
          <cell r="A5169" t="str">
            <v>Rossall</v>
          </cell>
          <cell r="B5169" t="str">
            <v>E05009950</v>
          </cell>
        </row>
        <row r="5170">
          <cell r="A5170" t="str">
            <v>Rossendale</v>
          </cell>
          <cell r="B5170" t="str">
            <v>E07000125</v>
          </cell>
        </row>
        <row r="5171">
          <cell r="A5171" t="str">
            <v>Rossett</v>
          </cell>
          <cell r="B5171" t="str">
            <v>E05006265</v>
          </cell>
        </row>
        <row r="5172">
          <cell r="A5172" t="str">
            <v>Rossington &amp; Bawtry</v>
          </cell>
          <cell r="B5172" t="str">
            <v>E05010742</v>
          </cell>
        </row>
        <row r="5173">
          <cell r="A5173" t="str">
            <v>Rossmore</v>
          </cell>
          <cell r="B5173" t="str">
            <v>E05008690</v>
          </cell>
        </row>
        <row r="5174">
          <cell r="A5174" t="str">
            <v>Rothbury</v>
          </cell>
          <cell r="B5174" t="str">
            <v>E05009148</v>
          </cell>
        </row>
        <row r="5175">
          <cell r="A5175" t="str">
            <v>Rother</v>
          </cell>
          <cell r="B5175" t="str">
            <v>E07000064</v>
          </cell>
        </row>
        <row r="5176">
          <cell r="A5176" t="str">
            <v>Rother Levels</v>
          </cell>
          <cell r="B5176" t="str">
            <v>E05003977</v>
          </cell>
        </row>
        <row r="5177">
          <cell r="A5177" t="str">
            <v>Rother Vale</v>
          </cell>
          <cell r="B5177" t="str">
            <v>E05001028</v>
          </cell>
        </row>
        <row r="5178">
          <cell r="A5178" t="str">
            <v>Rotherfield</v>
          </cell>
          <cell r="B5178" t="str">
            <v>E05004014</v>
          </cell>
        </row>
        <row r="5179">
          <cell r="A5179" t="str">
            <v>Rotherham</v>
          </cell>
          <cell r="B5179" t="str">
            <v>E08000018</v>
          </cell>
        </row>
        <row r="5180">
          <cell r="A5180" t="str">
            <v>Rotherham East</v>
          </cell>
          <cell r="B5180" t="str">
            <v>E05001029</v>
          </cell>
        </row>
        <row r="5181">
          <cell r="A5181" t="str">
            <v>Rotherham West</v>
          </cell>
          <cell r="B5181" t="str">
            <v>E05001030</v>
          </cell>
        </row>
        <row r="5182">
          <cell r="A5182" t="str">
            <v>Rotherhithe</v>
          </cell>
          <cell r="B5182" t="str">
            <v>E05000549</v>
          </cell>
        </row>
        <row r="5183">
          <cell r="A5183" t="str">
            <v>Rothley &amp; Thurcaston</v>
          </cell>
          <cell r="B5183" t="str">
            <v>E05005445</v>
          </cell>
        </row>
        <row r="5184">
          <cell r="A5184" t="str">
            <v>Rothwell</v>
          </cell>
          <cell r="B5184" t="str">
            <v>E05001439</v>
          </cell>
        </row>
        <row r="5185">
          <cell r="A5185" t="str">
            <v>Rottingdean Coastal</v>
          </cell>
          <cell r="B5185" t="str">
            <v>E05002433</v>
          </cell>
        </row>
        <row r="5186">
          <cell r="A5186" t="str">
            <v>Rougham</v>
          </cell>
          <cell r="B5186" t="str">
            <v>E05007187</v>
          </cell>
        </row>
        <row r="5187">
          <cell r="A5187" t="str">
            <v>Roughton</v>
          </cell>
          <cell r="B5187" t="str">
            <v>E05005863</v>
          </cell>
        </row>
        <row r="5188">
          <cell r="A5188" t="str">
            <v>Round Green</v>
          </cell>
          <cell r="B5188" t="str">
            <v>E05002206</v>
          </cell>
        </row>
        <row r="5189">
          <cell r="A5189" t="str">
            <v>Roundham-with-Hyde</v>
          </cell>
          <cell r="B5189" t="str">
            <v>E05002106</v>
          </cell>
        </row>
        <row r="5190">
          <cell r="A5190" t="str">
            <v>Roundhay</v>
          </cell>
          <cell r="B5190" t="str">
            <v>E05001440</v>
          </cell>
        </row>
        <row r="5191">
          <cell r="A5191" t="str">
            <v>Roundway</v>
          </cell>
          <cell r="B5191" t="str">
            <v>E05008385</v>
          </cell>
        </row>
        <row r="5192">
          <cell r="A5192" t="str">
            <v>Rowhill</v>
          </cell>
          <cell r="B5192" t="str">
            <v>E05008997</v>
          </cell>
        </row>
        <row r="5193">
          <cell r="A5193" t="str">
            <v>Rowlands Castle</v>
          </cell>
          <cell r="B5193" t="str">
            <v>E05004489</v>
          </cell>
        </row>
        <row r="5194">
          <cell r="A5194" t="str">
            <v>Rowlett</v>
          </cell>
          <cell r="B5194" t="str">
            <v>E05010272</v>
          </cell>
        </row>
        <row r="5195">
          <cell r="A5195" t="str">
            <v>Rowley</v>
          </cell>
          <cell r="B5195" t="str">
            <v>E05001275</v>
          </cell>
        </row>
        <row r="5196">
          <cell r="A5196" t="str">
            <v>Rowner &amp; Holbrook</v>
          </cell>
          <cell r="B5196" t="str">
            <v>E05004546</v>
          </cell>
        </row>
        <row r="5197">
          <cell r="A5197" t="str">
            <v>Roxbourne</v>
          </cell>
          <cell r="B5197" t="str">
            <v>E05000301</v>
          </cell>
        </row>
        <row r="5198">
          <cell r="A5198" t="str">
            <v>Roxeth</v>
          </cell>
          <cell r="B5198" t="str">
            <v>E05000302</v>
          </cell>
        </row>
        <row r="5199">
          <cell r="A5199" t="str">
            <v>Royal Docks</v>
          </cell>
          <cell r="B5199" t="str">
            <v>E05000491</v>
          </cell>
        </row>
        <row r="5200">
          <cell r="A5200" t="str">
            <v>Royal Hospital</v>
          </cell>
          <cell r="B5200" t="str">
            <v>E05009403</v>
          </cell>
        </row>
        <row r="5201">
          <cell r="A5201" t="str">
            <v>Royal Wootton Bassett East</v>
          </cell>
          <cell r="B5201" t="str">
            <v>E05008422</v>
          </cell>
        </row>
        <row r="5202">
          <cell r="A5202" t="str">
            <v>Royal Wootton Bassett North</v>
          </cell>
          <cell r="B5202" t="str">
            <v>E05008423</v>
          </cell>
        </row>
        <row r="5203">
          <cell r="A5203" t="str">
            <v>Royal Wootton Bassett South</v>
          </cell>
          <cell r="B5203" t="str">
            <v>E05008424</v>
          </cell>
        </row>
        <row r="5204">
          <cell r="A5204" t="str">
            <v>Roydon</v>
          </cell>
          <cell r="B5204" t="str">
            <v>E05004171</v>
          </cell>
        </row>
        <row r="5205">
          <cell r="A5205" t="str">
            <v>Royds</v>
          </cell>
          <cell r="B5205" t="str">
            <v>E05001361</v>
          </cell>
        </row>
        <row r="5206">
          <cell r="A5206" t="str">
            <v>Royston</v>
          </cell>
          <cell r="B5206" t="str">
            <v>E05000992</v>
          </cell>
        </row>
        <row r="5207">
          <cell r="A5207" t="str">
            <v>Royston Heath</v>
          </cell>
          <cell r="B5207" t="str">
            <v>E05004781</v>
          </cell>
        </row>
        <row r="5208">
          <cell r="A5208" t="str">
            <v>Royston Meridian</v>
          </cell>
          <cell r="B5208" t="str">
            <v>E05004782</v>
          </cell>
        </row>
        <row r="5209">
          <cell r="A5209" t="str">
            <v>Royston Palace</v>
          </cell>
          <cell r="B5209" t="str">
            <v>E05004783</v>
          </cell>
        </row>
        <row r="5210">
          <cell r="A5210" t="str">
            <v>Royton North</v>
          </cell>
          <cell r="B5210" t="str">
            <v>E05000729</v>
          </cell>
        </row>
        <row r="5211">
          <cell r="A5211" t="str">
            <v>Royton South</v>
          </cell>
          <cell r="B5211" t="str">
            <v>E05000730</v>
          </cell>
        </row>
        <row r="5212">
          <cell r="A5212" t="str">
            <v>Rubery North</v>
          </cell>
          <cell r="B5212" t="str">
            <v>E05009845</v>
          </cell>
        </row>
        <row r="5213">
          <cell r="A5213" t="str">
            <v>Rubery South</v>
          </cell>
          <cell r="B5213" t="str">
            <v>E05009846</v>
          </cell>
        </row>
        <row r="5214">
          <cell r="A5214" t="str">
            <v>Ruddington</v>
          </cell>
          <cell r="B5214" t="str">
            <v>E05009728</v>
          </cell>
        </row>
        <row r="5215">
          <cell r="A5215" t="str">
            <v>Rudgwick</v>
          </cell>
          <cell r="B5215" t="str">
            <v>E05007663</v>
          </cell>
        </row>
        <row r="5216">
          <cell r="A5216" t="str">
            <v>Rudham</v>
          </cell>
          <cell r="B5216" t="str">
            <v>E05005825</v>
          </cell>
        </row>
        <row r="5217">
          <cell r="A5217" t="str">
            <v>Rufford</v>
          </cell>
          <cell r="B5217" t="str">
            <v>E05005371</v>
          </cell>
        </row>
        <row r="5218">
          <cell r="A5218" t="str">
            <v>Rugby</v>
          </cell>
          <cell r="B5218" t="str">
            <v>E07000220</v>
          </cell>
        </row>
        <row r="5219">
          <cell r="A5219" t="str">
            <v>Ruishton &amp; Creech</v>
          </cell>
          <cell r="B5219" t="str">
            <v>E05006868</v>
          </cell>
        </row>
        <row r="5220">
          <cell r="A5220" t="str">
            <v>Rumworth</v>
          </cell>
          <cell r="B5220" t="str">
            <v>E05000665</v>
          </cell>
        </row>
        <row r="5221">
          <cell r="A5221" t="str">
            <v>Runnymede</v>
          </cell>
          <cell r="B5221" t="str">
            <v>E07000212</v>
          </cell>
        </row>
        <row r="5222">
          <cell r="A5222" t="str">
            <v>Rural North</v>
          </cell>
          <cell r="B5222" t="str">
            <v>E05010838</v>
          </cell>
        </row>
        <row r="5223">
          <cell r="A5223" t="str">
            <v>Rural West</v>
          </cell>
          <cell r="B5223" t="str">
            <v>E05008950</v>
          </cell>
        </row>
        <row r="5224">
          <cell r="A5224" t="str">
            <v>Rural West York</v>
          </cell>
          <cell r="B5224" t="str">
            <v>E05010328</v>
          </cell>
        </row>
        <row r="5225">
          <cell r="A5225" t="str">
            <v>Rush Green</v>
          </cell>
          <cell r="B5225" t="str">
            <v>E05004252</v>
          </cell>
        </row>
        <row r="5226">
          <cell r="A5226" t="str">
            <v>Rushall-Shelfield</v>
          </cell>
          <cell r="B5226" t="str">
            <v>E05001315</v>
          </cell>
        </row>
        <row r="5227">
          <cell r="A5227" t="str">
            <v>Rushcliffe</v>
          </cell>
          <cell r="B5227" t="str">
            <v>E07000176</v>
          </cell>
        </row>
        <row r="5228">
          <cell r="A5228" t="str">
            <v>Rushden Bates</v>
          </cell>
          <cell r="B5228" t="str">
            <v>E05010767</v>
          </cell>
        </row>
        <row r="5229">
          <cell r="A5229" t="str">
            <v>Rushden Hayden</v>
          </cell>
          <cell r="B5229" t="str">
            <v>E05010768</v>
          </cell>
        </row>
        <row r="5230">
          <cell r="A5230" t="str">
            <v>Rushden Pemberton</v>
          </cell>
          <cell r="B5230" t="str">
            <v>E05010769</v>
          </cell>
        </row>
        <row r="5231">
          <cell r="A5231" t="str">
            <v>Rushden Sartoris</v>
          </cell>
          <cell r="B5231" t="str">
            <v>E05010770</v>
          </cell>
        </row>
        <row r="5232">
          <cell r="A5232" t="str">
            <v>Rushden Spencer</v>
          </cell>
          <cell r="B5232" t="str">
            <v>E05005982</v>
          </cell>
        </row>
        <row r="5233">
          <cell r="A5233" t="str">
            <v>Rushey Green</v>
          </cell>
          <cell r="B5233" t="str">
            <v>E05000451</v>
          </cell>
        </row>
        <row r="5234">
          <cell r="A5234" t="str">
            <v>Rushey Mead</v>
          </cell>
          <cell r="B5234" t="str">
            <v>E05010470</v>
          </cell>
        </row>
        <row r="5235">
          <cell r="A5235" t="str">
            <v>Rushmere</v>
          </cell>
          <cell r="B5235" t="str">
            <v>E05007125</v>
          </cell>
        </row>
        <row r="5236">
          <cell r="A5236" t="str">
            <v>Rushmills</v>
          </cell>
          <cell r="B5236" t="str">
            <v>E05008845</v>
          </cell>
        </row>
        <row r="5237">
          <cell r="A5237" t="str">
            <v>Rushmoor</v>
          </cell>
          <cell r="B5237" t="str">
            <v>E07000092</v>
          </cell>
        </row>
        <row r="5238">
          <cell r="A5238" t="str">
            <v>Rusholme</v>
          </cell>
          <cell r="B5238" t="str">
            <v>E05000714</v>
          </cell>
        </row>
        <row r="5239">
          <cell r="A5239" t="str">
            <v>Ruskington</v>
          </cell>
          <cell r="B5239" t="str">
            <v>E05005636</v>
          </cell>
        </row>
        <row r="5240">
          <cell r="A5240" t="str">
            <v>Rusper &amp; Colgate</v>
          </cell>
          <cell r="B5240" t="str">
            <v>E05007664</v>
          </cell>
        </row>
        <row r="5241">
          <cell r="A5241" t="str">
            <v>Rustens</v>
          </cell>
          <cell r="B5241" t="str">
            <v>E05005905</v>
          </cell>
        </row>
        <row r="5242">
          <cell r="A5242" t="str">
            <v>Rusthall</v>
          </cell>
          <cell r="B5242" t="str">
            <v>E05005143</v>
          </cell>
        </row>
        <row r="5243">
          <cell r="A5243" t="str">
            <v>Rustington East</v>
          </cell>
          <cell r="B5243" t="str">
            <v>E05009820</v>
          </cell>
        </row>
        <row r="5244">
          <cell r="A5244" t="str">
            <v>Rustington West</v>
          </cell>
          <cell r="B5244" t="str">
            <v>E05009821</v>
          </cell>
        </row>
        <row r="5245">
          <cell r="A5245" t="str">
            <v>Rutland</v>
          </cell>
          <cell r="B5245" t="str">
            <v>E06000017</v>
          </cell>
        </row>
        <row r="5246">
          <cell r="A5246" t="str">
            <v>Ruxley</v>
          </cell>
          <cell r="B5246" t="str">
            <v>E05007280</v>
          </cell>
        </row>
        <row r="5247">
          <cell r="A5247" t="str">
            <v>Ruyton &amp; Baschurch</v>
          </cell>
          <cell r="B5247" t="str">
            <v>E05009285</v>
          </cell>
        </row>
        <row r="5248">
          <cell r="A5248" t="str">
            <v>Ryburn</v>
          </cell>
          <cell r="B5248" t="str">
            <v>E05001382</v>
          </cell>
        </row>
        <row r="5249">
          <cell r="A5249" t="str">
            <v>Ryde East</v>
          </cell>
          <cell r="B5249" t="str">
            <v>E05008503</v>
          </cell>
        </row>
        <row r="5250">
          <cell r="A5250" t="str">
            <v>Ryde North East</v>
          </cell>
          <cell r="B5250" t="str">
            <v>E05008504</v>
          </cell>
        </row>
        <row r="5251">
          <cell r="A5251" t="str">
            <v>Ryde North West</v>
          </cell>
          <cell r="B5251" t="str">
            <v>E05008505</v>
          </cell>
        </row>
        <row r="5252">
          <cell r="A5252" t="str">
            <v>Ryde South</v>
          </cell>
          <cell r="B5252" t="str">
            <v>E05008506</v>
          </cell>
        </row>
        <row r="5253">
          <cell r="A5253" t="str">
            <v>Ryde West</v>
          </cell>
          <cell r="B5253" t="str">
            <v>E05008507</v>
          </cell>
        </row>
        <row r="5254">
          <cell r="A5254" t="str">
            <v>Rye</v>
          </cell>
          <cell r="B5254" t="str">
            <v>E05003978</v>
          </cell>
        </row>
        <row r="5255">
          <cell r="A5255" t="str">
            <v>Ryedale</v>
          </cell>
          <cell r="B5255" t="str">
            <v>E07000167</v>
          </cell>
        </row>
        <row r="5256">
          <cell r="A5256" t="str">
            <v>Ryedale South West</v>
          </cell>
          <cell r="B5256" t="str">
            <v>E05006311</v>
          </cell>
        </row>
        <row r="5257">
          <cell r="A5257" t="str">
            <v>Ryemead</v>
          </cell>
          <cell r="B5257" t="str">
            <v>E05002694</v>
          </cell>
        </row>
        <row r="5258">
          <cell r="A5258" t="str">
            <v>Ryhall &amp; Casterton</v>
          </cell>
          <cell r="B5258" t="str">
            <v>E05001819</v>
          </cell>
        </row>
        <row r="5259">
          <cell r="A5259" t="str">
            <v>Ryhope</v>
          </cell>
          <cell r="B5259" t="str">
            <v>E05001164</v>
          </cell>
        </row>
        <row r="5260">
          <cell r="A5260" t="str">
            <v>Ryton, Crookhill &amp; Stella</v>
          </cell>
          <cell r="B5260" t="str">
            <v>E05001082</v>
          </cell>
        </row>
        <row r="5261">
          <cell r="A5261" t="str">
            <v>Sabden</v>
          </cell>
          <cell r="B5261" t="str">
            <v>E05005309</v>
          </cell>
        </row>
        <row r="5262">
          <cell r="A5262" t="str">
            <v>Sackville</v>
          </cell>
          <cell r="B5262" t="str">
            <v>E05003979</v>
          </cell>
        </row>
        <row r="5263">
          <cell r="A5263" t="str">
            <v>Sacriston</v>
          </cell>
          <cell r="B5263" t="str">
            <v>E05009076</v>
          </cell>
        </row>
        <row r="5264">
          <cell r="A5264" t="str">
            <v>Sadberge &amp; Middleton St George</v>
          </cell>
          <cell r="B5264" t="str">
            <v>E05010429</v>
          </cell>
        </row>
        <row r="5265">
          <cell r="A5265" t="str">
            <v>Saddleworth North</v>
          </cell>
          <cell r="B5265" t="str">
            <v>E05000731</v>
          </cell>
        </row>
        <row r="5266">
          <cell r="A5266" t="str">
            <v>Saddleworth South</v>
          </cell>
          <cell r="B5266" t="str">
            <v>E05000732</v>
          </cell>
        </row>
        <row r="5267">
          <cell r="A5267" t="str">
            <v>Saddleworth West &amp; Lees</v>
          </cell>
          <cell r="B5267" t="str">
            <v>E05000733</v>
          </cell>
        </row>
        <row r="5268">
          <cell r="A5268" t="str">
            <v>Saffron</v>
          </cell>
          <cell r="B5268" t="str">
            <v>E05010471</v>
          </cell>
        </row>
        <row r="5269">
          <cell r="A5269" t="str">
            <v>Saffron Walden Audley</v>
          </cell>
          <cell r="B5269" t="str">
            <v>E05009923</v>
          </cell>
        </row>
        <row r="5270">
          <cell r="A5270" t="str">
            <v>Saffron Walden Castle</v>
          </cell>
          <cell r="B5270" t="str">
            <v>E05009924</v>
          </cell>
        </row>
        <row r="5271">
          <cell r="A5271" t="str">
            <v>Saffron Walden Shire</v>
          </cell>
          <cell r="B5271" t="str">
            <v>E05009925</v>
          </cell>
        </row>
        <row r="5272">
          <cell r="A5272" t="str">
            <v>Saham Toney</v>
          </cell>
          <cell r="B5272" t="str">
            <v>E05010254</v>
          </cell>
        </row>
        <row r="5273">
          <cell r="A5273" t="str">
            <v>Saints</v>
          </cell>
          <cell r="B5273" t="str">
            <v>E05002207</v>
          </cell>
        </row>
        <row r="5274">
          <cell r="A5274" t="str">
            <v>Salcey</v>
          </cell>
          <cell r="B5274" t="str">
            <v>E05006046</v>
          </cell>
        </row>
        <row r="5275">
          <cell r="A5275" t="str">
            <v>Salcombe &amp; Thurlestone</v>
          </cell>
          <cell r="B5275" t="str">
            <v>E05010141</v>
          </cell>
        </row>
        <row r="5276">
          <cell r="A5276" t="str">
            <v>Sale Moor</v>
          </cell>
          <cell r="B5276" t="str">
            <v>E05000835</v>
          </cell>
        </row>
        <row r="5277">
          <cell r="A5277" t="str">
            <v>Salehurst</v>
          </cell>
          <cell r="B5277" t="str">
            <v>E05003983</v>
          </cell>
        </row>
        <row r="5278">
          <cell r="A5278" t="str">
            <v>Salford</v>
          </cell>
          <cell r="B5278" t="str">
            <v>E08000006</v>
          </cell>
        </row>
        <row r="5279">
          <cell r="A5279" t="str">
            <v>Salfords &amp; Sidlow</v>
          </cell>
          <cell r="B5279" t="str">
            <v>E05007344</v>
          </cell>
        </row>
        <row r="5280">
          <cell r="A5280" t="str">
            <v>Salisbury Bemerton</v>
          </cell>
          <cell r="B5280" t="str">
            <v>E05008386</v>
          </cell>
        </row>
        <row r="5281">
          <cell r="A5281" t="str">
            <v>Salisbury Fisherton &amp; Bemerton Village</v>
          </cell>
          <cell r="B5281" t="str">
            <v>E05008387</v>
          </cell>
        </row>
        <row r="5282">
          <cell r="A5282" t="str">
            <v>Salisbury Harnham</v>
          </cell>
          <cell r="B5282" t="str">
            <v>E05008388</v>
          </cell>
        </row>
        <row r="5283">
          <cell r="A5283" t="str">
            <v>Salisbury St Edmund &amp; Milford</v>
          </cell>
          <cell r="B5283" t="str">
            <v>E05008389</v>
          </cell>
        </row>
        <row r="5284">
          <cell r="A5284" t="str">
            <v>Salisbury St Francis &amp; Stratford</v>
          </cell>
          <cell r="B5284" t="str">
            <v>E05008390</v>
          </cell>
        </row>
        <row r="5285">
          <cell r="A5285" t="str">
            <v>Salisbury St Mark's &amp; Bishopdown</v>
          </cell>
          <cell r="B5285" t="str">
            <v>E05008391</v>
          </cell>
        </row>
        <row r="5286">
          <cell r="A5286" t="str">
            <v>Salisbury St Martin's &amp; Cathedral</v>
          </cell>
          <cell r="B5286" t="str">
            <v>E05008392</v>
          </cell>
        </row>
        <row r="5287">
          <cell r="A5287" t="str">
            <v>Salisbury St Paul's</v>
          </cell>
          <cell r="B5287" t="str">
            <v>E05008393</v>
          </cell>
        </row>
        <row r="5288">
          <cell r="A5288" t="str">
            <v>Salmestone</v>
          </cell>
          <cell r="B5288" t="str">
            <v>E05005098</v>
          </cell>
        </row>
        <row r="5289">
          <cell r="A5289" t="str">
            <v>Saltash East</v>
          </cell>
          <cell r="B5289" t="str">
            <v>E05009265</v>
          </cell>
        </row>
        <row r="5290">
          <cell r="A5290" t="str">
            <v>Saltash North</v>
          </cell>
          <cell r="B5290" t="str">
            <v>E05009266</v>
          </cell>
        </row>
        <row r="5291">
          <cell r="A5291" t="str">
            <v>Saltash South</v>
          </cell>
          <cell r="B5291" t="str">
            <v>E05009267</v>
          </cell>
        </row>
        <row r="5292">
          <cell r="A5292" t="str">
            <v>Saltash West</v>
          </cell>
          <cell r="B5292" t="str">
            <v>E05009268</v>
          </cell>
        </row>
        <row r="5293">
          <cell r="A5293" t="str">
            <v>Saltburn</v>
          </cell>
          <cell r="B5293" t="str">
            <v>E05001520</v>
          </cell>
        </row>
        <row r="5294">
          <cell r="A5294" t="str">
            <v>Saltergate</v>
          </cell>
          <cell r="B5294" t="str">
            <v>E05006266</v>
          </cell>
        </row>
        <row r="5295">
          <cell r="A5295" t="str">
            <v>Saltford</v>
          </cell>
          <cell r="B5295" t="str">
            <v>E05001963</v>
          </cell>
        </row>
        <row r="5296">
          <cell r="A5296" t="str">
            <v>Salthill</v>
          </cell>
          <cell r="B5296" t="str">
            <v>E05005311</v>
          </cell>
        </row>
        <row r="5297">
          <cell r="A5297" t="str">
            <v>Saltisford</v>
          </cell>
          <cell r="B5297" t="str">
            <v>E05009795</v>
          </cell>
        </row>
        <row r="5298">
          <cell r="A5298" t="str">
            <v>Saltwell</v>
          </cell>
          <cell r="B5298" t="str">
            <v>E05001083</v>
          </cell>
        </row>
        <row r="5299">
          <cell r="A5299" t="str">
            <v>Salvington</v>
          </cell>
          <cell r="B5299" t="str">
            <v>E05007704</v>
          </cell>
        </row>
        <row r="5300">
          <cell r="A5300" t="str">
            <v>Samlesbury &amp; Walton</v>
          </cell>
          <cell r="B5300" t="str">
            <v>E05010233</v>
          </cell>
        </row>
        <row r="5301">
          <cell r="A5301" t="str">
            <v>Sandbach Elworth</v>
          </cell>
          <cell r="B5301" t="str">
            <v>E05008648</v>
          </cell>
        </row>
        <row r="5302">
          <cell r="A5302" t="str">
            <v>Sandbach Ettiley Heath &amp; Wheelock</v>
          </cell>
          <cell r="B5302" t="str">
            <v>E05008649</v>
          </cell>
        </row>
        <row r="5303">
          <cell r="A5303" t="str">
            <v>Sandbach Heath &amp; East</v>
          </cell>
          <cell r="B5303" t="str">
            <v>E05008650</v>
          </cell>
        </row>
        <row r="5304">
          <cell r="A5304" t="str">
            <v>Sandbach Town</v>
          </cell>
          <cell r="B5304" t="str">
            <v>E05008651</v>
          </cell>
        </row>
        <row r="5305">
          <cell r="A5305" t="str">
            <v>Sanders Park</v>
          </cell>
          <cell r="B5305" t="str">
            <v>E05009847</v>
          </cell>
        </row>
        <row r="5306">
          <cell r="A5306" t="str">
            <v>Sanderstead</v>
          </cell>
          <cell r="B5306" t="str">
            <v>E05000160</v>
          </cell>
        </row>
        <row r="5307">
          <cell r="A5307" t="str">
            <v>Sandford &amp; the Wittenhams</v>
          </cell>
          <cell r="B5307" t="str">
            <v>E05009747</v>
          </cell>
        </row>
        <row r="5308">
          <cell r="A5308" t="str">
            <v>Sandford &amp; Creedy</v>
          </cell>
          <cell r="B5308" t="str">
            <v>E05003524</v>
          </cell>
        </row>
        <row r="5309">
          <cell r="A5309" t="str">
            <v>Sandford Hill</v>
          </cell>
          <cell r="B5309" t="str">
            <v>E05008746</v>
          </cell>
        </row>
        <row r="5310">
          <cell r="A5310" t="str">
            <v>Sandgate &amp; West Folkestone</v>
          </cell>
          <cell r="B5310" t="str">
            <v>E05010026</v>
          </cell>
        </row>
        <row r="5311">
          <cell r="A5311" t="str">
            <v>Sandhill</v>
          </cell>
          <cell r="B5311" t="str">
            <v>E05001169</v>
          </cell>
        </row>
        <row r="5312">
          <cell r="A5312" t="str">
            <v>Sandhurst</v>
          </cell>
          <cell r="B5312" t="str">
            <v>E05008887</v>
          </cell>
        </row>
        <row r="5313">
          <cell r="A5313" t="str">
            <v>Sandiacre</v>
          </cell>
          <cell r="B5313" t="str">
            <v>E05010618</v>
          </cell>
        </row>
        <row r="5314">
          <cell r="A5314" t="str">
            <v>Sandown North</v>
          </cell>
          <cell r="B5314" t="str">
            <v>E05008508</v>
          </cell>
        </row>
        <row r="5315">
          <cell r="A5315" t="str">
            <v>Sandown South</v>
          </cell>
          <cell r="B5315" t="str">
            <v>E05008509</v>
          </cell>
        </row>
        <row r="5316">
          <cell r="A5316" t="str">
            <v>Sandridge</v>
          </cell>
          <cell r="B5316" t="str">
            <v>E05004801</v>
          </cell>
        </row>
        <row r="5317">
          <cell r="A5317" t="str">
            <v>Sands</v>
          </cell>
          <cell r="B5317" t="str">
            <v>E05002695</v>
          </cell>
        </row>
        <row r="5318">
          <cell r="A5318" t="str">
            <v>Sands End</v>
          </cell>
          <cell r="B5318" t="str">
            <v>E05000262</v>
          </cell>
        </row>
        <row r="5319">
          <cell r="A5319" t="str">
            <v>Sandwell</v>
          </cell>
          <cell r="B5319" t="str">
            <v>E08000028</v>
          </cell>
        </row>
        <row r="5320">
          <cell r="A5320" t="str">
            <v>Sandwich</v>
          </cell>
          <cell r="B5320" t="str">
            <v>E05004959</v>
          </cell>
        </row>
        <row r="5321">
          <cell r="A5321" t="str">
            <v>Sandwith</v>
          </cell>
          <cell r="B5321" t="str">
            <v>E05003203</v>
          </cell>
        </row>
        <row r="5322">
          <cell r="A5322" t="str">
            <v>Sandy</v>
          </cell>
          <cell r="B5322" t="str">
            <v>E05008802</v>
          </cell>
        </row>
        <row r="5323">
          <cell r="A5323" t="str">
            <v>Sandywell</v>
          </cell>
          <cell r="B5323" t="str">
            <v>E05010716</v>
          </cell>
        </row>
        <row r="5324">
          <cell r="A5324" t="str">
            <v>Sarisbury</v>
          </cell>
          <cell r="B5324" t="str">
            <v>E05004526</v>
          </cell>
        </row>
        <row r="5325">
          <cell r="A5325" t="str">
            <v>Saughall &amp; Mollington</v>
          </cell>
          <cell r="B5325" t="str">
            <v>E05008692</v>
          </cell>
        </row>
        <row r="5326">
          <cell r="A5326" t="str">
            <v>Sawbridgeworth</v>
          </cell>
          <cell r="B5326" t="str">
            <v>E05004737</v>
          </cell>
        </row>
        <row r="5327">
          <cell r="A5327" t="str">
            <v>Sawley</v>
          </cell>
          <cell r="B5327" t="str">
            <v>E05010619</v>
          </cell>
        </row>
        <row r="5328">
          <cell r="A5328" t="str">
            <v>Sawston</v>
          </cell>
          <cell r="B5328" t="str">
            <v>E05002815</v>
          </cell>
        </row>
        <row r="5329">
          <cell r="A5329" t="str">
            <v>Sawtry</v>
          </cell>
          <cell r="B5329" t="str">
            <v>E05002784</v>
          </cell>
        </row>
        <row r="5330">
          <cell r="A5330" t="str">
            <v>Saxilby</v>
          </cell>
          <cell r="B5330" t="str">
            <v>E05009648</v>
          </cell>
        </row>
        <row r="5331">
          <cell r="A5331" t="str">
            <v>Saxmundham</v>
          </cell>
          <cell r="B5331" t="str">
            <v>E05010452</v>
          </cell>
        </row>
        <row r="5332">
          <cell r="A5332" t="str">
            <v>Saxon Gate</v>
          </cell>
          <cell r="B5332" t="str">
            <v>E05009482</v>
          </cell>
        </row>
        <row r="5333">
          <cell r="A5333" t="str">
            <v>Saxon Shore</v>
          </cell>
          <cell r="B5333" t="str">
            <v>E05004888</v>
          </cell>
        </row>
        <row r="5334">
          <cell r="A5334" t="str">
            <v>Saxondale</v>
          </cell>
          <cell r="B5334" t="str">
            <v>E05005423</v>
          </cell>
        </row>
        <row r="5335">
          <cell r="A5335" t="str">
            <v>Scalby, Hackness &amp; Staintondale</v>
          </cell>
          <cell r="B5335" t="str">
            <v>E05006335</v>
          </cell>
        </row>
        <row r="5336">
          <cell r="A5336" t="str">
            <v>Scampton</v>
          </cell>
          <cell r="B5336" t="str">
            <v>E05009649</v>
          </cell>
        </row>
        <row r="5337">
          <cell r="A5337" t="str">
            <v>Scarborough</v>
          </cell>
          <cell r="B5337" t="str">
            <v>E07000168</v>
          </cell>
        </row>
        <row r="5338">
          <cell r="A5338" t="str">
            <v>Scarbrough &amp; Seacroft</v>
          </cell>
          <cell r="B5338" t="str">
            <v>E05009897</v>
          </cell>
        </row>
        <row r="5339">
          <cell r="A5339" t="str">
            <v>Scarcliffe</v>
          </cell>
          <cell r="B5339" t="str">
            <v>E05003313</v>
          </cell>
        </row>
        <row r="5340">
          <cell r="A5340" t="str">
            <v>Scarisbrick</v>
          </cell>
          <cell r="B5340" t="str">
            <v>E05005372</v>
          </cell>
        </row>
        <row r="5341">
          <cell r="A5341" t="str">
            <v>Scartho</v>
          </cell>
          <cell r="B5341" t="str">
            <v>E05001721</v>
          </cell>
        </row>
        <row r="5342">
          <cell r="A5342" t="str">
            <v>Scole</v>
          </cell>
          <cell r="B5342" t="str">
            <v>E05005906</v>
          </cell>
        </row>
        <row r="5343">
          <cell r="A5343" t="str">
            <v>Scotforth East</v>
          </cell>
          <cell r="B5343" t="str">
            <v>E05009609</v>
          </cell>
        </row>
        <row r="5344">
          <cell r="A5344" t="str">
            <v>Scotforth West</v>
          </cell>
          <cell r="B5344" t="str">
            <v>E05009610</v>
          </cell>
        </row>
        <row r="5345">
          <cell r="A5345" t="str">
            <v>Scott</v>
          </cell>
          <cell r="B5345" t="str">
            <v>E05005373</v>
          </cell>
        </row>
        <row r="5346">
          <cell r="A5346" t="str">
            <v>Scotter &amp; Blyton</v>
          </cell>
          <cell r="B5346" t="str">
            <v>E05009650</v>
          </cell>
        </row>
        <row r="5347">
          <cell r="A5347" t="str">
            <v>Scotton</v>
          </cell>
          <cell r="B5347" t="str">
            <v>E05006295</v>
          </cell>
        </row>
        <row r="5348">
          <cell r="A5348" t="str">
            <v>Scottow</v>
          </cell>
          <cell r="B5348" t="str">
            <v>E05005864</v>
          </cell>
        </row>
        <row r="5349">
          <cell r="A5349" t="str">
            <v>Seabridge</v>
          </cell>
          <cell r="B5349" t="str">
            <v>E05006981</v>
          </cell>
        </row>
        <row r="5350">
          <cell r="A5350" t="str">
            <v>Seacombe</v>
          </cell>
          <cell r="B5350" t="str">
            <v>E05000972</v>
          </cell>
        </row>
        <row r="5351">
          <cell r="A5351" t="str">
            <v>Seaford Central</v>
          </cell>
          <cell r="B5351" t="str">
            <v>E05003961</v>
          </cell>
        </row>
        <row r="5352">
          <cell r="A5352" t="str">
            <v>Seaford East</v>
          </cell>
          <cell r="B5352" t="str">
            <v>E05003962</v>
          </cell>
        </row>
        <row r="5353">
          <cell r="A5353" t="str">
            <v>Seaford North</v>
          </cell>
          <cell r="B5353" t="str">
            <v>E05003963</v>
          </cell>
        </row>
        <row r="5354">
          <cell r="A5354" t="str">
            <v>Seaford South</v>
          </cell>
          <cell r="B5354" t="str">
            <v>E05003964</v>
          </cell>
        </row>
        <row r="5355">
          <cell r="A5355" t="str">
            <v>Seaford West</v>
          </cell>
          <cell r="B5355" t="str">
            <v>E05003965</v>
          </cell>
        </row>
        <row r="5356">
          <cell r="A5356" t="str">
            <v>Seaham</v>
          </cell>
          <cell r="B5356" t="str">
            <v>E05009077</v>
          </cell>
        </row>
        <row r="5357">
          <cell r="A5357" t="str">
            <v>Seal &amp; Weald</v>
          </cell>
          <cell r="B5357" t="str">
            <v>E05005025</v>
          </cell>
        </row>
        <row r="5358">
          <cell r="A5358" t="str">
            <v>Seales</v>
          </cell>
          <cell r="B5358" t="str">
            <v>E05008819</v>
          </cell>
        </row>
        <row r="5359">
          <cell r="A5359" t="str">
            <v>Seamer</v>
          </cell>
          <cell r="B5359" t="str">
            <v>E05006336</v>
          </cell>
        </row>
        <row r="5360">
          <cell r="A5360" t="str">
            <v>Seasalter</v>
          </cell>
          <cell r="B5360" t="str">
            <v>E05010404</v>
          </cell>
        </row>
        <row r="5361">
          <cell r="A5361" t="str">
            <v>Seascale</v>
          </cell>
          <cell r="B5361" t="str">
            <v>E05003204</v>
          </cell>
        </row>
        <row r="5362">
          <cell r="A5362" t="str">
            <v>Seaton</v>
          </cell>
          <cell r="B5362" t="str">
            <v>E05003136</v>
          </cell>
        </row>
        <row r="5363">
          <cell r="A5363" t="str">
            <v>Seaton with Newbiggin West</v>
          </cell>
          <cell r="B5363" t="str">
            <v>E05009149</v>
          </cell>
        </row>
        <row r="5364">
          <cell r="A5364" t="str">
            <v>Sedbergh &amp; Kirkby Lonsdale</v>
          </cell>
          <cell r="B5364" t="str">
            <v>E05003266</v>
          </cell>
        </row>
        <row r="5365">
          <cell r="A5365" t="str">
            <v>Sedgefield</v>
          </cell>
          <cell r="B5365" t="str">
            <v>E05009078</v>
          </cell>
        </row>
        <row r="5366">
          <cell r="A5366" t="str">
            <v>Sedgemoor</v>
          </cell>
          <cell r="B5366" t="str">
            <v>E07000188</v>
          </cell>
        </row>
        <row r="5367">
          <cell r="A5367" t="str">
            <v>Sedgley</v>
          </cell>
          <cell r="B5367" t="str">
            <v>E05000684</v>
          </cell>
        </row>
        <row r="5368">
          <cell r="A5368" t="str">
            <v>Seer Green</v>
          </cell>
          <cell r="B5368" t="str">
            <v>E05002653</v>
          </cell>
        </row>
        <row r="5369">
          <cell r="A5369" t="str">
            <v>Sefton</v>
          </cell>
          <cell r="B5369" t="str">
            <v>E08000014</v>
          </cell>
        </row>
        <row r="5370">
          <cell r="A5370" t="str">
            <v>Seghill with Seaton Delaval</v>
          </cell>
          <cell r="B5370" t="str">
            <v>E05009150</v>
          </cell>
        </row>
        <row r="5371">
          <cell r="A5371" t="str">
            <v>Seighford &amp; Church Eaton</v>
          </cell>
          <cell r="B5371" t="str">
            <v>E05010498</v>
          </cell>
        </row>
        <row r="5372">
          <cell r="A5372" t="str">
            <v>Selborne</v>
          </cell>
          <cell r="B5372" t="str">
            <v>E05004490</v>
          </cell>
        </row>
        <row r="5373">
          <cell r="A5373" t="str">
            <v>Selby</v>
          </cell>
          <cell r="B5373" t="str">
            <v>E07000169</v>
          </cell>
        </row>
        <row r="5374">
          <cell r="A5374" t="str">
            <v>Selby East</v>
          </cell>
          <cell r="B5374" t="str">
            <v>E05010056</v>
          </cell>
        </row>
        <row r="5375">
          <cell r="A5375" t="str">
            <v>Selby West</v>
          </cell>
          <cell r="B5375" t="str">
            <v>E05010057</v>
          </cell>
        </row>
        <row r="5376">
          <cell r="A5376" t="str">
            <v>Selden</v>
          </cell>
          <cell r="B5376" t="str">
            <v>E05007705</v>
          </cell>
        </row>
        <row r="5377">
          <cell r="A5377" t="str">
            <v>Selhurst</v>
          </cell>
          <cell r="B5377" t="str">
            <v>E05000161</v>
          </cell>
        </row>
        <row r="5378">
          <cell r="A5378" t="str">
            <v>Selly Oak</v>
          </cell>
          <cell r="B5378" t="str">
            <v>E05001202</v>
          </cell>
        </row>
        <row r="5379">
          <cell r="A5379" t="str">
            <v>Selsdon &amp; Ballards</v>
          </cell>
          <cell r="B5379" t="str">
            <v>E05000162</v>
          </cell>
        </row>
        <row r="5380">
          <cell r="A5380" t="str">
            <v>Selsey North</v>
          </cell>
          <cell r="B5380" t="str">
            <v>E05007622</v>
          </cell>
        </row>
        <row r="5381">
          <cell r="A5381" t="str">
            <v>Selsey South</v>
          </cell>
          <cell r="B5381" t="str">
            <v>E05007623</v>
          </cell>
        </row>
        <row r="5382">
          <cell r="A5382" t="str">
            <v>Selston</v>
          </cell>
          <cell r="B5382" t="str">
            <v>E05010689</v>
          </cell>
        </row>
        <row r="5383">
          <cell r="A5383" t="str">
            <v>Semilong</v>
          </cell>
          <cell r="B5383" t="str">
            <v>E05008848</v>
          </cell>
        </row>
        <row r="5384">
          <cell r="A5384" t="str">
            <v>Sence Valley</v>
          </cell>
          <cell r="B5384" t="str">
            <v>E05010121</v>
          </cell>
        </row>
        <row r="5385">
          <cell r="A5385" t="str">
            <v>Send</v>
          </cell>
          <cell r="B5385" t="str">
            <v>E05007301</v>
          </cell>
        </row>
        <row r="5386">
          <cell r="A5386" t="str">
            <v>Sett</v>
          </cell>
          <cell r="B5386" t="str">
            <v>E05010644</v>
          </cell>
        </row>
        <row r="5387">
          <cell r="A5387" t="str">
            <v>Settle &amp; Ribblebanks</v>
          </cell>
          <cell r="B5387" t="str">
            <v>E05010780</v>
          </cell>
        </row>
        <row r="5388">
          <cell r="A5388" t="str">
            <v>Seven Kings</v>
          </cell>
          <cell r="B5388" t="str">
            <v>E05000512</v>
          </cell>
        </row>
        <row r="5389">
          <cell r="A5389" t="str">
            <v>Seven Sisters</v>
          </cell>
          <cell r="B5389" t="str">
            <v>E05000278</v>
          </cell>
        </row>
        <row r="5390">
          <cell r="A5390" t="str">
            <v>Seven Stars</v>
          </cell>
          <cell r="B5390" t="str">
            <v>E05010234</v>
          </cell>
        </row>
        <row r="5391">
          <cell r="A5391" t="str">
            <v>Sevenoaks</v>
          </cell>
          <cell r="B5391" t="str">
            <v>E07000111</v>
          </cell>
        </row>
        <row r="5392">
          <cell r="A5392" t="str">
            <v>Sevenoaks Eastern</v>
          </cell>
          <cell r="B5392" t="str">
            <v>E05005026</v>
          </cell>
        </row>
        <row r="5393">
          <cell r="A5393" t="str">
            <v>Sevenoaks Kippington</v>
          </cell>
          <cell r="B5393" t="str">
            <v>E05005027</v>
          </cell>
        </row>
        <row r="5394">
          <cell r="A5394" t="str">
            <v>Sevenoaks Northern</v>
          </cell>
          <cell r="B5394" t="str">
            <v>E05005028</v>
          </cell>
        </row>
        <row r="5395">
          <cell r="A5395" t="str">
            <v>Sevenoaks Town &amp; St John's</v>
          </cell>
          <cell r="B5395" t="str">
            <v>E05005029</v>
          </cell>
        </row>
        <row r="5396">
          <cell r="A5396" t="str">
            <v>Severals</v>
          </cell>
          <cell r="B5396" t="str">
            <v>E05007115</v>
          </cell>
        </row>
        <row r="5397">
          <cell r="A5397" t="str">
            <v>Severn</v>
          </cell>
          <cell r="B5397" t="str">
            <v>E05002067</v>
          </cell>
        </row>
        <row r="5398">
          <cell r="A5398" t="str">
            <v>Severn Valley</v>
          </cell>
          <cell r="B5398" t="str">
            <v>E05008186</v>
          </cell>
        </row>
        <row r="5399">
          <cell r="A5399" t="str">
            <v>Sewell</v>
          </cell>
          <cell r="B5399" t="str">
            <v>E05005885</v>
          </cell>
        </row>
        <row r="5400">
          <cell r="A5400" t="str">
            <v>Shacklewell</v>
          </cell>
          <cell r="B5400" t="str">
            <v>E05009382</v>
          </cell>
        </row>
        <row r="5401">
          <cell r="A5401" t="str">
            <v>Shadsworth with Whitebirk</v>
          </cell>
          <cell r="B5401" t="str">
            <v>E05001637</v>
          </cell>
        </row>
        <row r="5402">
          <cell r="A5402" t="str">
            <v>Shadwell</v>
          </cell>
          <cell r="B5402" t="str">
            <v>E05009332</v>
          </cell>
        </row>
        <row r="5403">
          <cell r="A5403" t="str">
            <v>Shaftesbury</v>
          </cell>
          <cell r="B5403" t="str">
            <v>E05000623</v>
          </cell>
        </row>
        <row r="5404">
          <cell r="A5404" t="str">
            <v>Shaftesbury East</v>
          </cell>
          <cell r="B5404" t="str">
            <v>E05010010</v>
          </cell>
        </row>
        <row r="5405">
          <cell r="A5405" t="str">
            <v>Shaftesbury West</v>
          </cell>
          <cell r="B5405" t="str">
            <v>E05010011</v>
          </cell>
        </row>
        <row r="5406">
          <cell r="A5406" t="str">
            <v>Shakerley</v>
          </cell>
          <cell r="B5406" t="str">
            <v>E05008693</v>
          </cell>
        </row>
        <row r="5407">
          <cell r="A5407" t="str">
            <v>Shaldon &amp; Stokeinteignhead</v>
          </cell>
          <cell r="B5407" t="str">
            <v>E05003609</v>
          </cell>
        </row>
        <row r="5408">
          <cell r="A5408" t="str">
            <v>Shalford</v>
          </cell>
          <cell r="B5408" t="str">
            <v>E05007302</v>
          </cell>
        </row>
        <row r="5409">
          <cell r="A5409" t="str">
            <v>Shamley Green &amp; Cranleigh North</v>
          </cell>
          <cell r="B5409" t="str">
            <v>E05007438</v>
          </cell>
        </row>
        <row r="5410">
          <cell r="A5410" t="str">
            <v>Shanklin Central</v>
          </cell>
          <cell r="B5410" t="str">
            <v>E05008510</v>
          </cell>
        </row>
        <row r="5411">
          <cell r="A5411" t="str">
            <v>Shanklin South</v>
          </cell>
          <cell r="B5411" t="str">
            <v>E05008511</v>
          </cell>
        </row>
        <row r="5412">
          <cell r="A5412" t="str">
            <v>Shap</v>
          </cell>
          <cell r="B5412" t="str">
            <v>E05003231</v>
          </cell>
        </row>
        <row r="5413">
          <cell r="A5413" t="str">
            <v>Shard End</v>
          </cell>
          <cell r="B5413" t="str">
            <v>E05001203</v>
          </cell>
        </row>
        <row r="5414">
          <cell r="A5414" t="str">
            <v>Sharnbrook</v>
          </cell>
          <cell r="B5414" t="str">
            <v>E05008774</v>
          </cell>
        </row>
        <row r="5415">
          <cell r="A5415" t="str">
            <v>Sharoe Green</v>
          </cell>
          <cell r="B5415" t="str">
            <v>E05005288</v>
          </cell>
        </row>
        <row r="5416">
          <cell r="A5416" t="str">
            <v>Sharston</v>
          </cell>
          <cell r="B5416" t="str">
            <v>E05000715</v>
          </cell>
        </row>
        <row r="5417">
          <cell r="A5417" t="str">
            <v>Shavington</v>
          </cell>
          <cell r="B5417" t="str">
            <v>E05008652</v>
          </cell>
        </row>
        <row r="5418">
          <cell r="A5418" t="str">
            <v>Shaw</v>
          </cell>
          <cell r="B5418" t="str">
            <v>E05000736</v>
          </cell>
        </row>
        <row r="5419">
          <cell r="A5419" t="str">
            <v>Shawbirch</v>
          </cell>
          <cell r="B5419" t="str">
            <v>E05009991</v>
          </cell>
        </row>
        <row r="5420">
          <cell r="A5420" t="str">
            <v>Shawbury</v>
          </cell>
          <cell r="B5420" t="str">
            <v>E05008187</v>
          </cell>
        </row>
        <row r="5421">
          <cell r="A5421" t="str">
            <v>Shear Brow</v>
          </cell>
          <cell r="B5421" t="str">
            <v>E05001638</v>
          </cell>
        </row>
        <row r="5422">
          <cell r="A5422" t="str">
            <v>Shebbear &amp; Langtree</v>
          </cell>
          <cell r="B5422" t="str">
            <v>E05003630</v>
          </cell>
        </row>
        <row r="5423">
          <cell r="A5423" t="str">
            <v>Sheerness</v>
          </cell>
          <cell r="B5423" t="str">
            <v>E05009560</v>
          </cell>
        </row>
        <row r="5424">
          <cell r="A5424" t="str">
            <v>Sheffield</v>
          </cell>
          <cell r="B5424" t="str">
            <v>E08000019</v>
          </cell>
        </row>
        <row r="5425">
          <cell r="A5425" t="str">
            <v>Shefford</v>
          </cell>
          <cell r="B5425" t="str">
            <v>E05008803</v>
          </cell>
        </row>
        <row r="5426">
          <cell r="A5426" t="str">
            <v>Sheldon</v>
          </cell>
          <cell r="B5426" t="str">
            <v>E05001204</v>
          </cell>
        </row>
        <row r="5427">
          <cell r="A5427" t="str">
            <v>Shelley</v>
          </cell>
          <cell r="B5427" t="str">
            <v>E05004172</v>
          </cell>
        </row>
        <row r="5428">
          <cell r="A5428" t="str">
            <v>Shenfield</v>
          </cell>
          <cell r="B5428" t="str">
            <v>E05004078</v>
          </cell>
        </row>
        <row r="5429">
          <cell r="A5429" t="str">
            <v>Shenley</v>
          </cell>
          <cell r="B5429" t="str">
            <v>E05004760</v>
          </cell>
        </row>
        <row r="5430">
          <cell r="A5430" t="str">
            <v>Shenley Brook End</v>
          </cell>
          <cell r="B5430" t="str">
            <v>E05009419</v>
          </cell>
        </row>
        <row r="5431">
          <cell r="A5431" t="str">
            <v>Shenstone</v>
          </cell>
          <cell r="B5431" t="str">
            <v>E05010669</v>
          </cell>
        </row>
        <row r="5432">
          <cell r="A5432" t="str">
            <v>Shephall</v>
          </cell>
          <cell r="B5432" t="str">
            <v>E05004815</v>
          </cell>
        </row>
        <row r="5433">
          <cell r="A5433" t="str">
            <v>Shepherd's Bush Green</v>
          </cell>
          <cell r="B5433" t="str">
            <v>E05000263</v>
          </cell>
        </row>
        <row r="5434">
          <cell r="A5434" t="str">
            <v>Shepperton Town</v>
          </cell>
          <cell r="B5434" t="str">
            <v>E05007369</v>
          </cell>
        </row>
        <row r="5435">
          <cell r="A5435" t="str">
            <v>Sheppey Central</v>
          </cell>
          <cell r="B5435" t="str">
            <v>E05009561</v>
          </cell>
        </row>
        <row r="5436">
          <cell r="A5436" t="str">
            <v>Sheppey East</v>
          </cell>
          <cell r="B5436" t="str">
            <v>E05009562</v>
          </cell>
        </row>
        <row r="5437">
          <cell r="A5437" t="str">
            <v>Shepshed East</v>
          </cell>
          <cell r="B5437" t="str">
            <v>E05005446</v>
          </cell>
        </row>
        <row r="5438">
          <cell r="A5438" t="str">
            <v>Shepshed West</v>
          </cell>
          <cell r="B5438" t="str">
            <v>E05005447</v>
          </cell>
        </row>
        <row r="5439">
          <cell r="A5439" t="str">
            <v>Shepton East</v>
          </cell>
          <cell r="B5439" t="str">
            <v>E05006784</v>
          </cell>
        </row>
        <row r="5440">
          <cell r="A5440" t="str">
            <v>Shepton West</v>
          </cell>
          <cell r="B5440" t="str">
            <v>E05006785</v>
          </cell>
        </row>
        <row r="5441">
          <cell r="A5441" t="str">
            <v>Shepway</v>
          </cell>
          <cell r="B5441" t="str">
            <v>E07000112</v>
          </cell>
        </row>
        <row r="5442">
          <cell r="A5442" t="str">
            <v>Shepway North</v>
          </cell>
          <cell r="B5442" t="str">
            <v>E05005003</v>
          </cell>
        </row>
        <row r="5443">
          <cell r="A5443" t="str">
            <v>Shepway South</v>
          </cell>
          <cell r="B5443" t="str">
            <v>E05005004</v>
          </cell>
        </row>
        <row r="5444">
          <cell r="A5444" t="str">
            <v>Sherborne East</v>
          </cell>
          <cell r="B5444" t="str">
            <v>E05010600</v>
          </cell>
        </row>
        <row r="5445">
          <cell r="A5445" t="str">
            <v>Sherborne St John</v>
          </cell>
          <cell r="B5445" t="str">
            <v>E05004452</v>
          </cell>
        </row>
        <row r="5446">
          <cell r="A5446" t="str">
            <v>Sherborne West</v>
          </cell>
          <cell r="B5446" t="str">
            <v>E05010601</v>
          </cell>
        </row>
        <row r="5447">
          <cell r="A5447" t="str">
            <v>Sherbourne</v>
          </cell>
          <cell r="B5447" t="str">
            <v>E05001229</v>
          </cell>
        </row>
        <row r="5448">
          <cell r="A5448" t="str">
            <v>Sherburn</v>
          </cell>
          <cell r="B5448" t="str">
            <v>E05006312</v>
          </cell>
        </row>
        <row r="5449">
          <cell r="A5449" t="str">
            <v>Sherburn in Elmet</v>
          </cell>
          <cell r="B5449" t="str">
            <v>E05010058</v>
          </cell>
        </row>
        <row r="5450">
          <cell r="A5450" t="str">
            <v>Sheriff Hutton</v>
          </cell>
          <cell r="B5450" t="str">
            <v>E05006313</v>
          </cell>
        </row>
        <row r="5451">
          <cell r="A5451" t="str">
            <v>Sheringham North</v>
          </cell>
          <cell r="B5451" t="str">
            <v>E05005866</v>
          </cell>
        </row>
        <row r="5452">
          <cell r="A5452" t="str">
            <v>Sheringham South</v>
          </cell>
          <cell r="B5452" t="str">
            <v>E05005867</v>
          </cell>
        </row>
        <row r="5453">
          <cell r="A5453" t="str">
            <v>Sherrards</v>
          </cell>
          <cell r="B5453" t="str">
            <v>E05011070</v>
          </cell>
        </row>
        <row r="5454">
          <cell r="A5454" t="str">
            <v>Sherston</v>
          </cell>
          <cell r="B5454" t="str">
            <v>E05008394</v>
          </cell>
        </row>
        <row r="5455">
          <cell r="A5455" t="str">
            <v>Sherwood</v>
          </cell>
          <cell r="B5455" t="str">
            <v>E05001839</v>
          </cell>
        </row>
        <row r="5456">
          <cell r="A5456" t="str">
            <v>Shevington</v>
          </cell>
          <cell r="B5456" t="str">
            <v>E05010943</v>
          </cell>
        </row>
        <row r="5457">
          <cell r="A5457" t="str">
            <v>Shevington with Lower Ground</v>
          </cell>
          <cell r="B5457" t="str">
            <v>E05000858</v>
          </cell>
        </row>
        <row r="5458">
          <cell r="A5458" t="str">
            <v>Shifnal North</v>
          </cell>
          <cell r="B5458" t="str">
            <v>E05008188</v>
          </cell>
        </row>
        <row r="5459">
          <cell r="A5459" t="str">
            <v>Shifnal South &amp; Cosford</v>
          </cell>
          <cell r="B5459" t="str">
            <v>E05008189</v>
          </cell>
        </row>
        <row r="5460">
          <cell r="A5460" t="str">
            <v>Shilbottle</v>
          </cell>
          <cell r="B5460" t="str">
            <v>E05009151</v>
          </cell>
        </row>
        <row r="5461">
          <cell r="A5461" t="str">
            <v>Shildon &amp; Dene Valley</v>
          </cell>
          <cell r="B5461" t="str">
            <v>E05009080</v>
          </cell>
        </row>
        <row r="5462">
          <cell r="A5462" t="str">
            <v>Shiney Row</v>
          </cell>
          <cell r="B5462" t="str">
            <v>E05001170</v>
          </cell>
        </row>
        <row r="5463">
          <cell r="A5463" t="str">
            <v>Shinfield North</v>
          </cell>
          <cell r="B5463" t="str">
            <v>E05002388</v>
          </cell>
        </row>
        <row r="5464">
          <cell r="A5464" t="str">
            <v>Shinfield South</v>
          </cell>
          <cell r="B5464" t="str">
            <v>E05002389</v>
          </cell>
        </row>
        <row r="5465">
          <cell r="A5465" t="str">
            <v>Shipdham-with-Scarning</v>
          </cell>
          <cell r="B5465" t="str">
            <v>E05010255</v>
          </cell>
        </row>
        <row r="5466">
          <cell r="A5466" t="str">
            <v>Shiphay-with-the-Willows</v>
          </cell>
          <cell r="B5466" t="str">
            <v>E05002109</v>
          </cell>
        </row>
        <row r="5467">
          <cell r="A5467" t="str">
            <v>Shipley</v>
          </cell>
          <cell r="B5467" t="str">
            <v>E05001362</v>
          </cell>
        </row>
        <row r="5468">
          <cell r="A5468" t="str">
            <v>Shipley Park, Horsley &amp; Horsley Woodhouse</v>
          </cell>
          <cell r="B5468" t="str">
            <v>E05008524</v>
          </cell>
        </row>
        <row r="5469">
          <cell r="A5469" t="str">
            <v>Shipley View</v>
          </cell>
          <cell r="B5469" t="str">
            <v>E05010620</v>
          </cell>
        </row>
        <row r="5470">
          <cell r="A5470" t="str">
            <v>Shipston North</v>
          </cell>
          <cell r="B5470" t="str">
            <v>E05010199</v>
          </cell>
        </row>
        <row r="5471">
          <cell r="A5471" t="str">
            <v>Shipston South</v>
          </cell>
          <cell r="B5471" t="str">
            <v>E05010200</v>
          </cell>
        </row>
        <row r="5472">
          <cell r="A5472" t="str">
            <v>Shirebrook East</v>
          </cell>
          <cell r="B5472" t="str">
            <v>E05003314</v>
          </cell>
        </row>
        <row r="5473">
          <cell r="A5473" t="str">
            <v>Shirebrook Langwith</v>
          </cell>
          <cell r="B5473" t="str">
            <v>E05003315</v>
          </cell>
        </row>
        <row r="5474">
          <cell r="A5474" t="str">
            <v>Shirebrook North West</v>
          </cell>
          <cell r="B5474" t="str">
            <v>E05003316</v>
          </cell>
        </row>
        <row r="5475">
          <cell r="A5475" t="str">
            <v>Shirebrook South East</v>
          </cell>
          <cell r="B5475" t="str">
            <v>E05003317</v>
          </cell>
        </row>
        <row r="5476">
          <cell r="A5476" t="str">
            <v>Shirebrook South West</v>
          </cell>
          <cell r="B5476" t="str">
            <v>E05003318</v>
          </cell>
        </row>
        <row r="5477">
          <cell r="A5477" t="str">
            <v>Shiregreen &amp; Brightside</v>
          </cell>
          <cell r="B5477" t="str">
            <v>E05010878</v>
          </cell>
        </row>
        <row r="5478">
          <cell r="A5478" t="str">
            <v>Shirland</v>
          </cell>
          <cell r="B5478" t="str">
            <v>E05003437</v>
          </cell>
        </row>
        <row r="5479">
          <cell r="A5479" t="str">
            <v>Shirley</v>
          </cell>
          <cell r="B5479" t="str">
            <v>E05000163</v>
          </cell>
        </row>
        <row r="5480">
          <cell r="A5480" t="str">
            <v>Shirley East</v>
          </cell>
          <cell r="B5480" t="str">
            <v>E05001296</v>
          </cell>
        </row>
        <row r="5481">
          <cell r="A5481" t="str">
            <v>Shirley South</v>
          </cell>
          <cell r="B5481" t="str">
            <v>E05001297</v>
          </cell>
        </row>
        <row r="5482">
          <cell r="A5482" t="str">
            <v>Shirley West</v>
          </cell>
          <cell r="B5482" t="str">
            <v>E05001298</v>
          </cell>
        </row>
        <row r="5483">
          <cell r="A5483" t="str">
            <v>Shobnall</v>
          </cell>
          <cell r="B5483" t="str">
            <v>E05006930</v>
          </cell>
        </row>
        <row r="5484">
          <cell r="A5484" t="str">
            <v>Shoeburyness</v>
          </cell>
          <cell r="B5484" t="str">
            <v>E05002222</v>
          </cell>
        </row>
        <row r="5485">
          <cell r="A5485" t="str">
            <v>Sholing</v>
          </cell>
          <cell r="B5485" t="str">
            <v>E05002468</v>
          </cell>
        </row>
        <row r="5486">
          <cell r="A5486" t="str">
            <v>Shooters Hill</v>
          </cell>
          <cell r="B5486" t="str">
            <v>E05000227</v>
          </cell>
        </row>
        <row r="5487">
          <cell r="A5487" t="str">
            <v>Shorne, Cobham &amp; Luddesdown</v>
          </cell>
          <cell r="B5487" t="str">
            <v>E05004977</v>
          </cell>
        </row>
        <row r="5488">
          <cell r="A5488" t="str">
            <v>Short Heath</v>
          </cell>
          <cell r="B5488" t="str">
            <v>E05001317</v>
          </cell>
        </row>
        <row r="5489">
          <cell r="A5489" t="str">
            <v>Shortlands</v>
          </cell>
          <cell r="B5489" t="str">
            <v>E05000126</v>
          </cell>
        </row>
        <row r="5490">
          <cell r="A5490" t="str">
            <v>Shottery</v>
          </cell>
          <cell r="B5490" t="str">
            <v>E05010201</v>
          </cell>
        </row>
        <row r="5491">
          <cell r="A5491" t="str">
            <v>Shotton &amp; South Hetton</v>
          </cell>
          <cell r="B5491" t="str">
            <v>E05009081</v>
          </cell>
        </row>
        <row r="5492">
          <cell r="A5492" t="str">
            <v>Shropshire</v>
          </cell>
          <cell r="B5492" t="str">
            <v>E06000051</v>
          </cell>
        </row>
        <row r="5493">
          <cell r="A5493" t="str">
            <v>Shrub End</v>
          </cell>
          <cell r="B5493" t="str">
            <v>E05010840</v>
          </cell>
        </row>
        <row r="5494">
          <cell r="A5494" t="str">
            <v>Shurdington</v>
          </cell>
          <cell r="B5494" t="str">
            <v>E05008573</v>
          </cell>
        </row>
        <row r="5495">
          <cell r="A5495" t="str">
            <v>Sibsey &amp; Stickney</v>
          </cell>
          <cell r="B5495" t="str">
            <v>E05009898</v>
          </cell>
        </row>
        <row r="5496">
          <cell r="A5496" t="str">
            <v>Sidcup</v>
          </cell>
          <cell r="B5496" t="str">
            <v>E05000083</v>
          </cell>
        </row>
        <row r="5497">
          <cell r="A5497" t="str">
            <v>Siddington &amp; Cerney Rural</v>
          </cell>
          <cell r="B5497" t="str">
            <v>E05010717</v>
          </cell>
        </row>
        <row r="5498">
          <cell r="A5498" t="str">
            <v>Sidemoor</v>
          </cell>
          <cell r="B5498" t="str">
            <v>E05009848</v>
          </cell>
        </row>
        <row r="5499">
          <cell r="A5499" t="str">
            <v>Sidlesham</v>
          </cell>
          <cell r="B5499" t="str">
            <v>E05007624</v>
          </cell>
        </row>
        <row r="5500">
          <cell r="A5500" t="str">
            <v>Sidley</v>
          </cell>
          <cell r="B5500" t="str">
            <v>E05003984</v>
          </cell>
        </row>
        <row r="5501">
          <cell r="A5501" t="str">
            <v>Sidmouth Rural</v>
          </cell>
          <cell r="B5501" t="str">
            <v>E05003483</v>
          </cell>
        </row>
        <row r="5502">
          <cell r="A5502" t="str">
            <v>Sidmouth Sidford</v>
          </cell>
          <cell r="B5502" t="str">
            <v>E05003484</v>
          </cell>
        </row>
        <row r="5503">
          <cell r="A5503" t="str">
            <v>Sidmouth Town</v>
          </cell>
          <cell r="B5503" t="str">
            <v>E05003485</v>
          </cell>
        </row>
        <row r="5504">
          <cell r="A5504" t="str">
            <v>Sidney Sussex</v>
          </cell>
          <cell r="B5504" t="str">
            <v>E05001722</v>
          </cell>
        </row>
        <row r="5505">
          <cell r="A5505" t="str">
            <v>Sileby</v>
          </cell>
          <cell r="B5505" t="str">
            <v>E05005448</v>
          </cell>
        </row>
        <row r="5506">
          <cell r="A5506" t="str">
            <v>Silhill</v>
          </cell>
          <cell r="B5506" t="str">
            <v>E05001299</v>
          </cell>
        </row>
        <row r="5507">
          <cell r="A5507" t="str">
            <v>Silksworth</v>
          </cell>
          <cell r="B5507" t="str">
            <v>E05001171</v>
          </cell>
        </row>
        <row r="5508">
          <cell r="A5508" t="str">
            <v>Silloth</v>
          </cell>
          <cell r="B5508" t="str">
            <v>E05003137</v>
          </cell>
        </row>
        <row r="5509">
          <cell r="A5509" t="str">
            <v>Silsoe &amp; Shillington</v>
          </cell>
          <cell r="B5509" t="str">
            <v>E05008804</v>
          </cell>
        </row>
        <row r="5510">
          <cell r="A5510" t="str">
            <v>Silver End &amp; Cressing</v>
          </cell>
          <cell r="B5510" t="str">
            <v>E05010381</v>
          </cell>
        </row>
        <row r="5511">
          <cell r="A5511" t="str">
            <v>Silverdale</v>
          </cell>
          <cell r="B5511" t="str">
            <v>E05009611</v>
          </cell>
        </row>
        <row r="5512">
          <cell r="A5512" t="str">
            <v>Silverdale &amp; Parksite</v>
          </cell>
          <cell r="B5512" t="str">
            <v>E05006982</v>
          </cell>
        </row>
        <row r="5513">
          <cell r="A5513" t="str">
            <v>Silverhill</v>
          </cell>
          <cell r="B5513" t="str">
            <v>E05003941</v>
          </cell>
        </row>
        <row r="5514">
          <cell r="A5514" t="str">
            <v>Silverstone</v>
          </cell>
          <cell r="B5514" t="str">
            <v>E05006047</v>
          </cell>
        </row>
        <row r="5515">
          <cell r="A5515" t="str">
            <v>Silverton</v>
          </cell>
          <cell r="B5515" t="str">
            <v>E05003525</v>
          </cell>
        </row>
        <row r="5516">
          <cell r="A5516" t="str">
            <v>Silverwood</v>
          </cell>
          <cell r="B5516" t="str">
            <v>E05001031</v>
          </cell>
        </row>
        <row r="5517">
          <cell r="A5517" t="str">
            <v>Simmondley</v>
          </cell>
          <cell r="B5517" t="str">
            <v>E05010645</v>
          </cell>
        </row>
        <row r="5518">
          <cell r="A5518" t="str">
            <v>Simonside &amp; Rekendyke</v>
          </cell>
          <cell r="B5518" t="str">
            <v>E05001148</v>
          </cell>
        </row>
        <row r="5519">
          <cell r="A5519" t="str">
            <v>Sinfin</v>
          </cell>
          <cell r="B5519" t="str">
            <v>E05001782</v>
          </cell>
        </row>
        <row r="5520">
          <cell r="A5520" t="str">
            <v>Singleton &amp; Greenhalgh</v>
          </cell>
          <cell r="B5520" t="str">
            <v>E05005203</v>
          </cell>
        </row>
        <row r="5521">
          <cell r="A5521" t="str">
            <v>Singleton South</v>
          </cell>
          <cell r="B5521" t="str">
            <v>E05004889</v>
          </cell>
        </row>
        <row r="5522">
          <cell r="A5522" t="str">
            <v>Singlewell</v>
          </cell>
          <cell r="B5522" t="str">
            <v>E05004978</v>
          </cell>
        </row>
        <row r="5523">
          <cell r="A5523" t="str">
            <v>Sinnington</v>
          </cell>
          <cell r="B5523" t="str">
            <v>E05006314</v>
          </cell>
        </row>
        <row r="5524">
          <cell r="A5524" t="str">
            <v>Sir Moses Montefiore</v>
          </cell>
          <cell r="B5524" t="str">
            <v>E05005099</v>
          </cell>
        </row>
        <row r="5525">
          <cell r="A5525" t="str">
            <v>Siston</v>
          </cell>
          <cell r="B5525" t="str">
            <v>E05002068</v>
          </cell>
        </row>
        <row r="5526">
          <cell r="A5526" t="str">
            <v>Sitwell</v>
          </cell>
          <cell r="B5526" t="str">
            <v>E05001032</v>
          </cell>
        </row>
        <row r="5527">
          <cell r="A5527" t="str">
            <v>Skegby</v>
          </cell>
          <cell r="B5527" t="str">
            <v>E05010690</v>
          </cell>
        </row>
        <row r="5528">
          <cell r="A5528" t="str">
            <v>Skellingthorpe</v>
          </cell>
          <cell r="B5528" t="str">
            <v>E05005637</v>
          </cell>
        </row>
        <row r="5529">
          <cell r="A5529" t="str">
            <v>Skelmersdale North</v>
          </cell>
          <cell r="B5529" t="str">
            <v>E05005374</v>
          </cell>
        </row>
        <row r="5530">
          <cell r="A5530" t="str">
            <v>Skelmersdale South</v>
          </cell>
          <cell r="B5530" t="str">
            <v>E05005375</v>
          </cell>
        </row>
        <row r="5531">
          <cell r="A5531" t="str">
            <v>Skelton</v>
          </cell>
          <cell r="B5531" t="str">
            <v>E05001521</v>
          </cell>
        </row>
        <row r="5532">
          <cell r="A5532" t="str">
            <v>Skerton East</v>
          </cell>
          <cell r="B5532" t="str">
            <v>E05009612</v>
          </cell>
        </row>
        <row r="5533">
          <cell r="A5533" t="str">
            <v>Skerton West</v>
          </cell>
          <cell r="B5533" t="str">
            <v>E05009613</v>
          </cell>
        </row>
        <row r="5534">
          <cell r="A5534" t="str">
            <v>Skipton East</v>
          </cell>
          <cell r="B5534" t="str">
            <v>E05009667</v>
          </cell>
        </row>
        <row r="5535">
          <cell r="A5535" t="str">
            <v>Skipton North</v>
          </cell>
          <cell r="B5535" t="str">
            <v>E05009668</v>
          </cell>
        </row>
        <row r="5536">
          <cell r="A5536" t="str">
            <v>Skipton South</v>
          </cell>
          <cell r="B5536" t="str">
            <v>E05006203</v>
          </cell>
        </row>
        <row r="5537">
          <cell r="A5537" t="str">
            <v>Skipton West</v>
          </cell>
          <cell r="B5537" t="str">
            <v>E05009669</v>
          </cell>
        </row>
        <row r="5538">
          <cell r="A5538" t="str">
            <v>Skirbeck</v>
          </cell>
          <cell r="B5538" t="str">
            <v>E05009628</v>
          </cell>
        </row>
        <row r="5539">
          <cell r="A5539" t="str">
            <v>Skircoat</v>
          </cell>
          <cell r="B5539" t="str">
            <v>E05001383</v>
          </cell>
        </row>
        <row r="5540">
          <cell r="A5540" t="str">
            <v>Slade</v>
          </cell>
          <cell r="B5540" t="str">
            <v>E05006001</v>
          </cell>
        </row>
        <row r="5541">
          <cell r="A5541" t="str">
            <v>Slade Lode</v>
          </cell>
          <cell r="B5541" t="str">
            <v>E05009509</v>
          </cell>
        </row>
        <row r="5542">
          <cell r="A5542" t="str">
            <v>Sleaford Castle</v>
          </cell>
          <cell r="B5542" t="str">
            <v>E05005638</v>
          </cell>
        </row>
        <row r="5543">
          <cell r="A5543" t="str">
            <v>Sleaford Holdingham</v>
          </cell>
          <cell r="B5543" t="str">
            <v>E05005639</v>
          </cell>
        </row>
        <row r="5544">
          <cell r="A5544" t="str">
            <v>Sleaford Navigation</v>
          </cell>
          <cell r="B5544" t="str">
            <v>E05005640</v>
          </cell>
        </row>
        <row r="5545">
          <cell r="A5545" t="str">
            <v>Sleaford Quarrington &amp; Mareham</v>
          </cell>
          <cell r="B5545" t="str">
            <v>E05005641</v>
          </cell>
        </row>
        <row r="5546">
          <cell r="A5546" t="str">
            <v>Sleaford Westholme</v>
          </cell>
          <cell r="B5546" t="str">
            <v>E05005642</v>
          </cell>
        </row>
        <row r="5547">
          <cell r="A5547" t="str">
            <v>Sleekburn</v>
          </cell>
          <cell r="B5547" t="str">
            <v>E05009152</v>
          </cell>
        </row>
        <row r="5548">
          <cell r="A5548" t="str">
            <v>Slideslow</v>
          </cell>
          <cell r="B5548" t="str">
            <v>E05009849</v>
          </cell>
        </row>
        <row r="5549">
          <cell r="A5549" t="str">
            <v>Slough</v>
          </cell>
          <cell r="B5549" t="str">
            <v>E06000039</v>
          </cell>
        </row>
        <row r="5550">
          <cell r="A5550" t="str">
            <v>Smallbridge &amp; Firgrove</v>
          </cell>
          <cell r="B5550" t="str">
            <v>E05000753</v>
          </cell>
        </row>
        <row r="5551">
          <cell r="A5551" t="str">
            <v>Smethwick</v>
          </cell>
          <cell r="B5551" t="str">
            <v>E05001277</v>
          </cell>
        </row>
        <row r="5552">
          <cell r="A5552" t="str">
            <v>Smith's Wood</v>
          </cell>
          <cell r="B5552" t="str">
            <v>E05001300</v>
          </cell>
        </row>
        <row r="5553">
          <cell r="A5553" t="str">
            <v>Smithills</v>
          </cell>
          <cell r="B5553" t="str">
            <v>E05000666</v>
          </cell>
        </row>
        <row r="5554">
          <cell r="A5554" t="str">
            <v>Snaith, Airmyn, Rawcliffe &amp; Marshland</v>
          </cell>
          <cell r="B5554" t="str">
            <v>E05001706</v>
          </cell>
        </row>
        <row r="5555">
          <cell r="A5555" t="str">
            <v>Snaresbrook</v>
          </cell>
          <cell r="B5555" t="str">
            <v>E05000513</v>
          </cell>
        </row>
        <row r="5556">
          <cell r="A5556" t="str">
            <v>Snettisham</v>
          </cell>
          <cell r="B5556" t="str">
            <v>E05005828</v>
          </cell>
        </row>
        <row r="5557">
          <cell r="A5557" t="str">
            <v>Sneyd Green</v>
          </cell>
          <cell r="B5557" t="str">
            <v>E05008747</v>
          </cell>
        </row>
        <row r="5558">
          <cell r="A5558" t="str">
            <v>Snibston North</v>
          </cell>
          <cell r="B5558" t="str">
            <v>E05010122</v>
          </cell>
        </row>
        <row r="5559">
          <cell r="A5559" t="str">
            <v>Snibston South</v>
          </cell>
          <cell r="B5559" t="str">
            <v>E05010123</v>
          </cell>
        </row>
        <row r="5560">
          <cell r="A5560" t="str">
            <v>Snitterfield</v>
          </cell>
          <cell r="B5560" t="str">
            <v>E05010202</v>
          </cell>
        </row>
        <row r="5561">
          <cell r="A5561" t="str">
            <v>Snodland East &amp; Ham Hill</v>
          </cell>
          <cell r="B5561" t="str">
            <v>E05009585</v>
          </cell>
        </row>
        <row r="5562">
          <cell r="A5562" t="str">
            <v>Snodland West &amp; Holborough Lakes</v>
          </cell>
          <cell r="B5562" t="str">
            <v>E05009586</v>
          </cell>
        </row>
        <row r="5563">
          <cell r="A5563" t="str">
            <v>Soham North</v>
          </cell>
          <cell r="B5563" t="str">
            <v>E05002730</v>
          </cell>
        </row>
        <row r="5564">
          <cell r="A5564" t="str">
            <v>Soham South</v>
          </cell>
          <cell r="B5564" t="str">
            <v>E05002731</v>
          </cell>
        </row>
        <row r="5565">
          <cell r="A5565" t="str">
            <v>Soho</v>
          </cell>
          <cell r="B5565" t="str">
            <v>E05001205</v>
          </cell>
        </row>
        <row r="5566">
          <cell r="A5566" t="str">
            <v>Soho &amp; Victoria</v>
          </cell>
          <cell r="B5566" t="str">
            <v>E05001278</v>
          </cell>
        </row>
        <row r="5567">
          <cell r="A5567" t="str">
            <v>Solihull</v>
          </cell>
          <cell r="B5567" t="str">
            <v>E08000029</v>
          </cell>
        </row>
        <row r="5568">
          <cell r="A5568" t="str">
            <v>Solway</v>
          </cell>
          <cell r="B5568" t="str">
            <v>E05003138</v>
          </cell>
        </row>
        <row r="5569">
          <cell r="A5569" t="str">
            <v>Somerby</v>
          </cell>
          <cell r="B5569" t="str">
            <v>E05005508</v>
          </cell>
        </row>
        <row r="5570">
          <cell r="A5570" t="str">
            <v>Somercotes</v>
          </cell>
          <cell r="B5570" t="str">
            <v>E05003299</v>
          </cell>
        </row>
        <row r="5571">
          <cell r="A5571" t="str">
            <v>Somersham</v>
          </cell>
          <cell r="B5571" t="str">
            <v>E05008938</v>
          </cell>
        </row>
        <row r="5572">
          <cell r="A5572" t="str">
            <v>Sonning</v>
          </cell>
          <cell r="B5572" t="str">
            <v>E05002390</v>
          </cell>
        </row>
        <row r="5573">
          <cell r="A5573" t="str">
            <v>Sonning Common</v>
          </cell>
          <cell r="B5573" t="str">
            <v>E05009748</v>
          </cell>
        </row>
        <row r="5574">
          <cell r="A5574" t="str">
            <v>Sopwell</v>
          </cell>
          <cell r="B5574" t="str">
            <v>E05004802</v>
          </cell>
        </row>
        <row r="5575">
          <cell r="A5575" t="str">
            <v>South</v>
          </cell>
          <cell r="B5575" t="str">
            <v>E05001723</v>
          </cell>
        </row>
        <row r="5576">
          <cell r="A5576" t="str">
            <v>South Acton</v>
          </cell>
          <cell r="B5576" t="str">
            <v>E05000188</v>
          </cell>
        </row>
        <row r="5577">
          <cell r="A5577" t="str">
            <v>South &amp; West Lynn</v>
          </cell>
          <cell r="B5577" t="str">
            <v>E05005829</v>
          </cell>
        </row>
        <row r="5578">
          <cell r="A5578" t="str">
            <v>South Bank</v>
          </cell>
          <cell r="B5578" t="str">
            <v>E05001522</v>
          </cell>
        </row>
        <row r="5579">
          <cell r="A5579" t="str">
            <v>South Bermondsey</v>
          </cell>
          <cell r="B5579" t="str">
            <v>E05000550</v>
          </cell>
        </row>
        <row r="5580">
          <cell r="A5580" t="str">
            <v>South Blyth</v>
          </cell>
          <cell r="B5580" t="str">
            <v>E05009153</v>
          </cell>
        </row>
        <row r="5581">
          <cell r="A5581" t="str">
            <v>South Bredon Hill</v>
          </cell>
          <cell r="B5581" t="str">
            <v>E05007924</v>
          </cell>
        </row>
        <row r="5582">
          <cell r="A5582" t="str">
            <v>South Brent</v>
          </cell>
          <cell r="B5582" t="str">
            <v>E05010142</v>
          </cell>
        </row>
        <row r="5583">
          <cell r="A5583" t="str">
            <v>South Bucks</v>
          </cell>
          <cell r="B5583" t="str">
            <v>E07000006</v>
          </cell>
        </row>
        <row r="5584">
          <cell r="A5584" t="str">
            <v>South Camberwell</v>
          </cell>
          <cell r="B5584" t="str">
            <v>E05000551</v>
          </cell>
        </row>
        <row r="5585">
          <cell r="A5585" t="str">
            <v>South Cambridgeshire</v>
          </cell>
          <cell r="B5585" t="str">
            <v>E07000012</v>
          </cell>
        </row>
        <row r="5586">
          <cell r="A5586" t="str">
            <v>South Cerney Village</v>
          </cell>
          <cell r="B5586" t="str">
            <v>E05010718</v>
          </cell>
        </row>
        <row r="5587">
          <cell r="A5587" t="str">
            <v>South Chafford</v>
          </cell>
          <cell r="B5587" t="str">
            <v>E05002241</v>
          </cell>
        </row>
        <row r="5588">
          <cell r="A5588" t="str">
            <v>South Cosford</v>
          </cell>
          <cell r="B5588" t="str">
            <v>E05007098</v>
          </cell>
        </row>
        <row r="5589">
          <cell r="A5589" t="str">
            <v>South Derbyshire</v>
          </cell>
          <cell r="B5589" t="str">
            <v>E07000039</v>
          </cell>
        </row>
        <row r="5590">
          <cell r="A5590" t="str">
            <v>South Downham</v>
          </cell>
          <cell r="B5590" t="str">
            <v>E05005830</v>
          </cell>
        </row>
        <row r="5591">
          <cell r="A5591" t="str">
            <v>South East Holderness</v>
          </cell>
          <cell r="B5591" t="str">
            <v>E05001707</v>
          </cell>
        </row>
        <row r="5592">
          <cell r="A5592" t="str">
            <v>South Elmsall &amp; South Kirkby</v>
          </cell>
          <cell r="B5592" t="str">
            <v>E05001457</v>
          </cell>
        </row>
        <row r="5593">
          <cell r="A5593" t="str">
            <v>South Gloucestershire</v>
          </cell>
          <cell r="B5593" t="str">
            <v>E06000025</v>
          </cell>
        </row>
        <row r="5594">
          <cell r="A5594" t="str">
            <v>South Ham</v>
          </cell>
          <cell r="B5594" t="str">
            <v>E05004453</v>
          </cell>
        </row>
        <row r="5595">
          <cell r="A5595" t="str">
            <v>South Hams</v>
          </cell>
          <cell r="B5595" t="str">
            <v>E07000044</v>
          </cell>
        </row>
        <row r="5596">
          <cell r="A5596" t="str">
            <v>South Hanningfield, Stock &amp; Margaretting</v>
          </cell>
          <cell r="B5596" t="str">
            <v>E05004112</v>
          </cell>
        </row>
        <row r="5597">
          <cell r="A5597" t="str">
            <v>South Heaton</v>
          </cell>
          <cell r="B5597" t="str">
            <v>E05001106</v>
          </cell>
        </row>
        <row r="5598">
          <cell r="A5598" t="str">
            <v>South Holland</v>
          </cell>
          <cell r="B5598" t="str">
            <v>E07000140</v>
          </cell>
        </row>
        <row r="5599">
          <cell r="A5599" t="str">
            <v>South Hornchurch</v>
          </cell>
          <cell r="B5599" t="str">
            <v>E05000321</v>
          </cell>
        </row>
        <row r="5600">
          <cell r="A5600" t="str">
            <v>South Hunsley</v>
          </cell>
          <cell r="B5600" t="str">
            <v>E05001708</v>
          </cell>
        </row>
        <row r="5601">
          <cell r="A5601" t="str">
            <v>South Jesmond</v>
          </cell>
          <cell r="B5601" t="str">
            <v>E05001107</v>
          </cell>
        </row>
        <row r="5602">
          <cell r="A5602" t="str">
            <v>South Kesteven</v>
          </cell>
          <cell r="B5602" t="str">
            <v>E07000141</v>
          </cell>
        </row>
        <row r="5603">
          <cell r="A5603" t="str">
            <v>South Lake</v>
          </cell>
          <cell r="B5603" t="str">
            <v>E05002391</v>
          </cell>
        </row>
        <row r="5604">
          <cell r="A5604" t="str">
            <v>South Lakeland</v>
          </cell>
          <cell r="B5604" t="str">
            <v>E07000031</v>
          </cell>
        </row>
        <row r="5605">
          <cell r="A5605" t="str">
            <v>South Middleton</v>
          </cell>
          <cell r="B5605" t="str">
            <v>E05000754</v>
          </cell>
        </row>
        <row r="5606">
          <cell r="A5606" t="str">
            <v>South Milford</v>
          </cell>
          <cell r="B5606" t="str">
            <v>E05010059</v>
          </cell>
        </row>
        <row r="5607">
          <cell r="A5607" t="str">
            <v>South Molton</v>
          </cell>
          <cell r="B5607" t="str">
            <v>E05003557</v>
          </cell>
        </row>
        <row r="5608">
          <cell r="A5608" t="str">
            <v>South Norfolk</v>
          </cell>
          <cell r="B5608" t="str">
            <v>E07000149</v>
          </cell>
        </row>
        <row r="5609">
          <cell r="A5609" t="str">
            <v>South Normanton East</v>
          </cell>
          <cell r="B5609" t="str">
            <v>E05003319</v>
          </cell>
        </row>
        <row r="5610">
          <cell r="A5610" t="str">
            <v>South Normanton West</v>
          </cell>
          <cell r="B5610" t="str">
            <v>E05003320</v>
          </cell>
        </row>
        <row r="5611">
          <cell r="A5611" t="str">
            <v>South Northamptonshire</v>
          </cell>
          <cell r="B5611" t="str">
            <v>E07000155</v>
          </cell>
        </row>
        <row r="5612">
          <cell r="A5612" t="str">
            <v>South Norwood</v>
          </cell>
          <cell r="B5612" t="str">
            <v>E05000164</v>
          </cell>
        </row>
        <row r="5613">
          <cell r="A5613" t="str">
            <v>South Oxfordshire</v>
          </cell>
          <cell r="B5613" t="str">
            <v>E07000179</v>
          </cell>
        </row>
        <row r="5614">
          <cell r="A5614" t="str">
            <v>South Oxhey</v>
          </cell>
          <cell r="B5614" t="str">
            <v>E05009437</v>
          </cell>
        </row>
        <row r="5615">
          <cell r="A5615" t="str">
            <v>South Park &amp; Woodhatch</v>
          </cell>
          <cell r="B5615" t="str">
            <v>E05007345</v>
          </cell>
        </row>
        <row r="5616">
          <cell r="A5616" t="str">
            <v>South Petherton</v>
          </cell>
          <cell r="B5616" t="str">
            <v>E05006846</v>
          </cell>
        </row>
        <row r="5617">
          <cell r="A5617" t="str">
            <v>South Portslade</v>
          </cell>
          <cell r="B5617" t="str">
            <v>E05002435</v>
          </cell>
        </row>
        <row r="5618">
          <cell r="A5618" t="str">
            <v>South Ribble</v>
          </cell>
          <cell r="B5618" t="str">
            <v>E07000126</v>
          </cell>
        </row>
        <row r="5619">
          <cell r="A5619" t="str">
            <v>South Richmond</v>
          </cell>
          <cell r="B5619" t="str">
            <v>E05000528</v>
          </cell>
        </row>
        <row r="5620">
          <cell r="A5620" t="str">
            <v>South Ruislip</v>
          </cell>
          <cell r="B5620" t="str">
            <v>E05000338</v>
          </cell>
        </row>
        <row r="5621">
          <cell r="A5621" t="str">
            <v>South Somerset</v>
          </cell>
          <cell r="B5621" t="str">
            <v>E07000189</v>
          </cell>
        </row>
        <row r="5622">
          <cell r="A5622" t="str">
            <v>South Staffordshire</v>
          </cell>
          <cell r="B5622" t="str">
            <v>E07000196</v>
          </cell>
        </row>
        <row r="5623">
          <cell r="A5623" t="str">
            <v>South Tawton</v>
          </cell>
          <cell r="B5623" t="str">
            <v>E05010563</v>
          </cell>
        </row>
        <row r="5624">
          <cell r="A5624" t="str">
            <v>South Twickenham</v>
          </cell>
          <cell r="B5624" t="str">
            <v>E05000529</v>
          </cell>
        </row>
        <row r="5625">
          <cell r="A5625" t="str">
            <v>South Tynedale</v>
          </cell>
          <cell r="B5625" t="str">
            <v>E05009154</v>
          </cell>
        </row>
        <row r="5626">
          <cell r="A5626" t="str">
            <v>South Tyneside</v>
          </cell>
          <cell r="B5626" t="str">
            <v>E08000023</v>
          </cell>
        </row>
        <row r="5627">
          <cell r="A5627" t="str">
            <v>South Weald</v>
          </cell>
          <cell r="B5627" t="str">
            <v>E05004079</v>
          </cell>
        </row>
        <row r="5628">
          <cell r="A5628" t="str">
            <v>South West Holderness</v>
          </cell>
          <cell r="B5628" t="str">
            <v>E05001709</v>
          </cell>
        </row>
        <row r="5629">
          <cell r="A5629" t="str">
            <v>South West Parishes</v>
          </cell>
          <cell r="B5629" t="str">
            <v>E05003300</v>
          </cell>
        </row>
        <row r="5630">
          <cell r="A5630" t="str">
            <v>South Wigston</v>
          </cell>
          <cell r="B5630" t="str">
            <v>E05005536</v>
          </cell>
        </row>
        <row r="5631">
          <cell r="A5631" t="str">
            <v>South Willesborough</v>
          </cell>
          <cell r="B5631" t="str">
            <v>E05004890</v>
          </cell>
        </row>
        <row r="5632">
          <cell r="A5632" t="str">
            <v>South Woodham-Chetwood &amp; Collingwood</v>
          </cell>
          <cell r="B5632" t="str">
            <v>E05004113</v>
          </cell>
        </row>
        <row r="5633">
          <cell r="A5633" t="str">
            <v>South Woodham-Elmwood &amp; Woodville</v>
          </cell>
          <cell r="B5633" t="str">
            <v>E05004114</v>
          </cell>
        </row>
        <row r="5634">
          <cell r="A5634" t="str">
            <v>South Wootton</v>
          </cell>
          <cell r="B5634" t="str">
            <v>E05009658</v>
          </cell>
        </row>
        <row r="5635">
          <cell r="A5635" t="str">
            <v>South Yardley</v>
          </cell>
          <cell r="B5635" t="str">
            <v>E05001206</v>
          </cell>
        </row>
        <row r="5636">
          <cell r="A5636" t="str">
            <v>Southall Broadway</v>
          </cell>
          <cell r="B5636" t="str">
            <v>E05000189</v>
          </cell>
        </row>
        <row r="5637">
          <cell r="A5637" t="str">
            <v>Southall Green</v>
          </cell>
          <cell r="B5637" t="str">
            <v>E05000190</v>
          </cell>
        </row>
        <row r="5638">
          <cell r="A5638" t="str">
            <v>Southam North</v>
          </cell>
          <cell r="B5638" t="str">
            <v>E05010203</v>
          </cell>
        </row>
        <row r="5639">
          <cell r="A5639" t="str">
            <v>Southam South</v>
          </cell>
          <cell r="B5639" t="str">
            <v>E05010204</v>
          </cell>
        </row>
        <row r="5640">
          <cell r="A5640" t="str">
            <v>Southampton</v>
          </cell>
          <cell r="B5640" t="str">
            <v>E06000045</v>
          </cell>
        </row>
        <row r="5641">
          <cell r="A5641" t="str">
            <v>Southborough &amp; High Brooms</v>
          </cell>
          <cell r="B5641" t="str">
            <v>E05005147</v>
          </cell>
        </row>
        <row r="5642">
          <cell r="A5642" t="str">
            <v>Southborough North</v>
          </cell>
          <cell r="B5642" t="str">
            <v>E05005148</v>
          </cell>
        </row>
        <row r="5643">
          <cell r="A5643" t="str">
            <v>Southbourne</v>
          </cell>
          <cell r="B5643" t="str">
            <v>E05007625</v>
          </cell>
        </row>
        <row r="5644">
          <cell r="A5644" t="str">
            <v>Southbury</v>
          </cell>
          <cell r="B5644" t="str">
            <v>E05000207</v>
          </cell>
        </row>
        <row r="5645">
          <cell r="A5645" t="str">
            <v>Southchurch</v>
          </cell>
          <cell r="B5645" t="str">
            <v>E05002223</v>
          </cell>
        </row>
        <row r="5646">
          <cell r="A5646" t="str">
            <v>Southcoates East</v>
          </cell>
          <cell r="B5646" t="str">
            <v>E05001683</v>
          </cell>
        </row>
        <row r="5647">
          <cell r="A5647" t="str">
            <v>Southcoates West</v>
          </cell>
          <cell r="B5647" t="str">
            <v>E05001684</v>
          </cell>
        </row>
        <row r="5648">
          <cell r="A5648" t="str">
            <v>Southcote</v>
          </cell>
          <cell r="B5648" t="str">
            <v>E05002331</v>
          </cell>
        </row>
        <row r="5649">
          <cell r="A5649" t="str">
            <v>Southcourt</v>
          </cell>
          <cell r="B5649" t="str">
            <v>E05010354</v>
          </cell>
        </row>
        <row r="5650">
          <cell r="A5650" t="str">
            <v>Southdown</v>
          </cell>
          <cell r="B5650" t="str">
            <v>E05001964</v>
          </cell>
        </row>
        <row r="5651">
          <cell r="A5651" t="str">
            <v>Southend-on-Sea</v>
          </cell>
          <cell r="B5651" t="str">
            <v>E06000033</v>
          </cell>
        </row>
        <row r="5652">
          <cell r="A5652" t="str">
            <v>Southey</v>
          </cell>
          <cell r="B5652" t="str">
            <v>E05010879</v>
          </cell>
        </row>
        <row r="5653">
          <cell r="A5653" t="str">
            <v>Southfield</v>
          </cell>
          <cell r="B5653" t="str">
            <v>E05000191</v>
          </cell>
        </row>
        <row r="5654">
          <cell r="A5654" t="str">
            <v>Southfields</v>
          </cell>
          <cell r="B5654" t="str">
            <v>E05000624</v>
          </cell>
        </row>
        <row r="5655">
          <cell r="A5655" t="str">
            <v>Southgate</v>
          </cell>
          <cell r="B5655" t="str">
            <v>E05000208</v>
          </cell>
        </row>
        <row r="5656">
          <cell r="A5656" t="str">
            <v>Southgate Green</v>
          </cell>
          <cell r="B5656" t="str">
            <v>E05000209</v>
          </cell>
        </row>
        <row r="5657">
          <cell r="A5657" t="str">
            <v>Southlands</v>
          </cell>
          <cell r="B5657" t="str">
            <v>E05007573</v>
          </cell>
        </row>
        <row r="5658">
          <cell r="A5658" t="str">
            <v>Southmead</v>
          </cell>
          <cell r="B5658" t="str">
            <v>E05010913</v>
          </cell>
        </row>
        <row r="5659">
          <cell r="A5659" t="str">
            <v>Southminster</v>
          </cell>
          <cell r="B5659" t="str">
            <v>E05004202</v>
          </cell>
        </row>
        <row r="5660">
          <cell r="A5660" t="str">
            <v>Southtown &amp; Cobholm</v>
          </cell>
          <cell r="B5660" t="str">
            <v>E05005798</v>
          </cell>
        </row>
        <row r="5661">
          <cell r="A5661" t="str">
            <v>Southville</v>
          </cell>
          <cell r="B5661" t="str">
            <v>E05010914</v>
          </cell>
        </row>
        <row r="5662">
          <cell r="A5662" t="str">
            <v>Southwark</v>
          </cell>
          <cell r="B5662" t="str">
            <v>E09000028</v>
          </cell>
        </row>
        <row r="5663">
          <cell r="A5663" t="str">
            <v>Southwater</v>
          </cell>
          <cell r="B5663" t="str">
            <v>E05010087</v>
          </cell>
        </row>
        <row r="5664">
          <cell r="A5664" t="str">
            <v>Southway</v>
          </cell>
          <cell r="B5664" t="str">
            <v>E05002095</v>
          </cell>
        </row>
        <row r="5665">
          <cell r="A5665" t="str">
            <v>Southwell</v>
          </cell>
          <cell r="B5665" t="str">
            <v>E05010081</v>
          </cell>
        </row>
        <row r="5666">
          <cell r="A5666" t="str">
            <v>Southwick</v>
          </cell>
          <cell r="B5666" t="str">
            <v>E05001172</v>
          </cell>
        </row>
        <row r="5667">
          <cell r="A5667" t="str">
            <v>Southwick &amp; Wickham</v>
          </cell>
          <cell r="B5667" t="str">
            <v>E05011006</v>
          </cell>
        </row>
        <row r="5668">
          <cell r="A5668" t="str">
            <v>Southwick Green</v>
          </cell>
          <cell r="B5668" t="str">
            <v>E05007574</v>
          </cell>
        </row>
        <row r="5669">
          <cell r="A5669" t="str">
            <v>Southwold &amp; Reydon</v>
          </cell>
          <cell r="B5669" t="str">
            <v>E05007245</v>
          </cell>
        </row>
        <row r="5670">
          <cell r="A5670" t="str">
            <v>Sovereign</v>
          </cell>
          <cell r="B5670" t="str">
            <v>E05003927</v>
          </cell>
        </row>
        <row r="5671">
          <cell r="A5671" t="str">
            <v>Sowerby &amp; Topcliffe</v>
          </cell>
          <cell r="B5671" t="str">
            <v>E05009685</v>
          </cell>
        </row>
        <row r="5672">
          <cell r="A5672" t="str">
            <v>Sowerby Bridge</v>
          </cell>
          <cell r="B5672" t="str">
            <v>E05001384</v>
          </cell>
        </row>
        <row r="5673">
          <cell r="A5673" t="str">
            <v>Spalding Castle</v>
          </cell>
          <cell r="B5673" t="str">
            <v>E05005653</v>
          </cell>
        </row>
        <row r="5674">
          <cell r="A5674" t="str">
            <v>Spalding Monks House</v>
          </cell>
          <cell r="B5674" t="str">
            <v>E05005654</v>
          </cell>
        </row>
        <row r="5675">
          <cell r="A5675" t="str">
            <v>Spalding St John's</v>
          </cell>
          <cell r="B5675" t="str">
            <v>E05005655</v>
          </cell>
        </row>
        <row r="5676">
          <cell r="A5676" t="str">
            <v>Spalding St Mary's</v>
          </cell>
          <cell r="B5676" t="str">
            <v>E05005656</v>
          </cell>
        </row>
        <row r="5677">
          <cell r="A5677" t="str">
            <v>Spalding St Paul's</v>
          </cell>
          <cell r="B5677" t="str">
            <v>E05005657</v>
          </cell>
        </row>
        <row r="5678">
          <cell r="A5678" t="str">
            <v>Spalding Wygate</v>
          </cell>
          <cell r="B5678" t="str">
            <v>E05005658</v>
          </cell>
        </row>
        <row r="5679">
          <cell r="A5679" t="str">
            <v>Sparkbrook</v>
          </cell>
          <cell r="B5679" t="str">
            <v>E05001207</v>
          </cell>
        </row>
        <row r="5680">
          <cell r="A5680" t="str">
            <v>Speen</v>
          </cell>
          <cell r="B5680" t="str">
            <v>E05002310</v>
          </cell>
        </row>
        <row r="5681">
          <cell r="A5681" t="str">
            <v>Speke-Garston</v>
          </cell>
          <cell r="B5681" t="str">
            <v>E05000909</v>
          </cell>
        </row>
        <row r="5682">
          <cell r="A5682" t="str">
            <v>Speldhurst &amp; Bidborough</v>
          </cell>
          <cell r="B5682" t="str">
            <v>E05005149</v>
          </cell>
        </row>
        <row r="5683">
          <cell r="A5683" t="str">
            <v>Spellowfields</v>
          </cell>
          <cell r="B5683" t="str">
            <v>E05009659</v>
          </cell>
        </row>
        <row r="5684">
          <cell r="A5684" t="str">
            <v>Spelthorne</v>
          </cell>
          <cell r="B5684" t="str">
            <v>E07000213</v>
          </cell>
        </row>
        <row r="5685">
          <cell r="A5685" t="str">
            <v>Spencer</v>
          </cell>
          <cell r="B5685" t="str">
            <v>E05008849</v>
          </cell>
        </row>
        <row r="5686">
          <cell r="A5686" t="str">
            <v>Spennymoor</v>
          </cell>
          <cell r="B5686" t="str">
            <v>E05009082</v>
          </cell>
        </row>
        <row r="5687">
          <cell r="A5687" t="str">
            <v>Spilsby</v>
          </cell>
          <cell r="B5687" t="str">
            <v>E05009899</v>
          </cell>
        </row>
        <row r="5688">
          <cell r="A5688" t="str">
            <v>Spinney Hills</v>
          </cell>
          <cell r="B5688" t="str">
            <v>E05010472</v>
          </cell>
        </row>
        <row r="5689">
          <cell r="A5689" t="str">
            <v>Spital</v>
          </cell>
          <cell r="B5689" t="str">
            <v>E05007072</v>
          </cell>
        </row>
        <row r="5690">
          <cell r="A5690" t="str">
            <v>Spitalfields &amp; Banglatown</v>
          </cell>
          <cell r="B5690" t="str">
            <v>E05009333</v>
          </cell>
        </row>
        <row r="5691">
          <cell r="A5691" t="str">
            <v>Spixworth with St Faiths</v>
          </cell>
          <cell r="B5691" t="str">
            <v>E05005776</v>
          </cell>
        </row>
        <row r="5692">
          <cell r="A5692" t="str">
            <v>Spofforth with Lower Wharfedale</v>
          </cell>
          <cell r="B5692" t="str">
            <v>E05006267</v>
          </cell>
        </row>
        <row r="5693">
          <cell r="A5693" t="str">
            <v>Spondon</v>
          </cell>
          <cell r="B5693" t="str">
            <v>E05001783</v>
          </cell>
        </row>
        <row r="5694">
          <cell r="A5694" t="str">
            <v>Spotland &amp; Falinge</v>
          </cell>
          <cell r="B5694" t="str">
            <v>E05000755</v>
          </cell>
        </row>
        <row r="5695">
          <cell r="A5695" t="str">
            <v>Spratton</v>
          </cell>
          <cell r="B5695" t="str">
            <v>E05009022</v>
          </cell>
        </row>
        <row r="5696">
          <cell r="A5696" t="str">
            <v>Spring Hill</v>
          </cell>
          <cell r="B5696" t="str">
            <v>E05005221</v>
          </cell>
        </row>
        <row r="5697">
          <cell r="A5697" t="str">
            <v>Spring Park</v>
          </cell>
          <cell r="B5697" t="str">
            <v>E05008850</v>
          </cell>
        </row>
        <row r="5698">
          <cell r="A5698" t="str">
            <v>Spring Vale</v>
          </cell>
          <cell r="B5698" t="str">
            <v>E05001336</v>
          </cell>
        </row>
        <row r="5699">
          <cell r="A5699" t="str">
            <v>Springbank</v>
          </cell>
          <cell r="B5699" t="str">
            <v>E05004304</v>
          </cell>
        </row>
        <row r="5700">
          <cell r="A5700" t="str">
            <v>Springfield</v>
          </cell>
          <cell r="B5700" t="str">
            <v>E05001208</v>
          </cell>
        </row>
        <row r="5701">
          <cell r="A5701" t="str">
            <v>Springfield North</v>
          </cell>
          <cell r="B5701" t="str">
            <v>E05004115</v>
          </cell>
        </row>
        <row r="5702">
          <cell r="A5702" t="str">
            <v>Springfields &amp; Trent Vale</v>
          </cell>
          <cell r="B5702" t="str">
            <v>E05008748</v>
          </cell>
        </row>
        <row r="5703">
          <cell r="A5703" t="str">
            <v>Springwood</v>
          </cell>
          <cell r="B5703" t="str">
            <v>E05005833</v>
          </cell>
        </row>
        <row r="5704">
          <cell r="A5704" t="str">
            <v>Sprites</v>
          </cell>
          <cell r="B5704" t="str">
            <v>E05007128</v>
          </cell>
        </row>
        <row r="5705">
          <cell r="A5705" t="str">
            <v>Sprotbrough</v>
          </cell>
          <cell r="B5705" t="str">
            <v>E05010743</v>
          </cell>
        </row>
        <row r="5706">
          <cell r="A5706" t="str">
            <v>Sprowston Central</v>
          </cell>
          <cell r="B5706" t="str">
            <v>E05005777</v>
          </cell>
        </row>
        <row r="5707">
          <cell r="A5707" t="str">
            <v>Sprowston East</v>
          </cell>
          <cell r="B5707" t="str">
            <v>E05005778</v>
          </cell>
        </row>
        <row r="5708">
          <cell r="A5708" t="str">
            <v>Squires Gate</v>
          </cell>
          <cell r="B5708" t="str">
            <v>E05001657</v>
          </cell>
        </row>
        <row r="5709">
          <cell r="A5709" t="str">
            <v>Squirrel's Heath</v>
          </cell>
          <cell r="B5709" t="str">
            <v>E05000322</v>
          </cell>
        </row>
        <row r="5710">
          <cell r="A5710" t="str">
            <v>St Agnes</v>
          </cell>
          <cell r="B5710" t="str">
            <v>E05009242</v>
          </cell>
        </row>
        <row r="5711">
          <cell r="A5711" t="str">
            <v>St Aidans</v>
          </cell>
          <cell r="B5711" t="str">
            <v>E05003174</v>
          </cell>
        </row>
        <row r="5712">
          <cell r="A5712" t="str">
            <v>St Albans</v>
          </cell>
          <cell r="B5712" t="str">
            <v>E07000240</v>
          </cell>
        </row>
        <row r="5713">
          <cell r="A5713" t="str">
            <v>St Alphege</v>
          </cell>
          <cell r="B5713" t="str">
            <v>E05001295</v>
          </cell>
        </row>
        <row r="5714">
          <cell r="A5714" t="str">
            <v>St Ambrose</v>
          </cell>
          <cell r="B5714" t="str">
            <v>E05010232</v>
          </cell>
        </row>
        <row r="5715">
          <cell r="A5715" t="str">
            <v>St Andrew's</v>
          </cell>
          <cell r="B5715" t="str">
            <v>E05000320</v>
          </cell>
        </row>
        <row r="5716">
          <cell r="A5716" t="str">
            <v>St Andrews</v>
          </cell>
          <cell r="B5716" t="str">
            <v>E05004111</v>
          </cell>
        </row>
        <row r="5717">
          <cell r="A5717" t="str">
            <v>St Ann's</v>
          </cell>
          <cell r="B5717" t="str">
            <v>E05000277</v>
          </cell>
        </row>
        <row r="5718">
          <cell r="A5718" t="str">
            <v>St Anne's</v>
          </cell>
          <cell r="B5718" t="str">
            <v>E05001165</v>
          </cell>
        </row>
        <row r="5719">
          <cell r="A5719" t="str">
            <v>St Anne's &amp; St John's</v>
          </cell>
          <cell r="B5719" t="str">
            <v>E05010839</v>
          </cell>
        </row>
        <row r="5720">
          <cell r="A5720" t="str">
            <v>St Anthony's</v>
          </cell>
          <cell r="B5720" t="str">
            <v>E05003926</v>
          </cell>
        </row>
        <row r="5721">
          <cell r="A5721" t="str">
            <v>St Austell Bay</v>
          </cell>
          <cell r="B5721" t="str">
            <v>E05009243</v>
          </cell>
        </row>
        <row r="5722">
          <cell r="A5722" t="str">
            <v>St Austell Bethel</v>
          </cell>
          <cell r="B5722" t="str">
            <v>E05009244</v>
          </cell>
        </row>
        <row r="5723">
          <cell r="A5723" t="str">
            <v>St Austell Gover</v>
          </cell>
          <cell r="B5723" t="str">
            <v>E05009245</v>
          </cell>
        </row>
        <row r="5724">
          <cell r="A5724" t="str">
            <v>St Austell Poltair</v>
          </cell>
          <cell r="B5724" t="str">
            <v>E05009246</v>
          </cell>
        </row>
        <row r="5725">
          <cell r="A5725" t="str">
            <v>St Barnabas</v>
          </cell>
          <cell r="B5725" t="str">
            <v>E05011001</v>
          </cell>
        </row>
        <row r="5726">
          <cell r="A5726" t="str">
            <v>St Bartholomew</v>
          </cell>
          <cell r="B5726" t="str">
            <v>E05011002</v>
          </cell>
        </row>
        <row r="5727">
          <cell r="A5727" t="str">
            <v>St Bartholomews</v>
          </cell>
          <cell r="B5727" t="str">
            <v>E05004253</v>
          </cell>
        </row>
        <row r="5728">
          <cell r="A5728" t="str">
            <v>St Bees</v>
          </cell>
          <cell r="B5728" t="str">
            <v>E05003202</v>
          </cell>
        </row>
        <row r="5729">
          <cell r="A5729" t="str">
            <v>St Benet</v>
          </cell>
          <cell r="B5729" t="str">
            <v>E05005865</v>
          </cell>
        </row>
        <row r="5730">
          <cell r="A5730" t="str">
            <v>St Blazey</v>
          </cell>
          <cell r="B5730" t="str">
            <v>E05009247</v>
          </cell>
        </row>
        <row r="5731">
          <cell r="A5731" t="str">
            <v>St Budeaux</v>
          </cell>
          <cell r="B5731" t="str">
            <v>E05002093</v>
          </cell>
        </row>
        <row r="5732">
          <cell r="A5732" t="str">
            <v>St Buryan</v>
          </cell>
          <cell r="B5732" t="str">
            <v>E05009248</v>
          </cell>
        </row>
        <row r="5733">
          <cell r="A5733" t="str">
            <v>St Catherine's &amp; Hurn</v>
          </cell>
          <cell r="B5733" t="str">
            <v>E05003668</v>
          </cell>
        </row>
        <row r="5734">
          <cell r="A5734" t="str">
            <v>St Chad's</v>
          </cell>
          <cell r="B5734" t="str">
            <v>E05001166</v>
          </cell>
        </row>
        <row r="5735">
          <cell r="A5735" t="str">
            <v>St Cleer</v>
          </cell>
          <cell r="B5735" t="str">
            <v>E05009249</v>
          </cell>
        </row>
        <row r="5736">
          <cell r="A5736" t="str">
            <v>St Clement</v>
          </cell>
          <cell r="B5736" t="str">
            <v>E05007888</v>
          </cell>
        </row>
        <row r="5737">
          <cell r="A5737" t="str">
            <v>St Clement's</v>
          </cell>
          <cell r="B5737" t="str">
            <v>E05006564</v>
          </cell>
        </row>
        <row r="5738">
          <cell r="A5738" t="str">
            <v>St Columb Major</v>
          </cell>
          <cell r="B5738" t="str">
            <v>E05009250</v>
          </cell>
        </row>
        <row r="5739">
          <cell r="A5739" t="str">
            <v>St Cuthbert Out North</v>
          </cell>
          <cell r="B5739" t="str">
            <v>E05006783</v>
          </cell>
        </row>
        <row r="5740">
          <cell r="A5740" t="str">
            <v>St David's</v>
          </cell>
          <cell r="B5740" t="str">
            <v>E05008846</v>
          </cell>
        </row>
        <row r="5741">
          <cell r="A5741" t="str">
            <v>St Dennis &amp; Nanpean</v>
          </cell>
          <cell r="B5741" t="str">
            <v>E05009251</v>
          </cell>
        </row>
        <row r="5742">
          <cell r="A5742" t="str">
            <v>St Dominick, Harrowbarrow &amp; Kelly Bray</v>
          </cell>
          <cell r="B5742" t="str">
            <v>E05009252</v>
          </cell>
        </row>
        <row r="5743">
          <cell r="A5743" t="str">
            <v>St Dunstan's</v>
          </cell>
          <cell r="B5743" t="str">
            <v>E05009329</v>
          </cell>
        </row>
        <row r="5744">
          <cell r="A5744" t="str">
            <v>St Enoder</v>
          </cell>
          <cell r="B5744" t="str">
            <v>E05009253</v>
          </cell>
        </row>
        <row r="5745">
          <cell r="A5745" t="str">
            <v>St Faith's</v>
          </cell>
          <cell r="B5745" t="str">
            <v>E05004576</v>
          </cell>
        </row>
        <row r="5746">
          <cell r="A5746" t="str">
            <v>St Gabriels</v>
          </cell>
          <cell r="B5746" t="str">
            <v>E05010944</v>
          </cell>
        </row>
        <row r="5747">
          <cell r="A5747" t="str">
            <v>St George Central</v>
          </cell>
          <cell r="B5747" t="str">
            <v>E05010910</v>
          </cell>
        </row>
        <row r="5748">
          <cell r="A5748" t="str">
            <v>St George Troopers Hill</v>
          </cell>
          <cell r="B5748" t="str">
            <v>E05010911</v>
          </cell>
        </row>
        <row r="5749">
          <cell r="A5749" t="str">
            <v>St George West</v>
          </cell>
          <cell r="B5749" t="str">
            <v>E05010912</v>
          </cell>
        </row>
        <row r="5750">
          <cell r="A5750" t="str">
            <v>St George's</v>
          </cell>
          <cell r="B5750" t="str">
            <v>E05000378</v>
          </cell>
        </row>
        <row r="5751">
          <cell r="A5751" t="str">
            <v>St Georges</v>
          </cell>
          <cell r="B5751" t="str">
            <v>E05009990</v>
          </cell>
        </row>
        <row r="5752">
          <cell r="A5752" t="str">
            <v>St Germain's</v>
          </cell>
          <cell r="B5752" t="str">
            <v>E05001519</v>
          </cell>
        </row>
        <row r="5753">
          <cell r="A5753" t="str">
            <v>St Germans &amp; Landulph</v>
          </cell>
          <cell r="B5753" t="str">
            <v>E05009254</v>
          </cell>
        </row>
        <row r="5754">
          <cell r="A5754" t="str">
            <v>St Helen's</v>
          </cell>
          <cell r="B5754" t="str">
            <v>E05003338</v>
          </cell>
        </row>
        <row r="5755">
          <cell r="A5755" t="str">
            <v>St Helens</v>
          </cell>
          <cell r="B5755" t="str">
            <v>E05000993</v>
          </cell>
        </row>
        <row r="5756">
          <cell r="A5756" t="str">
            <v>St Helier</v>
          </cell>
          <cell r="B5756" t="str">
            <v>E05000470</v>
          </cell>
        </row>
        <row r="5757">
          <cell r="A5757" t="str">
            <v>St Issey &amp; St Tudy</v>
          </cell>
          <cell r="B5757" t="str">
            <v>E05009255</v>
          </cell>
        </row>
        <row r="5758">
          <cell r="A5758" t="str">
            <v>St Ives East</v>
          </cell>
          <cell r="B5758" t="str">
            <v>E05008937</v>
          </cell>
        </row>
        <row r="5759">
          <cell r="A5759" t="str">
            <v>St Ives South</v>
          </cell>
          <cell r="B5759" t="str">
            <v>E05008580</v>
          </cell>
        </row>
        <row r="5760">
          <cell r="A5760" t="str">
            <v>St Ives West</v>
          </cell>
          <cell r="B5760" t="str">
            <v>E05002779</v>
          </cell>
        </row>
        <row r="5761">
          <cell r="A5761" t="str">
            <v>St James</v>
          </cell>
          <cell r="B5761" t="str">
            <v>E05000411</v>
          </cell>
        </row>
        <row r="5762">
          <cell r="A5762" t="str">
            <v>St James'</v>
          </cell>
          <cell r="B5762" t="str">
            <v>E05000734</v>
          </cell>
        </row>
        <row r="5763">
          <cell r="A5763" t="str">
            <v>St James's</v>
          </cell>
          <cell r="B5763" t="str">
            <v>E05000644</v>
          </cell>
        </row>
        <row r="5764">
          <cell r="A5764" t="str">
            <v>St John</v>
          </cell>
          <cell r="B5764" t="str">
            <v>E05007889</v>
          </cell>
        </row>
        <row r="5765">
          <cell r="A5765" t="str">
            <v>St John's</v>
          </cell>
          <cell r="B5765" t="str">
            <v>E05003134</v>
          </cell>
        </row>
        <row r="5766">
          <cell r="A5766" t="str">
            <v>St Johns</v>
          </cell>
          <cell r="B5766" t="str">
            <v>E05002309</v>
          </cell>
        </row>
        <row r="5767">
          <cell r="A5767" t="str">
            <v>St Jude</v>
          </cell>
          <cell r="B5767" t="str">
            <v>E05002453</v>
          </cell>
        </row>
        <row r="5768">
          <cell r="A5768" t="str">
            <v>St Just In Penwith</v>
          </cell>
          <cell r="B5768" t="str">
            <v>E05009258</v>
          </cell>
        </row>
        <row r="5769">
          <cell r="A5769" t="str">
            <v>St Katharine's &amp; Wapping</v>
          </cell>
          <cell r="B5769" t="str">
            <v>E05009330</v>
          </cell>
        </row>
        <row r="5770">
          <cell r="A5770" t="str">
            <v>St Keverne &amp; Meneage</v>
          </cell>
          <cell r="B5770" t="str">
            <v>E05009259</v>
          </cell>
        </row>
        <row r="5771">
          <cell r="A5771" t="str">
            <v>St Laurence</v>
          </cell>
          <cell r="B5771" t="str">
            <v>E05002220</v>
          </cell>
        </row>
        <row r="5772">
          <cell r="A5772" t="str">
            <v>St Lawrence</v>
          </cell>
          <cell r="B5772" t="str">
            <v>E05005826</v>
          </cell>
        </row>
        <row r="5773">
          <cell r="A5773" t="str">
            <v>St Leonard's</v>
          </cell>
          <cell r="B5773" t="str">
            <v>E05000428</v>
          </cell>
        </row>
        <row r="5774">
          <cell r="A5774" t="str">
            <v>St Leonards</v>
          </cell>
          <cell r="B5774" t="str">
            <v>E05005202</v>
          </cell>
        </row>
        <row r="5775">
          <cell r="A5775" t="str">
            <v>St Loyes</v>
          </cell>
          <cell r="B5775" t="str">
            <v>E05011021</v>
          </cell>
        </row>
        <row r="5776">
          <cell r="A5776" t="str">
            <v>St Luke</v>
          </cell>
          <cell r="B5776" t="str">
            <v>E05011003</v>
          </cell>
        </row>
        <row r="5777">
          <cell r="A5777" t="str">
            <v>St Margaret &amp; South Marston</v>
          </cell>
          <cell r="B5777" t="str">
            <v>E05008969</v>
          </cell>
        </row>
        <row r="5778">
          <cell r="A5778" t="str">
            <v>St Margaret's</v>
          </cell>
          <cell r="B5778" t="str">
            <v>E05006565</v>
          </cell>
        </row>
        <row r="5779">
          <cell r="A5779" t="str">
            <v>St Margaret's-at-Cliffe</v>
          </cell>
          <cell r="B5779" t="str">
            <v>E05004957</v>
          </cell>
        </row>
        <row r="5780">
          <cell r="A5780" t="str">
            <v>St Margarets &amp; North Twickenham</v>
          </cell>
          <cell r="B5780" t="str">
            <v>E05000527</v>
          </cell>
        </row>
        <row r="5781">
          <cell r="A5781" t="str">
            <v>St Margarets with St Nicholas</v>
          </cell>
          <cell r="B5781" t="str">
            <v>E05005827</v>
          </cell>
        </row>
        <row r="5782">
          <cell r="A5782" t="str">
            <v>St Mark's</v>
          </cell>
          <cell r="B5782" t="str">
            <v>E05000412</v>
          </cell>
        </row>
        <row r="5783">
          <cell r="A5783" t="str">
            <v>St Marks</v>
          </cell>
          <cell r="B5783" t="str">
            <v>E05003980</v>
          </cell>
        </row>
        <row r="5784">
          <cell r="A5784" t="str">
            <v>St Martin</v>
          </cell>
          <cell r="B5784" t="str">
            <v>E05009539</v>
          </cell>
        </row>
        <row r="5785">
          <cell r="A5785" t="str">
            <v>St Martin's</v>
          </cell>
          <cell r="B5785" t="str">
            <v>E05004032</v>
          </cell>
        </row>
        <row r="5786">
          <cell r="A5786" t="str">
            <v>St Mary's</v>
          </cell>
          <cell r="B5786" t="str">
            <v>E05000081</v>
          </cell>
        </row>
        <row r="5787">
          <cell r="A5787" t="str">
            <v>St Mary's &amp; Waterside</v>
          </cell>
          <cell r="B5787" t="str">
            <v>E05002652</v>
          </cell>
        </row>
        <row r="5788">
          <cell r="A5788" t="str">
            <v>St Mary's Park</v>
          </cell>
          <cell r="B5788" t="str">
            <v>E05000622</v>
          </cell>
        </row>
        <row r="5789">
          <cell r="A5789" t="str">
            <v>St Mary's-with-Summercombe</v>
          </cell>
          <cell r="B5789" t="str">
            <v>E05002108</v>
          </cell>
        </row>
        <row r="5790">
          <cell r="A5790" t="str">
            <v>St Marychurch</v>
          </cell>
          <cell r="B5790" t="str">
            <v>E05002107</v>
          </cell>
        </row>
        <row r="5791">
          <cell r="A5791" t="str">
            <v>St Marys</v>
          </cell>
          <cell r="B5791" t="str">
            <v>E05004256</v>
          </cell>
        </row>
        <row r="5792">
          <cell r="A5792" t="str">
            <v>St Matthew's</v>
          </cell>
          <cell r="B5792" t="str">
            <v>E05001316</v>
          </cell>
        </row>
        <row r="5793">
          <cell r="A5793" t="str">
            <v>St Mawgan &amp; Colan</v>
          </cell>
          <cell r="B5793" t="str">
            <v>E05009260</v>
          </cell>
        </row>
        <row r="5794">
          <cell r="A5794" t="str">
            <v>St Mewan</v>
          </cell>
          <cell r="B5794" t="str">
            <v>E05009261</v>
          </cell>
        </row>
        <row r="5795">
          <cell r="A5795" t="str">
            <v>St Michael</v>
          </cell>
          <cell r="B5795" t="str">
            <v>E05011004</v>
          </cell>
        </row>
        <row r="5796">
          <cell r="A5796" t="str">
            <v>St Michael's</v>
          </cell>
          <cell r="B5796" t="str">
            <v>E05000082</v>
          </cell>
        </row>
        <row r="5797">
          <cell r="A5797" t="str">
            <v>St Michael's &amp; Stonefield</v>
          </cell>
          <cell r="B5797" t="str">
            <v>E05010497</v>
          </cell>
        </row>
        <row r="5798">
          <cell r="A5798" t="str">
            <v>St Michael's &amp; Wicksteed</v>
          </cell>
          <cell r="B5798" t="str">
            <v>E05005999</v>
          </cell>
        </row>
        <row r="5799">
          <cell r="A5799" t="str">
            <v>St Michaels</v>
          </cell>
          <cell r="B5799" t="str">
            <v>E05003981</v>
          </cell>
        </row>
        <row r="5800">
          <cell r="A5800" t="str">
            <v>St Minver &amp; St Endellion</v>
          </cell>
          <cell r="B5800" t="str">
            <v>E05009262</v>
          </cell>
        </row>
        <row r="5801">
          <cell r="A5801" t="str">
            <v>St Neots Eaton Ford</v>
          </cell>
          <cell r="B5801" t="str">
            <v>E05008581</v>
          </cell>
        </row>
        <row r="5802">
          <cell r="A5802" t="str">
            <v>St Neots Eaton Socon</v>
          </cell>
          <cell r="B5802" t="str">
            <v>E05002781</v>
          </cell>
        </row>
        <row r="5803">
          <cell r="A5803" t="str">
            <v>St Neots Eynesbury</v>
          </cell>
          <cell r="B5803" t="str">
            <v>E05008533</v>
          </cell>
        </row>
        <row r="5804">
          <cell r="A5804" t="str">
            <v>St Neots Priory Park</v>
          </cell>
          <cell r="B5804" t="str">
            <v>E05008582</v>
          </cell>
        </row>
        <row r="5805">
          <cell r="A5805" t="str">
            <v>St Nicholas</v>
          </cell>
          <cell r="B5805" t="str">
            <v>E05004814</v>
          </cell>
        </row>
        <row r="5806">
          <cell r="A5806" t="str">
            <v>St Nicolas</v>
          </cell>
          <cell r="B5806" t="str">
            <v>E05007486</v>
          </cell>
        </row>
        <row r="5807">
          <cell r="A5807" t="str">
            <v>St Olaves</v>
          </cell>
          <cell r="B5807" t="str">
            <v>E05007188</v>
          </cell>
        </row>
        <row r="5808">
          <cell r="A5808" t="str">
            <v>St Oswald</v>
          </cell>
          <cell r="B5808" t="str">
            <v>E05000951</v>
          </cell>
        </row>
        <row r="5809">
          <cell r="A5809" t="str">
            <v>St Oswald's</v>
          </cell>
          <cell r="B5809" t="str">
            <v>E05005220</v>
          </cell>
        </row>
        <row r="5810">
          <cell r="A5810" t="str">
            <v>St Osyth &amp; Point Clear</v>
          </cell>
          <cell r="B5810" t="str">
            <v>E05004257</v>
          </cell>
        </row>
        <row r="5811">
          <cell r="A5811" t="str">
            <v>St Pancras &amp; Somers Town</v>
          </cell>
          <cell r="B5811" t="str">
            <v>E05000143</v>
          </cell>
        </row>
        <row r="5812">
          <cell r="A5812" t="str">
            <v>St Paul</v>
          </cell>
          <cell r="B5812" t="str">
            <v>E05011005</v>
          </cell>
        </row>
        <row r="5813">
          <cell r="A5813" t="str">
            <v>St Paul's</v>
          </cell>
          <cell r="B5813" t="str">
            <v>E05004302</v>
          </cell>
        </row>
        <row r="5814">
          <cell r="A5814" t="str">
            <v>St Pauls</v>
          </cell>
          <cell r="B5814" t="str">
            <v>E05001276</v>
          </cell>
        </row>
        <row r="5815">
          <cell r="A5815" t="str">
            <v>St Peter &amp; the Waterfront</v>
          </cell>
          <cell r="B5815" t="str">
            <v>E05002094</v>
          </cell>
        </row>
        <row r="5816">
          <cell r="A5816" t="str">
            <v>St Peter's</v>
          </cell>
          <cell r="B5816" t="str">
            <v>E05000380</v>
          </cell>
        </row>
        <row r="5817">
          <cell r="A5817" t="str">
            <v>St Peter's Parish</v>
          </cell>
          <cell r="B5817" t="str">
            <v>E05007890</v>
          </cell>
        </row>
        <row r="5818">
          <cell r="A5818" t="str">
            <v>St Peters</v>
          </cell>
          <cell r="B5818" t="str">
            <v>E05004799</v>
          </cell>
        </row>
        <row r="5819">
          <cell r="A5819" t="str">
            <v>St Radigunds</v>
          </cell>
          <cell r="B5819" t="str">
            <v>E05004958</v>
          </cell>
        </row>
        <row r="5820">
          <cell r="A5820" t="str">
            <v>St Stephen</v>
          </cell>
          <cell r="B5820" t="str">
            <v>E05004800</v>
          </cell>
        </row>
        <row r="5821">
          <cell r="A5821" t="str">
            <v>St Stephen-In-Brannel</v>
          </cell>
          <cell r="B5821" t="str">
            <v>E05009263</v>
          </cell>
        </row>
        <row r="5822">
          <cell r="A5822" t="str">
            <v>St Stephen's</v>
          </cell>
          <cell r="B5822" t="str">
            <v>E05010405</v>
          </cell>
        </row>
        <row r="5823">
          <cell r="A5823" t="str">
            <v>St Stephens</v>
          </cell>
          <cell r="B5823" t="str">
            <v>E05003982</v>
          </cell>
        </row>
        <row r="5824">
          <cell r="A5824" t="str">
            <v>St Teath &amp; St Breward</v>
          </cell>
          <cell r="B5824" t="str">
            <v>E05009264</v>
          </cell>
        </row>
        <row r="5825">
          <cell r="A5825" t="str">
            <v>St Thomas</v>
          </cell>
          <cell r="B5825" t="str">
            <v>E05002454</v>
          </cell>
        </row>
        <row r="5826">
          <cell r="A5826" t="str">
            <v>St Thomas'</v>
          </cell>
          <cell r="B5826" t="str">
            <v>E05009627</v>
          </cell>
        </row>
        <row r="5827">
          <cell r="A5827" t="str">
            <v>St Thomas's</v>
          </cell>
          <cell r="B5827" t="str">
            <v>E05001255</v>
          </cell>
        </row>
        <row r="5828">
          <cell r="A5828" t="str">
            <v>St Agnes</v>
          </cell>
          <cell r="B5828" t="str">
            <v>E05008323</v>
          </cell>
        </row>
        <row r="5829">
          <cell r="A5829" t="str">
            <v>St Edmundsbury</v>
          </cell>
          <cell r="B5829" t="str">
            <v>E07000204</v>
          </cell>
        </row>
        <row r="5830">
          <cell r="A5830" t="str">
            <v>St Helen's</v>
          </cell>
          <cell r="B5830" t="str">
            <v>E05009404</v>
          </cell>
        </row>
        <row r="5831">
          <cell r="A5831" t="str">
            <v>St Helens</v>
          </cell>
          <cell r="B5831" t="str">
            <v>E08000013</v>
          </cell>
        </row>
        <row r="5832">
          <cell r="A5832" t="str">
            <v>St Luke's</v>
          </cell>
          <cell r="B5832" t="str">
            <v>E05002221</v>
          </cell>
        </row>
        <row r="5833">
          <cell r="A5833" t="str">
            <v>St Martin's</v>
          </cell>
          <cell r="B5833" t="str">
            <v>E05008324</v>
          </cell>
        </row>
        <row r="5834">
          <cell r="A5834" t="str">
            <v>St Mary's</v>
          </cell>
          <cell r="B5834" t="str">
            <v>E05008325</v>
          </cell>
        </row>
        <row r="5835">
          <cell r="A5835" t="str">
            <v>St Peter's &amp; North Laine</v>
          </cell>
          <cell r="B5835" t="str">
            <v>E05002434</v>
          </cell>
        </row>
        <row r="5836">
          <cell r="A5836" t="str">
            <v>Stacksteads</v>
          </cell>
          <cell r="B5836" t="str">
            <v>E05005327</v>
          </cell>
        </row>
        <row r="5837">
          <cell r="A5837" t="str">
            <v>Stafford</v>
          </cell>
          <cell r="B5837" t="str">
            <v>E07000197</v>
          </cell>
        </row>
        <row r="5838">
          <cell r="A5838" t="str">
            <v>Staffordshire Moorlands</v>
          </cell>
          <cell r="B5838" t="str">
            <v>E07000198</v>
          </cell>
        </row>
        <row r="5839">
          <cell r="A5839" t="str">
            <v>Stainburn</v>
          </cell>
          <cell r="B5839" t="str">
            <v>E05003139</v>
          </cell>
        </row>
        <row r="5840">
          <cell r="A5840" t="str">
            <v>Staines</v>
          </cell>
          <cell r="B5840" t="str">
            <v>E05007370</v>
          </cell>
        </row>
        <row r="5841">
          <cell r="A5841" t="str">
            <v>Staines South</v>
          </cell>
          <cell r="B5841" t="str">
            <v>E05007371</v>
          </cell>
        </row>
        <row r="5842">
          <cell r="A5842" t="str">
            <v>Stainforth &amp; Barnby Dun</v>
          </cell>
          <cell r="B5842" t="str">
            <v>E05010744</v>
          </cell>
        </row>
        <row r="5843">
          <cell r="A5843" t="str">
            <v>Staining &amp; Weeton</v>
          </cell>
          <cell r="B5843" t="str">
            <v>E05005204</v>
          </cell>
        </row>
        <row r="5844">
          <cell r="A5844" t="str">
            <v>Stainsby Hill</v>
          </cell>
          <cell r="B5844" t="str">
            <v>E05001548</v>
          </cell>
        </row>
        <row r="5845">
          <cell r="A5845" t="str">
            <v>Stainton &amp; Thornton</v>
          </cell>
          <cell r="B5845" t="str">
            <v>E05009871</v>
          </cell>
        </row>
        <row r="5846">
          <cell r="A5846" t="str">
            <v>Stairfoot</v>
          </cell>
          <cell r="B5846" t="str">
            <v>E05000994</v>
          </cell>
        </row>
        <row r="5847">
          <cell r="A5847" t="str">
            <v>Staithe</v>
          </cell>
          <cell r="B5847" t="str">
            <v>E05009510</v>
          </cell>
        </row>
        <row r="5848">
          <cell r="A5848" t="str">
            <v>Stakeford</v>
          </cell>
          <cell r="B5848" t="str">
            <v>E05009155</v>
          </cell>
        </row>
        <row r="5849">
          <cell r="A5849" t="str">
            <v>Stakes</v>
          </cell>
          <cell r="B5849" t="str">
            <v>E05004577</v>
          </cell>
        </row>
        <row r="5850">
          <cell r="A5850" t="str">
            <v>Stalham &amp; Sutton</v>
          </cell>
          <cell r="B5850" t="str">
            <v>E05005868</v>
          </cell>
        </row>
        <row r="5851">
          <cell r="A5851" t="str">
            <v>Stalybridge North</v>
          </cell>
          <cell r="B5851" t="str">
            <v>E05000817</v>
          </cell>
        </row>
        <row r="5852">
          <cell r="A5852" t="str">
            <v>Stalybridge South</v>
          </cell>
          <cell r="B5852" t="str">
            <v>E05000818</v>
          </cell>
        </row>
        <row r="5853">
          <cell r="A5853" t="str">
            <v>Stamford</v>
          </cell>
          <cell r="B5853" t="str">
            <v>E05007281</v>
          </cell>
        </row>
        <row r="5854">
          <cell r="A5854" t="str">
            <v>Stamford All Saints</v>
          </cell>
          <cell r="B5854" t="str">
            <v>E05010172</v>
          </cell>
        </row>
        <row r="5855">
          <cell r="A5855" t="str">
            <v>Stamford Hill West</v>
          </cell>
          <cell r="B5855" t="str">
            <v>E05009384</v>
          </cell>
        </row>
        <row r="5856">
          <cell r="A5856" t="str">
            <v>Stamford St George's</v>
          </cell>
          <cell r="B5856" t="str">
            <v>E05010173</v>
          </cell>
        </row>
        <row r="5857">
          <cell r="A5857" t="str">
            <v>Stamford St John's</v>
          </cell>
          <cell r="B5857" t="str">
            <v>E05010174</v>
          </cell>
        </row>
        <row r="5858">
          <cell r="A5858" t="str">
            <v>Stamford St Mary's</v>
          </cell>
          <cell r="B5858" t="str">
            <v>E05010175</v>
          </cell>
        </row>
        <row r="5859">
          <cell r="A5859" t="str">
            <v>Stanah</v>
          </cell>
          <cell r="B5859" t="str">
            <v>E05009951</v>
          </cell>
        </row>
        <row r="5860">
          <cell r="A5860" t="str">
            <v>Stanborough</v>
          </cell>
          <cell r="B5860" t="str">
            <v>E05011054</v>
          </cell>
        </row>
        <row r="5861">
          <cell r="A5861" t="str">
            <v>Standish with Langtree</v>
          </cell>
          <cell r="B5861" t="str">
            <v>E05000859</v>
          </cell>
        </row>
        <row r="5862">
          <cell r="A5862" t="str">
            <v>Standlake, Aston &amp; Stanton Harcourt</v>
          </cell>
          <cell r="B5862" t="str">
            <v>E05006645</v>
          </cell>
        </row>
        <row r="5863">
          <cell r="A5863" t="str">
            <v>Stanford</v>
          </cell>
          <cell r="B5863" t="str">
            <v>E05009770</v>
          </cell>
        </row>
        <row r="5864">
          <cell r="A5864" t="str">
            <v>Stanford East &amp; Corringham Town</v>
          </cell>
          <cell r="B5864" t="str">
            <v>E05002242</v>
          </cell>
        </row>
        <row r="5865">
          <cell r="A5865" t="str">
            <v>Stanford-le-Hope West</v>
          </cell>
          <cell r="B5865" t="str">
            <v>E05002243</v>
          </cell>
        </row>
        <row r="5866">
          <cell r="A5866" t="str">
            <v>Stanground South</v>
          </cell>
          <cell r="B5866" t="str">
            <v>E05010823</v>
          </cell>
        </row>
        <row r="5867">
          <cell r="A5867" t="str">
            <v>Stanhope</v>
          </cell>
          <cell r="B5867" t="str">
            <v>E05004891</v>
          </cell>
        </row>
        <row r="5868">
          <cell r="A5868" t="str">
            <v>Staniland</v>
          </cell>
          <cell r="B5868" t="str">
            <v>E05009629</v>
          </cell>
        </row>
        <row r="5869">
          <cell r="A5869" t="str">
            <v>Stanion &amp; Corby Village</v>
          </cell>
          <cell r="B5869" t="str">
            <v>E05010274</v>
          </cell>
        </row>
        <row r="5870">
          <cell r="A5870" t="str">
            <v>Stanley</v>
          </cell>
          <cell r="B5870" t="str">
            <v>E05001658</v>
          </cell>
        </row>
        <row r="5871">
          <cell r="A5871" t="str">
            <v>Stanley &amp; Outwood East</v>
          </cell>
          <cell r="B5871" t="str">
            <v>E05001458</v>
          </cell>
        </row>
        <row r="5872">
          <cell r="A5872" t="str">
            <v>Stanmore Park</v>
          </cell>
          <cell r="B5872" t="str">
            <v>E05000303</v>
          </cell>
        </row>
        <row r="5873">
          <cell r="A5873" t="str">
            <v>Stannington</v>
          </cell>
          <cell r="B5873" t="str">
            <v>E05010880</v>
          </cell>
        </row>
        <row r="5874">
          <cell r="A5874" t="str">
            <v>Stanstead Abbots</v>
          </cell>
          <cell r="B5874" t="str">
            <v>E05004738</v>
          </cell>
        </row>
        <row r="5875">
          <cell r="A5875" t="str">
            <v>Stansted North</v>
          </cell>
          <cell r="B5875" t="str">
            <v>E05009926</v>
          </cell>
        </row>
        <row r="5876">
          <cell r="A5876" t="str">
            <v>Stansted South &amp; Birchanger</v>
          </cell>
          <cell r="B5876" t="str">
            <v>E05009927</v>
          </cell>
        </row>
        <row r="5877">
          <cell r="A5877" t="str">
            <v>Stanton</v>
          </cell>
          <cell r="B5877" t="str">
            <v>E05003363</v>
          </cell>
        </row>
        <row r="5878">
          <cell r="A5878" t="str">
            <v>Stanton &amp; Flamville</v>
          </cell>
          <cell r="B5878" t="str">
            <v>E05005424</v>
          </cell>
        </row>
        <row r="5879">
          <cell r="A5879" t="str">
            <v>Stanton Hill &amp; Teversal</v>
          </cell>
          <cell r="B5879" t="str">
            <v>E05010691</v>
          </cell>
        </row>
        <row r="5880">
          <cell r="A5880" t="str">
            <v>Stantonbury</v>
          </cell>
          <cell r="B5880" t="str">
            <v>E05009420</v>
          </cell>
        </row>
        <row r="5881">
          <cell r="A5881" t="str">
            <v>Stanway</v>
          </cell>
          <cell r="B5881" t="str">
            <v>E05010841</v>
          </cell>
        </row>
        <row r="5882">
          <cell r="A5882" t="str">
            <v>Stanwell North</v>
          </cell>
          <cell r="B5882" t="str">
            <v>E05007372</v>
          </cell>
        </row>
        <row r="5883">
          <cell r="A5883" t="str">
            <v>Stanwick</v>
          </cell>
          <cell r="B5883" t="str">
            <v>E05010771</v>
          </cell>
        </row>
        <row r="5884">
          <cell r="A5884" t="str">
            <v>Stanwix Rural</v>
          </cell>
          <cell r="B5884" t="str">
            <v>E05003175</v>
          </cell>
        </row>
        <row r="5885">
          <cell r="A5885" t="str">
            <v>Stanwix Urban</v>
          </cell>
          <cell r="B5885" t="str">
            <v>E05003176</v>
          </cell>
        </row>
        <row r="5886">
          <cell r="A5886" t="str">
            <v>Stapenhill</v>
          </cell>
          <cell r="B5886" t="str">
            <v>E05006931</v>
          </cell>
        </row>
        <row r="5887">
          <cell r="A5887" t="str">
            <v>Staple Hill</v>
          </cell>
          <cell r="B5887" t="str">
            <v>E05002069</v>
          </cell>
        </row>
        <row r="5888">
          <cell r="A5888" t="str">
            <v>Staple Tye</v>
          </cell>
          <cell r="B5888" t="str">
            <v>E05004187</v>
          </cell>
        </row>
        <row r="5889">
          <cell r="A5889" t="str">
            <v>Stapleford North</v>
          </cell>
          <cell r="B5889" t="str">
            <v>E05010529</v>
          </cell>
        </row>
        <row r="5890">
          <cell r="A5890" t="str">
            <v>Stapleford South East</v>
          </cell>
          <cell r="B5890" t="str">
            <v>E05010530</v>
          </cell>
        </row>
        <row r="5891">
          <cell r="A5891" t="str">
            <v>Stapleford South West</v>
          </cell>
          <cell r="B5891" t="str">
            <v>E05010531</v>
          </cell>
        </row>
        <row r="5892">
          <cell r="A5892" t="str">
            <v>Staplegrove</v>
          </cell>
          <cell r="B5892" t="str">
            <v>E05006869</v>
          </cell>
        </row>
        <row r="5893">
          <cell r="A5893" t="str">
            <v>Staplehurst</v>
          </cell>
          <cell r="B5893" t="str">
            <v>E05005006</v>
          </cell>
        </row>
        <row r="5894">
          <cell r="A5894" t="str">
            <v>Starbeck</v>
          </cell>
          <cell r="B5894" t="str">
            <v>E05006268</v>
          </cell>
        </row>
        <row r="5895">
          <cell r="A5895" t="str">
            <v>Station</v>
          </cell>
          <cell r="B5895" t="str">
            <v>E05009630</v>
          </cell>
        </row>
        <row r="5896">
          <cell r="A5896" t="str">
            <v>Staveley-in-Cartmel</v>
          </cell>
          <cell r="B5896" t="str">
            <v>E05003267</v>
          </cell>
        </row>
        <row r="5897">
          <cell r="A5897" t="str">
            <v>Staveley-in-Westmorland</v>
          </cell>
          <cell r="B5897" t="str">
            <v>E05003268</v>
          </cell>
        </row>
        <row r="5898">
          <cell r="A5898" t="str">
            <v>Steane</v>
          </cell>
          <cell r="B5898" t="str">
            <v>E05006048</v>
          </cell>
        </row>
        <row r="5899">
          <cell r="A5899" t="str">
            <v>Stechford &amp; Yardley North</v>
          </cell>
          <cell r="B5899" t="str">
            <v>E05001209</v>
          </cell>
        </row>
        <row r="5900">
          <cell r="A5900" t="str">
            <v>Stedham</v>
          </cell>
          <cell r="B5900" t="str">
            <v>E05007626</v>
          </cell>
        </row>
        <row r="5901">
          <cell r="A5901" t="str">
            <v>Steeple Claydon</v>
          </cell>
          <cell r="B5901" t="str">
            <v>E05010355</v>
          </cell>
        </row>
        <row r="5902">
          <cell r="A5902" t="str">
            <v>Stenson</v>
          </cell>
          <cell r="B5902" t="str">
            <v>E05008820</v>
          </cell>
        </row>
        <row r="5903">
          <cell r="A5903" t="str">
            <v>Stephenson</v>
          </cell>
          <cell r="B5903" t="str">
            <v>E05010430</v>
          </cell>
        </row>
        <row r="5904">
          <cell r="A5904" t="str">
            <v>Stepney</v>
          </cell>
          <cell r="B5904" t="str">
            <v>E05006337</v>
          </cell>
        </row>
        <row r="5905">
          <cell r="A5905" t="str">
            <v>Stepney Green</v>
          </cell>
          <cell r="B5905" t="str">
            <v>E05009334</v>
          </cell>
        </row>
        <row r="5906">
          <cell r="A5906" t="str">
            <v>Stepping Hill</v>
          </cell>
          <cell r="B5906" t="str">
            <v>E05000799</v>
          </cell>
        </row>
        <row r="5907">
          <cell r="A5907" t="str">
            <v>Stevenage</v>
          </cell>
          <cell r="B5907" t="str">
            <v>E07000243</v>
          </cell>
        </row>
        <row r="5908">
          <cell r="A5908" t="str">
            <v>Steventon &amp; the Hanneys</v>
          </cell>
          <cell r="B5908" t="str">
            <v>E05009771</v>
          </cell>
        </row>
        <row r="5909">
          <cell r="A5909" t="str">
            <v>Stewkley</v>
          </cell>
          <cell r="B5909" t="str">
            <v>E05010356</v>
          </cell>
        </row>
        <row r="5910">
          <cell r="A5910" t="str">
            <v>Steyning</v>
          </cell>
          <cell r="B5910" t="str">
            <v>E05007666</v>
          </cell>
        </row>
        <row r="5911">
          <cell r="A5911" t="str">
            <v>Stifford Clays</v>
          </cell>
          <cell r="B5911" t="str">
            <v>E05002244</v>
          </cell>
        </row>
        <row r="5912">
          <cell r="A5912" t="str">
            <v>Stilton</v>
          </cell>
          <cell r="B5912" t="str">
            <v>E05002786</v>
          </cell>
        </row>
        <row r="5913">
          <cell r="A5913" t="str">
            <v>Stockbridge</v>
          </cell>
          <cell r="B5913" t="str">
            <v>E05010946</v>
          </cell>
        </row>
        <row r="5914">
          <cell r="A5914" t="str">
            <v>Stockland Green</v>
          </cell>
          <cell r="B5914" t="str">
            <v>E05001210</v>
          </cell>
        </row>
        <row r="5915">
          <cell r="A5915" t="str">
            <v>Stockport</v>
          </cell>
          <cell r="B5915" t="str">
            <v>E08000007</v>
          </cell>
        </row>
        <row r="5916">
          <cell r="A5916" t="str">
            <v>Stocksbridge &amp; Upper Don</v>
          </cell>
          <cell r="B5916" t="str">
            <v>E05010881</v>
          </cell>
        </row>
        <row r="5917">
          <cell r="A5917" t="str">
            <v>Stocksfield &amp; Broomhaugh</v>
          </cell>
          <cell r="B5917" t="str">
            <v>E05009156</v>
          </cell>
        </row>
        <row r="5918">
          <cell r="A5918" t="str">
            <v>Stockton Heath</v>
          </cell>
          <cell r="B5918" t="str">
            <v>E05011044</v>
          </cell>
        </row>
        <row r="5919">
          <cell r="A5919" t="str">
            <v>Stockton Town Centre</v>
          </cell>
          <cell r="B5919" t="str">
            <v>E05001549</v>
          </cell>
        </row>
        <row r="5920">
          <cell r="A5920" t="str">
            <v>Stockton-on-Tees</v>
          </cell>
          <cell r="B5920" t="str">
            <v>E06000004</v>
          </cell>
        </row>
        <row r="5921">
          <cell r="A5921" t="str">
            <v>Stockwell</v>
          </cell>
          <cell r="B5921" t="str">
            <v>E05000429</v>
          </cell>
        </row>
        <row r="5922">
          <cell r="A5922" t="str">
            <v>Stockwood</v>
          </cell>
          <cell r="B5922" t="str">
            <v>E05010915</v>
          </cell>
        </row>
        <row r="5923">
          <cell r="A5923" t="str">
            <v>Stoke</v>
          </cell>
          <cell r="B5923" t="str">
            <v>E05002096</v>
          </cell>
        </row>
        <row r="5924">
          <cell r="A5924" t="str">
            <v>Stoke Bishop</v>
          </cell>
          <cell r="B5924" t="str">
            <v>E05010916</v>
          </cell>
        </row>
        <row r="5925">
          <cell r="A5925" t="str">
            <v>Stoke Gifford</v>
          </cell>
          <cell r="B5925" t="str">
            <v>E05002070</v>
          </cell>
        </row>
        <row r="5926">
          <cell r="A5926" t="str">
            <v>Stoke Holy Cross</v>
          </cell>
          <cell r="B5926" t="str">
            <v>E05005907</v>
          </cell>
        </row>
        <row r="5927">
          <cell r="A5927" t="str">
            <v>Stoke Newington</v>
          </cell>
          <cell r="B5927" t="str">
            <v>E05009385</v>
          </cell>
        </row>
        <row r="5928">
          <cell r="A5928" t="str">
            <v>Stoke Park</v>
          </cell>
          <cell r="B5928" t="str">
            <v>E05007129</v>
          </cell>
        </row>
        <row r="5929">
          <cell r="A5929" t="str">
            <v>Stoke Poges</v>
          </cell>
          <cell r="B5929" t="str">
            <v>E05010578</v>
          </cell>
        </row>
        <row r="5930">
          <cell r="A5930" t="str">
            <v>Stoke-on-Trent</v>
          </cell>
          <cell r="B5930" t="str">
            <v>E06000021</v>
          </cell>
        </row>
        <row r="5931">
          <cell r="A5931" t="str">
            <v>Stokeclimsland</v>
          </cell>
          <cell r="B5931" t="str">
            <v>E05009269</v>
          </cell>
        </row>
        <row r="5932">
          <cell r="A5932" t="str">
            <v>Stokenchurch &amp; Radnage</v>
          </cell>
          <cell r="B5932" t="str">
            <v>E05002696</v>
          </cell>
        </row>
        <row r="5933">
          <cell r="A5933" t="str">
            <v>Stokenham</v>
          </cell>
          <cell r="B5933" t="str">
            <v>E05010143</v>
          </cell>
        </row>
        <row r="5934">
          <cell r="A5934" t="str">
            <v>Stokesley</v>
          </cell>
          <cell r="B5934" t="str">
            <v>E05009686</v>
          </cell>
        </row>
        <row r="5935">
          <cell r="A5935" t="str">
            <v>Stonald</v>
          </cell>
          <cell r="B5935" t="str">
            <v>E05009511</v>
          </cell>
        </row>
        <row r="5936">
          <cell r="A5936" t="str">
            <v>Stone</v>
          </cell>
          <cell r="B5936" t="str">
            <v>E05004937</v>
          </cell>
        </row>
        <row r="5937">
          <cell r="A5937" t="str">
            <v>Stone Bench</v>
          </cell>
          <cell r="B5937" t="str">
            <v>E05010646</v>
          </cell>
        </row>
        <row r="5938">
          <cell r="A5938" t="str">
            <v>Stonebridge</v>
          </cell>
          <cell r="B5938" t="str">
            <v>E05000100</v>
          </cell>
        </row>
        <row r="5939">
          <cell r="A5939" t="str">
            <v>Stonecot</v>
          </cell>
          <cell r="B5939" t="str">
            <v>E05000563</v>
          </cell>
        </row>
        <row r="5940">
          <cell r="A5940" t="str">
            <v>Stonehouse</v>
          </cell>
          <cell r="B5940" t="str">
            <v>E05010985</v>
          </cell>
        </row>
        <row r="5941">
          <cell r="A5941" t="str">
            <v>Stoneleigh</v>
          </cell>
          <cell r="B5941" t="str">
            <v>E05007282</v>
          </cell>
        </row>
        <row r="5942">
          <cell r="A5942" t="str">
            <v>Stoneleigh &amp; Cubbington</v>
          </cell>
          <cell r="B5942" t="str">
            <v>E05009796</v>
          </cell>
        </row>
        <row r="5943">
          <cell r="A5943" t="str">
            <v>Stonesfield &amp; Tackley</v>
          </cell>
          <cell r="B5943" t="str">
            <v>E05006646</v>
          </cell>
        </row>
        <row r="5944">
          <cell r="A5944" t="str">
            <v>Stoney Street</v>
          </cell>
          <cell r="B5944" t="str">
            <v>E05009483</v>
          </cell>
        </row>
        <row r="5945">
          <cell r="A5945" t="str">
            <v>Stoneygate</v>
          </cell>
          <cell r="B5945" t="str">
            <v>E05010473</v>
          </cell>
        </row>
        <row r="5946">
          <cell r="A5946" t="str">
            <v>Stony Stratford</v>
          </cell>
          <cell r="B5946" t="str">
            <v>E05009421</v>
          </cell>
        </row>
        <row r="5947">
          <cell r="A5947" t="str">
            <v>Stonydelph</v>
          </cell>
          <cell r="B5947" t="str">
            <v>E05007073</v>
          </cell>
        </row>
        <row r="5948">
          <cell r="A5948" t="str">
            <v>Stopsley</v>
          </cell>
          <cell r="B5948" t="str">
            <v>E05002209</v>
          </cell>
        </row>
        <row r="5949">
          <cell r="A5949" t="str">
            <v>Stort Valley</v>
          </cell>
          <cell r="B5949" t="str">
            <v>E05009928</v>
          </cell>
        </row>
        <row r="5950">
          <cell r="A5950" t="str">
            <v>Stotfold &amp; Langford</v>
          </cell>
          <cell r="B5950" t="str">
            <v>E05008805</v>
          </cell>
        </row>
        <row r="5951">
          <cell r="A5951" t="str">
            <v>Stoughton</v>
          </cell>
          <cell r="B5951" t="str">
            <v>E05007304</v>
          </cell>
        </row>
        <row r="5952">
          <cell r="A5952" t="str">
            <v>Stour</v>
          </cell>
          <cell r="B5952" t="str">
            <v>E05004892</v>
          </cell>
        </row>
        <row r="5953">
          <cell r="A5953" t="str">
            <v>Stour Valley North</v>
          </cell>
          <cell r="B5953" t="str">
            <v>E05010382</v>
          </cell>
        </row>
        <row r="5954">
          <cell r="A5954" t="str">
            <v>Stour Valley South</v>
          </cell>
          <cell r="B5954" t="str">
            <v>E05010383</v>
          </cell>
        </row>
        <row r="5955">
          <cell r="A5955" t="str">
            <v>Stow</v>
          </cell>
          <cell r="B5955" t="str">
            <v>E05009651</v>
          </cell>
        </row>
        <row r="5956">
          <cell r="A5956" t="str">
            <v>Stowe</v>
          </cell>
          <cell r="B5956" t="str">
            <v>E05010670</v>
          </cell>
        </row>
        <row r="5957">
          <cell r="A5957" t="str">
            <v>Stowmarket Central</v>
          </cell>
          <cell r="B5957" t="str">
            <v>E05007153</v>
          </cell>
        </row>
        <row r="5958">
          <cell r="A5958" t="str">
            <v>Stowmarket North</v>
          </cell>
          <cell r="B5958" t="str">
            <v>E05007154</v>
          </cell>
        </row>
        <row r="5959">
          <cell r="A5959" t="str">
            <v>Stowmarket South</v>
          </cell>
          <cell r="B5959" t="str">
            <v>E05007155</v>
          </cell>
        </row>
        <row r="5960">
          <cell r="A5960" t="str">
            <v>Stowupland</v>
          </cell>
          <cell r="B5960" t="str">
            <v>E05007156</v>
          </cell>
        </row>
        <row r="5961">
          <cell r="A5961" t="str">
            <v>Stradbroke &amp; Laxfield</v>
          </cell>
          <cell r="B5961" t="str">
            <v>E05007157</v>
          </cell>
        </row>
        <row r="5962">
          <cell r="A5962" t="str">
            <v>Stratford &amp; New Town</v>
          </cell>
          <cell r="B5962" t="str">
            <v>E05000492</v>
          </cell>
        </row>
        <row r="5963">
          <cell r="A5963" t="str">
            <v>Stratford-on-Avon</v>
          </cell>
          <cell r="B5963" t="str">
            <v>E07000221</v>
          </cell>
        </row>
        <row r="5964">
          <cell r="A5964" t="str">
            <v>Stratton</v>
          </cell>
          <cell r="B5964" t="str">
            <v>E05005908</v>
          </cell>
        </row>
        <row r="5965">
          <cell r="A5965" t="str">
            <v>Strawberry</v>
          </cell>
          <cell r="B5965" t="str">
            <v>E05008694</v>
          </cell>
        </row>
        <row r="5966">
          <cell r="A5966" t="str">
            <v>Stray</v>
          </cell>
          <cell r="B5966" t="str">
            <v>E05006269</v>
          </cell>
        </row>
        <row r="5967">
          <cell r="A5967" t="str">
            <v>Streatham Hill</v>
          </cell>
          <cell r="B5967" t="str">
            <v>E05000430</v>
          </cell>
        </row>
        <row r="5968">
          <cell r="A5968" t="str">
            <v>Streatham South</v>
          </cell>
          <cell r="B5968" t="str">
            <v>E05000431</v>
          </cell>
        </row>
        <row r="5969">
          <cell r="A5969" t="str">
            <v>Streatham Wells</v>
          </cell>
          <cell r="B5969" t="str">
            <v>E05000432</v>
          </cell>
        </row>
        <row r="5970">
          <cell r="A5970" t="str">
            <v>Street North</v>
          </cell>
          <cell r="B5970" t="str">
            <v>E05006786</v>
          </cell>
        </row>
        <row r="5971">
          <cell r="A5971" t="str">
            <v>Street South</v>
          </cell>
          <cell r="B5971" t="str">
            <v>E05006787</v>
          </cell>
        </row>
        <row r="5972">
          <cell r="A5972" t="str">
            <v>Street West</v>
          </cell>
          <cell r="B5972" t="str">
            <v>E05006788</v>
          </cell>
        </row>
        <row r="5973">
          <cell r="A5973" t="str">
            <v>Streetly</v>
          </cell>
          <cell r="B5973" t="str">
            <v>E05001318</v>
          </cell>
        </row>
        <row r="5974">
          <cell r="A5974" t="str">
            <v>Strensall</v>
          </cell>
          <cell r="B5974" t="str">
            <v>E05010329</v>
          </cell>
        </row>
        <row r="5975">
          <cell r="A5975" t="str">
            <v>Streonshalh</v>
          </cell>
          <cell r="B5975" t="str">
            <v>E05006338</v>
          </cell>
        </row>
        <row r="5976">
          <cell r="A5976" t="str">
            <v>Stretford</v>
          </cell>
          <cell r="B5976" t="str">
            <v>E05000836</v>
          </cell>
        </row>
        <row r="5977">
          <cell r="A5977" t="str">
            <v>Stretham</v>
          </cell>
          <cell r="B5977" t="str">
            <v>E05002732</v>
          </cell>
        </row>
        <row r="5978">
          <cell r="A5978" t="str">
            <v>Stretton</v>
          </cell>
          <cell r="B5978" t="str">
            <v>E05006932</v>
          </cell>
        </row>
        <row r="5979">
          <cell r="A5979" t="str">
            <v>Strood North</v>
          </cell>
          <cell r="B5979" t="str">
            <v>E05002265</v>
          </cell>
        </row>
        <row r="5980">
          <cell r="A5980" t="str">
            <v>Strood Rural</v>
          </cell>
          <cell r="B5980" t="str">
            <v>E05002266</v>
          </cell>
        </row>
        <row r="5981">
          <cell r="A5981" t="str">
            <v>Strood South</v>
          </cell>
          <cell r="B5981" t="str">
            <v>E05002267</v>
          </cell>
        </row>
        <row r="5982">
          <cell r="A5982" t="str">
            <v>Stroud</v>
          </cell>
          <cell r="B5982" t="str">
            <v>E07000082</v>
          </cell>
        </row>
        <row r="5983">
          <cell r="A5983" t="str">
            <v>Stroud Central</v>
          </cell>
          <cell r="B5983" t="str">
            <v>E05010986</v>
          </cell>
        </row>
        <row r="5984">
          <cell r="A5984" t="str">
            <v>Stroud Farmhill &amp; Paganhill</v>
          </cell>
          <cell r="B5984" t="str">
            <v>E05010987</v>
          </cell>
        </row>
        <row r="5985">
          <cell r="A5985" t="str">
            <v>Stroud Green</v>
          </cell>
          <cell r="B5985" t="str">
            <v>E05000279</v>
          </cell>
        </row>
        <row r="5986">
          <cell r="A5986" t="str">
            <v>Stroud Slade</v>
          </cell>
          <cell r="B5986" t="str">
            <v>E05010988</v>
          </cell>
        </row>
        <row r="5987">
          <cell r="A5987" t="str">
            <v>Stroud Trinity</v>
          </cell>
          <cell r="B5987" t="str">
            <v>E05010989</v>
          </cell>
        </row>
        <row r="5988">
          <cell r="A5988" t="str">
            <v>Stroud Uplands</v>
          </cell>
          <cell r="B5988" t="str">
            <v>E05010990</v>
          </cell>
        </row>
        <row r="5989">
          <cell r="A5989" t="str">
            <v>Stroud Valley</v>
          </cell>
          <cell r="B5989" t="str">
            <v>E05010991</v>
          </cell>
        </row>
        <row r="5990">
          <cell r="A5990" t="str">
            <v>Strouden Park</v>
          </cell>
          <cell r="B5990" t="str">
            <v>E05002124</v>
          </cell>
        </row>
        <row r="5991">
          <cell r="A5991" t="str">
            <v>Stubbington</v>
          </cell>
          <cell r="B5991" t="str">
            <v>E05004527</v>
          </cell>
        </row>
        <row r="5992">
          <cell r="A5992" t="str">
            <v>Studley with Mappleborough Green</v>
          </cell>
          <cell r="B5992" t="str">
            <v>E05010205</v>
          </cell>
        </row>
        <row r="5993">
          <cell r="A5993" t="str">
            <v>Studley with Sambourne</v>
          </cell>
          <cell r="B5993" t="str">
            <v>E05010206</v>
          </cell>
        </row>
        <row r="5994">
          <cell r="A5994" t="str">
            <v>Sturminster Newton</v>
          </cell>
          <cell r="B5994" t="str">
            <v>E05010012</v>
          </cell>
        </row>
        <row r="5995">
          <cell r="A5995" t="str">
            <v>Sturry</v>
          </cell>
          <cell r="B5995" t="str">
            <v>E05010406</v>
          </cell>
        </row>
        <row r="5996">
          <cell r="A5996" t="str">
            <v>Sturton</v>
          </cell>
          <cell r="B5996" t="str">
            <v>E05006392</v>
          </cell>
        </row>
        <row r="5997">
          <cell r="A5997" t="str">
            <v>Sudbrooke</v>
          </cell>
          <cell r="B5997" t="str">
            <v>E05009652</v>
          </cell>
        </row>
        <row r="5998">
          <cell r="A5998" t="str">
            <v>Sudbury</v>
          </cell>
          <cell r="B5998" t="str">
            <v>E05000101</v>
          </cell>
        </row>
        <row r="5999">
          <cell r="A5999" t="str">
            <v>Sudbury East</v>
          </cell>
          <cell r="B5999" t="str">
            <v>E05007099</v>
          </cell>
        </row>
        <row r="6000">
          <cell r="A6000" t="str">
            <v>Sudbury North</v>
          </cell>
          <cell r="B6000" t="str">
            <v>E05007100</v>
          </cell>
        </row>
        <row r="6001">
          <cell r="A6001" t="str">
            <v>Sudbury South</v>
          </cell>
          <cell r="B6001" t="str">
            <v>E05007101</v>
          </cell>
        </row>
        <row r="6002">
          <cell r="A6002" t="str">
            <v>Sudell</v>
          </cell>
          <cell r="B6002" t="str">
            <v>E05000952</v>
          </cell>
        </row>
        <row r="6003">
          <cell r="A6003" t="str">
            <v>Suffield Park</v>
          </cell>
          <cell r="B6003" t="str">
            <v>E05005869</v>
          </cell>
        </row>
        <row r="6004">
          <cell r="A6004" t="str">
            <v>Suffolk Coastal</v>
          </cell>
          <cell r="B6004" t="str">
            <v>E07000205</v>
          </cell>
        </row>
        <row r="6005">
          <cell r="A6005" t="str">
            <v>Sulhamstead</v>
          </cell>
          <cell r="B6005" t="str">
            <v>E05002311</v>
          </cell>
        </row>
        <row r="6006">
          <cell r="A6006" t="str">
            <v>Summerfield &amp; All Saints</v>
          </cell>
          <cell r="B6006" t="str">
            <v>E05010671</v>
          </cell>
        </row>
        <row r="6007">
          <cell r="A6007" t="str">
            <v>Summerham &amp; Seend</v>
          </cell>
          <cell r="B6007" t="str">
            <v>E05008396</v>
          </cell>
        </row>
        <row r="6008">
          <cell r="A6008" t="str">
            <v>Summertown</v>
          </cell>
          <cell r="B6008" t="str">
            <v>E05006567</v>
          </cell>
        </row>
        <row r="6009">
          <cell r="A6009" t="str">
            <v>Summit</v>
          </cell>
          <cell r="B6009" t="str">
            <v>E05010692</v>
          </cell>
        </row>
        <row r="6010">
          <cell r="A6010" t="str">
            <v>Sumners &amp; Kingsmoor</v>
          </cell>
          <cell r="B6010" t="str">
            <v>E05004188</v>
          </cell>
        </row>
        <row r="6011">
          <cell r="A6011" t="str">
            <v>Sunbury Common</v>
          </cell>
          <cell r="B6011" t="str">
            <v>E05007373</v>
          </cell>
        </row>
        <row r="6012">
          <cell r="A6012" t="str">
            <v>Sunbury East</v>
          </cell>
          <cell r="B6012" t="str">
            <v>E05007374</v>
          </cell>
        </row>
        <row r="6013">
          <cell r="A6013" t="str">
            <v>Sunderland</v>
          </cell>
          <cell r="B6013" t="str">
            <v>E08000024</v>
          </cell>
        </row>
        <row r="6014">
          <cell r="A6014" t="str">
            <v>Sundon Park</v>
          </cell>
          <cell r="B6014" t="str">
            <v>E05002210</v>
          </cell>
        </row>
        <row r="6015">
          <cell r="A6015" t="str">
            <v>Sundorne</v>
          </cell>
          <cell r="B6015" t="str">
            <v>E05008190</v>
          </cell>
        </row>
        <row r="6016">
          <cell r="A6016" t="str">
            <v>Sunningdale</v>
          </cell>
          <cell r="B6016" t="str">
            <v>E05002370</v>
          </cell>
        </row>
        <row r="6017">
          <cell r="A6017" t="str">
            <v>Sunninghill &amp; South Ascot</v>
          </cell>
          <cell r="B6017" t="str">
            <v>E05002371</v>
          </cell>
        </row>
        <row r="6018">
          <cell r="A6018" t="str">
            <v>Sunnyhurst</v>
          </cell>
          <cell r="B6018" t="str">
            <v>E05001640</v>
          </cell>
        </row>
        <row r="6019">
          <cell r="A6019" t="str">
            <v>Sunnyside</v>
          </cell>
          <cell r="B6019" t="str">
            <v>E05008851</v>
          </cell>
        </row>
        <row r="6020">
          <cell r="A6020" t="str">
            <v>Surbiton Hill</v>
          </cell>
          <cell r="B6020" t="str">
            <v>E05000413</v>
          </cell>
        </row>
        <row r="6021">
          <cell r="A6021" t="str">
            <v>Surrey Docks</v>
          </cell>
          <cell r="B6021" t="str">
            <v>E05000552</v>
          </cell>
        </row>
        <row r="6022">
          <cell r="A6022" t="str">
            <v>Surrey Heath</v>
          </cell>
          <cell r="B6022" t="str">
            <v>E07000214</v>
          </cell>
        </row>
        <row r="6023">
          <cell r="A6023" t="str">
            <v>Sutton</v>
          </cell>
          <cell r="B6023" t="str">
            <v>E09000029</v>
          </cell>
        </row>
        <row r="6024">
          <cell r="A6024" t="str">
            <v>Sutton &amp; Mount Gould</v>
          </cell>
          <cell r="B6024" t="str">
            <v>E05002097</v>
          </cell>
        </row>
        <row r="6025">
          <cell r="A6025" t="str">
            <v>Sutton Bonington</v>
          </cell>
          <cell r="B6025" t="str">
            <v>E05009729</v>
          </cell>
        </row>
        <row r="6026">
          <cell r="A6026" t="str">
            <v>Sutton Bridge</v>
          </cell>
          <cell r="B6026" t="str">
            <v>E05005659</v>
          </cell>
        </row>
        <row r="6027">
          <cell r="A6027" t="str">
            <v>Sutton Central</v>
          </cell>
          <cell r="B6027" t="str">
            <v>E05000564</v>
          </cell>
        </row>
        <row r="6028">
          <cell r="A6028" t="str">
            <v>Sutton Courtenay</v>
          </cell>
          <cell r="B6028" t="str">
            <v>E05009772</v>
          </cell>
        </row>
        <row r="6029">
          <cell r="A6029" t="str">
            <v>Sutton Four Oaks</v>
          </cell>
          <cell r="B6029" t="str">
            <v>E05001211</v>
          </cell>
        </row>
        <row r="6030">
          <cell r="A6030" t="str">
            <v>Sutton Junction &amp; Harlow Wood</v>
          </cell>
          <cell r="B6030" t="str">
            <v>E05010693</v>
          </cell>
        </row>
        <row r="6031">
          <cell r="A6031" t="str">
            <v>Sutton New Hall</v>
          </cell>
          <cell r="B6031" t="str">
            <v>E05001212</v>
          </cell>
        </row>
        <row r="6032">
          <cell r="A6032" t="str">
            <v>Sutton North</v>
          </cell>
          <cell r="B6032" t="str">
            <v>E05000565</v>
          </cell>
        </row>
        <row r="6033">
          <cell r="A6033" t="str">
            <v>Sutton on Sea</v>
          </cell>
          <cell r="B6033" t="str">
            <v>E05009900</v>
          </cell>
        </row>
        <row r="6034">
          <cell r="A6034" t="str">
            <v>Sutton South</v>
          </cell>
          <cell r="B6034" t="str">
            <v>E05000566</v>
          </cell>
        </row>
        <row r="6035">
          <cell r="A6035" t="str">
            <v>Sutton Trinity</v>
          </cell>
          <cell r="B6035" t="str">
            <v>E05001213</v>
          </cell>
        </row>
        <row r="6036">
          <cell r="A6036" t="str">
            <v>Sutton Valence &amp; Langley</v>
          </cell>
          <cell r="B6036" t="str">
            <v>E05005007</v>
          </cell>
        </row>
        <row r="6037">
          <cell r="A6037" t="str">
            <v>Sutton Vesey</v>
          </cell>
          <cell r="B6037" t="str">
            <v>E05001214</v>
          </cell>
        </row>
        <row r="6038">
          <cell r="A6038" t="str">
            <v>Sutton Walls</v>
          </cell>
          <cell r="B6038" t="str">
            <v>E05009484</v>
          </cell>
        </row>
        <row r="6039">
          <cell r="A6039" t="str">
            <v>Sutton West</v>
          </cell>
          <cell r="B6039" t="str">
            <v>E05000567</v>
          </cell>
        </row>
        <row r="6040">
          <cell r="A6040" t="str">
            <v>Sutton-at-Hone &amp; Hawley</v>
          </cell>
          <cell r="B6040" t="str">
            <v>E05004938</v>
          </cell>
        </row>
        <row r="6041">
          <cell r="A6041" t="str">
            <v>Sutton-in-Craven</v>
          </cell>
          <cell r="B6041" t="str">
            <v>E05009670</v>
          </cell>
        </row>
        <row r="6042">
          <cell r="A6042" t="str">
            <v>Sutton-on-Trent</v>
          </cell>
          <cell r="B6042" t="str">
            <v>E05010082</v>
          </cell>
        </row>
        <row r="6043">
          <cell r="A6043" t="str">
            <v>Swadlincote</v>
          </cell>
          <cell r="B6043" t="str">
            <v>E05008821</v>
          </cell>
        </row>
        <row r="6044">
          <cell r="A6044" t="str">
            <v>Swaffham</v>
          </cell>
          <cell r="B6044" t="str">
            <v>E05010256</v>
          </cell>
        </row>
        <row r="6045">
          <cell r="A6045" t="str">
            <v>Swale</v>
          </cell>
          <cell r="B6045" t="str">
            <v>E07000113</v>
          </cell>
        </row>
        <row r="6046">
          <cell r="A6046" t="str">
            <v>Swalecliffe</v>
          </cell>
          <cell r="B6046" t="str">
            <v>E05010407</v>
          </cell>
        </row>
        <row r="6047">
          <cell r="A6047" t="str">
            <v>Swaledale</v>
          </cell>
          <cell r="B6047" t="str">
            <v>E05006296</v>
          </cell>
        </row>
        <row r="6048">
          <cell r="A6048" t="str">
            <v>Swallowfield</v>
          </cell>
          <cell r="B6048" t="str">
            <v>E05002392</v>
          </cell>
        </row>
        <row r="6049">
          <cell r="A6049" t="str">
            <v>Swanage North</v>
          </cell>
          <cell r="B6049" t="str">
            <v>E05009540</v>
          </cell>
        </row>
        <row r="6050">
          <cell r="A6050" t="str">
            <v>Swanage South</v>
          </cell>
          <cell r="B6050" t="str">
            <v>E05009541</v>
          </cell>
        </row>
        <row r="6051">
          <cell r="A6051" t="str">
            <v>Swanley Christchurch &amp; Swanley Village</v>
          </cell>
          <cell r="B6051" t="str">
            <v>E05009964</v>
          </cell>
        </row>
        <row r="6052">
          <cell r="A6052" t="str">
            <v>Swanley St Mary's</v>
          </cell>
          <cell r="B6052" t="str">
            <v>E05005031</v>
          </cell>
        </row>
        <row r="6053">
          <cell r="A6053" t="str">
            <v>Swanley White Oak</v>
          </cell>
          <cell r="B6053" t="str">
            <v>E05005032</v>
          </cell>
        </row>
        <row r="6054">
          <cell r="A6054" t="str">
            <v>Swanscombe</v>
          </cell>
          <cell r="B6054" t="str">
            <v>E05004939</v>
          </cell>
        </row>
        <row r="6055">
          <cell r="A6055" t="str">
            <v>Swanside</v>
          </cell>
          <cell r="B6055" t="str">
            <v>E05010947</v>
          </cell>
        </row>
        <row r="6056">
          <cell r="A6056" t="str">
            <v>Swanspool</v>
          </cell>
          <cell r="B6056" t="str">
            <v>E05010041</v>
          </cell>
        </row>
        <row r="6057">
          <cell r="A6057" t="str">
            <v>Swanwick</v>
          </cell>
          <cell r="B6057" t="str">
            <v>E05003301</v>
          </cell>
        </row>
        <row r="6058">
          <cell r="A6058" t="str">
            <v>Swavesey</v>
          </cell>
          <cell r="B6058" t="str">
            <v>E05002816</v>
          </cell>
        </row>
        <row r="6059">
          <cell r="A6059" t="str">
            <v>Swaythling</v>
          </cell>
          <cell r="B6059" t="str">
            <v>E05002469</v>
          </cell>
        </row>
        <row r="6060">
          <cell r="A6060" t="str">
            <v>Sweyne Park &amp; Grange</v>
          </cell>
          <cell r="B6060" t="str">
            <v>E05010854</v>
          </cell>
        </row>
        <row r="6061">
          <cell r="A6061" t="str">
            <v>Swindon</v>
          </cell>
          <cell r="B6061" t="str">
            <v>E06000030</v>
          </cell>
        </row>
        <row r="6062">
          <cell r="A6062" t="str">
            <v>Swindon Village</v>
          </cell>
          <cell r="B6062" t="str">
            <v>E05004305</v>
          </cell>
        </row>
        <row r="6063">
          <cell r="A6063" t="str">
            <v>Swineshead &amp; Holland Fen</v>
          </cell>
          <cell r="B6063" t="str">
            <v>E05009631</v>
          </cell>
        </row>
        <row r="6064">
          <cell r="A6064" t="str">
            <v>Swinton</v>
          </cell>
          <cell r="B6064" t="str">
            <v>E05001033</v>
          </cell>
        </row>
        <row r="6065">
          <cell r="A6065" t="str">
            <v>Swinton North</v>
          </cell>
          <cell r="B6065" t="str">
            <v>E05000772</v>
          </cell>
        </row>
        <row r="6066">
          <cell r="A6066" t="str">
            <v>Swinton South</v>
          </cell>
          <cell r="B6066" t="str">
            <v>E05000773</v>
          </cell>
        </row>
        <row r="6067">
          <cell r="A6067" t="str">
            <v>Swiss Cottage</v>
          </cell>
          <cell r="B6067" t="str">
            <v>E05000144</v>
          </cell>
        </row>
        <row r="6068">
          <cell r="A6068" t="str">
            <v>Swynnerton &amp; Oulton</v>
          </cell>
          <cell r="B6068" t="str">
            <v>E05010499</v>
          </cell>
        </row>
        <row r="6069">
          <cell r="A6069" t="str">
            <v>Sydenham</v>
          </cell>
          <cell r="B6069" t="str">
            <v>E05000452</v>
          </cell>
        </row>
        <row r="6070">
          <cell r="A6070" t="str">
            <v>Symonds Green</v>
          </cell>
          <cell r="B6070" t="str">
            <v>E05004816</v>
          </cell>
        </row>
        <row r="6071">
          <cell r="A6071" t="str">
            <v>Syon</v>
          </cell>
          <cell r="B6071" t="str">
            <v>E05000364</v>
          </cell>
        </row>
        <row r="6072">
          <cell r="A6072" t="str">
            <v>Syston East</v>
          </cell>
          <cell r="B6072" t="str">
            <v>E05005449</v>
          </cell>
        </row>
        <row r="6073">
          <cell r="A6073" t="str">
            <v>Syston West</v>
          </cell>
          <cell r="B6073" t="str">
            <v>E05005450</v>
          </cell>
        </row>
        <row r="6074">
          <cell r="A6074" t="str">
            <v>Tachbrook</v>
          </cell>
          <cell r="B6074" t="str">
            <v>E05000645</v>
          </cell>
        </row>
        <row r="6075">
          <cell r="A6075" t="str">
            <v>Tadburn</v>
          </cell>
          <cell r="B6075" t="str">
            <v>E05004649</v>
          </cell>
        </row>
        <row r="6076">
          <cell r="A6076" t="str">
            <v>Tadcaster</v>
          </cell>
          <cell r="B6076" t="str">
            <v>E05010060</v>
          </cell>
        </row>
        <row r="6077">
          <cell r="A6077" t="str">
            <v>Tadley Central</v>
          </cell>
          <cell r="B6077" t="str">
            <v>E05004454</v>
          </cell>
        </row>
        <row r="6078">
          <cell r="A6078" t="str">
            <v>Tadley South</v>
          </cell>
          <cell r="B6078" t="str">
            <v>E05004455</v>
          </cell>
        </row>
        <row r="6079">
          <cell r="A6079" t="str">
            <v>Tadworth &amp; Walton</v>
          </cell>
          <cell r="B6079" t="str">
            <v>E05007346</v>
          </cell>
        </row>
        <row r="6080">
          <cell r="A6080" t="str">
            <v>Takeley</v>
          </cell>
          <cell r="B6080" t="str">
            <v>E05009929</v>
          </cell>
        </row>
        <row r="6081">
          <cell r="A6081" t="str">
            <v>Talavera</v>
          </cell>
          <cell r="B6081" t="str">
            <v>E05008852</v>
          </cell>
        </row>
        <row r="6082">
          <cell r="A6082" t="str">
            <v>Talbot</v>
          </cell>
          <cell r="B6082" t="str">
            <v>E05001659</v>
          </cell>
        </row>
        <row r="6083">
          <cell r="A6083" t="str">
            <v>Talbot &amp; Branksome Woods</v>
          </cell>
          <cell r="B6083" t="str">
            <v>E05002125</v>
          </cell>
        </row>
        <row r="6084">
          <cell r="A6084" t="str">
            <v>Tale Vale</v>
          </cell>
          <cell r="B6084" t="str">
            <v>E05003486</v>
          </cell>
        </row>
        <row r="6085">
          <cell r="A6085" t="str">
            <v>Talke</v>
          </cell>
          <cell r="B6085" t="str">
            <v>E05006983</v>
          </cell>
        </row>
        <row r="6086">
          <cell r="A6086" t="str">
            <v>Tamarside</v>
          </cell>
          <cell r="B6086" t="str">
            <v>E05003631</v>
          </cell>
        </row>
        <row r="6087">
          <cell r="A6087" t="str">
            <v>Tameside</v>
          </cell>
          <cell r="B6087" t="str">
            <v>E08000008</v>
          </cell>
        </row>
        <row r="6088">
          <cell r="A6088" t="str">
            <v>Tamworth</v>
          </cell>
          <cell r="B6088" t="str">
            <v>E07000199</v>
          </cell>
        </row>
        <row r="6089">
          <cell r="A6089" t="str">
            <v>Tandridge</v>
          </cell>
          <cell r="B6089" t="str">
            <v>E07000215</v>
          </cell>
        </row>
        <row r="6090">
          <cell r="A6090" t="str">
            <v>Tanfield</v>
          </cell>
          <cell r="B6090" t="str">
            <v>E05009084</v>
          </cell>
        </row>
        <row r="6091">
          <cell r="A6091" t="str">
            <v>Tangmere</v>
          </cell>
          <cell r="B6091" t="str">
            <v>E05007627</v>
          </cell>
        </row>
        <row r="6092">
          <cell r="A6092" t="str">
            <v>Tanhouse</v>
          </cell>
          <cell r="B6092" t="str">
            <v>E05005376</v>
          </cell>
        </row>
        <row r="6093">
          <cell r="A6093" t="str">
            <v>Tankerton</v>
          </cell>
          <cell r="B6093" t="str">
            <v>E05010408</v>
          </cell>
        </row>
        <row r="6094">
          <cell r="A6094" t="str">
            <v>Tanworth-in-Arden</v>
          </cell>
          <cell r="B6094" t="str">
            <v>E05010207</v>
          </cell>
        </row>
        <row r="6095">
          <cell r="A6095" t="str">
            <v>Tardebigge</v>
          </cell>
          <cell r="B6095" t="str">
            <v>E05009850</v>
          </cell>
        </row>
        <row r="6096">
          <cell r="A6096" t="str">
            <v>Tarleton</v>
          </cell>
          <cell r="B6096" t="str">
            <v>E05005377</v>
          </cell>
        </row>
        <row r="6097">
          <cell r="A6097" t="str">
            <v>Tarporley</v>
          </cell>
          <cell r="B6097" t="str">
            <v>E05008696</v>
          </cell>
        </row>
        <row r="6098">
          <cell r="A6098" t="str">
            <v>Tarring</v>
          </cell>
          <cell r="B6098" t="str">
            <v>E05007706</v>
          </cell>
        </row>
        <row r="6099">
          <cell r="A6099" t="str">
            <v>Tarvin &amp; Kelsall</v>
          </cell>
          <cell r="B6099" t="str">
            <v>E05008697</v>
          </cell>
        </row>
        <row r="6100">
          <cell r="A6100" t="str">
            <v>Tasburgh</v>
          </cell>
          <cell r="B6100" t="str">
            <v>E05005909</v>
          </cell>
        </row>
        <row r="6101">
          <cell r="A6101" t="str">
            <v>Tatsfield &amp; Titsey</v>
          </cell>
          <cell r="B6101" t="str">
            <v>E05007402</v>
          </cell>
        </row>
        <row r="6102">
          <cell r="A6102" t="str">
            <v>Tattenhall</v>
          </cell>
          <cell r="B6102" t="str">
            <v>E05008698</v>
          </cell>
        </row>
        <row r="6103">
          <cell r="A6103" t="str">
            <v>Tattenhams</v>
          </cell>
          <cell r="B6103" t="str">
            <v>E05007347</v>
          </cell>
        </row>
        <row r="6104">
          <cell r="A6104" t="str">
            <v>Tattenhoe</v>
          </cell>
          <cell r="B6104" t="str">
            <v>E05009422</v>
          </cell>
        </row>
        <row r="6105">
          <cell r="A6105" t="str">
            <v>Tatworth &amp; Forton</v>
          </cell>
          <cell r="B6105" t="str">
            <v>E05006847</v>
          </cell>
        </row>
        <row r="6106">
          <cell r="A6106" t="str">
            <v>Taunton Blackbrook &amp; Holway</v>
          </cell>
          <cell r="B6106" t="str">
            <v>E05006870</v>
          </cell>
        </row>
        <row r="6107">
          <cell r="A6107" t="str">
            <v>Taunton Deane</v>
          </cell>
          <cell r="B6107" t="str">
            <v>E07000190</v>
          </cell>
        </row>
        <row r="6108">
          <cell r="A6108" t="str">
            <v>Taunton Eastgate</v>
          </cell>
          <cell r="B6108" t="str">
            <v>E05006871</v>
          </cell>
        </row>
        <row r="6109">
          <cell r="A6109" t="str">
            <v>Taunton Fairwater</v>
          </cell>
          <cell r="B6109" t="str">
            <v>E05006872</v>
          </cell>
        </row>
        <row r="6110">
          <cell r="A6110" t="str">
            <v>Taunton Halcon</v>
          </cell>
          <cell r="B6110" t="str">
            <v>E05006873</v>
          </cell>
        </row>
        <row r="6111">
          <cell r="A6111" t="str">
            <v>Taunton Killams &amp; Mountfield</v>
          </cell>
          <cell r="B6111" t="str">
            <v>E05006874</v>
          </cell>
        </row>
        <row r="6112">
          <cell r="A6112" t="str">
            <v>Taunton Lyngford</v>
          </cell>
          <cell r="B6112" t="str">
            <v>E05006875</v>
          </cell>
        </row>
        <row r="6113">
          <cell r="A6113" t="str">
            <v>Taunton Manor &amp; Wilton</v>
          </cell>
          <cell r="B6113" t="str">
            <v>E05006876</v>
          </cell>
        </row>
        <row r="6114">
          <cell r="A6114" t="str">
            <v>Taunton Pyrland &amp; Rowbarton</v>
          </cell>
          <cell r="B6114" t="str">
            <v>E05006877</v>
          </cell>
        </row>
        <row r="6115">
          <cell r="A6115" t="str">
            <v>Taverham North</v>
          </cell>
          <cell r="B6115" t="str">
            <v>E05005779</v>
          </cell>
        </row>
        <row r="6116">
          <cell r="A6116" t="str">
            <v>Taverham South</v>
          </cell>
          <cell r="B6116" t="str">
            <v>E05005780</v>
          </cell>
        </row>
        <row r="6117">
          <cell r="A6117" t="str">
            <v>Tavistock North</v>
          </cell>
          <cell r="B6117" t="str">
            <v>E05010565</v>
          </cell>
        </row>
        <row r="6118">
          <cell r="A6118" t="str">
            <v>Tavistock South East</v>
          </cell>
          <cell r="B6118" t="str">
            <v>E05010566</v>
          </cell>
        </row>
        <row r="6119">
          <cell r="A6119" t="str">
            <v>Tavistock South West</v>
          </cell>
          <cell r="B6119" t="str">
            <v>E05010567</v>
          </cell>
        </row>
        <row r="6120">
          <cell r="A6120" t="str">
            <v>Taw</v>
          </cell>
          <cell r="B6120" t="str">
            <v>E05003526</v>
          </cell>
        </row>
        <row r="6121">
          <cell r="A6121" t="str">
            <v>Taw Vale</v>
          </cell>
          <cell r="B6121" t="str">
            <v>E05003527</v>
          </cell>
        </row>
        <row r="6122">
          <cell r="A6122" t="str">
            <v>Teddington</v>
          </cell>
          <cell r="B6122" t="str">
            <v>E05000530</v>
          </cell>
        </row>
        <row r="6123">
          <cell r="A6123" t="str">
            <v>Teesville</v>
          </cell>
          <cell r="B6123" t="str">
            <v>E05001523</v>
          </cell>
        </row>
        <row r="6124">
          <cell r="A6124" t="str">
            <v>Teign Valley</v>
          </cell>
          <cell r="B6124" t="str">
            <v>E05003614</v>
          </cell>
        </row>
        <row r="6125">
          <cell r="A6125" t="str">
            <v>Teignbridge</v>
          </cell>
          <cell r="B6125" t="str">
            <v>E07000045</v>
          </cell>
        </row>
        <row r="6126">
          <cell r="A6126" t="str">
            <v>Teignbridge North</v>
          </cell>
          <cell r="B6126" t="str">
            <v>E05003610</v>
          </cell>
        </row>
        <row r="6127">
          <cell r="A6127" t="str">
            <v>Teignmouth Central</v>
          </cell>
          <cell r="B6127" t="str">
            <v>E05003611</v>
          </cell>
        </row>
        <row r="6128">
          <cell r="A6128" t="str">
            <v>Teignmouth East</v>
          </cell>
          <cell r="B6128" t="str">
            <v>E05003612</v>
          </cell>
        </row>
        <row r="6129">
          <cell r="A6129" t="str">
            <v>Teignmouth West</v>
          </cell>
          <cell r="B6129" t="str">
            <v>E05003613</v>
          </cell>
        </row>
        <row r="6130">
          <cell r="A6130" t="str">
            <v>Telegraph Hill</v>
          </cell>
          <cell r="B6130" t="str">
            <v>E05000453</v>
          </cell>
        </row>
        <row r="6131">
          <cell r="A6131" t="str">
            <v>Telford &amp; Wrekin</v>
          </cell>
          <cell r="B6131" t="str">
            <v>E06000020</v>
          </cell>
        </row>
        <row r="6132">
          <cell r="A6132" t="str">
            <v>Teme Valley</v>
          </cell>
          <cell r="B6132" t="str">
            <v>E05007862</v>
          </cell>
        </row>
        <row r="6133">
          <cell r="A6133" t="str">
            <v>Temple</v>
          </cell>
          <cell r="B6133" t="str">
            <v>E05010647</v>
          </cell>
        </row>
        <row r="6134">
          <cell r="A6134" t="str">
            <v>Temple Newsam</v>
          </cell>
          <cell r="B6134" t="str">
            <v>E05001441</v>
          </cell>
        </row>
        <row r="6135">
          <cell r="A6135" t="str">
            <v>Tenbury</v>
          </cell>
          <cell r="B6135" t="str">
            <v>E05007863</v>
          </cell>
        </row>
        <row r="6136">
          <cell r="A6136" t="str">
            <v>Tendring</v>
          </cell>
          <cell r="B6136" t="str">
            <v>E07000076</v>
          </cell>
        </row>
        <row r="6137">
          <cell r="A6137" t="str">
            <v>Tenterden North</v>
          </cell>
          <cell r="B6137" t="str">
            <v>E05004893</v>
          </cell>
        </row>
        <row r="6138">
          <cell r="A6138" t="str">
            <v>Tenterden South</v>
          </cell>
          <cell r="B6138" t="str">
            <v>E05004894</v>
          </cell>
        </row>
        <row r="6139">
          <cell r="A6139" t="str">
            <v>Tern</v>
          </cell>
          <cell r="B6139" t="str">
            <v>E05008191</v>
          </cell>
        </row>
        <row r="6140">
          <cell r="A6140" t="str">
            <v>Terriers &amp; Amersham Hill</v>
          </cell>
          <cell r="B6140" t="str">
            <v>E05002697</v>
          </cell>
        </row>
        <row r="6141">
          <cell r="A6141" t="str">
            <v>Test Valley</v>
          </cell>
          <cell r="B6141" t="str">
            <v>E07000093</v>
          </cell>
        </row>
        <row r="6142">
          <cell r="A6142" t="str">
            <v>Tetbury East &amp; Rural</v>
          </cell>
          <cell r="B6142" t="str">
            <v>E05010721</v>
          </cell>
        </row>
        <row r="6143">
          <cell r="A6143" t="str">
            <v>Tetbury Town</v>
          </cell>
          <cell r="B6143" t="str">
            <v>E05010722</v>
          </cell>
        </row>
        <row r="6144">
          <cell r="A6144" t="str">
            <v>Tetbury with Upton</v>
          </cell>
          <cell r="B6144" t="str">
            <v>E05010723</v>
          </cell>
        </row>
        <row r="6145">
          <cell r="A6145" t="str">
            <v>Tetford &amp; Donington</v>
          </cell>
          <cell r="B6145" t="str">
            <v>E05009901</v>
          </cell>
        </row>
        <row r="6146">
          <cell r="A6146" t="str">
            <v>Tetney</v>
          </cell>
          <cell r="B6146" t="str">
            <v>E05009902</v>
          </cell>
        </row>
        <row r="6147">
          <cell r="A6147" t="str">
            <v>Tettenhall Regis</v>
          </cell>
          <cell r="B6147" t="str">
            <v>E05001337</v>
          </cell>
        </row>
        <row r="6148">
          <cell r="A6148" t="str">
            <v>Tettenhall Wightwick</v>
          </cell>
          <cell r="B6148" t="str">
            <v>E05001338</v>
          </cell>
        </row>
        <row r="6149">
          <cell r="A6149" t="str">
            <v>Teversham</v>
          </cell>
          <cell r="B6149" t="str">
            <v>E05002817</v>
          </cell>
        </row>
        <row r="6150">
          <cell r="A6150" t="str">
            <v>Tewkesbury</v>
          </cell>
          <cell r="B6150" t="str">
            <v>E07000083</v>
          </cell>
        </row>
        <row r="6151">
          <cell r="A6151" t="str">
            <v>Tewkesbury Newtown</v>
          </cell>
          <cell r="B6151" t="str">
            <v>E05004425</v>
          </cell>
        </row>
        <row r="6152">
          <cell r="A6152" t="str">
            <v>Tewkesbury Prior's Park</v>
          </cell>
          <cell r="B6152" t="str">
            <v>E05008574</v>
          </cell>
        </row>
        <row r="6153">
          <cell r="A6153" t="str">
            <v>Tewkesbury Town with Mitton</v>
          </cell>
          <cell r="B6153" t="str">
            <v>E05004427</v>
          </cell>
        </row>
        <row r="6154">
          <cell r="A6154" t="str">
            <v>Teynham &amp; Lynsted</v>
          </cell>
          <cell r="B6154" t="str">
            <v>E05009563</v>
          </cell>
        </row>
        <row r="6155">
          <cell r="A6155" t="str">
            <v>Thame</v>
          </cell>
          <cell r="B6155" t="str">
            <v>E05009749</v>
          </cell>
        </row>
        <row r="6156">
          <cell r="A6156" t="str">
            <v>Thames</v>
          </cell>
          <cell r="B6156" t="str">
            <v>E05000039</v>
          </cell>
        </row>
        <row r="6157">
          <cell r="A6157" t="str">
            <v>Thames Ditton</v>
          </cell>
          <cell r="B6157" t="str">
            <v>E05011084</v>
          </cell>
        </row>
        <row r="6158">
          <cell r="A6158" t="str">
            <v>Thamesfield</v>
          </cell>
          <cell r="B6158" t="str">
            <v>E05000625</v>
          </cell>
        </row>
        <row r="6159">
          <cell r="A6159" t="str">
            <v>Thamesmead East</v>
          </cell>
          <cell r="B6159" t="str">
            <v>E05000084</v>
          </cell>
        </row>
        <row r="6160">
          <cell r="A6160" t="str">
            <v>Thamesmead Moorings</v>
          </cell>
          <cell r="B6160" t="str">
            <v>E05000228</v>
          </cell>
        </row>
        <row r="6161">
          <cell r="A6161" t="str">
            <v>Thanet</v>
          </cell>
          <cell r="B6161" t="str">
            <v>E07000114</v>
          </cell>
        </row>
        <row r="6162">
          <cell r="A6162" t="str">
            <v>Thanet Villages</v>
          </cell>
          <cell r="B6162" t="str">
            <v>E05005100</v>
          </cell>
        </row>
        <row r="6163">
          <cell r="A6163" t="str">
            <v>Thatcham Central</v>
          </cell>
          <cell r="B6163" t="str">
            <v>E05002312</v>
          </cell>
        </row>
        <row r="6164">
          <cell r="A6164" t="str">
            <v>Thatcham North</v>
          </cell>
          <cell r="B6164" t="str">
            <v>E05002313</v>
          </cell>
        </row>
        <row r="6165">
          <cell r="A6165" t="str">
            <v>Thatcham South &amp; Crookham</v>
          </cell>
          <cell r="B6165" t="str">
            <v>E05002314</v>
          </cell>
        </row>
        <row r="6166">
          <cell r="A6166" t="str">
            <v>Thatcham West</v>
          </cell>
          <cell r="B6166" t="str">
            <v>E05002315</v>
          </cell>
        </row>
        <row r="6167">
          <cell r="A6167" t="str">
            <v>Thatto Heath</v>
          </cell>
          <cell r="B6167" t="str">
            <v>E05000928</v>
          </cell>
        </row>
        <row r="6168">
          <cell r="A6168" t="str">
            <v>Thaxted &amp; the Eastons</v>
          </cell>
          <cell r="B6168" t="str">
            <v>E05009930</v>
          </cell>
        </row>
        <row r="6169">
          <cell r="A6169" t="str">
            <v>The Abingtons</v>
          </cell>
          <cell r="B6169" t="str">
            <v>E05002818</v>
          </cell>
        </row>
        <row r="6170">
          <cell r="A6170" t="str">
            <v>The Ampneys &amp; Hampton</v>
          </cell>
          <cell r="B6170" t="str">
            <v>E05010724</v>
          </cell>
        </row>
        <row r="6171">
          <cell r="A6171" t="str">
            <v>The Bartons</v>
          </cell>
          <cell r="B6171" t="str">
            <v>E05006647</v>
          </cell>
        </row>
        <row r="6172">
          <cell r="A6172" t="str">
            <v>The Beacon</v>
          </cell>
          <cell r="B6172" t="str">
            <v>E05010013</v>
          </cell>
        </row>
        <row r="6173">
          <cell r="A6173" t="str">
            <v>The Beeches</v>
          </cell>
          <cell r="B6173" t="str">
            <v>E05010725</v>
          </cell>
        </row>
        <row r="6174">
          <cell r="A6174" t="str">
            <v>The Buckenhams &amp; Banham</v>
          </cell>
          <cell r="B6174" t="str">
            <v>E05010257</v>
          </cell>
        </row>
        <row r="6175">
          <cell r="A6175" t="str">
            <v>The Collingbournes &amp; Netheravon</v>
          </cell>
          <cell r="B6175" t="str">
            <v>E05008397</v>
          </cell>
        </row>
        <row r="6176">
          <cell r="A6176" t="str">
            <v>The Colnes</v>
          </cell>
          <cell r="B6176" t="str">
            <v>E05010384</v>
          </cell>
        </row>
        <row r="6177">
          <cell r="A6177" t="str">
            <v>The Dales</v>
          </cell>
          <cell r="B6177" t="str">
            <v>E05010694</v>
          </cell>
        </row>
        <row r="6178">
          <cell r="A6178" t="str">
            <v>The Hangers &amp; Forest</v>
          </cell>
          <cell r="B6178" t="str">
            <v>E05004491</v>
          </cell>
        </row>
        <row r="6179">
          <cell r="A6179" t="str">
            <v>The Hemingfords</v>
          </cell>
          <cell r="B6179" t="str">
            <v>E05008535</v>
          </cell>
        </row>
        <row r="6180">
          <cell r="A6180" t="str">
            <v>The Homesteads</v>
          </cell>
          <cell r="B6180" t="str">
            <v>E05002245</v>
          </cell>
        </row>
        <row r="6181">
          <cell r="A6181" t="str">
            <v>The Lane</v>
          </cell>
          <cell r="B6181" t="str">
            <v>E05000553</v>
          </cell>
        </row>
        <row r="6182">
          <cell r="A6182" t="str">
            <v>The Lavingtons &amp; Erlestoke</v>
          </cell>
          <cell r="B6182" t="str">
            <v>E05008398</v>
          </cell>
        </row>
        <row r="6183">
          <cell r="A6183" t="str">
            <v>The Lawns</v>
          </cell>
          <cell r="B6183" t="str">
            <v>E05004116</v>
          </cell>
        </row>
        <row r="6184">
          <cell r="A6184" t="str">
            <v>The Littletons</v>
          </cell>
          <cell r="B6184" t="str">
            <v>E05007925</v>
          </cell>
        </row>
        <row r="6185">
          <cell r="A6185" t="str">
            <v>The Meads</v>
          </cell>
          <cell r="B6185" t="str">
            <v>E05009564</v>
          </cell>
        </row>
        <row r="6186">
          <cell r="A6186" t="str">
            <v>The Meres</v>
          </cell>
          <cell r="B6186" t="str">
            <v>E05008192</v>
          </cell>
        </row>
        <row r="6187">
          <cell r="A6187" t="str">
            <v>The Mills</v>
          </cell>
          <cell r="B6187" t="str">
            <v>E05009512</v>
          </cell>
        </row>
        <row r="6188">
          <cell r="A6188" t="str">
            <v>The Mordens</v>
          </cell>
          <cell r="B6188" t="str">
            <v>E05002819</v>
          </cell>
        </row>
        <row r="6189">
          <cell r="A6189" t="str">
            <v>The Nedge</v>
          </cell>
          <cell r="B6189" t="str">
            <v>E05009992</v>
          </cell>
        </row>
        <row r="6190">
          <cell r="A6190" t="str">
            <v>The Pennards &amp; Ditcheat</v>
          </cell>
          <cell r="B6190" t="str">
            <v>E05006789</v>
          </cell>
        </row>
        <row r="6191">
          <cell r="A6191" t="str">
            <v>The Raynhams</v>
          </cell>
          <cell r="B6191" t="str">
            <v>E05005870</v>
          </cell>
        </row>
        <row r="6192">
          <cell r="A6192" t="str">
            <v>The Risboroughs</v>
          </cell>
          <cell r="B6192" t="str">
            <v>E05002699</v>
          </cell>
        </row>
        <row r="6193">
          <cell r="A6193" t="str">
            <v>The Rissingtons</v>
          </cell>
          <cell r="B6193" t="str">
            <v>E05010726</v>
          </cell>
        </row>
        <row r="6194">
          <cell r="A6194" t="str">
            <v>The Runtons</v>
          </cell>
          <cell r="B6194" t="str">
            <v>E05008557</v>
          </cell>
        </row>
        <row r="6195">
          <cell r="A6195" t="str">
            <v>The Saints</v>
          </cell>
          <cell r="B6195" t="str">
            <v>E05005660</v>
          </cell>
        </row>
        <row r="6196">
          <cell r="A6196" t="str">
            <v>The Sampfords</v>
          </cell>
          <cell r="B6196" t="str">
            <v>E05009931</v>
          </cell>
        </row>
        <row r="6197">
          <cell r="A6197" t="str">
            <v>The Shelfords &amp; Stapleford</v>
          </cell>
          <cell r="B6197" t="str">
            <v>E05002820</v>
          </cell>
        </row>
        <row r="6198">
          <cell r="A6198" t="str">
            <v>The Stanleys</v>
          </cell>
          <cell r="B6198" t="str">
            <v>E05010992</v>
          </cell>
        </row>
        <row r="6199">
          <cell r="A6199" t="str">
            <v>The Stonhams</v>
          </cell>
          <cell r="B6199" t="str">
            <v>E05007158</v>
          </cell>
        </row>
        <row r="6200">
          <cell r="A6200" t="str">
            <v>The Stours &amp; Marnhull</v>
          </cell>
          <cell r="B6200" t="str">
            <v>E05010014</v>
          </cell>
        </row>
        <row r="6201">
          <cell r="A6201" t="str">
            <v>The Swaffhams</v>
          </cell>
          <cell r="B6201" t="str">
            <v>E05002734</v>
          </cell>
        </row>
        <row r="6202">
          <cell r="A6202" t="str">
            <v>The Trimleys</v>
          </cell>
          <cell r="B6202" t="str">
            <v>E05010453</v>
          </cell>
        </row>
        <row r="6203">
          <cell r="A6203" t="str">
            <v>The Wilbrahams</v>
          </cell>
          <cell r="B6203" t="str">
            <v>E05002821</v>
          </cell>
        </row>
        <row r="6204">
          <cell r="A6204" t="str">
            <v>The Wolds</v>
          </cell>
          <cell r="B6204" t="str">
            <v>E05005451</v>
          </cell>
        </row>
        <row r="6205">
          <cell r="A6205" t="str">
            <v>The Wooburns</v>
          </cell>
          <cell r="B6205" t="str">
            <v>E05002700</v>
          </cell>
        </row>
        <row r="6206">
          <cell r="A6206" t="str">
            <v>The Worthys</v>
          </cell>
          <cell r="B6206" t="str">
            <v>E05011007</v>
          </cell>
        </row>
        <row r="6207">
          <cell r="A6207" t="str">
            <v>The Wrythe</v>
          </cell>
          <cell r="B6207" t="str">
            <v>E05000568</v>
          </cell>
        </row>
        <row r="6208">
          <cell r="A6208" t="str">
            <v>Theale</v>
          </cell>
          <cell r="B6208" t="str">
            <v>E05002316</v>
          </cell>
        </row>
        <row r="6209">
          <cell r="A6209" t="str">
            <v>Thetford Boudica</v>
          </cell>
          <cell r="B6209" t="str">
            <v>E05010258</v>
          </cell>
        </row>
        <row r="6210">
          <cell r="A6210" t="str">
            <v>Thetford Burrell</v>
          </cell>
          <cell r="B6210" t="str">
            <v>E05010259</v>
          </cell>
        </row>
        <row r="6211">
          <cell r="A6211" t="str">
            <v>Thetford Castle</v>
          </cell>
          <cell r="B6211" t="str">
            <v>E05010260</v>
          </cell>
        </row>
        <row r="6212">
          <cell r="A6212" t="str">
            <v>Thetford Priory</v>
          </cell>
          <cell r="B6212" t="str">
            <v>E05010261</v>
          </cell>
        </row>
        <row r="6213">
          <cell r="A6213" t="str">
            <v>Theydon Bois</v>
          </cell>
          <cell r="B6213" t="str">
            <v>E05004173</v>
          </cell>
        </row>
        <row r="6214">
          <cell r="A6214" t="str">
            <v>Thirsk</v>
          </cell>
          <cell r="B6214" t="str">
            <v>E05009688</v>
          </cell>
        </row>
        <row r="6215">
          <cell r="A6215" t="str">
            <v>Thistleberry</v>
          </cell>
          <cell r="B6215" t="str">
            <v>E05006984</v>
          </cell>
        </row>
        <row r="6216">
          <cell r="A6216" t="str">
            <v>Thornborough</v>
          </cell>
          <cell r="B6216" t="str">
            <v>E05010124</v>
          </cell>
        </row>
        <row r="6217">
          <cell r="A6217" t="str">
            <v>Thornbury North</v>
          </cell>
          <cell r="B6217" t="str">
            <v>E05002071</v>
          </cell>
        </row>
        <row r="6218">
          <cell r="A6218" t="str">
            <v>Thornbury South &amp; Alveston</v>
          </cell>
          <cell r="B6218" t="str">
            <v>E05002072</v>
          </cell>
        </row>
        <row r="6219">
          <cell r="A6219" t="str">
            <v>Thorne &amp; Moorends</v>
          </cell>
          <cell r="B6219" t="str">
            <v>E05010745</v>
          </cell>
        </row>
        <row r="6220">
          <cell r="A6220" t="str">
            <v>Thornton</v>
          </cell>
          <cell r="B6220" t="str">
            <v>E05000433</v>
          </cell>
        </row>
        <row r="6221">
          <cell r="A6221" t="str">
            <v>Thornton &amp; Allerton</v>
          </cell>
          <cell r="B6221" t="str">
            <v>E05001363</v>
          </cell>
        </row>
        <row r="6222">
          <cell r="A6222" t="str">
            <v>Thornton Dale</v>
          </cell>
          <cell r="B6222" t="str">
            <v>E05006315</v>
          </cell>
        </row>
        <row r="6223">
          <cell r="A6223" t="str">
            <v>Thornton Heath</v>
          </cell>
          <cell r="B6223" t="str">
            <v>E05000165</v>
          </cell>
        </row>
        <row r="6224">
          <cell r="A6224" t="str">
            <v>Thoroton</v>
          </cell>
          <cell r="B6224" t="str">
            <v>E05009730</v>
          </cell>
        </row>
        <row r="6225">
          <cell r="A6225" t="str">
            <v>Thorpe</v>
          </cell>
          <cell r="B6225" t="str">
            <v>E05002224</v>
          </cell>
        </row>
        <row r="6226">
          <cell r="A6226" t="str">
            <v>Thorpe Hamlet</v>
          </cell>
          <cell r="B6226" t="str">
            <v>E05005886</v>
          </cell>
        </row>
        <row r="6227">
          <cell r="A6227" t="str">
            <v>Thorpe St Andrew North West</v>
          </cell>
          <cell r="B6227" t="str">
            <v>E05005781</v>
          </cell>
        </row>
        <row r="6228">
          <cell r="A6228" t="str">
            <v>Thorpe St Andrew South East</v>
          </cell>
          <cell r="B6228" t="str">
            <v>E05005782</v>
          </cell>
        </row>
        <row r="6229">
          <cell r="A6229" t="str">
            <v>Thorpe Willoughby</v>
          </cell>
          <cell r="B6229" t="str">
            <v>E05010061</v>
          </cell>
        </row>
        <row r="6230">
          <cell r="A6230" t="str">
            <v>Thorrington, Frating, Elmstead &amp; Great Bromley</v>
          </cell>
          <cell r="B6230" t="str">
            <v>E05004259</v>
          </cell>
        </row>
        <row r="6231">
          <cell r="A6231" t="str">
            <v>Thrapston Lakes</v>
          </cell>
          <cell r="B6231" t="str">
            <v>E05010772</v>
          </cell>
        </row>
        <row r="6232">
          <cell r="A6232" t="str">
            <v>Thrapston Market</v>
          </cell>
          <cell r="B6232" t="str">
            <v>E05010773</v>
          </cell>
        </row>
        <row r="6233">
          <cell r="A6233" t="str">
            <v>Three Bridges</v>
          </cell>
          <cell r="B6233" t="str">
            <v>E05007643</v>
          </cell>
        </row>
        <row r="6234">
          <cell r="A6234" t="str">
            <v>Three Crosses</v>
          </cell>
          <cell r="B6234" t="str">
            <v>E05009485</v>
          </cell>
        </row>
        <row r="6235">
          <cell r="A6235" t="str">
            <v>Three Fields</v>
          </cell>
          <cell r="B6235" t="str">
            <v>E05010385</v>
          </cell>
        </row>
        <row r="6236">
          <cell r="A6236" t="str">
            <v>Three Moors</v>
          </cell>
          <cell r="B6236" t="str">
            <v>E05003632</v>
          </cell>
        </row>
        <row r="6237">
          <cell r="A6237" t="str">
            <v>Three Rivers</v>
          </cell>
          <cell r="B6237" t="str">
            <v>E07000102</v>
          </cell>
        </row>
        <row r="6238">
          <cell r="A6238" t="str">
            <v>Threemilestone &amp; Gloweth</v>
          </cell>
          <cell r="B6238" t="str">
            <v>E05009270</v>
          </cell>
        </row>
        <row r="6239">
          <cell r="A6239" t="str">
            <v>Thringstone</v>
          </cell>
          <cell r="B6239" t="str">
            <v>E05010125</v>
          </cell>
        </row>
        <row r="6240">
          <cell r="A6240" t="str">
            <v>Throop &amp; Muscliff</v>
          </cell>
          <cell r="B6240" t="str">
            <v>E05002126</v>
          </cell>
        </row>
        <row r="6241">
          <cell r="A6241" t="str">
            <v>Thrupp</v>
          </cell>
          <cell r="B6241" t="str">
            <v>E05010993</v>
          </cell>
        </row>
        <row r="6242">
          <cell r="A6242" t="str">
            <v>Thundridge &amp; Standon</v>
          </cell>
          <cell r="B6242" t="str">
            <v>E05004739</v>
          </cell>
        </row>
        <row r="6243">
          <cell r="A6243" t="str">
            <v>Thurlow Park</v>
          </cell>
          <cell r="B6243" t="str">
            <v>E05000434</v>
          </cell>
        </row>
        <row r="6244">
          <cell r="A6244" t="str">
            <v>Thurlton</v>
          </cell>
          <cell r="B6244" t="str">
            <v>E05005910</v>
          </cell>
        </row>
        <row r="6245">
          <cell r="A6245" t="str">
            <v>Thurmaston</v>
          </cell>
          <cell r="B6245" t="str">
            <v>E05005452</v>
          </cell>
        </row>
        <row r="6246">
          <cell r="A6246" t="str">
            <v>Thurnby &amp; Houghton</v>
          </cell>
          <cell r="B6246" t="str">
            <v>E05005476</v>
          </cell>
        </row>
        <row r="6247">
          <cell r="A6247" t="str">
            <v>Thurncourt</v>
          </cell>
          <cell r="B6247" t="str">
            <v>E05010474</v>
          </cell>
        </row>
        <row r="6248">
          <cell r="A6248" t="str">
            <v>Thurrock</v>
          </cell>
          <cell r="B6248" t="str">
            <v>E06000034</v>
          </cell>
        </row>
        <row r="6249">
          <cell r="A6249" t="str">
            <v>Thurston &amp; Hessett</v>
          </cell>
          <cell r="B6249" t="str">
            <v>E05007159</v>
          </cell>
        </row>
        <row r="6250">
          <cell r="A6250" t="str">
            <v>Tibberton</v>
          </cell>
          <cell r="B6250" t="str">
            <v>E05004361</v>
          </cell>
        </row>
        <row r="6251">
          <cell r="A6251" t="str">
            <v>Tibshelf</v>
          </cell>
          <cell r="B6251" t="str">
            <v>E05003321</v>
          </cell>
        </row>
        <row r="6252">
          <cell r="A6252" t="str">
            <v>Ticehurst &amp; Etchingham</v>
          </cell>
          <cell r="B6252" t="str">
            <v>E05003985</v>
          </cell>
        </row>
        <row r="6253">
          <cell r="A6253" t="str">
            <v>Tickhill &amp; Wadsworth</v>
          </cell>
          <cell r="B6253" t="str">
            <v>E05010746</v>
          </cell>
        </row>
        <row r="6254">
          <cell r="A6254" t="str">
            <v>Tiddington</v>
          </cell>
          <cell r="B6254" t="str">
            <v>E05010208</v>
          </cell>
        </row>
        <row r="6255">
          <cell r="A6255" t="str">
            <v>Tidenham</v>
          </cell>
          <cell r="B6255" t="str">
            <v>E05004362</v>
          </cell>
        </row>
        <row r="6256">
          <cell r="A6256" t="str">
            <v>Tideswell</v>
          </cell>
          <cell r="B6256" t="str">
            <v>E05003364</v>
          </cell>
        </row>
        <row r="6257">
          <cell r="A6257" t="str">
            <v>Tidworth</v>
          </cell>
          <cell r="B6257" t="str">
            <v>E05008399</v>
          </cell>
        </row>
        <row r="6258">
          <cell r="A6258" t="str">
            <v>Tilbury Riverside &amp; Thurrock Park</v>
          </cell>
          <cell r="B6258" t="str">
            <v>E05002246</v>
          </cell>
        </row>
        <row r="6259">
          <cell r="A6259" t="str">
            <v>Tilbury St Chads</v>
          </cell>
          <cell r="B6259" t="str">
            <v>E05002247</v>
          </cell>
        </row>
        <row r="6260">
          <cell r="A6260" t="str">
            <v>Tilehurst</v>
          </cell>
          <cell r="B6260" t="str">
            <v>E05002333</v>
          </cell>
        </row>
        <row r="6261">
          <cell r="A6261" t="str">
            <v>Tilgate</v>
          </cell>
          <cell r="B6261" t="str">
            <v>E05007644</v>
          </cell>
        </row>
        <row r="6262">
          <cell r="A6262" t="str">
            <v>Till &amp; Wylye Valley</v>
          </cell>
          <cell r="B6262" t="str">
            <v>E05008400</v>
          </cell>
        </row>
        <row r="6263">
          <cell r="A6263" t="str">
            <v>Tillingbourne</v>
          </cell>
          <cell r="B6263" t="str">
            <v>E05007305</v>
          </cell>
        </row>
        <row r="6264">
          <cell r="A6264" t="str">
            <v>Tillingham</v>
          </cell>
          <cell r="B6264" t="str">
            <v>E05004203</v>
          </cell>
        </row>
        <row r="6265">
          <cell r="A6265" t="str">
            <v>Tilton</v>
          </cell>
          <cell r="B6265" t="str">
            <v>E05005477</v>
          </cell>
        </row>
        <row r="6266">
          <cell r="A6266" t="str">
            <v>Timperley</v>
          </cell>
          <cell r="B6266" t="str">
            <v>E05000837</v>
          </cell>
        </row>
        <row r="6267">
          <cell r="A6267" t="str">
            <v>Timsbury</v>
          </cell>
          <cell r="B6267" t="str">
            <v>E05001965</v>
          </cell>
        </row>
        <row r="6268">
          <cell r="A6268" t="str">
            <v>Tingewick</v>
          </cell>
          <cell r="B6268" t="str">
            <v>E05010357</v>
          </cell>
        </row>
        <row r="6269">
          <cell r="A6269" t="str">
            <v>Tintagel</v>
          </cell>
          <cell r="B6269" t="str">
            <v>E05009271</v>
          </cell>
        </row>
        <row r="6270">
          <cell r="A6270" t="str">
            <v>Tintwistle</v>
          </cell>
          <cell r="B6270" t="str">
            <v>E05010648</v>
          </cell>
        </row>
        <row r="6271">
          <cell r="A6271" t="str">
            <v>Tipps Cross</v>
          </cell>
          <cell r="B6271" t="str">
            <v>E05004080</v>
          </cell>
        </row>
        <row r="6272">
          <cell r="A6272" t="str">
            <v>Tipton Green</v>
          </cell>
          <cell r="B6272" t="str">
            <v>E05001279</v>
          </cell>
        </row>
        <row r="6273">
          <cell r="A6273" t="str">
            <v>Tiptree</v>
          </cell>
          <cell r="B6273" t="str">
            <v>E05010842</v>
          </cell>
        </row>
        <row r="6274">
          <cell r="A6274" t="str">
            <v>Tisbury</v>
          </cell>
          <cell r="B6274" t="str">
            <v>E05008401</v>
          </cell>
        </row>
        <row r="6275">
          <cell r="A6275" t="str">
            <v>Titchfield</v>
          </cell>
          <cell r="B6275" t="str">
            <v>E05004528</v>
          </cell>
        </row>
        <row r="6276">
          <cell r="A6276" t="str">
            <v>Titchfield Common</v>
          </cell>
          <cell r="B6276" t="str">
            <v>E05004529</v>
          </cell>
        </row>
        <row r="6277">
          <cell r="A6277" t="str">
            <v>Tithe Farm</v>
          </cell>
          <cell r="B6277" t="str">
            <v>E05008806</v>
          </cell>
        </row>
        <row r="6278">
          <cell r="A6278" t="str">
            <v>Tithebarn</v>
          </cell>
          <cell r="B6278" t="str">
            <v>E05009952</v>
          </cell>
        </row>
        <row r="6279">
          <cell r="A6279" t="str">
            <v>Tividale</v>
          </cell>
          <cell r="B6279" t="str">
            <v>E05001280</v>
          </cell>
        </row>
        <row r="6280">
          <cell r="A6280" t="str">
            <v>Toddbrook</v>
          </cell>
          <cell r="B6280" t="str">
            <v>E05004189</v>
          </cell>
        </row>
        <row r="6281">
          <cell r="A6281" t="str">
            <v>Toddington</v>
          </cell>
          <cell r="B6281" t="str">
            <v>E05008807</v>
          </cell>
        </row>
        <row r="6282">
          <cell r="A6282" t="str">
            <v>Todmorden</v>
          </cell>
          <cell r="B6282" t="str">
            <v>E05001385</v>
          </cell>
        </row>
        <row r="6283">
          <cell r="A6283" t="str">
            <v>Tokyngton</v>
          </cell>
          <cell r="B6283" t="str">
            <v>E05000102</v>
          </cell>
        </row>
        <row r="6284">
          <cell r="A6284" t="str">
            <v>Toller</v>
          </cell>
          <cell r="B6284" t="str">
            <v>E05001364</v>
          </cell>
        </row>
        <row r="6285">
          <cell r="A6285" t="str">
            <v>Tollerton</v>
          </cell>
          <cell r="B6285" t="str">
            <v>E05009731</v>
          </cell>
        </row>
        <row r="6286">
          <cell r="A6286" t="str">
            <v>Tollesbury</v>
          </cell>
          <cell r="B6286" t="str">
            <v>E05004204</v>
          </cell>
        </row>
        <row r="6287">
          <cell r="A6287" t="str">
            <v>Tolleshunt D'Arcy</v>
          </cell>
          <cell r="B6287" t="str">
            <v>E05004205</v>
          </cell>
        </row>
        <row r="6288">
          <cell r="A6288" t="str">
            <v>Tollington</v>
          </cell>
          <cell r="B6288" t="str">
            <v>E05000381</v>
          </cell>
        </row>
        <row r="6289">
          <cell r="A6289" t="str">
            <v>Tolworth &amp; Hook Rise</v>
          </cell>
          <cell r="B6289" t="str">
            <v>E05000414</v>
          </cell>
        </row>
        <row r="6290">
          <cell r="A6290" t="str">
            <v>Tonbridge &amp; Malling</v>
          </cell>
          <cell r="B6290" t="str">
            <v>E07000115</v>
          </cell>
        </row>
        <row r="6291">
          <cell r="A6291" t="str">
            <v>Tong</v>
          </cell>
          <cell r="B6291" t="str">
            <v>E05001365</v>
          </cell>
        </row>
        <row r="6292">
          <cell r="A6292" t="str">
            <v>Tonge with the Haulgh</v>
          </cell>
          <cell r="B6292" t="str">
            <v>E05000667</v>
          </cell>
        </row>
        <row r="6293">
          <cell r="A6293" t="str">
            <v>Tooting</v>
          </cell>
          <cell r="B6293" t="str">
            <v>E05000626</v>
          </cell>
        </row>
        <row r="6294">
          <cell r="A6294" t="str">
            <v>Tophill East</v>
          </cell>
          <cell r="B6294" t="str">
            <v>E05003774</v>
          </cell>
        </row>
        <row r="6295">
          <cell r="A6295" t="str">
            <v>Tophill West</v>
          </cell>
          <cell r="B6295" t="str">
            <v>E05003775</v>
          </cell>
        </row>
        <row r="6296">
          <cell r="A6296" t="str">
            <v>Topsham</v>
          </cell>
          <cell r="B6296" t="str">
            <v>E05011023</v>
          </cell>
        </row>
        <row r="6297">
          <cell r="A6297" t="str">
            <v>Torbay</v>
          </cell>
          <cell r="B6297" t="str">
            <v>E06000027</v>
          </cell>
        </row>
        <row r="6298">
          <cell r="A6298" t="str">
            <v>Torksey</v>
          </cell>
          <cell r="B6298" t="str">
            <v>E05009653</v>
          </cell>
        </row>
        <row r="6299">
          <cell r="A6299" t="str">
            <v>Tormohun</v>
          </cell>
          <cell r="B6299" t="str">
            <v>E05002110</v>
          </cell>
        </row>
        <row r="6300">
          <cell r="A6300" t="str">
            <v>Torpoint East</v>
          </cell>
          <cell r="B6300" t="str">
            <v>E05009272</v>
          </cell>
        </row>
        <row r="6301">
          <cell r="A6301" t="str">
            <v>Torpoint West</v>
          </cell>
          <cell r="B6301" t="str">
            <v>E05009273</v>
          </cell>
        </row>
        <row r="6302">
          <cell r="A6302" t="str">
            <v>Torridge</v>
          </cell>
          <cell r="B6302" t="str">
            <v>E07000046</v>
          </cell>
        </row>
        <row r="6303">
          <cell r="A6303" t="str">
            <v>Torrington</v>
          </cell>
          <cell r="B6303" t="str">
            <v>E05003633</v>
          </cell>
        </row>
        <row r="6304">
          <cell r="A6304" t="str">
            <v>Torrisholme</v>
          </cell>
          <cell r="B6304" t="str">
            <v>E05009614</v>
          </cell>
        </row>
        <row r="6305">
          <cell r="A6305" t="str">
            <v>Totland</v>
          </cell>
          <cell r="B6305" t="str">
            <v>E05008512</v>
          </cell>
        </row>
        <row r="6306">
          <cell r="A6306" t="str">
            <v>Totnes</v>
          </cell>
          <cell r="B6306" t="str">
            <v>E05010144</v>
          </cell>
        </row>
        <row r="6307">
          <cell r="A6307" t="str">
            <v>Toton &amp; Chilwell Meadows</v>
          </cell>
          <cell r="B6307" t="str">
            <v>E05010532</v>
          </cell>
        </row>
        <row r="6308">
          <cell r="A6308" t="str">
            <v>Tottenham Green</v>
          </cell>
          <cell r="B6308" t="str">
            <v>E05000280</v>
          </cell>
        </row>
        <row r="6309">
          <cell r="A6309" t="str">
            <v>Tottenham Hale</v>
          </cell>
          <cell r="B6309" t="str">
            <v>E05000281</v>
          </cell>
        </row>
        <row r="6310">
          <cell r="A6310" t="str">
            <v>Totteridge</v>
          </cell>
          <cell r="B6310" t="str">
            <v>E05000059</v>
          </cell>
        </row>
        <row r="6311">
          <cell r="A6311" t="str">
            <v>Tottington</v>
          </cell>
          <cell r="B6311" t="str">
            <v>E05000685</v>
          </cell>
        </row>
        <row r="6312">
          <cell r="A6312" t="str">
            <v>Totton Central</v>
          </cell>
          <cell r="B6312" t="str">
            <v>E05004609</v>
          </cell>
        </row>
        <row r="6313">
          <cell r="A6313" t="str">
            <v>Totton East</v>
          </cell>
          <cell r="B6313" t="str">
            <v>E05004610</v>
          </cell>
        </row>
        <row r="6314">
          <cell r="A6314" t="str">
            <v>Totton North</v>
          </cell>
          <cell r="B6314" t="str">
            <v>E05004611</v>
          </cell>
        </row>
        <row r="6315">
          <cell r="A6315" t="str">
            <v>Totton South</v>
          </cell>
          <cell r="B6315" t="str">
            <v>E05004612</v>
          </cell>
        </row>
        <row r="6316">
          <cell r="A6316" t="str">
            <v>Totton West</v>
          </cell>
          <cell r="B6316" t="str">
            <v>E05004613</v>
          </cell>
        </row>
        <row r="6317">
          <cell r="A6317" t="str">
            <v>Tove</v>
          </cell>
          <cell r="B6317" t="str">
            <v>E05006049</v>
          </cell>
        </row>
        <row r="6318">
          <cell r="A6318" t="str">
            <v>Tow Law</v>
          </cell>
          <cell r="B6318" t="str">
            <v>E05009085</v>
          </cell>
        </row>
        <row r="6319">
          <cell r="A6319" t="str">
            <v>Towcester Brook</v>
          </cell>
          <cell r="B6319" t="str">
            <v>E05006050</v>
          </cell>
        </row>
        <row r="6320">
          <cell r="A6320" t="str">
            <v>Towcester Mill</v>
          </cell>
          <cell r="B6320" t="str">
            <v>E05006051</v>
          </cell>
        </row>
        <row r="6321">
          <cell r="A6321" t="str">
            <v>Tower</v>
          </cell>
          <cell r="B6321" t="str">
            <v>E05006848</v>
          </cell>
        </row>
        <row r="6322">
          <cell r="A6322" t="str">
            <v>Tower Hamlets</v>
          </cell>
          <cell r="B6322" t="str">
            <v>E09000030</v>
          </cell>
        </row>
        <row r="6323">
          <cell r="A6323" t="str">
            <v>Town</v>
          </cell>
          <cell r="B6323" t="str">
            <v>E05000210</v>
          </cell>
        </row>
        <row r="6324">
          <cell r="A6324" t="str">
            <v>Town &amp; Pier</v>
          </cell>
          <cell r="B6324" t="str">
            <v>E05004961</v>
          </cell>
        </row>
        <row r="6325">
          <cell r="A6325" t="str">
            <v>Town Centre</v>
          </cell>
          <cell r="B6325" t="str">
            <v>E05000929</v>
          </cell>
        </row>
        <row r="6326">
          <cell r="A6326" t="str">
            <v>Town Close</v>
          </cell>
          <cell r="B6326" t="str">
            <v>E05005887</v>
          </cell>
        </row>
        <row r="6327">
          <cell r="A6327" t="str">
            <v>Townfield</v>
          </cell>
          <cell r="B6327" t="str">
            <v>E05000339</v>
          </cell>
        </row>
        <row r="6328">
          <cell r="A6328" t="str">
            <v>Trafalgar</v>
          </cell>
          <cell r="B6328" t="str">
            <v>E05007667</v>
          </cell>
        </row>
        <row r="6329">
          <cell r="A6329" t="str">
            <v>Trafford</v>
          </cell>
          <cell r="B6329" t="str">
            <v>E08000009</v>
          </cell>
        </row>
        <row r="6330">
          <cell r="A6330" t="str">
            <v>Tranby</v>
          </cell>
          <cell r="B6330" t="str">
            <v>E05001710</v>
          </cell>
        </row>
        <row r="6331">
          <cell r="A6331" t="str">
            <v>Trelawny</v>
          </cell>
          <cell r="B6331" t="str">
            <v>E05009274</v>
          </cell>
        </row>
        <row r="6332">
          <cell r="A6332" t="str">
            <v>Trench</v>
          </cell>
          <cell r="B6332" t="str">
            <v>E05009587</v>
          </cell>
        </row>
        <row r="6333">
          <cell r="A6333" t="str">
            <v>Trent</v>
          </cell>
          <cell r="B6333" t="str">
            <v>E05010083</v>
          </cell>
        </row>
        <row r="6334">
          <cell r="A6334" t="str">
            <v>Trent Bridge</v>
          </cell>
          <cell r="B6334" t="str">
            <v>E05009732</v>
          </cell>
        </row>
        <row r="6335">
          <cell r="A6335" t="str">
            <v>Trent Valley</v>
          </cell>
          <cell r="B6335" t="str">
            <v>E05009706</v>
          </cell>
        </row>
        <row r="6336">
          <cell r="A6336" t="str">
            <v>Tresco</v>
          </cell>
          <cell r="B6336" t="str">
            <v>E05008326</v>
          </cell>
        </row>
        <row r="6337">
          <cell r="A6337" t="str">
            <v>Tressell</v>
          </cell>
          <cell r="B6337" t="str">
            <v>E05003942</v>
          </cell>
        </row>
        <row r="6338">
          <cell r="A6338" t="str">
            <v>Trimdon</v>
          </cell>
          <cell r="B6338" t="str">
            <v>E05009872</v>
          </cell>
        </row>
        <row r="6339">
          <cell r="A6339" t="str">
            <v>Trimdon &amp; Thornley</v>
          </cell>
          <cell r="B6339" t="str">
            <v>E05009086</v>
          </cell>
        </row>
        <row r="6340">
          <cell r="A6340" t="str">
            <v>Tring Central</v>
          </cell>
          <cell r="B6340" t="str">
            <v>E05004711</v>
          </cell>
        </row>
        <row r="6341">
          <cell r="A6341" t="str">
            <v>Tring East</v>
          </cell>
          <cell r="B6341" t="str">
            <v>E05004712</v>
          </cell>
        </row>
        <row r="6342">
          <cell r="A6342" t="str">
            <v>Tring West &amp; Rural</v>
          </cell>
          <cell r="B6342" t="str">
            <v>E05004713</v>
          </cell>
        </row>
        <row r="6343">
          <cell r="A6343" t="str">
            <v>Trinity</v>
          </cell>
          <cell r="B6343" t="str">
            <v>E05000471</v>
          </cell>
        </row>
        <row r="6344">
          <cell r="A6344" t="str">
            <v>Troon</v>
          </cell>
          <cell r="B6344" t="str">
            <v>E05010475</v>
          </cell>
        </row>
        <row r="6345">
          <cell r="A6345" t="str">
            <v>Trowbridge Adcroft</v>
          </cell>
          <cell r="B6345" t="str">
            <v>E05008402</v>
          </cell>
        </row>
        <row r="6346">
          <cell r="A6346" t="str">
            <v>Trowbridge Central</v>
          </cell>
          <cell r="B6346" t="str">
            <v>E05008403</v>
          </cell>
        </row>
        <row r="6347">
          <cell r="A6347" t="str">
            <v>Trowbridge Drynham</v>
          </cell>
          <cell r="B6347" t="str">
            <v>E05008404</v>
          </cell>
        </row>
        <row r="6348">
          <cell r="A6348" t="str">
            <v>Trowbridge Grove</v>
          </cell>
          <cell r="B6348" t="str">
            <v>E05008405</v>
          </cell>
        </row>
        <row r="6349">
          <cell r="A6349" t="str">
            <v>Trowbridge Lambrok</v>
          </cell>
          <cell r="B6349" t="str">
            <v>E05008406</v>
          </cell>
        </row>
        <row r="6350">
          <cell r="A6350" t="str">
            <v>Trowbridge Park</v>
          </cell>
          <cell r="B6350" t="str">
            <v>E05008407</v>
          </cell>
        </row>
        <row r="6351">
          <cell r="A6351" t="str">
            <v>Trowbridge Paxcroft</v>
          </cell>
          <cell r="B6351" t="str">
            <v>E05008408</v>
          </cell>
        </row>
        <row r="6352">
          <cell r="A6352" t="str">
            <v>Trull</v>
          </cell>
          <cell r="B6352" t="str">
            <v>E05006878</v>
          </cell>
        </row>
        <row r="6353">
          <cell r="A6353" t="str">
            <v>Trumpington</v>
          </cell>
          <cell r="B6353" t="str">
            <v>E05002714</v>
          </cell>
        </row>
        <row r="6354">
          <cell r="A6354" t="str">
            <v>Truro Boscawen</v>
          </cell>
          <cell r="B6354" t="str">
            <v>E05009275</v>
          </cell>
        </row>
        <row r="6355">
          <cell r="A6355" t="str">
            <v>Truro Redannick</v>
          </cell>
          <cell r="B6355" t="str">
            <v>E05009276</v>
          </cell>
        </row>
        <row r="6356">
          <cell r="A6356" t="str">
            <v>Truro Tregolls</v>
          </cell>
          <cell r="B6356" t="str">
            <v>E05009277</v>
          </cell>
        </row>
        <row r="6357">
          <cell r="A6357" t="str">
            <v>Truro Trehaverne</v>
          </cell>
          <cell r="B6357" t="str">
            <v>E05009278</v>
          </cell>
        </row>
        <row r="6358">
          <cell r="A6358" t="str">
            <v>Trysull &amp; Seisdon</v>
          </cell>
          <cell r="B6358" t="str">
            <v>E05007008</v>
          </cell>
        </row>
        <row r="6359">
          <cell r="A6359" t="str">
            <v>Tudhoe</v>
          </cell>
          <cell r="B6359" t="str">
            <v>E05009087</v>
          </cell>
        </row>
        <row r="6360">
          <cell r="A6360" t="str">
            <v>Tudor</v>
          </cell>
          <cell r="B6360" t="str">
            <v>E05000415</v>
          </cell>
        </row>
        <row r="6361">
          <cell r="A6361" t="str">
            <v>Tuebrook &amp; Stoneycroft</v>
          </cell>
          <cell r="B6361" t="str">
            <v>E05000910</v>
          </cell>
        </row>
        <row r="6362">
          <cell r="A6362" t="str">
            <v>Tuffley</v>
          </cell>
          <cell r="B6362" t="str">
            <v>E05010966</v>
          </cell>
        </row>
        <row r="6363">
          <cell r="A6363" t="str">
            <v>Tulketh</v>
          </cell>
          <cell r="B6363" t="str">
            <v>E05005290</v>
          </cell>
        </row>
        <row r="6364">
          <cell r="A6364" t="str">
            <v>Tulse Hill</v>
          </cell>
          <cell r="B6364" t="str">
            <v>E05000435</v>
          </cell>
        </row>
        <row r="6365">
          <cell r="A6365" t="str">
            <v>Tunbridge Wells</v>
          </cell>
          <cell r="B6365" t="str">
            <v>E07000116</v>
          </cell>
        </row>
        <row r="6366">
          <cell r="A6366" t="str">
            <v>Tunstall</v>
          </cell>
          <cell r="B6366" t="str">
            <v>E05008749</v>
          </cell>
        </row>
        <row r="6367">
          <cell r="A6367" t="str">
            <v>Tupsley</v>
          </cell>
          <cell r="B6367" t="str">
            <v>E05009486</v>
          </cell>
        </row>
        <row r="6368">
          <cell r="A6368" t="str">
            <v>Tupton</v>
          </cell>
          <cell r="B6368" t="str">
            <v>E05003439</v>
          </cell>
        </row>
        <row r="6369">
          <cell r="A6369" t="str">
            <v>Turkey Street</v>
          </cell>
          <cell r="B6369" t="str">
            <v>E05000211</v>
          </cell>
        </row>
        <row r="6370">
          <cell r="A6370" t="str">
            <v>Turn Hill</v>
          </cell>
          <cell r="B6370" t="str">
            <v>E05006849</v>
          </cell>
        </row>
        <row r="6371">
          <cell r="A6371" t="str">
            <v>Turnham Green</v>
          </cell>
          <cell r="B6371" t="str">
            <v>E05000365</v>
          </cell>
        </row>
        <row r="6372">
          <cell r="A6372" t="str">
            <v>Tutbury &amp; Outwoods</v>
          </cell>
          <cell r="B6372" t="str">
            <v>E05006934</v>
          </cell>
        </row>
        <row r="6373">
          <cell r="A6373" t="str">
            <v>Tuxford &amp; Trent</v>
          </cell>
          <cell r="B6373" t="str">
            <v>E05006394</v>
          </cell>
        </row>
        <row r="6374">
          <cell r="A6374" t="str">
            <v>Twerton</v>
          </cell>
          <cell r="B6374" t="str">
            <v>E05001966</v>
          </cell>
        </row>
        <row r="6375">
          <cell r="A6375" t="str">
            <v>Twickenham Riverside</v>
          </cell>
          <cell r="B6375" t="str">
            <v>E05000531</v>
          </cell>
        </row>
        <row r="6376">
          <cell r="A6376" t="str">
            <v>Two Rivers</v>
          </cell>
          <cell r="B6376" t="str">
            <v>E05003634</v>
          </cell>
        </row>
        <row r="6377">
          <cell r="A6377" t="str">
            <v>Twycross &amp; Witherley with Sheepy</v>
          </cell>
          <cell r="B6377" t="str">
            <v>E05005494</v>
          </cell>
        </row>
        <row r="6378">
          <cell r="A6378" t="str">
            <v>Twydall</v>
          </cell>
          <cell r="B6378" t="str">
            <v>E05002268</v>
          </cell>
        </row>
        <row r="6379">
          <cell r="A6379" t="str">
            <v>Twyford</v>
          </cell>
          <cell r="B6379" t="str">
            <v>E05002393</v>
          </cell>
        </row>
        <row r="6380">
          <cell r="A6380" t="str">
            <v>Twyning</v>
          </cell>
          <cell r="B6380" t="str">
            <v>E05004428</v>
          </cell>
        </row>
        <row r="6381">
          <cell r="A6381" t="str">
            <v>Tyburn</v>
          </cell>
          <cell r="B6381" t="str">
            <v>E05001215</v>
          </cell>
        </row>
        <row r="6382">
          <cell r="A6382" t="str">
            <v>Tyldesley</v>
          </cell>
          <cell r="B6382" t="str">
            <v>E05000860</v>
          </cell>
        </row>
        <row r="6383">
          <cell r="A6383" t="str">
            <v>Tylers Green &amp; Loudwater</v>
          </cell>
          <cell r="B6383" t="str">
            <v>E05002701</v>
          </cell>
        </row>
        <row r="6384">
          <cell r="A6384" t="str">
            <v>Tynemouth</v>
          </cell>
          <cell r="B6384" t="str">
            <v>E05001130</v>
          </cell>
        </row>
        <row r="6385">
          <cell r="A6385" t="str">
            <v>Uckfield Central</v>
          </cell>
          <cell r="B6385" t="str">
            <v>E05004015</v>
          </cell>
        </row>
        <row r="6386">
          <cell r="A6386" t="str">
            <v>Uckfield New Town</v>
          </cell>
          <cell r="B6386" t="str">
            <v>E05004016</v>
          </cell>
        </row>
        <row r="6387">
          <cell r="A6387" t="str">
            <v>Uckfield North</v>
          </cell>
          <cell r="B6387" t="str">
            <v>E05004017</v>
          </cell>
        </row>
        <row r="6388">
          <cell r="A6388" t="str">
            <v>Uckfield Ridgewood</v>
          </cell>
          <cell r="B6388" t="str">
            <v>E05004018</v>
          </cell>
        </row>
        <row r="6389">
          <cell r="A6389" t="str">
            <v>Ullesthorpe</v>
          </cell>
          <cell r="B6389" t="str">
            <v>E05005478</v>
          </cell>
        </row>
        <row r="6390">
          <cell r="A6390" t="str">
            <v>Ullswater</v>
          </cell>
          <cell r="B6390" t="str">
            <v>E05003233</v>
          </cell>
        </row>
        <row r="6391">
          <cell r="A6391" t="str">
            <v>Ulverston Central</v>
          </cell>
          <cell r="B6391" t="str">
            <v>E05003269</v>
          </cell>
        </row>
        <row r="6392">
          <cell r="A6392" t="str">
            <v>Ulverston East</v>
          </cell>
          <cell r="B6392" t="str">
            <v>E05003270</v>
          </cell>
        </row>
        <row r="6393">
          <cell r="A6393" t="str">
            <v>Ulverston North</v>
          </cell>
          <cell r="B6393" t="str">
            <v>E05003271</v>
          </cell>
        </row>
        <row r="6394">
          <cell r="A6394" t="str">
            <v>Ulverston South</v>
          </cell>
          <cell r="B6394" t="str">
            <v>E05003272</v>
          </cell>
        </row>
        <row r="6395">
          <cell r="A6395" t="str">
            <v>Ulverston Town</v>
          </cell>
          <cell r="B6395" t="str">
            <v>E05003273</v>
          </cell>
        </row>
        <row r="6396">
          <cell r="A6396" t="str">
            <v>Ulverston West</v>
          </cell>
          <cell r="B6396" t="str">
            <v>E05003274</v>
          </cell>
        </row>
        <row r="6397">
          <cell r="A6397" t="str">
            <v>Underdale</v>
          </cell>
          <cell r="B6397" t="str">
            <v>E05008193</v>
          </cell>
        </row>
        <row r="6398">
          <cell r="A6398" t="str">
            <v>Underhill</v>
          </cell>
          <cell r="B6398" t="str">
            <v>E05000060</v>
          </cell>
        </row>
        <row r="6399">
          <cell r="A6399" t="str">
            <v>Underwood</v>
          </cell>
          <cell r="B6399" t="str">
            <v>E05010695</v>
          </cell>
        </row>
        <row r="6400">
          <cell r="A6400" t="str">
            <v>University</v>
          </cell>
          <cell r="B6400" t="str">
            <v>E05001686</v>
          </cell>
        </row>
        <row r="6401">
          <cell r="A6401" t="str">
            <v>University &amp; Scotforth Rural</v>
          </cell>
          <cell r="B6401" t="str">
            <v>E05009615</v>
          </cell>
        </row>
        <row r="6402">
          <cell r="A6402" t="str">
            <v>Unstone</v>
          </cell>
          <cell r="B6402" t="str">
            <v>E05003440</v>
          </cell>
        </row>
        <row r="6403">
          <cell r="A6403" t="str">
            <v>Unsworth</v>
          </cell>
          <cell r="B6403" t="str">
            <v>E05000686</v>
          </cell>
        </row>
        <row r="6404">
          <cell r="A6404" t="str">
            <v>Up Hatherley</v>
          </cell>
          <cell r="B6404" t="str">
            <v>E05004306</v>
          </cell>
        </row>
        <row r="6405">
          <cell r="A6405" t="str">
            <v>Up Holland</v>
          </cell>
          <cell r="B6405" t="str">
            <v>E05005378</v>
          </cell>
        </row>
        <row r="6406">
          <cell r="A6406" t="str">
            <v>Upminster</v>
          </cell>
          <cell r="B6406" t="str">
            <v>E05000323</v>
          </cell>
        </row>
        <row r="6407">
          <cell r="A6407" t="str">
            <v>Upper Culm</v>
          </cell>
          <cell r="B6407" t="str">
            <v>E05003528</v>
          </cell>
        </row>
        <row r="6408">
          <cell r="A6408" t="str">
            <v>Upper Edmonton</v>
          </cell>
          <cell r="B6408" t="str">
            <v>E05000212</v>
          </cell>
        </row>
        <row r="6409">
          <cell r="A6409" t="str">
            <v>Upper Gornal &amp; Woodsetton</v>
          </cell>
          <cell r="B6409" t="str">
            <v>E05001257</v>
          </cell>
        </row>
        <row r="6410">
          <cell r="A6410" t="str">
            <v>Upper Lune Valley</v>
          </cell>
          <cell r="B6410" t="str">
            <v>E05009616</v>
          </cell>
        </row>
        <row r="6411">
          <cell r="A6411" t="str">
            <v>Upper Meon Valley</v>
          </cell>
          <cell r="B6411" t="str">
            <v>E05011008</v>
          </cell>
        </row>
        <row r="6412">
          <cell r="A6412" t="str">
            <v>Upper Norwood</v>
          </cell>
          <cell r="B6412" t="str">
            <v>E05000166</v>
          </cell>
        </row>
        <row r="6413">
          <cell r="A6413" t="str">
            <v>Upper Stoke</v>
          </cell>
          <cell r="B6413" t="str">
            <v>E05001230</v>
          </cell>
        </row>
        <row r="6414">
          <cell r="A6414" t="str">
            <v>Upper Wensum</v>
          </cell>
          <cell r="B6414" t="str">
            <v>E05010262</v>
          </cell>
        </row>
        <row r="6415">
          <cell r="A6415" t="str">
            <v>Upper Wharfedale</v>
          </cell>
          <cell r="B6415" t="str">
            <v>E05006206</v>
          </cell>
        </row>
        <row r="6416">
          <cell r="A6416" t="str">
            <v>Upper Yeo</v>
          </cell>
          <cell r="B6416" t="str">
            <v>E05003529</v>
          </cell>
        </row>
        <row r="6417">
          <cell r="A6417" t="str">
            <v>Upperby</v>
          </cell>
          <cell r="B6417" t="str">
            <v>E05003177</v>
          </cell>
        </row>
        <row r="6418">
          <cell r="A6418" t="str">
            <v>Upperton</v>
          </cell>
          <cell r="B6418" t="str">
            <v>E05003928</v>
          </cell>
        </row>
        <row r="6419">
          <cell r="A6419" t="str">
            <v>Uppingham</v>
          </cell>
          <cell r="B6419" t="str">
            <v>E05001820</v>
          </cell>
        </row>
        <row r="6420">
          <cell r="A6420" t="str">
            <v>Upton</v>
          </cell>
          <cell r="B6420" t="str">
            <v>E05000973</v>
          </cell>
        </row>
        <row r="6421">
          <cell r="A6421" t="str">
            <v>Upton &amp; Hanley</v>
          </cell>
          <cell r="B6421" t="str">
            <v>E05007864</v>
          </cell>
        </row>
        <row r="6422">
          <cell r="A6422" t="str">
            <v>Upton Grey &amp; The Candovers</v>
          </cell>
          <cell r="B6422" t="str">
            <v>E05004456</v>
          </cell>
        </row>
        <row r="6423">
          <cell r="A6423" t="str">
            <v>Upton Snodsbury</v>
          </cell>
          <cell r="B6423" t="str">
            <v>E05007926</v>
          </cell>
        </row>
        <row r="6424">
          <cell r="A6424" t="str">
            <v>Upwell &amp; Delph</v>
          </cell>
          <cell r="B6424" t="str">
            <v>E05005834</v>
          </cell>
        </row>
        <row r="6425">
          <cell r="A6425" t="str">
            <v>Upwey &amp; Broadwey</v>
          </cell>
          <cell r="B6425" t="str">
            <v>E05003777</v>
          </cell>
        </row>
        <row r="6426">
          <cell r="A6426" t="str">
            <v>Upwood &amp; The Raveleys</v>
          </cell>
          <cell r="B6426" t="str">
            <v>E05008584</v>
          </cell>
        </row>
        <row r="6427">
          <cell r="A6427" t="str">
            <v>Urchfont &amp; The Cannings</v>
          </cell>
          <cell r="B6427" t="str">
            <v>E05008409</v>
          </cell>
        </row>
        <row r="6428">
          <cell r="A6428" t="str">
            <v>Urmston</v>
          </cell>
          <cell r="B6428" t="str">
            <v>E05000838</v>
          </cell>
        </row>
        <row r="6429">
          <cell r="A6429" t="str">
            <v>Uttlesford</v>
          </cell>
          <cell r="B6429" t="str">
            <v>E07000077</v>
          </cell>
        </row>
        <row r="6430">
          <cell r="A6430" t="str">
            <v>Uxbridge North</v>
          </cell>
          <cell r="B6430" t="str">
            <v>E05000340</v>
          </cell>
        </row>
        <row r="6431">
          <cell r="A6431" t="str">
            <v>Uxbridge South</v>
          </cell>
          <cell r="B6431" t="str">
            <v>E05000341</v>
          </cell>
        </row>
        <row r="6432">
          <cell r="A6432" t="str">
            <v>Vale</v>
          </cell>
          <cell r="B6432" t="str">
            <v>E05002654</v>
          </cell>
        </row>
        <row r="6433">
          <cell r="A6433" t="str">
            <v>Vale of White Horse</v>
          </cell>
          <cell r="B6433" t="str">
            <v>E07000180</v>
          </cell>
        </row>
        <row r="6434">
          <cell r="A6434" t="str">
            <v>Valence</v>
          </cell>
          <cell r="B6434" t="str">
            <v>E05000040</v>
          </cell>
        </row>
        <row r="6435">
          <cell r="A6435" t="str">
            <v>Valentines</v>
          </cell>
          <cell r="B6435" t="str">
            <v>E05000514</v>
          </cell>
        </row>
        <row r="6436">
          <cell r="A6436" t="str">
            <v>Valley</v>
          </cell>
          <cell r="B6436" t="str">
            <v>E05000607</v>
          </cell>
        </row>
        <row r="6437">
          <cell r="A6437" t="str">
            <v>Valley Hill</v>
          </cell>
          <cell r="B6437" t="str">
            <v>E05005835</v>
          </cell>
        </row>
        <row r="6438">
          <cell r="A6438" t="str">
            <v>Valley Park</v>
          </cell>
          <cell r="B6438" t="str">
            <v>E05004650</v>
          </cell>
        </row>
        <row r="6439">
          <cell r="A6439" t="str">
            <v>Vange</v>
          </cell>
          <cell r="B6439" t="str">
            <v>E05004033</v>
          </cell>
        </row>
        <row r="6440">
          <cell r="A6440" t="str">
            <v>Vassall</v>
          </cell>
          <cell r="B6440" t="str">
            <v>E05000436</v>
          </cell>
        </row>
        <row r="6441">
          <cell r="A6441" t="str">
            <v>Vauxhall</v>
          </cell>
          <cell r="B6441" t="str">
            <v>E05009588</v>
          </cell>
        </row>
        <row r="6442">
          <cell r="A6442" t="str">
            <v>Ventnor East</v>
          </cell>
          <cell r="B6442" t="str">
            <v>E05008513</v>
          </cell>
        </row>
        <row r="6443">
          <cell r="A6443" t="str">
            <v>Ventnor West</v>
          </cell>
          <cell r="B6443" t="str">
            <v>E05008514</v>
          </cell>
        </row>
        <row r="6444">
          <cell r="A6444" t="str">
            <v>Verulam</v>
          </cell>
          <cell r="B6444" t="str">
            <v>E05004803</v>
          </cell>
        </row>
        <row r="6445">
          <cell r="A6445" t="str">
            <v>Verwood East</v>
          </cell>
          <cell r="B6445" t="str">
            <v>E05009527</v>
          </cell>
        </row>
        <row r="6446">
          <cell r="A6446" t="str">
            <v>Verwood West</v>
          </cell>
          <cell r="B6446" t="str">
            <v>E05009528</v>
          </cell>
        </row>
        <row r="6447">
          <cell r="A6447" t="str">
            <v>Vicarage</v>
          </cell>
          <cell r="B6447" t="str">
            <v>E05011056</v>
          </cell>
        </row>
        <row r="6448">
          <cell r="A6448" t="str">
            <v>Victoria</v>
          </cell>
          <cell r="B6448" t="str">
            <v>E05000953</v>
          </cell>
        </row>
        <row r="6449">
          <cell r="A6449" t="str">
            <v>Victoria &amp; Norcross</v>
          </cell>
          <cell r="B6449" t="str">
            <v>E05009953</v>
          </cell>
        </row>
        <row r="6450">
          <cell r="A6450" t="str">
            <v>Viking</v>
          </cell>
          <cell r="B6450" t="str">
            <v>E05005101</v>
          </cell>
        </row>
        <row r="6451">
          <cell r="A6451" t="str">
            <v>Village</v>
          </cell>
          <cell r="B6451" t="str">
            <v>E05000041</v>
          </cell>
        </row>
        <row r="6452">
          <cell r="A6452" t="str">
            <v>Vincent Square</v>
          </cell>
          <cell r="B6452" t="str">
            <v>E05000646</v>
          </cell>
        </row>
        <row r="6453">
          <cell r="A6453" t="str">
            <v>Virginia Water</v>
          </cell>
          <cell r="B6453" t="str">
            <v>E05007360</v>
          </cell>
        </row>
        <row r="6454">
          <cell r="A6454" t="str">
            <v>Vivary Bridge</v>
          </cell>
          <cell r="B6454" t="str">
            <v>E05005266</v>
          </cell>
        </row>
        <row r="6455">
          <cell r="A6455" t="str">
            <v>Waddesdon</v>
          </cell>
          <cell r="B6455" t="str">
            <v>E05010358</v>
          </cell>
        </row>
        <row r="6456">
          <cell r="A6456" t="str">
            <v>Waddingham &amp; Spital</v>
          </cell>
          <cell r="B6456" t="str">
            <v>E05009654</v>
          </cell>
        </row>
        <row r="6457">
          <cell r="A6457" t="str">
            <v>Waddington &amp; West Bradford</v>
          </cell>
          <cell r="B6457" t="str">
            <v>E05005312</v>
          </cell>
        </row>
        <row r="6458">
          <cell r="A6458" t="str">
            <v>Waddington West</v>
          </cell>
          <cell r="B6458" t="str">
            <v>E05005643</v>
          </cell>
        </row>
        <row r="6459">
          <cell r="A6459" t="str">
            <v>Waddon</v>
          </cell>
          <cell r="B6459" t="str">
            <v>E05000167</v>
          </cell>
        </row>
        <row r="6460">
          <cell r="A6460" t="str">
            <v>Wadebridge East</v>
          </cell>
          <cell r="B6460" t="str">
            <v>E05009279</v>
          </cell>
        </row>
        <row r="6461">
          <cell r="A6461" t="str">
            <v>Wadebridge West</v>
          </cell>
          <cell r="B6461" t="str">
            <v>E05009280</v>
          </cell>
        </row>
        <row r="6462">
          <cell r="A6462" t="str">
            <v>Wadhurst</v>
          </cell>
          <cell r="B6462" t="str">
            <v>E05004019</v>
          </cell>
        </row>
        <row r="6463">
          <cell r="A6463" t="str">
            <v>Wainbody</v>
          </cell>
          <cell r="B6463" t="str">
            <v>E05001231</v>
          </cell>
        </row>
        <row r="6464">
          <cell r="A6464" t="str">
            <v>Wainfleet</v>
          </cell>
          <cell r="B6464" t="str">
            <v>E05009904</v>
          </cell>
        </row>
        <row r="6465">
          <cell r="A6465" t="str">
            <v>Wainford</v>
          </cell>
          <cell r="B6465" t="str">
            <v>E05007247</v>
          </cell>
        </row>
        <row r="6466">
          <cell r="A6466" t="str">
            <v>Wakefield</v>
          </cell>
          <cell r="B6466" t="str">
            <v>E08000036</v>
          </cell>
        </row>
        <row r="6467">
          <cell r="A6467" t="str">
            <v>Wakefield East</v>
          </cell>
          <cell r="B6467" t="str">
            <v>E05001459</v>
          </cell>
        </row>
        <row r="6468">
          <cell r="A6468" t="str">
            <v>Wakefield North</v>
          </cell>
          <cell r="B6468" t="str">
            <v>E05001460</v>
          </cell>
        </row>
        <row r="6469">
          <cell r="A6469" t="str">
            <v>Wakefield Rural</v>
          </cell>
          <cell r="B6469" t="str">
            <v>E05001461</v>
          </cell>
        </row>
        <row r="6470">
          <cell r="A6470" t="str">
            <v>Wakefield South</v>
          </cell>
          <cell r="B6470" t="str">
            <v>E05001462</v>
          </cell>
        </row>
        <row r="6471">
          <cell r="A6471" t="str">
            <v>Wakefield West</v>
          </cell>
          <cell r="B6471" t="str">
            <v>E05001463</v>
          </cell>
        </row>
        <row r="6472">
          <cell r="A6472" t="str">
            <v>Walcot</v>
          </cell>
          <cell r="B6472" t="str">
            <v>E05001967</v>
          </cell>
        </row>
        <row r="6473">
          <cell r="A6473" t="str">
            <v>Walcot &amp; Park North</v>
          </cell>
          <cell r="B6473" t="str">
            <v>E05008971</v>
          </cell>
        </row>
        <row r="6474">
          <cell r="A6474" t="str">
            <v>Walderslade</v>
          </cell>
          <cell r="B6474" t="str">
            <v>E05002269</v>
          </cell>
        </row>
        <row r="6475">
          <cell r="A6475" t="str">
            <v>Waldingfield</v>
          </cell>
          <cell r="B6475" t="str">
            <v>E05007102</v>
          </cell>
        </row>
        <row r="6476">
          <cell r="A6476" t="str">
            <v>Waldon</v>
          </cell>
          <cell r="B6476" t="str">
            <v>E05003635</v>
          </cell>
        </row>
        <row r="6477">
          <cell r="A6477" t="str">
            <v>Wales</v>
          </cell>
          <cell r="B6477" t="str">
            <v>E05001035</v>
          </cell>
        </row>
        <row r="6478">
          <cell r="A6478" t="str">
            <v>Walgrave</v>
          </cell>
          <cell r="B6478" t="str">
            <v>E05009023</v>
          </cell>
        </row>
        <row r="6479">
          <cell r="A6479" t="str">
            <v>Walkden North</v>
          </cell>
          <cell r="B6479" t="str">
            <v>E05000774</v>
          </cell>
        </row>
        <row r="6480">
          <cell r="A6480" t="str">
            <v>Walkden South</v>
          </cell>
          <cell r="B6480" t="str">
            <v>E05000775</v>
          </cell>
        </row>
        <row r="6481">
          <cell r="A6481" t="str">
            <v>Walker</v>
          </cell>
          <cell r="B6481" t="str">
            <v>E05001108</v>
          </cell>
        </row>
        <row r="6482">
          <cell r="A6482" t="str">
            <v>Walkergate</v>
          </cell>
          <cell r="B6482" t="str">
            <v>E05001109</v>
          </cell>
        </row>
        <row r="6483">
          <cell r="A6483" t="str">
            <v>Walkern</v>
          </cell>
          <cell r="B6483" t="str">
            <v>E05009315</v>
          </cell>
        </row>
        <row r="6484">
          <cell r="A6484" t="str">
            <v>Walkley</v>
          </cell>
          <cell r="B6484" t="str">
            <v>E05010882</v>
          </cell>
        </row>
        <row r="6485">
          <cell r="A6485" t="str">
            <v>Wall End</v>
          </cell>
          <cell r="B6485" t="str">
            <v>E05000493</v>
          </cell>
        </row>
        <row r="6486">
          <cell r="A6486" t="str">
            <v>Walland &amp; Denge Marsh</v>
          </cell>
          <cell r="B6486" t="str">
            <v>E05010027</v>
          </cell>
        </row>
        <row r="6487">
          <cell r="A6487" t="str">
            <v>Wallasey</v>
          </cell>
          <cell r="B6487" t="str">
            <v>E05000974</v>
          </cell>
        </row>
        <row r="6488">
          <cell r="A6488" t="str">
            <v>Wallingford</v>
          </cell>
          <cell r="B6488" t="str">
            <v>E05009750</v>
          </cell>
        </row>
        <row r="6489">
          <cell r="A6489" t="str">
            <v>Wallington North</v>
          </cell>
          <cell r="B6489" t="str">
            <v>E05000569</v>
          </cell>
        </row>
        <row r="6490">
          <cell r="A6490" t="str">
            <v>Wallington South</v>
          </cell>
          <cell r="B6490" t="str">
            <v>E05000570</v>
          </cell>
        </row>
        <row r="6491">
          <cell r="A6491" t="str">
            <v>Wallisdown &amp; Winton West</v>
          </cell>
          <cell r="B6491" t="str">
            <v>E05002127</v>
          </cell>
        </row>
        <row r="6492">
          <cell r="A6492" t="str">
            <v>Wallsend</v>
          </cell>
          <cell r="B6492" t="str">
            <v>E05001132</v>
          </cell>
        </row>
        <row r="6493">
          <cell r="A6493" t="str">
            <v>Walmer</v>
          </cell>
          <cell r="B6493" t="str">
            <v>E05004962</v>
          </cell>
        </row>
        <row r="6494">
          <cell r="A6494" t="str">
            <v>Walney North</v>
          </cell>
          <cell r="B6494" t="str">
            <v>E05003156</v>
          </cell>
        </row>
        <row r="6495">
          <cell r="A6495" t="str">
            <v>Walney South</v>
          </cell>
          <cell r="B6495" t="str">
            <v>E05003157</v>
          </cell>
        </row>
        <row r="6496">
          <cell r="A6496" t="str">
            <v>Walpole</v>
          </cell>
          <cell r="B6496" t="str">
            <v>E05000192</v>
          </cell>
        </row>
        <row r="6497">
          <cell r="A6497" t="str">
            <v>Walsall</v>
          </cell>
          <cell r="B6497" t="str">
            <v>E08000030</v>
          </cell>
        </row>
        <row r="6498">
          <cell r="A6498" t="str">
            <v>Walsingham</v>
          </cell>
          <cell r="B6498" t="str">
            <v>E05005872</v>
          </cell>
        </row>
        <row r="6499">
          <cell r="A6499" t="str">
            <v>Waltham</v>
          </cell>
          <cell r="B6499" t="str">
            <v>E05001724</v>
          </cell>
        </row>
        <row r="6500">
          <cell r="A6500" t="str">
            <v>Waltham Abbey High Beach</v>
          </cell>
          <cell r="B6500" t="str">
            <v>E05004174</v>
          </cell>
        </row>
        <row r="6501">
          <cell r="A6501" t="str">
            <v>Waltham Abbey Honey Lane</v>
          </cell>
          <cell r="B6501" t="str">
            <v>E05004175</v>
          </cell>
        </row>
        <row r="6502">
          <cell r="A6502" t="str">
            <v>Waltham Abbey North East</v>
          </cell>
          <cell r="B6502" t="str">
            <v>E05004176</v>
          </cell>
        </row>
        <row r="6503">
          <cell r="A6503" t="str">
            <v>Waltham Abbey Paternoster</v>
          </cell>
          <cell r="B6503" t="str">
            <v>E05004177</v>
          </cell>
        </row>
        <row r="6504">
          <cell r="A6504" t="str">
            <v>Waltham Abbey South West</v>
          </cell>
          <cell r="B6504" t="str">
            <v>E05004178</v>
          </cell>
        </row>
        <row r="6505">
          <cell r="A6505" t="str">
            <v>Waltham Cross</v>
          </cell>
          <cell r="B6505" t="str">
            <v>E05009010</v>
          </cell>
        </row>
        <row r="6506">
          <cell r="A6506" t="str">
            <v>Waltham Forest</v>
          </cell>
          <cell r="B6506" t="str">
            <v>E09000031</v>
          </cell>
        </row>
        <row r="6507">
          <cell r="A6507" t="str">
            <v>Waltham-on-the-Wolds</v>
          </cell>
          <cell r="B6507" t="str">
            <v>E05005509</v>
          </cell>
        </row>
        <row r="6508">
          <cell r="A6508" t="str">
            <v>Walton</v>
          </cell>
          <cell r="B6508" t="str">
            <v>E05003340</v>
          </cell>
        </row>
        <row r="6509">
          <cell r="A6509" t="str">
            <v>Walton Central</v>
          </cell>
          <cell r="B6509" t="str">
            <v>E05011085</v>
          </cell>
        </row>
        <row r="6510">
          <cell r="A6510" t="str">
            <v>Walton Court &amp; Hawkslade</v>
          </cell>
          <cell r="B6510" t="str">
            <v>E05010359</v>
          </cell>
        </row>
        <row r="6511">
          <cell r="A6511" t="str">
            <v>Walton North</v>
          </cell>
          <cell r="B6511" t="str">
            <v>E05011086</v>
          </cell>
        </row>
        <row r="6512">
          <cell r="A6512" t="str">
            <v>Walton South</v>
          </cell>
          <cell r="B6512" t="str">
            <v>E05011087</v>
          </cell>
        </row>
        <row r="6513">
          <cell r="A6513" t="str">
            <v>Walton-le-Dale East</v>
          </cell>
          <cell r="B6513" t="str">
            <v>E05010235</v>
          </cell>
        </row>
        <row r="6514">
          <cell r="A6514" t="str">
            <v>Walton-le-Dale West</v>
          </cell>
          <cell r="B6514" t="str">
            <v>E05010236</v>
          </cell>
        </row>
        <row r="6515">
          <cell r="A6515" t="str">
            <v>Walverden</v>
          </cell>
          <cell r="B6515" t="str">
            <v>E05005267</v>
          </cell>
        </row>
        <row r="6516">
          <cell r="A6516" t="str">
            <v>Wampool</v>
          </cell>
          <cell r="B6516" t="str">
            <v>E05003140</v>
          </cell>
        </row>
        <row r="6517">
          <cell r="A6517" t="str">
            <v>Wandle Valley</v>
          </cell>
          <cell r="B6517" t="str">
            <v>E05000571</v>
          </cell>
        </row>
        <row r="6518">
          <cell r="A6518" t="str">
            <v>Wandsworth</v>
          </cell>
          <cell r="B6518" t="str">
            <v>E09000032</v>
          </cell>
        </row>
        <row r="6519">
          <cell r="A6519" t="str">
            <v>Wandsworth Common</v>
          </cell>
          <cell r="B6519" t="str">
            <v>E05000627</v>
          </cell>
        </row>
        <row r="6520">
          <cell r="A6520" t="str">
            <v>Wanstead</v>
          </cell>
          <cell r="B6520" t="str">
            <v>E05000515</v>
          </cell>
        </row>
        <row r="6521">
          <cell r="A6521" t="str">
            <v>Wantage &amp; Grove Brook</v>
          </cell>
          <cell r="B6521" t="str">
            <v>E05009774</v>
          </cell>
        </row>
        <row r="6522">
          <cell r="A6522" t="str">
            <v>Wantage Charlton</v>
          </cell>
          <cell r="B6522" t="str">
            <v>E05009775</v>
          </cell>
        </row>
        <row r="6523">
          <cell r="A6523" t="str">
            <v>Warboys &amp; Bury</v>
          </cell>
          <cell r="B6523" t="str">
            <v>E05008939</v>
          </cell>
        </row>
        <row r="6524">
          <cell r="A6524" t="str">
            <v>Warbreck</v>
          </cell>
          <cell r="B6524" t="str">
            <v>E05000911</v>
          </cell>
        </row>
        <row r="6525">
          <cell r="A6525" t="str">
            <v>Warcop</v>
          </cell>
          <cell r="B6525" t="str">
            <v>E05003234</v>
          </cell>
        </row>
        <row r="6526">
          <cell r="A6526" t="str">
            <v>Warden Hill</v>
          </cell>
          <cell r="B6526" t="str">
            <v>E05004307</v>
          </cell>
        </row>
        <row r="6527">
          <cell r="A6527" t="str">
            <v>Wardle &amp; West Littleborough</v>
          </cell>
          <cell r="B6527" t="str">
            <v>E05000756</v>
          </cell>
        </row>
        <row r="6528">
          <cell r="A6528" t="str">
            <v>Wardley &amp; Leam Lane</v>
          </cell>
          <cell r="B6528" t="str">
            <v>E05001084</v>
          </cell>
        </row>
        <row r="6529">
          <cell r="A6529" t="str">
            <v>Ware Chadwell</v>
          </cell>
          <cell r="B6529" t="str">
            <v>E05004741</v>
          </cell>
        </row>
        <row r="6530">
          <cell r="A6530" t="str">
            <v>Ware Christchurch</v>
          </cell>
          <cell r="B6530" t="str">
            <v>E05004742</v>
          </cell>
        </row>
        <row r="6531">
          <cell r="A6531" t="str">
            <v>Ware St Mary's</v>
          </cell>
          <cell r="B6531" t="str">
            <v>E05004743</v>
          </cell>
        </row>
        <row r="6532">
          <cell r="A6532" t="str">
            <v>Ware Trinity</v>
          </cell>
          <cell r="B6532" t="str">
            <v>E05004744</v>
          </cell>
        </row>
        <row r="6533">
          <cell r="A6533" t="str">
            <v>Wareham</v>
          </cell>
          <cell r="B6533" t="str">
            <v>E05010753</v>
          </cell>
        </row>
        <row r="6534">
          <cell r="A6534" t="str">
            <v>Warfield Harvest Ride</v>
          </cell>
          <cell r="B6534" t="str">
            <v>E05002286</v>
          </cell>
        </row>
        <row r="6535">
          <cell r="A6535" t="str">
            <v>Warley</v>
          </cell>
          <cell r="B6535" t="str">
            <v>E05001387</v>
          </cell>
        </row>
        <row r="6536">
          <cell r="A6536" t="str">
            <v>Warlingham East &amp; Chelsham &amp; Farleigh</v>
          </cell>
          <cell r="B6536" t="str">
            <v>E05007404</v>
          </cell>
        </row>
        <row r="6537">
          <cell r="A6537" t="str">
            <v>Warlingham West</v>
          </cell>
          <cell r="B6537" t="str">
            <v>E05007405</v>
          </cell>
        </row>
        <row r="6538">
          <cell r="A6538" t="str">
            <v>Warminster Broadway</v>
          </cell>
          <cell r="B6538" t="str">
            <v>E05008410</v>
          </cell>
        </row>
        <row r="6539">
          <cell r="A6539" t="str">
            <v>Warminster Copheap &amp; Wylye</v>
          </cell>
          <cell r="B6539" t="str">
            <v>E05008411</v>
          </cell>
        </row>
        <row r="6540">
          <cell r="A6540" t="str">
            <v>Warminster East</v>
          </cell>
          <cell r="B6540" t="str">
            <v>E05008412</v>
          </cell>
        </row>
        <row r="6541">
          <cell r="A6541" t="str">
            <v>Warminster West</v>
          </cell>
          <cell r="B6541" t="str">
            <v>E05008413</v>
          </cell>
        </row>
        <row r="6542">
          <cell r="A6542" t="str">
            <v>Warminster Without</v>
          </cell>
          <cell r="B6542" t="str">
            <v>E05008414</v>
          </cell>
        </row>
        <row r="6543">
          <cell r="A6543" t="str">
            <v>Warndon</v>
          </cell>
          <cell r="B6543" t="str">
            <v>E05007892</v>
          </cell>
        </row>
        <row r="6544">
          <cell r="A6544" t="str">
            <v>Warndon Parish North</v>
          </cell>
          <cell r="B6544" t="str">
            <v>E05007893</v>
          </cell>
        </row>
        <row r="6545">
          <cell r="A6545" t="str">
            <v>Warndon Parish South</v>
          </cell>
          <cell r="B6545" t="str">
            <v>E05007894</v>
          </cell>
        </row>
        <row r="6546">
          <cell r="A6546" t="str">
            <v>Warnell</v>
          </cell>
          <cell r="B6546" t="str">
            <v>E05003141</v>
          </cell>
        </row>
        <row r="6547">
          <cell r="A6547" t="str">
            <v>Warren</v>
          </cell>
          <cell r="B6547" t="str">
            <v>E05009954</v>
          </cell>
        </row>
        <row r="6548">
          <cell r="A6548" t="str">
            <v>Warren Park</v>
          </cell>
          <cell r="B6548" t="str">
            <v>E05004578</v>
          </cell>
        </row>
        <row r="6549">
          <cell r="A6549" t="str">
            <v>Warrington</v>
          </cell>
          <cell r="B6549" t="str">
            <v>E06000007</v>
          </cell>
        </row>
        <row r="6550">
          <cell r="A6550" t="str">
            <v>Warsash</v>
          </cell>
          <cell r="B6550" t="str">
            <v>E05004530</v>
          </cell>
        </row>
        <row r="6551">
          <cell r="A6551" t="str">
            <v>Warsop Carrs</v>
          </cell>
          <cell r="B6551" t="str">
            <v>E05008889</v>
          </cell>
        </row>
        <row r="6552">
          <cell r="A6552" t="str">
            <v>Warton</v>
          </cell>
          <cell r="B6552" t="str">
            <v>E05009617</v>
          </cell>
        </row>
        <row r="6553">
          <cell r="A6553" t="str">
            <v>Warton &amp; Westby</v>
          </cell>
          <cell r="B6553" t="str">
            <v>E05005205</v>
          </cell>
        </row>
        <row r="6554">
          <cell r="A6554" t="str">
            <v>Warwick</v>
          </cell>
          <cell r="B6554" t="str">
            <v>E07000222</v>
          </cell>
        </row>
        <row r="6555">
          <cell r="A6555" t="str">
            <v>Washburn</v>
          </cell>
          <cell r="B6555" t="str">
            <v>E05006270</v>
          </cell>
        </row>
        <row r="6556">
          <cell r="A6556" t="str">
            <v>Washford</v>
          </cell>
          <cell r="B6556" t="str">
            <v>E05004896</v>
          </cell>
        </row>
        <row r="6557">
          <cell r="A6557" t="str">
            <v>Washington</v>
          </cell>
          <cell r="B6557" t="str">
            <v>E05006052</v>
          </cell>
        </row>
        <row r="6558">
          <cell r="A6558" t="str">
            <v>Washington Central</v>
          </cell>
          <cell r="B6558" t="str">
            <v>E05001173</v>
          </cell>
        </row>
        <row r="6559">
          <cell r="A6559" t="str">
            <v>Washington East</v>
          </cell>
          <cell r="B6559" t="str">
            <v>E05001174</v>
          </cell>
        </row>
        <row r="6560">
          <cell r="A6560" t="str">
            <v>Washington North</v>
          </cell>
          <cell r="B6560" t="str">
            <v>E05001175</v>
          </cell>
        </row>
        <row r="6561">
          <cell r="A6561" t="str">
            <v>Washington South</v>
          </cell>
          <cell r="B6561" t="str">
            <v>E05001176</v>
          </cell>
        </row>
        <row r="6562">
          <cell r="A6562" t="str">
            <v>Washington West</v>
          </cell>
          <cell r="B6562" t="str">
            <v>E05001177</v>
          </cell>
        </row>
        <row r="6563">
          <cell r="A6563" t="str">
            <v>Washwood Heath</v>
          </cell>
          <cell r="B6563" t="str">
            <v>E05001216</v>
          </cell>
        </row>
        <row r="6564">
          <cell r="A6564" t="str">
            <v>Watchet</v>
          </cell>
          <cell r="B6564" t="str">
            <v>E05008929</v>
          </cell>
        </row>
        <row r="6565">
          <cell r="A6565" t="str">
            <v>Watchetts</v>
          </cell>
          <cell r="B6565" t="str">
            <v>E05007388</v>
          </cell>
        </row>
        <row r="6566">
          <cell r="A6566" t="str">
            <v>Watchfield &amp; Shrivenham</v>
          </cell>
          <cell r="B6566" t="str">
            <v>E05009776</v>
          </cell>
        </row>
        <row r="6567">
          <cell r="A6567" t="str">
            <v>Watcombe</v>
          </cell>
          <cell r="B6567" t="str">
            <v>E05002111</v>
          </cell>
        </row>
        <row r="6568">
          <cell r="A6568" t="str">
            <v>Water Orton</v>
          </cell>
          <cell r="B6568" t="str">
            <v>E05007473</v>
          </cell>
        </row>
        <row r="6569">
          <cell r="A6569" t="str">
            <v>Waterbeach</v>
          </cell>
          <cell r="B6569" t="str">
            <v>E05002822</v>
          </cell>
        </row>
        <row r="6570">
          <cell r="A6570" t="str">
            <v>Waterhead</v>
          </cell>
          <cell r="B6570" t="str">
            <v>E05000737</v>
          </cell>
        </row>
        <row r="6571">
          <cell r="A6571" t="str">
            <v>Waterhouse Farm</v>
          </cell>
          <cell r="B6571" t="str">
            <v>E05004118</v>
          </cell>
        </row>
        <row r="6572">
          <cell r="A6572" t="str">
            <v>Wateringbury</v>
          </cell>
          <cell r="B6572" t="str">
            <v>E05009589</v>
          </cell>
        </row>
        <row r="6573">
          <cell r="A6573" t="str">
            <v>Waterlees Village</v>
          </cell>
          <cell r="B6573" t="str">
            <v>E05009513</v>
          </cell>
        </row>
        <row r="6574">
          <cell r="A6574" t="str">
            <v>Waterloo</v>
          </cell>
          <cell r="B6574" t="str">
            <v>E05001663</v>
          </cell>
        </row>
        <row r="6575">
          <cell r="A6575" t="str">
            <v>Watermead</v>
          </cell>
          <cell r="B6575" t="str">
            <v>E05010360</v>
          </cell>
        </row>
        <row r="6576">
          <cell r="A6576" t="str">
            <v>Watermoor</v>
          </cell>
          <cell r="B6576" t="str">
            <v>E05010727</v>
          </cell>
        </row>
        <row r="6577">
          <cell r="A6577" t="str">
            <v>Waterside</v>
          </cell>
          <cell r="B6577" t="str">
            <v>E05005268</v>
          </cell>
        </row>
        <row r="6578">
          <cell r="A6578" t="str">
            <v>Watford</v>
          </cell>
          <cell r="B6578" t="str">
            <v>E07000103</v>
          </cell>
        </row>
        <row r="6579">
          <cell r="A6579" t="str">
            <v>Wath</v>
          </cell>
          <cell r="B6579" t="str">
            <v>E05001036</v>
          </cell>
        </row>
        <row r="6580">
          <cell r="A6580" t="str">
            <v>Wathvale</v>
          </cell>
          <cell r="B6580" t="str">
            <v>E05006271</v>
          </cell>
        </row>
        <row r="6581">
          <cell r="A6581" t="str">
            <v>Watling</v>
          </cell>
          <cell r="B6581" t="str">
            <v>E05002270</v>
          </cell>
        </row>
        <row r="6582">
          <cell r="A6582" t="str">
            <v>Watlington</v>
          </cell>
          <cell r="B6582" t="str">
            <v>E05005838</v>
          </cell>
        </row>
        <row r="6583">
          <cell r="A6583" t="str">
            <v>Watnall &amp; Nuthall West</v>
          </cell>
          <cell r="B6583" t="str">
            <v>E05010533</v>
          </cell>
        </row>
        <row r="6584">
          <cell r="A6584" t="str">
            <v>Watton</v>
          </cell>
          <cell r="B6584" t="str">
            <v>E05010263</v>
          </cell>
        </row>
        <row r="6585">
          <cell r="A6585" t="str">
            <v>Watton-at-Stone</v>
          </cell>
          <cell r="B6585" t="str">
            <v>E05004745</v>
          </cell>
        </row>
        <row r="6586">
          <cell r="A6586" t="str">
            <v>Waveney</v>
          </cell>
          <cell r="B6586" t="str">
            <v>E07000206</v>
          </cell>
        </row>
        <row r="6587">
          <cell r="A6587" t="str">
            <v>Waver</v>
          </cell>
          <cell r="B6587" t="str">
            <v>E05003142</v>
          </cell>
        </row>
        <row r="6588">
          <cell r="A6588" t="str">
            <v>Waverley</v>
          </cell>
          <cell r="B6588" t="str">
            <v>E07000216</v>
          </cell>
        </row>
        <row r="6589">
          <cell r="A6589" t="str">
            <v>Wavertree</v>
          </cell>
          <cell r="B6589" t="str">
            <v>E05000912</v>
          </cell>
        </row>
        <row r="6590">
          <cell r="A6590" t="str">
            <v>Waxham</v>
          </cell>
          <cell r="B6590" t="str">
            <v>E05005874</v>
          </cell>
        </row>
        <row r="6591">
          <cell r="A6591" t="str">
            <v>Way</v>
          </cell>
          <cell r="B6591" t="str">
            <v>E05003530</v>
          </cell>
        </row>
        <row r="6592">
          <cell r="A6592" t="str">
            <v>Weald Central</v>
          </cell>
          <cell r="B6592" t="str">
            <v>E05004897</v>
          </cell>
        </row>
        <row r="6593">
          <cell r="A6593" t="str">
            <v>Weald East</v>
          </cell>
          <cell r="B6593" t="str">
            <v>E05004898</v>
          </cell>
        </row>
        <row r="6594">
          <cell r="A6594" t="str">
            <v>Weald North</v>
          </cell>
          <cell r="B6594" t="str">
            <v>E05004899</v>
          </cell>
        </row>
        <row r="6595">
          <cell r="A6595" t="str">
            <v>Weald South</v>
          </cell>
          <cell r="B6595" t="str">
            <v>E05004900</v>
          </cell>
        </row>
        <row r="6596">
          <cell r="A6596" t="str">
            <v>Wealden</v>
          </cell>
          <cell r="B6596" t="str">
            <v>E07000065</v>
          </cell>
        </row>
        <row r="6597">
          <cell r="A6597" t="str">
            <v>Wealdstone</v>
          </cell>
          <cell r="B6597" t="str">
            <v>E05000304</v>
          </cell>
        </row>
        <row r="6598">
          <cell r="A6598" t="str">
            <v>Weaponness</v>
          </cell>
          <cell r="B6598" t="str">
            <v>E05006339</v>
          </cell>
        </row>
        <row r="6599">
          <cell r="A6599" t="str">
            <v>Weardale</v>
          </cell>
          <cell r="B6599" t="str">
            <v>E05009088</v>
          </cell>
        </row>
        <row r="6600">
          <cell r="A6600" t="str">
            <v>Weaste &amp; Seedley</v>
          </cell>
          <cell r="B6600" t="str">
            <v>E05000776</v>
          </cell>
        </row>
        <row r="6601">
          <cell r="A6601" t="str">
            <v>Weaver</v>
          </cell>
          <cell r="B6601" t="str">
            <v>E05006935</v>
          </cell>
        </row>
        <row r="6602">
          <cell r="A6602" t="str">
            <v>Weaver &amp; Cuddington</v>
          </cell>
          <cell r="B6602" t="str">
            <v>E05008700</v>
          </cell>
        </row>
        <row r="6603">
          <cell r="A6603" t="str">
            <v>Weavers</v>
          </cell>
          <cell r="B6603" t="str">
            <v>E05009335</v>
          </cell>
        </row>
        <row r="6604">
          <cell r="A6604" t="str">
            <v>Weddington</v>
          </cell>
          <cell r="B6604" t="str">
            <v>E05007488</v>
          </cell>
        </row>
        <row r="6605">
          <cell r="A6605" t="str">
            <v>Wedmore &amp; Mark</v>
          </cell>
          <cell r="B6605" t="str">
            <v>E05008914</v>
          </cell>
        </row>
        <row r="6606">
          <cell r="A6606" t="str">
            <v>Wednesbury North</v>
          </cell>
          <cell r="B6606" t="str">
            <v>E05001281</v>
          </cell>
        </row>
        <row r="6607">
          <cell r="A6607" t="str">
            <v>Wednesbury South</v>
          </cell>
          <cell r="B6607" t="str">
            <v>E05001282</v>
          </cell>
        </row>
        <row r="6608">
          <cell r="A6608" t="str">
            <v>Wednesfield North</v>
          </cell>
          <cell r="B6608" t="str">
            <v>E05001339</v>
          </cell>
        </row>
        <row r="6609">
          <cell r="A6609" t="str">
            <v>Wednesfield South</v>
          </cell>
          <cell r="B6609" t="str">
            <v>E05001340</v>
          </cell>
        </row>
        <row r="6610">
          <cell r="A6610" t="str">
            <v>Weedon</v>
          </cell>
          <cell r="B6610" t="str">
            <v>E05009024</v>
          </cell>
        </row>
        <row r="6611">
          <cell r="A6611" t="str">
            <v>Weeping Cross &amp; Wildwood</v>
          </cell>
          <cell r="B6611" t="str">
            <v>E05010501</v>
          </cell>
        </row>
        <row r="6612">
          <cell r="A6612" t="str">
            <v>Weetslade</v>
          </cell>
          <cell r="B6612" t="str">
            <v>E05001133</v>
          </cell>
        </row>
        <row r="6613">
          <cell r="A6613" t="str">
            <v>Weetwood</v>
          </cell>
          <cell r="B6613" t="str">
            <v>E05001442</v>
          </cell>
        </row>
        <row r="6614">
          <cell r="A6614" t="str">
            <v>Welbeck</v>
          </cell>
          <cell r="B6614" t="str">
            <v>E05006395</v>
          </cell>
        </row>
        <row r="6615">
          <cell r="A6615" t="str">
            <v>Welcombe</v>
          </cell>
          <cell r="B6615" t="str">
            <v>E05010209</v>
          </cell>
        </row>
        <row r="6616">
          <cell r="A6616" t="str">
            <v>Weldon &amp; Gretton</v>
          </cell>
          <cell r="B6616" t="str">
            <v>E05010275</v>
          </cell>
        </row>
        <row r="6617">
          <cell r="A6617" t="str">
            <v>Welford</v>
          </cell>
          <cell r="B6617" t="str">
            <v>E05009025</v>
          </cell>
        </row>
        <row r="6618">
          <cell r="A6618" t="str">
            <v>Welford-on-Avon</v>
          </cell>
          <cell r="B6618" t="str">
            <v>E05010210</v>
          </cell>
        </row>
        <row r="6619">
          <cell r="A6619" t="str">
            <v>Welham Green &amp; Hatfield South</v>
          </cell>
          <cell r="B6619" t="str">
            <v>E05011071</v>
          </cell>
        </row>
        <row r="6620">
          <cell r="A6620" t="str">
            <v>Welland</v>
          </cell>
          <cell r="B6620" t="str">
            <v>E05006002</v>
          </cell>
        </row>
        <row r="6621">
          <cell r="A6621" t="str">
            <v>Wellesbourne East</v>
          </cell>
          <cell r="B6621" t="str">
            <v>E05010211</v>
          </cell>
        </row>
        <row r="6622">
          <cell r="A6622" t="str">
            <v>Wellesbourne West</v>
          </cell>
          <cell r="B6622" t="str">
            <v>E05010212</v>
          </cell>
        </row>
        <row r="6623">
          <cell r="A6623" t="str">
            <v>Wellingborough</v>
          </cell>
          <cell r="B6623" t="str">
            <v>E07000156</v>
          </cell>
        </row>
        <row r="6624">
          <cell r="A6624" t="str">
            <v>Wellington</v>
          </cell>
          <cell r="B6624" t="str">
            <v>E05009000</v>
          </cell>
        </row>
        <row r="6625">
          <cell r="A6625" t="str">
            <v>Wellington East</v>
          </cell>
          <cell r="B6625" t="str">
            <v>E05006879</v>
          </cell>
        </row>
        <row r="6626">
          <cell r="A6626" t="str">
            <v>Wellington North</v>
          </cell>
          <cell r="B6626" t="str">
            <v>E05006880</v>
          </cell>
        </row>
        <row r="6627">
          <cell r="A6627" t="str">
            <v>Wellington Rockwell Green &amp; West</v>
          </cell>
          <cell r="B6627" t="str">
            <v>E05006881</v>
          </cell>
        </row>
        <row r="6628">
          <cell r="A6628" t="str">
            <v>Wells</v>
          </cell>
          <cell r="B6628" t="str">
            <v>E05007865</v>
          </cell>
        </row>
        <row r="6629">
          <cell r="A6629" t="str">
            <v>Wells Central</v>
          </cell>
          <cell r="B6629" t="str">
            <v>E05006790</v>
          </cell>
        </row>
        <row r="6630">
          <cell r="A6630" t="str">
            <v>Wells St Cuthbert's</v>
          </cell>
          <cell r="B6630" t="str">
            <v>E05006791</v>
          </cell>
        </row>
        <row r="6631">
          <cell r="A6631" t="str">
            <v>Wells St Thomas'</v>
          </cell>
          <cell r="B6631" t="str">
            <v>E05006792</v>
          </cell>
        </row>
        <row r="6632">
          <cell r="A6632" t="str">
            <v>Wellswood</v>
          </cell>
          <cell r="B6632" t="str">
            <v>E05002112</v>
          </cell>
        </row>
        <row r="6633">
          <cell r="A6633" t="str">
            <v>Welsh Harp</v>
          </cell>
          <cell r="B6633" t="str">
            <v>E05000103</v>
          </cell>
        </row>
        <row r="6634">
          <cell r="A6634" t="str">
            <v>Welwyn East</v>
          </cell>
          <cell r="B6634" t="str">
            <v>E05011072</v>
          </cell>
        </row>
        <row r="6635">
          <cell r="A6635" t="str">
            <v>Welwyn Hatfield</v>
          </cell>
          <cell r="B6635" t="str">
            <v>E07000241</v>
          </cell>
        </row>
        <row r="6636">
          <cell r="A6636" t="str">
            <v>Welwyn West</v>
          </cell>
          <cell r="B6636" t="str">
            <v>E05011073</v>
          </cell>
        </row>
        <row r="6637">
          <cell r="A6637" t="str">
            <v>Wem</v>
          </cell>
          <cell r="B6637" t="str">
            <v>E05008194</v>
          </cell>
        </row>
        <row r="6638">
          <cell r="A6638" t="str">
            <v>Wem Brook</v>
          </cell>
          <cell r="B6638" t="str">
            <v>E05007489</v>
          </cell>
        </row>
        <row r="6639">
          <cell r="A6639" t="str">
            <v>Wembley Central</v>
          </cell>
          <cell r="B6639" t="str">
            <v>E05000104</v>
          </cell>
        </row>
        <row r="6640">
          <cell r="A6640" t="str">
            <v>Wembury &amp; Brixton</v>
          </cell>
          <cell r="B6640" t="str">
            <v>E05010145</v>
          </cell>
        </row>
        <row r="6641">
          <cell r="A6641" t="str">
            <v>Wendover &amp; Halton</v>
          </cell>
          <cell r="B6641" t="str">
            <v>E05010361</v>
          </cell>
        </row>
        <row r="6642">
          <cell r="A6642" t="str">
            <v>Wenhaston &amp; Westleton</v>
          </cell>
          <cell r="B6642" t="str">
            <v>E05010455</v>
          </cell>
        </row>
        <row r="6643">
          <cell r="A6643" t="str">
            <v>Wenneye</v>
          </cell>
          <cell r="B6643" t="str">
            <v>E05009514</v>
          </cell>
        </row>
        <row r="6644">
          <cell r="A6644" t="str">
            <v>Wensley Fold</v>
          </cell>
          <cell r="B6644" t="str">
            <v>E05001641</v>
          </cell>
        </row>
        <row r="6645">
          <cell r="A6645" t="str">
            <v>Wensleydale</v>
          </cell>
          <cell r="B6645" t="str">
            <v>E05009157</v>
          </cell>
        </row>
        <row r="6646">
          <cell r="A6646" t="str">
            <v>Wensum</v>
          </cell>
          <cell r="B6646" t="str">
            <v>E05005875</v>
          </cell>
        </row>
        <row r="6647">
          <cell r="A6647" t="str">
            <v>Weobley</v>
          </cell>
          <cell r="B6647" t="str">
            <v>E05009487</v>
          </cell>
        </row>
        <row r="6648">
          <cell r="A6648" t="str">
            <v>Weoley</v>
          </cell>
          <cell r="B6648" t="str">
            <v>E05001217</v>
          </cell>
        </row>
        <row r="6649">
          <cell r="A6649" t="str">
            <v>Werneth</v>
          </cell>
          <cell r="B6649" t="str">
            <v>E05000738</v>
          </cell>
        </row>
        <row r="6650">
          <cell r="A6650" t="str">
            <v>Werrington</v>
          </cell>
          <cell r="B6650" t="str">
            <v>E05007065</v>
          </cell>
        </row>
        <row r="6651">
          <cell r="A6651" t="str">
            <v>Wescott</v>
          </cell>
          <cell r="B6651" t="str">
            <v>E05002394</v>
          </cell>
        </row>
        <row r="6652">
          <cell r="A6652" t="str">
            <v>Wessex</v>
          </cell>
          <cell r="B6652" t="str">
            <v>E05006850</v>
          </cell>
        </row>
        <row r="6653">
          <cell r="A6653" t="str">
            <v>West</v>
          </cell>
          <cell r="B6653" t="str">
            <v>E05003341</v>
          </cell>
        </row>
        <row r="6654">
          <cell r="A6654" t="str">
            <v>West Auckland</v>
          </cell>
          <cell r="B6654" t="str">
            <v>E05009089</v>
          </cell>
        </row>
        <row r="6655">
          <cell r="A6655" t="str">
            <v>West Barnes</v>
          </cell>
          <cell r="B6655" t="str">
            <v>E05000473</v>
          </cell>
        </row>
        <row r="6656">
          <cell r="A6656" t="str">
            <v>West Bay</v>
          </cell>
          <cell r="B6656" t="str">
            <v>E05010409</v>
          </cell>
        </row>
        <row r="6657">
          <cell r="A6657" t="str">
            <v>West Berkshire</v>
          </cell>
          <cell r="B6657" t="str">
            <v>E06000037</v>
          </cell>
        </row>
        <row r="6658">
          <cell r="A6658" t="str">
            <v>West Bromwich Central</v>
          </cell>
          <cell r="B6658" t="str">
            <v>E05001283</v>
          </cell>
        </row>
        <row r="6659">
          <cell r="A6659" t="str">
            <v>West Chesterton</v>
          </cell>
          <cell r="B6659" t="str">
            <v>E05002715</v>
          </cell>
        </row>
        <row r="6660">
          <cell r="A6660" t="str">
            <v>West Craven</v>
          </cell>
          <cell r="B6660" t="str">
            <v>E05009671</v>
          </cell>
        </row>
        <row r="6661">
          <cell r="A6661" t="str">
            <v>West Dart</v>
          </cell>
          <cell r="B6661" t="str">
            <v>E05010146</v>
          </cell>
        </row>
        <row r="6662">
          <cell r="A6662" t="str">
            <v>West Derby</v>
          </cell>
          <cell r="B6662" t="str">
            <v>E05000913</v>
          </cell>
        </row>
        <row r="6663">
          <cell r="A6663" t="str">
            <v>West Devon</v>
          </cell>
          <cell r="B6663" t="str">
            <v>E07000047</v>
          </cell>
        </row>
        <row r="6664">
          <cell r="A6664" t="str">
            <v>West Dorset</v>
          </cell>
          <cell r="B6664" t="str">
            <v>E07000052</v>
          </cell>
        </row>
        <row r="6665">
          <cell r="A6665" t="str">
            <v>West Downs</v>
          </cell>
          <cell r="B6665" t="str">
            <v>E05009566</v>
          </cell>
        </row>
        <row r="6666">
          <cell r="A6666" t="str">
            <v>West Drayton</v>
          </cell>
          <cell r="B6666" t="str">
            <v>E05000342</v>
          </cell>
        </row>
        <row r="6667">
          <cell r="A6667" t="str">
            <v>West Dyke</v>
          </cell>
          <cell r="B6667" t="str">
            <v>E05001524</v>
          </cell>
        </row>
        <row r="6668">
          <cell r="A6668" t="str">
            <v>West Ecclesfield</v>
          </cell>
          <cell r="B6668" t="str">
            <v>E05010883</v>
          </cell>
        </row>
        <row r="6669">
          <cell r="A6669" t="str">
            <v>West End</v>
          </cell>
          <cell r="B6669" t="str">
            <v>E05000649</v>
          </cell>
        </row>
        <row r="6670">
          <cell r="A6670" t="str">
            <v>West End North</v>
          </cell>
          <cell r="B6670" t="str">
            <v>E05004514</v>
          </cell>
        </row>
        <row r="6671">
          <cell r="A6671" t="str">
            <v>West End South</v>
          </cell>
          <cell r="B6671" t="str">
            <v>E05004515</v>
          </cell>
        </row>
        <row r="6672">
          <cell r="A6672" t="str">
            <v>West Ewell</v>
          </cell>
          <cell r="B6672" t="str">
            <v>E05007284</v>
          </cell>
        </row>
        <row r="6673">
          <cell r="A6673" t="str">
            <v>West Finchley</v>
          </cell>
          <cell r="B6673" t="str">
            <v>E05000061</v>
          </cell>
        </row>
        <row r="6674">
          <cell r="A6674" t="str">
            <v>West Flegg</v>
          </cell>
          <cell r="B6674" t="str">
            <v>E05005799</v>
          </cell>
        </row>
        <row r="6675">
          <cell r="A6675" t="str">
            <v>West Gosforth</v>
          </cell>
          <cell r="B6675" t="str">
            <v>E05001112</v>
          </cell>
        </row>
        <row r="6676">
          <cell r="A6676" t="str">
            <v>West Green</v>
          </cell>
          <cell r="B6676" t="str">
            <v>E05000282</v>
          </cell>
        </row>
        <row r="6677">
          <cell r="A6677" t="str">
            <v>West Hallam &amp; Dale Abbey</v>
          </cell>
          <cell r="B6677" t="str">
            <v>E05010621</v>
          </cell>
        </row>
        <row r="6678">
          <cell r="A6678" t="str">
            <v>West Ham</v>
          </cell>
          <cell r="B6678" t="str">
            <v>E05000494</v>
          </cell>
        </row>
        <row r="6679">
          <cell r="A6679" t="str">
            <v>West Hampstead</v>
          </cell>
          <cell r="B6679" t="str">
            <v>E05000145</v>
          </cell>
        </row>
        <row r="6680">
          <cell r="A6680" t="str">
            <v>West Harrow</v>
          </cell>
          <cell r="B6680" t="str">
            <v>E05000305</v>
          </cell>
        </row>
        <row r="6681">
          <cell r="A6681" t="str">
            <v>West Heath</v>
          </cell>
          <cell r="B6681" t="str">
            <v>E05009001</v>
          </cell>
        </row>
        <row r="6682">
          <cell r="A6682" t="str">
            <v>West Hendon</v>
          </cell>
          <cell r="B6682" t="str">
            <v>E05000062</v>
          </cell>
        </row>
        <row r="6683">
          <cell r="A6683" t="str">
            <v>West Heywood</v>
          </cell>
          <cell r="B6683" t="str">
            <v>E05000757</v>
          </cell>
        </row>
        <row r="6684">
          <cell r="A6684" t="str">
            <v>West Highcliffe</v>
          </cell>
          <cell r="B6684" t="str">
            <v>E05003670</v>
          </cell>
        </row>
        <row r="6685">
          <cell r="A6685" t="str">
            <v>West Hill</v>
          </cell>
          <cell r="B6685" t="str">
            <v>E05000628</v>
          </cell>
        </row>
        <row r="6686">
          <cell r="A6686" t="str">
            <v>West Hunsbury</v>
          </cell>
          <cell r="B6686" t="str">
            <v>E05008855</v>
          </cell>
        </row>
        <row r="6687">
          <cell r="A6687" t="str">
            <v>West Kirby &amp; Thurstaston</v>
          </cell>
          <cell r="B6687" t="str">
            <v>E05000975</v>
          </cell>
        </row>
        <row r="6688">
          <cell r="A6688" t="str">
            <v>West Lancashire</v>
          </cell>
          <cell r="B6688" t="str">
            <v>E07000127</v>
          </cell>
        </row>
        <row r="6689">
          <cell r="A6689" t="str">
            <v>West Leigh</v>
          </cell>
          <cell r="B6689" t="str">
            <v>E05002227</v>
          </cell>
        </row>
        <row r="6690">
          <cell r="A6690" t="str">
            <v>West Lindsey</v>
          </cell>
          <cell r="B6690" t="str">
            <v>E07000142</v>
          </cell>
        </row>
        <row r="6691">
          <cell r="A6691" t="str">
            <v>West Malling &amp; Leybourne</v>
          </cell>
          <cell r="B6691" t="str">
            <v>E05009590</v>
          </cell>
        </row>
        <row r="6692">
          <cell r="A6692" t="str">
            <v>West Marsh</v>
          </cell>
          <cell r="B6692" t="str">
            <v>E05001725</v>
          </cell>
        </row>
        <row r="6693">
          <cell r="A6693" t="str">
            <v>West Middleton</v>
          </cell>
          <cell r="B6693" t="str">
            <v>E05000758</v>
          </cell>
        </row>
        <row r="6694">
          <cell r="A6694" t="str">
            <v>West Monkton</v>
          </cell>
          <cell r="B6694" t="str">
            <v>E05006882</v>
          </cell>
        </row>
        <row r="6695">
          <cell r="A6695" t="str">
            <v>West Moors &amp; Holt</v>
          </cell>
          <cell r="B6695" t="str">
            <v>E05009529</v>
          </cell>
        </row>
        <row r="6696">
          <cell r="A6696" t="str">
            <v>West Oxfordshire</v>
          </cell>
          <cell r="B6696" t="str">
            <v>E07000181</v>
          </cell>
        </row>
        <row r="6697">
          <cell r="A6697" t="str">
            <v>West Park</v>
          </cell>
          <cell r="B6697" t="str">
            <v>E05000930</v>
          </cell>
        </row>
        <row r="6698">
          <cell r="A6698" t="str">
            <v>West Polden</v>
          </cell>
          <cell r="B6698" t="str">
            <v>E05008915</v>
          </cell>
        </row>
        <row r="6699">
          <cell r="A6699" t="str">
            <v>West Putney</v>
          </cell>
          <cell r="B6699" t="str">
            <v>E05000629</v>
          </cell>
        </row>
        <row r="6700">
          <cell r="A6700" t="str">
            <v>West Quantock</v>
          </cell>
          <cell r="B6700" t="str">
            <v>E05008930</v>
          </cell>
        </row>
        <row r="6701">
          <cell r="A6701" t="str">
            <v>West Ruislip</v>
          </cell>
          <cell r="B6701" t="str">
            <v>E05000343</v>
          </cell>
        </row>
        <row r="6702">
          <cell r="A6702" t="str">
            <v>West Selkley</v>
          </cell>
          <cell r="B6702" t="str">
            <v>E05008415</v>
          </cell>
        </row>
        <row r="6703">
          <cell r="A6703" t="str">
            <v>West Shoebury</v>
          </cell>
          <cell r="B6703" t="str">
            <v>E05002228</v>
          </cell>
        </row>
        <row r="6704">
          <cell r="A6704" t="str">
            <v>West Somerset</v>
          </cell>
          <cell r="B6704" t="str">
            <v>E07000191</v>
          </cell>
        </row>
        <row r="6705">
          <cell r="A6705" t="str">
            <v>West Southbourne</v>
          </cell>
          <cell r="B6705" t="str">
            <v>E05002128</v>
          </cell>
        </row>
        <row r="6706">
          <cell r="A6706" t="str">
            <v>West St Leonards</v>
          </cell>
          <cell r="B6706" t="str">
            <v>E05003943</v>
          </cell>
        </row>
        <row r="6707">
          <cell r="A6707" t="str">
            <v>West Thornton</v>
          </cell>
          <cell r="B6707" t="str">
            <v>E05000168</v>
          </cell>
        </row>
        <row r="6708">
          <cell r="A6708" t="str">
            <v>West Thurrock &amp; South Stifford</v>
          </cell>
          <cell r="B6708" t="str">
            <v>E05002248</v>
          </cell>
        </row>
        <row r="6709">
          <cell r="A6709" t="str">
            <v>West Twickenham</v>
          </cell>
          <cell r="B6709" t="str">
            <v>E05000532</v>
          </cell>
        </row>
        <row r="6710">
          <cell r="A6710" t="str">
            <v>West Wickham</v>
          </cell>
          <cell r="B6710" t="str">
            <v>E05000127</v>
          </cell>
        </row>
        <row r="6711">
          <cell r="A6711" t="str">
            <v>West Wight</v>
          </cell>
          <cell r="B6711" t="str">
            <v>E05008515</v>
          </cell>
        </row>
        <row r="6712">
          <cell r="A6712" t="str">
            <v>West Winch</v>
          </cell>
          <cell r="B6712" t="str">
            <v>E05005839</v>
          </cell>
        </row>
        <row r="6713">
          <cell r="A6713" t="str">
            <v>West Wittering</v>
          </cell>
          <cell r="B6713" t="str">
            <v>E05007628</v>
          </cell>
        </row>
        <row r="6714">
          <cell r="A6714" t="str">
            <v>Westborough</v>
          </cell>
          <cell r="B6714" t="str">
            <v>E05002226</v>
          </cell>
        </row>
        <row r="6715">
          <cell r="A6715" t="str">
            <v>Westbourne</v>
          </cell>
          <cell r="B6715" t="str">
            <v>E05000648</v>
          </cell>
        </row>
        <row r="6716">
          <cell r="A6716" t="str">
            <v>Westbourne &amp; West Cliff</v>
          </cell>
          <cell r="B6716" t="str">
            <v>E05002129</v>
          </cell>
        </row>
        <row r="6717">
          <cell r="A6717" t="str">
            <v>Westbrook</v>
          </cell>
          <cell r="B6717" t="str">
            <v>E05005102</v>
          </cell>
        </row>
        <row r="6718">
          <cell r="A6718" t="str">
            <v>Westbury East</v>
          </cell>
          <cell r="B6718" t="str">
            <v>E05008416</v>
          </cell>
        </row>
        <row r="6719">
          <cell r="A6719" t="str">
            <v>Westbury North</v>
          </cell>
          <cell r="B6719" t="str">
            <v>E05008417</v>
          </cell>
        </row>
        <row r="6720">
          <cell r="A6720" t="str">
            <v>Westbury West</v>
          </cell>
          <cell r="B6720" t="str">
            <v>E05008418</v>
          </cell>
        </row>
        <row r="6721">
          <cell r="A6721" t="str">
            <v>Westbury-on-Trym &amp; Henleaze</v>
          </cell>
          <cell r="B6721" t="str">
            <v>E05010917</v>
          </cell>
        </row>
        <row r="6722">
          <cell r="A6722" t="str">
            <v>Westcotes</v>
          </cell>
          <cell r="B6722" t="str">
            <v>E05010476</v>
          </cell>
        </row>
        <row r="6723">
          <cell r="A6723" t="str">
            <v>Westcott</v>
          </cell>
          <cell r="B6723" t="str">
            <v>E05007328</v>
          </cell>
        </row>
        <row r="6724">
          <cell r="A6724" t="str">
            <v>Westcourt</v>
          </cell>
          <cell r="B6724" t="str">
            <v>E05004979</v>
          </cell>
        </row>
        <row r="6725">
          <cell r="A6725" t="str">
            <v>Westerham &amp; Crockham Hill</v>
          </cell>
          <cell r="B6725" t="str">
            <v>E05009965</v>
          </cell>
        </row>
        <row r="6726">
          <cell r="A6726" t="str">
            <v>Westerhope</v>
          </cell>
          <cell r="B6726" t="str">
            <v>E05001110</v>
          </cell>
        </row>
        <row r="6727">
          <cell r="A6727" t="str">
            <v>Westerleigh</v>
          </cell>
          <cell r="B6727" t="str">
            <v>E05002073</v>
          </cell>
        </row>
        <row r="6728">
          <cell r="A6728" t="str">
            <v>Western</v>
          </cell>
          <cell r="B6728" t="str">
            <v>E05010477</v>
          </cell>
        </row>
        <row r="6729">
          <cell r="A6729" t="str">
            <v>Western Parishes</v>
          </cell>
          <cell r="B6729" t="str">
            <v>E05001551</v>
          </cell>
        </row>
        <row r="6730">
          <cell r="A6730" t="str">
            <v>Western Springs</v>
          </cell>
          <cell r="B6730" t="str">
            <v>E05006916</v>
          </cell>
        </row>
        <row r="6731">
          <cell r="A6731" t="str">
            <v>Westexe</v>
          </cell>
          <cell r="B6731" t="str">
            <v>E05003531</v>
          </cell>
        </row>
        <row r="6732">
          <cell r="A6732" t="str">
            <v>Westfield</v>
          </cell>
          <cell r="B6732" t="str">
            <v>E05001968</v>
          </cell>
        </row>
        <row r="6733">
          <cell r="A6733" t="str">
            <v>Westgate</v>
          </cell>
          <cell r="B6733" t="str">
            <v>E05001111</v>
          </cell>
        </row>
        <row r="6734">
          <cell r="A6734" t="str">
            <v>Westgate-on-Sea</v>
          </cell>
          <cell r="B6734" t="str">
            <v>E05005103</v>
          </cell>
        </row>
        <row r="6735">
          <cell r="A6735" t="str">
            <v>Westham East</v>
          </cell>
          <cell r="B6735" t="str">
            <v>E05003778</v>
          </cell>
        </row>
        <row r="6736">
          <cell r="A6736" t="str">
            <v>Westham North</v>
          </cell>
          <cell r="B6736" t="str">
            <v>E05003779</v>
          </cell>
        </row>
        <row r="6737">
          <cell r="A6737" t="str">
            <v>Westham West</v>
          </cell>
          <cell r="B6737" t="str">
            <v>E05003780</v>
          </cell>
        </row>
        <row r="6738">
          <cell r="A6738" t="str">
            <v>Westhoughton North &amp; Chew Moor</v>
          </cell>
          <cell r="B6738" t="str">
            <v>E05000668</v>
          </cell>
        </row>
        <row r="6739">
          <cell r="A6739" t="str">
            <v>Westhoughton South</v>
          </cell>
          <cell r="B6739" t="str">
            <v>E05000669</v>
          </cell>
        </row>
        <row r="6740">
          <cell r="A6740" t="str">
            <v>Westlands</v>
          </cell>
          <cell r="B6740" t="str">
            <v>E05006986</v>
          </cell>
        </row>
        <row r="6741">
          <cell r="A6741" t="str">
            <v>Westminster</v>
          </cell>
          <cell r="B6741" t="str">
            <v>E09000033</v>
          </cell>
        </row>
        <row r="6742">
          <cell r="A6742" t="str">
            <v>Westmoreland</v>
          </cell>
          <cell r="B6742" t="str">
            <v>E05001969</v>
          </cell>
        </row>
        <row r="6743">
          <cell r="A6743" t="str">
            <v>Westoe</v>
          </cell>
          <cell r="B6743" t="str">
            <v>E05001149</v>
          </cell>
        </row>
        <row r="6744">
          <cell r="A6744" t="str">
            <v>Weston</v>
          </cell>
          <cell r="B6744" t="str">
            <v>E05001970</v>
          </cell>
        </row>
        <row r="6745">
          <cell r="A6745" t="str">
            <v>Weston &amp; Sandon</v>
          </cell>
          <cell r="B6745" t="str">
            <v>E05004784</v>
          </cell>
        </row>
        <row r="6746">
          <cell r="A6746" t="str">
            <v>Weston Coyney</v>
          </cell>
          <cell r="B6746" t="str">
            <v>E05008750</v>
          </cell>
        </row>
        <row r="6747">
          <cell r="A6747" t="str">
            <v>Weston-super-Mare Bournville</v>
          </cell>
          <cell r="B6747" t="str">
            <v>E05010297</v>
          </cell>
        </row>
        <row r="6748">
          <cell r="A6748" t="str">
            <v>Weston-super-Mare Central</v>
          </cell>
          <cell r="B6748" t="str">
            <v>E05010298</v>
          </cell>
        </row>
        <row r="6749">
          <cell r="A6749" t="str">
            <v>Weston-super-Mare Hillside</v>
          </cell>
          <cell r="B6749" t="str">
            <v>E05010299</v>
          </cell>
        </row>
        <row r="6750">
          <cell r="A6750" t="str">
            <v>Weston-super-Mare Kewstoke</v>
          </cell>
          <cell r="B6750" t="str">
            <v>E05010300</v>
          </cell>
        </row>
        <row r="6751">
          <cell r="A6751" t="str">
            <v>Weston-super-Mare Mid Worle</v>
          </cell>
          <cell r="B6751" t="str">
            <v>E05010301</v>
          </cell>
        </row>
        <row r="6752">
          <cell r="A6752" t="str">
            <v>Weston-super-Mare Milton</v>
          </cell>
          <cell r="B6752" t="str">
            <v>E05010302</v>
          </cell>
        </row>
        <row r="6753">
          <cell r="A6753" t="str">
            <v>Weston-super-Mare North Worle</v>
          </cell>
          <cell r="B6753" t="str">
            <v>E05010303</v>
          </cell>
        </row>
        <row r="6754">
          <cell r="A6754" t="str">
            <v>Weston-super-Mare South Worle</v>
          </cell>
          <cell r="B6754" t="str">
            <v>E05010304</v>
          </cell>
        </row>
        <row r="6755">
          <cell r="A6755" t="str">
            <v>Weston-super-Mare Uphill</v>
          </cell>
          <cell r="B6755" t="str">
            <v>E05010305</v>
          </cell>
        </row>
        <row r="6756">
          <cell r="A6756" t="str">
            <v>Weston-super-Mare Winterstoke</v>
          </cell>
          <cell r="B6756" t="str">
            <v>E05010306</v>
          </cell>
        </row>
        <row r="6757">
          <cell r="A6757" t="str">
            <v>Westone</v>
          </cell>
          <cell r="B6757" t="str">
            <v>E05008856</v>
          </cell>
        </row>
        <row r="6758">
          <cell r="A6758" t="str">
            <v>Westoning, Flitton &amp; Greenfield</v>
          </cell>
          <cell r="B6758" t="str">
            <v>E05008808</v>
          </cell>
        </row>
        <row r="6759">
          <cell r="A6759" t="str">
            <v>Westward Ho!</v>
          </cell>
          <cell r="B6759" t="str">
            <v>E05003636</v>
          </cell>
        </row>
        <row r="6760">
          <cell r="A6760" t="str">
            <v>Westway</v>
          </cell>
          <cell r="B6760" t="str">
            <v>E05007406</v>
          </cell>
        </row>
        <row r="6761">
          <cell r="A6761" t="str">
            <v>Westwood</v>
          </cell>
          <cell r="B6761" t="str">
            <v>E05001232</v>
          </cell>
        </row>
        <row r="6762">
          <cell r="A6762" t="str">
            <v>Westworth</v>
          </cell>
          <cell r="B6762" t="str">
            <v>E05001525</v>
          </cell>
        </row>
        <row r="6763">
          <cell r="A6763" t="str">
            <v>Wetheral</v>
          </cell>
          <cell r="B6763" t="str">
            <v>E05003178</v>
          </cell>
        </row>
        <row r="6764">
          <cell r="A6764" t="str">
            <v>Wetherby</v>
          </cell>
          <cell r="B6764" t="str">
            <v>E05001443</v>
          </cell>
        </row>
        <row r="6765">
          <cell r="A6765" t="str">
            <v>Wetheringsett</v>
          </cell>
          <cell r="B6765" t="str">
            <v>E05007160</v>
          </cell>
        </row>
        <row r="6766">
          <cell r="A6766" t="str">
            <v>Wexham &amp; Fulmer</v>
          </cell>
          <cell r="B6766" t="str">
            <v>E05010579</v>
          </cell>
        </row>
        <row r="6767">
          <cell r="A6767" t="str">
            <v>Wexham Lea</v>
          </cell>
          <cell r="B6767" t="str">
            <v>E05009351</v>
          </cell>
        </row>
        <row r="6768">
          <cell r="A6768" t="str">
            <v>Wey Valley</v>
          </cell>
          <cell r="B6768" t="str">
            <v>E05003781</v>
          </cell>
        </row>
        <row r="6769">
          <cell r="A6769" t="str">
            <v>Weybridge Riverside</v>
          </cell>
          <cell r="B6769" t="str">
            <v>E05011088</v>
          </cell>
        </row>
        <row r="6770">
          <cell r="A6770" t="str">
            <v>Weybridge St George's Hill</v>
          </cell>
          <cell r="B6770" t="str">
            <v>E05011089</v>
          </cell>
        </row>
        <row r="6771">
          <cell r="A6771" t="str">
            <v>Weymouth &amp; Portland</v>
          </cell>
          <cell r="B6771" t="str">
            <v>E07000053</v>
          </cell>
        </row>
        <row r="6772">
          <cell r="A6772" t="str">
            <v>Weymouth East</v>
          </cell>
          <cell r="B6772" t="str">
            <v>E05003782</v>
          </cell>
        </row>
        <row r="6773">
          <cell r="A6773" t="str">
            <v>Weymouth West</v>
          </cell>
          <cell r="B6773" t="str">
            <v>E05003783</v>
          </cell>
        </row>
        <row r="6774">
          <cell r="A6774" t="str">
            <v>Whalebone</v>
          </cell>
          <cell r="B6774" t="str">
            <v>E05000042</v>
          </cell>
        </row>
        <row r="6775">
          <cell r="A6775" t="str">
            <v>Whaley Bridge</v>
          </cell>
          <cell r="B6775" t="str">
            <v>E05010649</v>
          </cell>
        </row>
        <row r="6776">
          <cell r="A6776" t="str">
            <v>Whalley</v>
          </cell>
          <cell r="B6776" t="str">
            <v>E05005313</v>
          </cell>
        </row>
        <row r="6777">
          <cell r="A6777" t="str">
            <v>Whalley Range</v>
          </cell>
          <cell r="B6777" t="str">
            <v>E05000716</v>
          </cell>
        </row>
        <row r="6778">
          <cell r="A6778" t="str">
            <v>Whaplode &amp; Holbeach St John's</v>
          </cell>
          <cell r="B6778" t="str">
            <v>E05005661</v>
          </cell>
        </row>
        <row r="6779">
          <cell r="A6779" t="str">
            <v>Wharfedale</v>
          </cell>
          <cell r="B6779" t="str">
            <v>E05001366</v>
          </cell>
        </row>
        <row r="6780">
          <cell r="A6780" t="str">
            <v>Wharrels</v>
          </cell>
          <cell r="B6780" t="str">
            <v>E05003143</v>
          </cell>
        </row>
        <row r="6781">
          <cell r="A6781" t="str">
            <v>Wheathampstead</v>
          </cell>
          <cell r="B6781" t="str">
            <v>E05004804</v>
          </cell>
        </row>
        <row r="6782">
          <cell r="A6782" t="str">
            <v>Wheatley</v>
          </cell>
          <cell r="B6782" t="str">
            <v>E05009752</v>
          </cell>
        </row>
        <row r="6783">
          <cell r="A6783" t="str">
            <v>Wheatley Hills &amp; Intake</v>
          </cell>
          <cell r="B6783" t="str">
            <v>E05010748</v>
          </cell>
        </row>
        <row r="6784">
          <cell r="A6784" t="str">
            <v>Wheaton Aston, Bishopswood &amp; Lapley</v>
          </cell>
          <cell r="B6784" t="str">
            <v>E05007009</v>
          </cell>
        </row>
        <row r="6785">
          <cell r="A6785" t="str">
            <v>Wheelton &amp; Withnell</v>
          </cell>
          <cell r="B6785" t="str">
            <v>E05005184</v>
          </cell>
        </row>
        <row r="6786">
          <cell r="A6786" t="str">
            <v>Wheldrake</v>
          </cell>
          <cell r="B6786" t="str">
            <v>E05010331</v>
          </cell>
        </row>
        <row r="6787">
          <cell r="A6787" t="str">
            <v>Whickham North</v>
          </cell>
          <cell r="B6787" t="str">
            <v>E05001085</v>
          </cell>
        </row>
        <row r="6788">
          <cell r="A6788" t="str">
            <v>Whickham South &amp; Sunniside</v>
          </cell>
          <cell r="B6788" t="str">
            <v>E05001086</v>
          </cell>
        </row>
        <row r="6789">
          <cell r="A6789" t="str">
            <v>Whimple</v>
          </cell>
          <cell r="B6789" t="str">
            <v>E05008545</v>
          </cell>
        </row>
        <row r="6790">
          <cell r="A6790" t="str">
            <v>Whinfell</v>
          </cell>
          <cell r="B6790" t="str">
            <v>E05003275</v>
          </cell>
        </row>
        <row r="6791">
          <cell r="A6791" t="str">
            <v>Whinfield</v>
          </cell>
          <cell r="B6791" t="str">
            <v>E05010431</v>
          </cell>
        </row>
        <row r="6792">
          <cell r="A6792" t="str">
            <v>Whippingham &amp; Osborne</v>
          </cell>
          <cell r="B6792" t="str">
            <v>E05008516</v>
          </cell>
        </row>
        <row r="6793">
          <cell r="A6793" t="str">
            <v>Whissendine</v>
          </cell>
          <cell r="B6793" t="str">
            <v>E05001821</v>
          </cell>
        </row>
        <row r="6794">
          <cell r="A6794" t="str">
            <v>Whiston &amp; Cronton</v>
          </cell>
          <cell r="B6794" t="str">
            <v>E05010948</v>
          </cell>
        </row>
        <row r="6795">
          <cell r="A6795" t="str">
            <v>Whitburn &amp; Marsden</v>
          </cell>
          <cell r="B6795" t="str">
            <v>E05001151</v>
          </cell>
        </row>
        <row r="6796">
          <cell r="A6796" t="str">
            <v>Whitby</v>
          </cell>
          <cell r="B6796" t="str">
            <v>E05008701</v>
          </cell>
        </row>
        <row r="6797">
          <cell r="A6797" t="str">
            <v>Whitby West Cliff</v>
          </cell>
          <cell r="B6797" t="str">
            <v>E05006340</v>
          </cell>
        </row>
        <row r="6798">
          <cell r="A6798" t="str">
            <v>Whitchurch</v>
          </cell>
          <cell r="B6798" t="str">
            <v>E05004457</v>
          </cell>
        </row>
        <row r="6799">
          <cell r="A6799" t="str">
            <v>Whitchurch North</v>
          </cell>
          <cell r="B6799" t="str">
            <v>E05008195</v>
          </cell>
        </row>
        <row r="6800">
          <cell r="A6800" t="str">
            <v>Whitchurch South</v>
          </cell>
          <cell r="B6800" t="str">
            <v>E05008196</v>
          </cell>
        </row>
        <row r="6801">
          <cell r="A6801" t="str">
            <v>White Hart Lane</v>
          </cell>
          <cell r="B6801" t="str">
            <v>E05000283</v>
          </cell>
        </row>
        <row r="6802">
          <cell r="A6802" t="str">
            <v>Whitechapel</v>
          </cell>
          <cell r="B6802" t="str">
            <v>E05009336</v>
          </cell>
        </row>
        <row r="6803">
          <cell r="A6803" t="str">
            <v>Whitecross</v>
          </cell>
          <cell r="B6803" t="str">
            <v>E05009488</v>
          </cell>
        </row>
        <row r="6804">
          <cell r="A6804" t="str">
            <v>Whitefield</v>
          </cell>
          <cell r="B6804" t="str">
            <v>E05005269</v>
          </cell>
        </row>
        <row r="6805">
          <cell r="A6805" t="str">
            <v>Whitefoot</v>
          </cell>
          <cell r="B6805" t="str">
            <v>E05000454</v>
          </cell>
        </row>
        <row r="6806">
          <cell r="A6806" t="str">
            <v>Whitehall</v>
          </cell>
          <cell r="B6806" t="str">
            <v>E05001642</v>
          </cell>
        </row>
        <row r="6807">
          <cell r="A6807" t="str">
            <v>Whitehill</v>
          </cell>
          <cell r="B6807" t="str">
            <v>E05004980</v>
          </cell>
        </row>
        <row r="6808">
          <cell r="A6808" t="str">
            <v>Whitehill Chase</v>
          </cell>
          <cell r="B6808" t="str">
            <v>E05004492</v>
          </cell>
        </row>
        <row r="6809">
          <cell r="A6809" t="str">
            <v>Whitehill Deadwater</v>
          </cell>
          <cell r="B6809" t="str">
            <v>E05004493</v>
          </cell>
        </row>
        <row r="6810">
          <cell r="A6810" t="str">
            <v>Whitehill Hogmoor</v>
          </cell>
          <cell r="B6810" t="str">
            <v>E05004494</v>
          </cell>
        </row>
        <row r="6811">
          <cell r="A6811" t="str">
            <v>Whitehill Pinewood</v>
          </cell>
          <cell r="B6811" t="str">
            <v>E05004495</v>
          </cell>
        </row>
        <row r="6812">
          <cell r="A6812" t="str">
            <v>Whitehill Walldown</v>
          </cell>
          <cell r="B6812" t="str">
            <v>E05004496</v>
          </cell>
        </row>
        <row r="6813">
          <cell r="A6813" t="str">
            <v>Whitehouse</v>
          </cell>
          <cell r="B6813" t="str">
            <v>E05007131</v>
          </cell>
        </row>
        <row r="6814">
          <cell r="A6814" t="str">
            <v>Whiteleas</v>
          </cell>
          <cell r="B6814" t="str">
            <v>E05001152</v>
          </cell>
        </row>
        <row r="6815">
          <cell r="A6815" t="str">
            <v>Whiteley &amp; Shedfield</v>
          </cell>
          <cell r="B6815" t="str">
            <v>E05011009</v>
          </cell>
        </row>
        <row r="6816">
          <cell r="A6816" t="str">
            <v>Whitestone</v>
          </cell>
          <cell r="B6816" t="str">
            <v>E05007490</v>
          </cell>
        </row>
        <row r="6817">
          <cell r="A6817" t="str">
            <v>Whitewell</v>
          </cell>
          <cell r="B6817" t="str">
            <v>E05005328</v>
          </cell>
        </row>
        <row r="6818">
          <cell r="A6818" t="str">
            <v>Whitfield</v>
          </cell>
          <cell r="B6818" t="str">
            <v>E05004963</v>
          </cell>
        </row>
        <row r="6819">
          <cell r="A6819" t="str">
            <v>Whitley</v>
          </cell>
          <cell r="B6819" t="str">
            <v>E05002334</v>
          </cell>
        </row>
        <row r="6820">
          <cell r="A6820" t="str">
            <v>Whitley Bay</v>
          </cell>
          <cell r="B6820" t="str">
            <v>E05001134</v>
          </cell>
        </row>
        <row r="6821">
          <cell r="A6821" t="str">
            <v>Whitnash</v>
          </cell>
          <cell r="B6821" t="str">
            <v>E05009798</v>
          </cell>
        </row>
        <row r="6822">
          <cell r="A6822" t="str">
            <v>Whittington</v>
          </cell>
          <cell r="B6822" t="str">
            <v>E05009287</v>
          </cell>
        </row>
        <row r="6823">
          <cell r="A6823" t="str">
            <v>Whittington &amp; Streethay</v>
          </cell>
          <cell r="B6823" t="str">
            <v>E05010672</v>
          </cell>
        </row>
        <row r="6824">
          <cell r="A6824" t="str">
            <v>Whittlefield with Ightenhill</v>
          </cell>
          <cell r="B6824" t="str">
            <v>E05005164</v>
          </cell>
        </row>
        <row r="6825">
          <cell r="A6825" t="str">
            <v>Whittlesford</v>
          </cell>
          <cell r="B6825" t="str">
            <v>E05002823</v>
          </cell>
        </row>
        <row r="6826">
          <cell r="A6826" t="str">
            <v>Whittlewood</v>
          </cell>
          <cell r="B6826" t="str">
            <v>E05006053</v>
          </cell>
        </row>
        <row r="6827">
          <cell r="A6827" t="str">
            <v>Whitton</v>
          </cell>
          <cell r="B6827" t="str">
            <v>E05000533</v>
          </cell>
        </row>
        <row r="6828">
          <cell r="A6828" t="str">
            <v>Whitwell</v>
          </cell>
          <cell r="B6828" t="str">
            <v>E05010089</v>
          </cell>
        </row>
        <row r="6829">
          <cell r="A6829" t="str">
            <v>Whoberley</v>
          </cell>
          <cell r="B6829" t="str">
            <v>E05001233</v>
          </cell>
        </row>
        <row r="6830">
          <cell r="A6830" t="str">
            <v>Whyteleafe</v>
          </cell>
          <cell r="B6830" t="str">
            <v>E05007407</v>
          </cell>
        </row>
        <row r="6831">
          <cell r="A6831" t="str">
            <v>Wibsey</v>
          </cell>
          <cell r="B6831" t="str">
            <v>E05001367</v>
          </cell>
        </row>
        <row r="6832">
          <cell r="A6832" t="str">
            <v>Wick St Lawrence &amp; St Georges</v>
          </cell>
          <cell r="B6832" t="str">
            <v>E05010307</v>
          </cell>
        </row>
        <row r="6833">
          <cell r="A6833" t="str">
            <v>Wickersley</v>
          </cell>
          <cell r="B6833" t="str">
            <v>E05001037</v>
          </cell>
        </row>
        <row r="6834">
          <cell r="A6834" t="str">
            <v>Wickford Castledon</v>
          </cell>
          <cell r="B6834" t="str">
            <v>E05004034</v>
          </cell>
        </row>
        <row r="6835">
          <cell r="A6835" t="str">
            <v>Wickford North</v>
          </cell>
          <cell r="B6835" t="str">
            <v>E05004035</v>
          </cell>
        </row>
        <row r="6836">
          <cell r="A6836" t="str">
            <v>Wickford Park</v>
          </cell>
          <cell r="B6836" t="str">
            <v>E05004036</v>
          </cell>
        </row>
        <row r="6837">
          <cell r="A6837" t="str">
            <v>Wickham Bishops &amp; Woodham</v>
          </cell>
          <cell r="B6837" t="str">
            <v>E05004206</v>
          </cell>
        </row>
        <row r="6838">
          <cell r="A6838" t="str">
            <v>Wickham Market</v>
          </cell>
          <cell r="B6838" t="str">
            <v>E05010456</v>
          </cell>
        </row>
        <row r="6839">
          <cell r="A6839" t="str">
            <v>Wickhambrook</v>
          </cell>
          <cell r="B6839" t="str">
            <v>E05007192</v>
          </cell>
        </row>
        <row r="6840">
          <cell r="A6840" t="str">
            <v>Wicklewood</v>
          </cell>
          <cell r="B6840" t="str">
            <v>E05005912</v>
          </cell>
        </row>
        <row r="6841">
          <cell r="A6841" t="str">
            <v>Widcombe</v>
          </cell>
          <cell r="B6841" t="str">
            <v>E05001971</v>
          </cell>
        </row>
        <row r="6842">
          <cell r="A6842" t="str">
            <v>Widemarsh</v>
          </cell>
          <cell r="B6842" t="str">
            <v>E05009489</v>
          </cell>
        </row>
        <row r="6843">
          <cell r="A6843" t="str">
            <v>Widewater</v>
          </cell>
          <cell r="B6843" t="str">
            <v>E05007575</v>
          </cell>
        </row>
        <row r="6844">
          <cell r="A6844" t="str">
            <v>Wigan</v>
          </cell>
          <cell r="B6844" t="str">
            <v>E08000010</v>
          </cell>
        </row>
        <row r="6845">
          <cell r="A6845" t="str">
            <v>Wigan Central</v>
          </cell>
          <cell r="B6845" t="str">
            <v>E05000861</v>
          </cell>
        </row>
        <row r="6846">
          <cell r="A6846" t="str">
            <v>Wigan West</v>
          </cell>
          <cell r="B6846" t="str">
            <v>E05000862</v>
          </cell>
        </row>
        <row r="6847">
          <cell r="A6847" t="str">
            <v>Wiggenhall</v>
          </cell>
          <cell r="B6847" t="str">
            <v>E05005840</v>
          </cell>
        </row>
        <row r="6848">
          <cell r="A6848" t="str">
            <v>Wigmore</v>
          </cell>
          <cell r="B6848" t="str">
            <v>E05002211</v>
          </cell>
        </row>
        <row r="6849">
          <cell r="A6849" t="str">
            <v>Wigston All Saints</v>
          </cell>
          <cell r="B6849" t="str">
            <v>E05005537</v>
          </cell>
        </row>
        <row r="6850">
          <cell r="A6850" t="str">
            <v>Wigston Fields</v>
          </cell>
          <cell r="B6850" t="str">
            <v>E05005538</v>
          </cell>
        </row>
        <row r="6851">
          <cell r="A6851" t="str">
            <v>Wigston Meadowcourt</v>
          </cell>
          <cell r="B6851" t="str">
            <v>E05005539</v>
          </cell>
        </row>
        <row r="6852">
          <cell r="A6852" t="str">
            <v>Wigston St Wolstan's</v>
          </cell>
          <cell r="B6852" t="str">
            <v>E05005540</v>
          </cell>
        </row>
        <row r="6853">
          <cell r="A6853" t="str">
            <v>Wigton</v>
          </cell>
          <cell r="B6853" t="str">
            <v>E05003144</v>
          </cell>
        </row>
        <row r="6854">
          <cell r="A6854" t="str">
            <v>Wildridings &amp; Central</v>
          </cell>
          <cell r="B6854" t="str">
            <v>E05002287</v>
          </cell>
        </row>
        <row r="6855">
          <cell r="A6855" t="str">
            <v>Willaston &amp; Rope</v>
          </cell>
          <cell r="B6855" t="str">
            <v>E05008654</v>
          </cell>
        </row>
        <row r="6856">
          <cell r="A6856" t="str">
            <v>Willaston &amp; Thornton</v>
          </cell>
          <cell r="B6856" t="str">
            <v>E05008702</v>
          </cell>
        </row>
        <row r="6857">
          <cell r="A6857" t="str">
            <v>Willenhall North</v>
          </cell>
          <cell r="B6857" t="str">
            <v>E05001319</v>
          </cell>
        </row>
        <row r="6858">
          <cell r="A6858" t="str">
            <v>Willenhall South</v>
          </cell>
          <cell r="B6858" t="str">
            <v>E05001320</v>
          </cell>
        </row>
        <row r="6859">
          <cell r="A6859" t="str">
            <v>Willerby &amp; Kirk Ella</v>
          </cell>
          <cell r="B6859" t="str">
            <v>E05001711</v>
          </cell>
        </row>
        <row r="6860">
          <cell r="A6860" t="str">
            <v>Willesden Green</v>
          </cell>
          <cell r="B6860" t="str">
            <v>E05000105</v>
          </cell>
        </row>
        <row r="6861">
          <cell r="A6861" t="str">
            <v>William Knibb</v>
          </cell>
          <cell r="B6861" t="str">
            <v>E05006003</v>
          </cell>
        </row>
        <row r="6862">
          <cell r="A6862" t="str">
            <v>William Morris</v>
          </cell>
          <cell r="B6862" t="str">
            <v>E05000608</v>
          </cell>
        </row>
        <row r="6863">
          <cell r="A6863" t="str">
            <v>Willingdon</v>
          </cell>
          <cell r="B6863" t="str">
            <v>E05004020</v>
          </cell>
        </row>
        <row r="6864">
          <cell r="A6864" t="str">
            <v>Willingham &amp; Over</v>
          </cell>
          <cell r="B6864" t="str">
            <v>E05002824</v>
          </cell>
        </row>
        <row r="6865">
          <cell r="A6865" t="str">
            <v>Willington &amp; Findern</v>
          </cell>
          <cell r="B6865" t="str">
            <v>E05008822</v>
          </cell>
        </row>
        <row r="6866">
          <cell r="A6866" t="str">
            <v>Willington &amp; Hunwick</v>
          </cell>
          <cell r="B6866" t="str">
            <v>E05009090</v>
          </cell>
        </row>
        <row r="6867">
          <cell r="A6867" t="str">
            <v>Williton</v>
          </cell>
          <cell r="B6867" t="str">
            <v>E05008931</v>
          </cell>
        </row>
        <row r="6868">
          <cell r="A6868" t="str">
            <v>Willoughby with Sloothby</v>
          </cell>
          <cell r="B6868" t="str">
            <v>E05009905</v>
          </cell>
        </row>
        <row r="6869">
          <cell r="A6869" t="str">
            <v>Wilmington</v>
          </cell>
          <cell r="B6869" t="str">
            <v>E05004942</v>
          </cell>
        </row>
        <row r="6870">
          <cell r="A6870" t="str">
            <v>Wilmslow Dean Row</v>
          </cell>
          <cell r="B6870" t="str">
            <v>E05008655</v>
          </cell>
        </row>
        <row r="6871">
          <cell r="A6871" t="str">
            <v>Wilmslow East</v>
          </cell>
          <cell r="B6871" t="str">
            <v>E05008656</v>
          </cell>
        </row>
        <row r="6872">
          <cell r="A6872" t="str">
            <v>Wilmslow Lacey Green</v>
          </cell>
          <cell r="B6872" t="str">
            <v>E05008657</v>
          </cell>
        </row>
        <row r="6873">
          <cell r="A6873" t="str">
            <v>Wilmslow West &amp; Chorley</v>
          </cell>
          <cell r="B6873" t="str">
            <v>E05008658</v>
          </cell>
        </row>
        <row r="6874">
          <cell r="A6874" t="str">
            <v>Wilnecote</v>
          </cell>
          <cell r="B6874" t="str">
            <v>E05007075</v>
          </cell>
        </row>
        <row r="6875">
          <cell r="A6875" t="str">
            <v>Wilpshire</v>
          </cell>
          <cell r="B6875" t="str">
            <v>E05005314</v>
          </cell>
        </row>
        <row r="6876">
          <cell r="A6876" t="str">
            <v>Wilshamstead</v>
          </cell>
          <cell r="B6876" t="str">
            <v>E05008775</v>
          </cell>
        </row>
        <row r="6877">
          <cell r="A6877" t="str">
            <v>Wilsthorpe</v>
          </cell>
          <cell r="B6877" t="str">
            <v>E05010622</v>
          </cell>
        </row>
        <row r="6878">
          <cell r="A6878" t="str">
            <v>Wilton &amp; Lower Wylye Valley</v>
          </cell>
          <cell r="B6878" t="str">
            <v>E05008419</v>
          </cell>
        </row>
        <row r="6879">
          <cell r="A6879" t="str">
            <v>Wiltshire</v>
          </cell>
          <cell r="B6879" t="str">
            <v>E06000054</v>
          </cell>
        </row>
        <row r="6880">
          <cell r="A6880" t="str">
            <v>Wimbledon Park</v>
          </cell>
          <cell r="B6880" t="str">
            <v>E05000474</v>
          </cell>
        </row>
        <row r="6881">
          <cell r="A6881" t="str">
            <v>Wimborne Minster</v>
          </cell>
          <cell r="B6881" t="str">
            <v>E05009530</v>
          </cell>
        </row>
        <row r="6882">
          <cell r="A6882" t="str">
            <v>Wimbotsham with Fincham</v>
          </cell>
          <cell r="B6882" t="str">
            <v>E05005841</v>
          </cell>
        </row>
        <row r="6883">
          <cell r="A6883" t="str">
            <v>Wincanton</v>
          </cell>
          <cell r="B6883" t="str">
            <v>E05006851</v>
          </cell>
        </row>
        <row r="6884">
          <cell r="A6884" t="str">
            <v>Winchcombe</v>
          </cell>
          <cell r="B6884" t="str">
            <v>E05008575</v>
          </cell>
        </row>
        <row r="6885">
          <cell r="A6885" t="str">
            <v>Wincheap</v>
          </cell>
          <cell r="B6885" t="str">
            <v>E05010411</v>
          </cell>
        </row>
        <row r="6886">
          <cell r="A6886" t="str">
            <v>Winchester</v>
          </cell>
          <cell r="B6886" t="str">
            <v>E07000094</v>
          </cell>
        </row>
        <row r="6887">
          <cell r="A6887" t="str">
            <v>Winchmore Hill</v>
          </cell>
          <cell r="B6887" t="str">
            <v>E05000213</v>
          </cell>
        </row>
        <row r="6888">
          <cell r="A6888" t="str">
            <v>Windermere Applethwaite &amp; Troutbeck</v>
          </cell>
          <cell r="B6888" t="str">
            <v>E05003276</v>
          </cell>
        </row>
        <row r="6889">
          <cell r="A6889" t="str">
            <v>Windermere Bowness North</v>
          </cell>
          <cell r="B6889" t="str">
            <v>E05003277</v>
          </cell>
        </row>
        <row r="6890">
          <cell r="A6890" t="str">
            <v>Windermere Bowness South</v>
          </cell>
          <cell r="B6890" t="str">
            <v>E05003278</v>
          </cell>
        </row>
        <row r="6891">
          <cell r="A6891" t="str">
            <v>Windermere Town</v>
          </cell>
          <cell r="B6891" t="str">
            <v>E05003279</v>
          </cell>
        </row>
        <row r="6892">
          <cell r="A6892" t="str">
            <v>Windhill &amp; Wrose</v>
          </cell>
          <cell r="B6892" t="str">
            <v>E05001368</v>
          </cell>
        </row>
        <row r="6893">
          <cell r="A6893" t="str">
            <v>Windle</v>
          </cell>
          <cell r="B6893" t="str">
            <v>E05000931</v>
          </cell>
        </row>
        <row r="6894">
          <cell r="A6894" t="str">
            <v>Windlesham</v>
          </cell>
          <cell r="B6894" t="str">
            <v>E05007390</v>
          </cell>
        </row>
        <row r="6895">
          <cell r="A6895" t="str">
            <v>Windmill Hill</v>
          </cell>
          <cell r="B6895" t="str">
            <v>E05001597</v>
          </cell>
        </row>
        <row r="6896">
          <cell r="A6896" t="str">
            <v>Windsor &amp; Maidenhead</v>
          </cell>
          <cell r="B6896" t="str">
            <v>E06000040</v>
          </cell>
        </row>
        <row r="6897">
          <cell r="A6897" t="str">
            <v>Windwhistle</v>
          </cell>
          <cell r="B6897" t="str">
            <v>E05006852</v>
          </cell>
        </row>
        <row r="6898">
          <cell r="A6898" t="str">
            <v>Windy Nook &amp; Whitehills</v>
          </cell>
          <cell r="B6898" t="str">
            <v>E05001087</v>
          </cell>
        </row>
        <row r="6899">
          <cell r="A6899" t="str">
            <v>Winford</v>
          </cell>
          <cell r="B6899" t="str">
            <v>E05010308</v>
          </cell>
        </row>
        <row r="6900">
          <cell r="A6900" t="str">
            <v>Wing</v>
          </cell>
          <cell r="B6900" t="str">
            <v>E05010362</v>
          </cell>
        </row>
        <row r="6901">
          <cell r="A6901" t="str">
            <v>Wingate</v>
          </cell>
          <cell r="B6901" t="str">
            <v>E05009091</v>
          </cell>
        </row>
        <row r="6902">
          <cell r="A6902" t="str">
            <v>Wingerworth</v>
          </cell>
          <cell r="B6902" t="str">
            <v>E05003441</v>
          </cell>
        </row>
        <row r="6903">
          <cell r="A6903" t="str">
            <v>Wingfield</v>
          </cell>
          <cell r="B6903" t="str">
            <v>E05001038</v>
          </cell>
        </row>
        <row r="6904">
          <cell r="A6904" t="str">
            <v>Wingrave</v>
          </cell>
          <cell r="B6904" t="str">
            <v>E05010363</v>
          </cell>
        </row>
        <row r="6905">
          <cell r="A6905" t="str">
            <v>Wingrove</v>
          </cell>
          <cell r="B6905" t="str">
            <v>E05001113</v>
          </cell>
        </row>
        <row r="6906">
          <cell r="A6906" t="str">
            <v>Winkfield &amp; Cranbourne</v>
          </cell>
          <cell r="B6906" t="str">
            <v>E05002288</v>
          </cell>
        </row>
        <row r="6907">
          <cell r="A6907" t="str">
            <v>Winklebury</v>
          </cell>
          <cell r="B6907" t="str">
            <v>E05004458</v>
          </cell>
        </row>
        <row r="6908">
          <cell r="A6908" t="str">
            <v>Winkleigh</v>
          </cell>
          <cell r="B6908" t="str">
            <v>E05003637</v>
          </cell>
        </row>
        <row r="6909">
          <cell r="A6909" t="str">
            <v>Winlaton &amp; High Spen</v>
          </cell>
          <cell r="B6909" t="str">
            <v>E05001088</v>
          </cell>
        </row>
        <row r="6910">
          <cell r="A6910" t="str">
            <v>Winnersh</v>
          </cell>
          <cell r="B6910" t="str">
            <v>E05002395</v>
          </cell>
        </row>
        <row r="6911">
          <cell r="A6911" t="str">
            <v>Winnington &amp; Castle</v>
          </cell>
          <cell r="B6911" t="str">
            <v>E05008703</v>
          </cell>
        </row>
        <row r="6912">
          <cell r="A6912" t="str">
            <v>Winsford Over &amp; Verdin</v>
          </cell>
          <cell r="B6912" t="str">
            <v>E05008704</v>
          </cell>
        </row>
        <row r="6913">
          <cell r="A6913" t="str">
            <v>Winsford Swanlow &amp; Dene</v>
          </cell>
          <cell r="B6913" t="str">
            <v>E05008705</v>
          </cell>
        </row>
        <row r="6914">
          <cell r="A6914" t="str">
            <v>Winsford Wharton</v>
          </cell>
          <cell r="B6914" t="str">
            <v>E05008706</v>
          </cell>
        </row>
        <row r="6915">
          <cell r="A6915" t="str">
            <v>Winshill</v>
          </cell>
          <cell r="B6915" t="str">
            <v>E05006936</v>
          </cell>
        </row>
        <row r="6916">
          <cell r="A6916" t="str">
            <v>Winsley &amp; Westwood</v>
          </cell>
          <cell r="B6916" t="str">
            <v>E05008420</v>
          </cell>
        </row>
        <row r="6917">
          <cell r="A6917" t="str">
            <v>Winslow</v>
          </cell>
          <cell r="B6917" t="str">
            <v>E05010364</v>
          </cell>
        </row>
        <row r="6918">
          <cell r="A6918" t="str">
            <v>Winstanley</v>
          </cell>
          <cell r="B6918" t="str">
            <v>E05000863</v>
          </cell>
        </row>
        <row r="6919">
          <cell r="A6919" t="str">
            <v>Winster &amp; South Darley</v>
          </cell>
          <cell r="B6919" t="str">
            <v>E05003365</v>
          </cell>
        </row>
        <row r="6920">
          <cell r="A6920" t="str">
            <v>Winterbourne</v>
          </cell>
          <cell r="B6920" t="str">
            <v>E05002074</v>
          </cell>
        </row>
        <row r="6921">
          <cell r="A6921" t="str">
            <v>Winterbourne St Martin</v>
          </cell>
          <cell r="B6921" t="str">
            <v>E05010602</v>
          </cell>
        </row>
        <row r="6922">
          <cell r="A6922" t="str">
            <v>Winterslow</v>
          </cell>
          <cell r="B6922" t="str">
            <v>E05008421</v>
          </cell>
        </row>
        <row r="6923">
          <cell r="A6923" t="str">
            <v>Winthorpe</v>
          </cell>
          <cell r="B6923" t="str">
            <v>E05009906</v>
          </cell>
        </row>
        <row r="6924">
          <cell r="A6924" t="str">
            <v>Winton</v>
          </cell>
          <cell r="B6924" t="str">
            <v>E05000777</v>
          </cell>
        </row>
        <row r="6925">
          <cell r="A6925" t="str">
            <v>Winton East</v>
          </cell>
          <cell r="B6925" t="str">
            <v>E05002130</v>
          </cell>
        </row>
        <row r="6926">
          <cell r="A6926" t="str">
            <v>Winyates</v>
          </cell>
          <cell r="B6926" t="str">
            <v>E05007879</v>
          </cell>
        </row>
        <row r="6927">
          <cell r="A6927" t="str">
            <v>Wirksworth</v>
          </cell>
          <cell r="B6927" t="str">
            <v>E05003366</v>
          </cell>
        </row>
        <row r="6928">
          <cell r="A6928" t="str">
            <v>Wirral</v>
          </cell>
          <cell r="B6928" t="str">
            <v>E08000015</v>
          </cell>
        </row>
        <row r="6929">
          <cell r="A6929" t="str">
            <v>Wisborough Green</v>
          </cell>
          <cell r="B6929" t="str">
            <v>E05007630</v>
          </cell>
        </row>
        <row r="6930">
          <cell r="A6930" t="str">
            <v>Wish</v>
          </cell>
          <cell r="B6930" t="str">
            <v>E05002438</v>
          </cell>
        </row>
        <row r="6931">
          <cell r="A6931" t="str">
            <v>Wishing Tree</v>
          </cell>
          <cell r="B6931" t="str">
            <v>E05003944</v>
          </cell>
        </row>
        <row r="6932">
          <cell r="A6932" t="str">
            <v>Wissey</v>
          </cell>
          <cell r="B6932" t="str">
            <v>E05005842</v>
          </cell>
        </row>
        <row r="6933">
          <cell r="A6933" t="str">
            <v>Wistaston</v>
          </cell>
          <cell r="B6933" t="str">
            <v>E05008659</v>
          </cell>
        </row>
        <row r="6934">
          <cell r="A6934" t="str">
            <v>Wiswell &amp; Pendleton</v>
          </cell>
          <cell r="B6934" t="str">
            <v>E05005315</v>
          </cell>
        </row>
        <row r="6935">
          <cell r="A6935" t="str">
            <v>Witham</v>
          </cell>
          <cell r="B6935" t="str">
            <v>E05009634</v>
          </cell>
        </row>
        <row r="6936">
          <cell r="A6936" t="str">
            <v>Witham Central</v>
          </cell>
          <cell r="B6936" t="str">
            <v>E05010386</v>
          </cell>
        </row>
        <row r="6937">
          <cell r="A6937" t="str">
            <v>Witham North</v>
          </cell>
          <cell r="B6937" t="str">
            <v>E05010387</v>
          </cell>
        </row>
        <row r="6938">
          <cell r="A6938" t="str">
            <v>Witham South</v>
          </cell>
          <cell r="B6938" t="str">
            <v>E05010388</v>
          </cell>
        </row>
        <row r="6939">
          <cell r="A6939" t="str">
            <v>Witham West</v>
          </cell>
          <cell r="B6939" t="str">
            <v>E05010389</v>
          </cell>
        </row>
        <row r="6940">
          <cell r="A6940" t="str">
            <v>Withdean</v>
          </cell>
          <cell r="B6940" t="str">
            <v>E05002439</v>
          </cell>
        </row>
        <row r="6941">
          <cell r="A6941" t="str">
            <v>Witheridge</v>
          </cell>
          <cell r="B6941" t="str">
            <v>E05003558</v>
          </cell>
        </row>
        <row r="6942">
          <cell r="A6942" t="str">
            <v>Withern &amp; Theddlethorpe</v>
          </cell>
          <cell r="B6942" t="str">
            <v>E05009907</v>
          </cell>
        </row>
        <row r="6943">
          <cell r="A6943" t="str">
            <v>Withersfield</v>
          </cell>
          <cell r="B6943" t="str">
            <v>E05007193</v>
          </cell>
        </row>
        <row r="6944">
          <cell r="A6944" t="str">
            <v>Withington</v>
          </cell>
          <cell r="B6944" t="str">
            <v>E05000717</v>
          </cell>
        </row>
        <row r="6945">
          <cell r="A6945" t="str">
            <v>Witley &amp; Hambledon</v>
          </cell>
          <cell r="B6945" t="str">
            <v>E05007439</v>
          </cell>
        </row>
        <row r="6946">
          <cell r="A6946" t="str">
            <v>Witney Central</v>
          </cell>
          <cell r="B6946" t="str">
            <v>E05006648</v>
          </cell>
        </row>
        <row r="6947">
          <cell r="A6947" t="str">
            <v>Witney East</v>
          </cell>
          <cell r="B6947" t="str">
            <v>E05006649</v>
          </cell>
        </row>
        <row r="6948">
          <cell r="A6948" t="str">
            <v>Witney North</v>
          </cell>
          <cell r="B6948" t="str">
            <v>E05006650</v>
          </cell>
        </row>
        <row r="6949">
          <cell r="A6949" t="str">
            <v>Witney South</v>
          </cell>
          <cell r="B6949" t="str">
            <v>E05006651</v>
          </cell>
        </row>
        <row r="6950">
          <cell r="A6950" t="str">
            <v>Witney West</v>
          </cell>
          <cell r="B6950" t="str">
            <v>E05006652</v>
          </cell>
        </row>
        <row r="6951">
          <cell r="A6951" t="str">
            <v>Wittering</v>
          </cell>
          <cell r="B6951" t="str">
            <v>E05010826</v>
          </cell>
        </row>
        <row r="6952">
          <cell r="A6952" t="str">
            <v>Witton &amp; Rudheath</v>
          </cell>
          <cell r="B6952" t="str">
            <v>E05008707</v>
          </cell>
        </row>
        <row r="6953">
          <cell r="A6953" t="str">
            <v>Wiveliscombe &amp; West Deane</v>
          </cell>
          <cell r="B6953" t="str">
            <v>E05006883</v>
          </cell>
        </row>
        <row r="6954">
          <cell r="A6954" t="str">
            <v>Wivenhoe</v>
          </cell>
          <cell r="B6954" t="str">
            <v>E05010843</v>
          </cell>
        </row>
        <row r="6955">
          <cell r="A6955" t="str">
            <v>Woking</v>
          </cell>
          <cell r="B6955" t="str">
            <v>E07000217</v>
          </cell>
        </row>
        <row r="6956">
          <cell r="A6956" t="str">
            <v>Wokingham</v>
          </cell>
          <cell r="B6956" t="str">
            <v>E06000041</v>
          </cell>
        </row>
        <row r="6957">
          <cell r="A6957" t="str">
            <v>Wokingham Without</v>
          </cell>
          <cell r="B6957" t="str">
            <v>E05002396</v>
          </cell>
        </row>
        <row r="6958">
          <cell r="A6958" t="str">
            <v>Wold View</v>
          </cell>
          <cell r="B6958" t="str">
            <v>E05009655</v>
          </cell>
        </row>
        <row r="6959">
          <cell r="A6959" t="str">
            <v>Woldingham</v>
          </cell>
          <cell r="B6959" t="str">
            <v>E05007408</v>
          </cell>
        </row>
        <row r="6960">
          <cell r="A6960" t="str">
            <v>Wolds</v>
          </cell>
          <cell r="B6960" t="str">
            <v>E05001726</v>
          </cell>
        </row>
        <row r="6961">
          <cell r="A6961" t="str">
            <v>Wolds Weighton</v>
          </cell>
          <cell r="B6961" t="str">
            <v>E05001712</v>
          </cell>
        </row>
        <row r="6962">
          <cell r="A6962" t="str">
            <v>Wollaston</v>
          </cell>
          <cell r="B6962" t="str">
            <v>E05010043</v>
          </cell>
        </row>
        <row r="6963">
          <cell r="A6963" t="str">
            <v>Wollaston &amp; Stourbridge Town</v>
          </cell>
          <cell r="B6963" t="str">
            <v>E05001258</v>
          </cell>
        </row>
        <row r="6964">
          <cell r="A6964" t="str">
            <v>Wollaton East &amp; Lenton Abbey</v>
          </cell>
          <cell r="B6964" t="str">
            <v>E05001840</v>
          </cell>
        </row>
        <row r="6965">
          <cell r="A6965" t="str">
            <v>Wollaton West</v>
          </cell>
          <cell r="B6965" t="str">
            <v>E05001841</v>
          </cell>
        </row>
        <row r="6966">
          <cell r="A6966" t="str">
            <v>Wolstanton</v>
          </cell>
          <cell r="B6966" t="str">
            <v>E05006987</v>
          </cell>
        </row>
        <row r="6967">
          <cell r="A6967" t="str">
            <v>Wolston &amp; the Lawfords</v>
          </cell>
          <cell r="B6967" t="str">
            <v>E05010760</v>
          </cell>
        </row>
        <row r="6968">
          <cell r="A6968" t="str">
            <v>Wolvercote</v>
          </cell>
          <cell r="B6968" t="str">
            <v>E05006568</v>
          </cell>
        </row>
        <row r="6969">
          <cell r="A6969" t="str">
            <v>Wolverhampton</v>
          </cell>
          <cell r="B6969" t="str">
            <v>E08000031</v>
          </cell>
        </row>
        <row r="6970">
          <cell r="A6970" t="str">
            <v>Wolverton</v>
          </cell>
          <cell r="B6970" t="str">
            <v>E05009423</v>
          </cell>
        </row>
        <row r="6971">
          <cell r="A6971" t="str">
            <v>Wolvey &amp; Shilton</v>
          </cell>
          <cell r="B6971" t="str">
            <v>E05008988</v>
          </cell>
        </row>
        <row r="6972">
          <cell r="A6972" t="str">
            <v>Wombourne North &amp; Lower Penn</v>
          </cell>
          <cell r="B6972" t="str">
            <v>E05007010</v>
          </cell>
        </row>
        <row r="6973">
          <cell r="A6973" t="str">
            <v>Wombourne South East</v>
          </cell>
          <cell r="B6973" t="str">
            <v>E05007011</v>
          </cell>
        </row>
        <row r="6974">
          <cell r="A6974" t="str">
            <v>Wombourne South West</v>
          </cell>
          <cell r="B6974" t="str">
            <v>E05007012</v>
          </cell>
        </row>
        <row r="6975">
          <cell r="A6975" t="str">
            <v>Wombwell</v>
          </cell>
          <cell r="B6975" t="str">
            <v>E05000995</v>
          </cell>
        </row>
        <row r="6976">
          <cell r="A6976" t="str">
            <v>Wonston &amp; Micheldever</v>
          </cell>
          <cell r="B6976" t="str">
            <v>E05011010</v>
          </cell>
        </row>
        <row r="6977">
          <cell r="A6977" t="str">
            <v>Wood Street</v>
          </cell>
          <cell r="B6977" t="str">
            <v>E05000609</v>
          </cell>
        </row>
        <row r="6978">
          <cell r="A6978" t="str">
            <v>Woodberry Down</v>
          </cell>
          <cell r="B6978" t="str">
            <v>E05009387</v>
          </cell>
        </row>
        <row r="6979">
          <cell r="A6979" t="str">
            <v>Woodbridge</v>
          </cell>
          <cell r="B6979" t="str">
            <v>E05010457</v>
          </cell>
        </row>
        <row r="6980">
          <cell r="A6980" t="str">
            <v>Woodbury</v>
          </cell>
          <cell r="B6980" t="str">
            <v>E05007867</v>
          </cell>
        </row>
        <row r="6981">
          <cell r="A6981" t="str">
            <v>Woodbury &amp; Lympstone</v>
          </cell>
          <cell r="B6981" t="str">
            <v>E05003489</v>
          </cell>
        </row>
        <row r="6982">
          <cell r="A6982" t="str">
            <v>Woodcote</v>
          </cell>
          <cell r="B6982" t="str">
            <v>E05007285</v>
          </cell>
        </row>
        <row r="6983">
          <cell r="A6983" t="str">
            <v>Woodcote &amp; Rotherfield</v>
          </cell>
          <cell r="B6983" t="str">
            <v>E05009753</v>
          </cell>
        </row>
        <row r="6984">
          <cell r="A6984" t="str">
            <v>Woodfield</v>
          </cell>
          <cell r="B6984" t="str">
            <v>E05004817</v>
          </cell>
        </row>
        <row r="6985">
          <cell r="A6985" t="str">
            <v>Woodford</v>
          </cell>
          <cell r="B6985" t="str">
            <v>E05005986</v>
          </cell>
        </row>
        <row r="6986">
          <cell r="A6986" t="str">
            <v>Woodhall Farm</v>
          </cell>
          <cell r="B6986" t="str">
            <v>E05004715</v>
          </cell>
        </row>
        <row r="6987">
          <cell r="A6987" t="str">
            <v>Woodhall Spa</v>
          </cell>
          <cell r="B6987" t="str">
            <v>E05009908</v>
          </cell>
        </row>
        <row r="6988">
          <cell r="A6988" t="str">
            <v>Woodham</v>
          </cell>
          <cell r="B6988" t="str">
            <v>E05007361</v>
          </cell>
        </row>
        <row r="6989">
          <cell r="A6989" t="str">
            <v>Woodhouse</v>
          </cell>
          <cell r="B6989" t="str">
            <v>E05000063</v>
          </cell>
        </row>
        <row r="6990">
          <cell r="A6990" t="str">
            <v>Woodhouse Close</v>
          </cell>
          <cell r="B6990" t="str">
            <v>E05009092</v>
          </cell>
        </row>
        <row r="6991">
          <cell r="A6991" t="str">
            <v>Woodhouse Park</v>
          </cell>
          <cell r="B6991" t="str">
            <v>E05000718</v>
          </cell>
        </row>
        <row r="6992">
          <cell r="A6992" t="str">
            <v>Woodingdean</v>
          </cell>
          <cell r="B6992" t="str">
            <v>E05002440</v>
          </cell>
        </row>
        <row r="6993">
          <cell r="A6993" t="str">
            <v>Woodlands</v>
          </cell>
          <cell r="B6993" t="str">
            <v>E05001234</v>
          </cell>
        </row>
        <row r="6994">
          <cell r="A6994" t="str">
            <v>Woodloes</v>
          </cell>
          <cell r="B6994" t="str">
            <v>E05009799</v>
          </cell>
        </row>
        <row r="6995">
          <cell r="A6995" t="str">
            <v>Woodside</v>
          </cell>
          <cell r="B6995" t="str">
            <v>E05000169</v>
          </cell>
        </row>
        <row r="6996">
          <cell r="A6996" t="str">
            <v>Woodstock</v>
          </cell>
          <cell r="B6996" t="str">
            <v>E05002075</v>
          </cell>
        </row>
        <row r="6997">
          <cell r="A6997" t="str">
            <v>Woodstock &amp; Bladon</v>
          </cell>
          <cell r="B6997" t="str">
            <v>E05006653</v>
          </cell>
        </row>
        <row r="6998">
          <cell r="A6998" t="str">
            <v>Woodthorpe</v>
          </cell>
          <cell r="B6998" t="str">
            <v>E05009707</v>
          </cell>
        </row>
        <row r="6999">
          <cell r="A6999" t="str">
            <v>Woodville</v>
          </cell>
          <cell r="B6999" t="str">
            <v>E05008823</v>
          </cell>
        </row>
        <row r="7000">
          <cell r="A7000" t="str">
            <v>Wookey &amp; St Cuthbert Out West</v>
          </cell>
          <cell r="B7000" t="str">
            <v>E05006793</v>
          </cell>
        </row>
        <row r="7001">
          <cell r="A7001" t="str">
            <v>Wool</v>
          </cell>
          <cell r="B7001" t="str">
            <v>E05010754</v>
          </cell>
        </row>
        <row r="7002">
          <cell r="A7002" t="str">
            <v>Wooler</v>
          </cell>
          <cell r="B7002" t="str">
            <v>E05009158</v>
          </cell>
        </row>
        <row r="7003">
          <cell r="A7003" t="str">
            <v>Woolpit</v>
          </cell>
          <cell r="B7003" t="str">
            <v>E05007161</v>
          </cell>
        </row>
        <row r="7004">
          <cell r="A7004" t="str">
            <v>Woolsington</v>
          </cell>
          <cell r="B7004" t="str">
            <v>E05001114</v>
          </cell>
        </row>
        <row r="7005">
          <cell r="A7005" t="str">
            <v>Woolston</v>
          </cell>
          <cell r="B7005" t="str">
            <v>E05002470</v>
          </cell>
        </row>
        <row r="7006">
          <cell r="A7006" t="str">
            <v>Woolton</v>
          </cell>
          <cell r="B7006" t="str">
            <v>E05000914</v>
          </cell>
        </row>
        <row r="7007">
          <cell r="A7007" t="str">
            <v>Woolwell</v>
          </cell>
          <cell r="B7007" t="str">
            <v>E05010147</v>
          </cell>
        </row>
        <row r="7008">
          <cell r="A7008" t="str">
            <v>Woolwich Common</v>
          </cell>
          <cell r="B7008" t="str">
            <v>E05000229</v>
          </cell>
        </row>
        <row r="7009">
          <cell r="A7009" t="str">
            <v>Woolwich Riverside</v>
          </cell>
          <cell r="B7009" t="str">
            <v>E05000230</v>
          </cell>
        </row>
        <row r="7010">
          <cell r="A7010" t="str">
            <v>Wootton</v>
          </cell>
          <cell r="B7010" t="str">
            <v>E05008776</v>
          </cell>
        </row>
        <row r="7011">
          <cell r="A7011" t="str">
            <v>Wootton Bridge</v>
          </cell>
          <cell r="B7011" t="str">
            <v>E05008517</v>
          </cell>
        </row>
        <row r="7012">
          <cell r="A7012" t="str">
            <v>Worcester</v>
          </cell>
          <cell r="B7012" t="str">
            <v>E07000237</v>
          </cell>
        </row>
        <row r="7013">
          <cell r="A7013" t="str">
            <v>Worcester Park</v>
          </cell>
          <cell r="B7013" t="str">
            <v>E05000572</v>
          </cell>
        </row>
        <row r="7014">
          <cell r="A7014" t="str">
            <v>Wordsley</v>
          </cell>
          <cell r="B7014" t="str">
            <v>E05001259</v>
          </cell>
        </row>
        <row r="7015">
          <cell r="A7015" t="str">
            <v>Worfield</v>
          </cell>
          <cell r="B7015" t="str">
            <v>E05008198</v>
          </cell>
        </row>
        <row r="7016">
          <cell r="A7016" t="str">
            <v>Worksop East</v>
          </cell>
          <cell r="B7016" t="str">
            <v>E05006396</v>
          </cell>
        </row>
        <row r="7017">
          <cell r="A7017" t="str">
            <v>Worksop North</v>
          </cell>
          <cell r="B7017" t="str">
            <v>E05006397</v>
          </cell>
        </row>
        <row r="7018">
          <cell r="A7018" t="str">
            <v>Worksop North East</v>
          </cell>
          <cell r="B7018" t="str">
            <v>E05006398</v>
          </cell>
        </row>
        <row r="7019">
          <cell r="A7019" t="str">
            <v>Worksop North West</v>
          </cell>
          <cell r="B7019" t="str">
            <v>E05006399</v>
          </cell>
        </row>
        <row r="7020">
          <cell r="A7020" t="str">
            <v>Worksop South</v>
          </cell>
          <cell r="B7020" t="str">
            <v>E05006400</v>
          </cell>
        </row>
        <row r="7021">
          <cell r="A7021" t="str">
            <v>Worksop South East</v>
          </cell>
          <cell r="B7021" t="str">
            <v>E05006401</v>
          </cell>
        </row>
        <row r="7022">
          <cell r="A7022" t="str">
            <v>Worlingham</v>
          </cell>
          <cell r="B7022" t="str">
            <v>E05007249</v>
          </cell>
        </row>
        <row r="7023">
          <cell r="A7023" t="str">
            <v>Worlingworth</v>
          </cell>
          <cell r="B7023" t="str">
            <v>E05007162</v>
          </cell>
        </row>
        <row r="7024">
          <cell r="A7024" t="str">
            <v>Wormholt &amp; White City</v>
          </cell>
          <cell r="B7024" t="str">
            <v>E05000265</v>
          </cell>
        </row>
        <row r="7025">
          <cell r="A7025" t="str">
            <v>Wormley &amp; Turnford</v>
          </cell>
          <cell r="B7025" t="str">
            <v>E05009011</v>
          </cell>
        </row>
        <row r="7026">
          <cell r="A7026" t="str">
            <v>Wormside</v>
          </cell>
          <cell r="B7026" t="str">
            <v>E05009490</v>
          </cell>
        </row>
        <row r="7027">
          <cell r="A7027" t="str">
            <v>Worplesdon</v>
          </cell>
          <cell r="B7027" t="str">
            <v>E05007307</v>
          </cell>
        </row>
        <row r="7028">
          <cell r="A7028" t="str">
            <v>Worsbrough</v>
          </cell>
          <cell r="B7028" t="str">
            <v>E05000996</v>
          </cell>
        </row>
        <row r="7029">
          <cell r="A7029" t="str">
            <v>Worsley</v>
          </cell>
          <cell r="B7029" t="str">
            <v>E05000778</v>
          </cell>
        </row>
        <row r="7030">
          <cell r="A7030" t="str">
            <v>Worsley Mesnes</v>
          </cell>
          <cell r="B7030" t="str">
            <v>E05000864</v>
          </cell>
        </row>
        <row r="7031">
          <cell r="A7031" t="str">
            <v>Worstead</v>
          </cell>
          <cell r="B7031" t="str">
            <v>E05005876</v>
          </cell>
        </row>
        <row r="7032">
          <cell r="A7032" t="str">
            <v>Worth Valley</v>
          </cell>
          <cell r="B7032" t="str">
            <v>E05001369</v>
          </cell>
        </row>
        <row r="7033">
          <cell r="A7033" t="str">
            <v>Worthing</v>
          </cell>
          <cell r="B7033" t="str">
            <v>E07000229</v>
          </cell>
        </row>
        <row r="7034">
          <cell r="A7034" t="str">
            <v>Worthington &amp; Breedon</v>
          </cell>
          <cell r="B7034" t="str">
            <v>E05010127</v>
          </cell>
        </row>
        <row r="7035">
          <cell r="A7035" t="str">
            <v>Wotton Wawen</v>
          </cell>
          <cell r="B7035" t="str">
            <v>E05010213</v>
          </cell>
        </row>
        <row r="7036">
          <cell r="A7036" t="str">
            <v>Wotton-under-Edge</v>
          </cell>
          <cell r="B7036" t="str">
            <v>E05010994</v>
          </cell>
        </row>
        <row r="7037">
          <cell r="A7037" t="str">
            <v>Woughton &amp; Fishermead</v>
          </cell>
          <cell r="B7037" t="str">
            <v>E05009424</v>
          </cell>
        </row>
        <row r="7038">
          <cell r="A7038" t="str">
            <v>Wragby</v>
          </cell>
          <cell r="B7038" t="str">
            <v>E05009909</v>
          </cell>
        </row>
        <row r="7039">
          <cell r="A7039" t="str">
            <v>Wreake Villages</v>
          </cell>
          <cell r="B7039" t="str">
            <v>E05005453</v>
          </cell>
        </row>
        <row r="7040">
          <cell r="A7040" t="str">
            <v>Wrenbury</v>
          </cell>
          <cell r="B7040" t="str">
            <v>E05008660</v>
          </cell>
        </row>
        <row r="7041">
          <cell r="A7041" t="str">
            <v>Wrentham</v>
          </cell>
          <cell r="B7041" t="str">
            <v>E05007250</v>
          </cell>
        </row>
        <row r="7042">
          <cell r="A7042" t="str">
            <v>Wrenthorpe &amp; Outwood West</v>
          </cell>
          <cell r="B7042" t="str">
            <v>E05001464</v>
          </cell>
        </row>
        <row r="7043">
          <cell r="A7043" t="str">
            <v>Wribbenhall &amp; Arley</v>
          </cell>
          <cell r="B7043" t="str">
            <v>E05010512</v>
          </cell>
        </row>
        <row r="7044">
          <cell r="A7044" t="str">
            <v>Wrightington</v>
          </cell>
          <cell r="B7044" t="str">
            <v>E05005379</v>
          </cell>
        </row>
        <row r="7045">
          <cell r="A7045" t="str">
            <v>Wrington</v>
          </cell>
          <cell r="B7045" t="str">
            <v>E05010309</v>
          </cell>
        </row>
        <row r="7046">
          <cell r="A7046" t="str">
            <v>Writtle</v>
          </cell>
          <cell r="B7046" t="str">
            <v>E05004119</v>
          </cell>
        </row>
        <row r="7047">
          <cell r="A7047" t="str">
            <v>Wrockwardine</v>
          </cell>
          <cell r="B7047" t="str">
            <v>E05009994</v>
          </cell>
        </row>
        <row r="7048">
          <cell r="A7048" t="str">
            <v>Wrockwardine Wood &amp; Trench</v>
          </cell>
          <cell r="B7048" t="str">
            <v>E05009995</v>
          </cell>
        </row>
        <row r="7049">
          <cell r="A7049" t="str">
            <v>Wrotham, Ightham &amp; Stansted</v>
          </cell>
          <cell r="B7049" t="str">
            <v>E05009591</v>
          </cell>
        </row>
        <row r="7050">
          <cell r="A7050" t="str">
            <v>Wroughton &amp; Wichelstowe</v>
          </cell>
          <cell r="B7050" t="str">
            <v>E05008972</v>
          </cell>
        </row>
        <row r="7051">
          <cell r="A7051" t="str">
            <v>Wroxham</v>
          </cell>
          <cell r="B7051" t="str">
            <v>E05005783</v>
          </cell>
        </row>
        <row r="7052">
          <cell r="A7052" t="str">
            <v>Wyberton</v>
          </cell>
          <cell r="B7052" t="str">
            <v>E05009635</v>
          </cell>
        </row>
        <row r="7053">
          <cell r="A7053" t="str">
            <v>Wyboston</v>
          </cell>
          <cell r="B7053" t="str">
            <v>E05008777</v>
          </cell>
        </row>
        <row r="7054">
          <cell r="A7054" t="str">
            <v>Wybunbury</v>
          </cell>
          <cell r="B7054" t="str">
            <v>E05008661</v>
          </cell>
        </row>
        <row r="7055">
          <cell r="A7055" t="str">
            <v>Wychavon</v>
          </cell>
          <cell r="B7055" t="str">
            <v>E07000238</v>
          </cell>
        </row>
        <row r="7056">
          <cell r="A7056" t="str">
            <v>Wycliffe</v>
          </cell>
          <cell r="B7056" t="str">
            <v>E05010478</v>
          </cell>
        </row>
        <row r="7057">
          <cell r="A7057" t="str">
            <v>Wycombe</v>
          </cell>
          <cell r="B7057" t="str">
            <v>E07000007</v>
          </cell>
        </row>
        <row r="7058">
          <cell r="A7058" t="str">
            <v>Wye</v>
          </cell>
          <cell r="B7058" t="str">
            <v>E05004901</v>
          </cell>
        </row>
        <row r="7059">
          <cell r="A7059" t="str">
            <v>Wyke</v>
          </cell>
          <cell r="B7059" t="str">
            <v>E05001370</v>
          </cell>
        </row>
        <row r="7060">
          <cell r="A7060" t="str">
            <v>Wyke Regis</v>
          </cell>
          <cell r="B7060" t="str">
            <v>E05003784</v>
          </cell>
        </row>
        <row r="7061">
          <cell r="A7061" t="str">
            <v>Wyken</v>
          </cell>
          <cell r="B7061" t="str">
            <v>E05001235</v>
          </cell>
        </row>
        <row r="7062">
          <cell r="A7062" t="str">
            <v>Wymondham</v>
          </cell>
          <cell r="B7062" t="str">
            <v>E05005510</v>
          </cell>
        </row>
        <row r="7063">
          <cell r="A7063" t="str">
            <v>Wyre</v>
          </cell>
          <cell r="B7063" t="str">
            <v>E07000128</v>
          </cell>
        </row>
        <row r="7064">
          <cell r="A7064" t="str">
            <v>Wyre Forest</v>
          </cell>
          <cell r="B7064" t="str">
            <v>E07000239</v>
          </cell>
        </row>
        <row r="7065">
          <cell r="A7065" t="str">
            <v>Wyre Forest Rural</v>
          </cell>
          <cell r="B7065" t="str">
            <v>E05010513</v>
          </cell>
        </row>
        <row r="7066">
          <cell r="A7066" t="str">
            <v>Wyresdale</v>
          </cell>
          <cell r="B7066" t="str">
            <v>E05009955</v>
          </cell>
        </row>
        <row r="7067">
          <cell r="A7067" t="str">
            <v>Wythall East</v>
          </cell>
          <cell r="B7067" t="str">
            <v>E05009851</v>
          </cell>
        </row>
        <row r="7068">
          <cell r="A7068" t="str">
            <v>Wythall West</v>
          </cell>
          <cell r="B7068" t="str">
            <v>E05009852</v>
          </cell>
        </row>
        <row r="7069">
          <cell r="A7069" t="str">
            <v>Yapton</v>
          </cell>
          <cell r="B7069" t="str">
            <v>E05009822</v>
          </cell>
        </row>
        <row r="7070">
          <cell r="A7070" t="str">
            <v>Yarborough</v>
          </cell>
          <cell r="B7070" t="str">
            <v>E05001727</v>
          </cell>
        </row>
        <row r="7071">
          <cell r="A7071" t="str">
            <v>Yarm</v>
          </cell>
          <cell r="B7071" t="str">
            <v>E05001552</v>
          </cell>
        </row>
        <row r="7072">
          <cell r="A7072" t="str">
            <v>Yarmouth North</v>
          </cell>
          <cell r="B7072" t="str">
            <v>E05005800</v>
          </cell>
        </row>
        <row r="7073">
          <cell r="A7073" t="str">
            <v>Yarty</v>
          </cell>
          <cell r="B7073" t="str">
            <v>E05003490</v>
          </cell>
        </row>
        <row r="7074">
          <cell r="A7074" t="str">
            <v>Yate Central</v>
          </cell>
          <cell r="B7074" t="str">
            <v>E05002076</v>
          </cell>
        </row>
        <row r="7075">
          <cell r="A7075" t="str">
            <v>Yate North</v>
          </cell>
          <cell r="B7075" t="str">
            <v>E05002077</v>
          </cell>
        </row>
        <row r="7076">
          <cell r="A7076" t="str">
            <v>Yateley East</v>
          </cell>
          <cell r="B7076" t="str">
            <v>E05009361</v>
          </cell>
        </row>
        <row r="7077">
          <cell r="A7077" t="str">
            <v>Yateley West</v>
          </cell>
          <cell r="B7077" t="str">
            <v>E05009362</v>
          </cell>
        </row>
        <row r="7078">
          <cell r="A7078" t="str">
            <v>Yatton</v>
          </cell>
          <cell r="B7078" t="str">
            <v>E05010310</v>
          </cell>
        </row>
        <row r="7079">
          <cell r="A7079" t="str">
            <v>Yaxley &amp; Farcet</v>
          </cell>
          <cell r="B7079" t="str">
            <v>E05002790</v>
          </cell>
        </row>
        <row r="7080">
          <cell r="A7080" t="str">
            <v>Yeading</v>
          </cell>
          <cell r="B7080" t="str">
            <v>E05000344</v>
          </cell>
        </row>
        <row r="7081">
          <cell r="A7081" t="str">
            <v>Yeldham</v>
          </cell>
          <cell r="B7081" t="str">
            <v>E05010390</v>
          </cell>
        </row>
        <row r="7082">
          <cell r="A7082" t="str">
            <v>Yelvertoft</v>
          </cell>
          <cell r="B7082" t="str">
            <v>E05009027</v>
          </cell>
        </row>
        <row r="7083">
          <cell r="A7083" t="str">
            <v>Yeo</v>
          </cell>
          <cell r="B7083" t="str">
            <v>E05008548</v>
          </cell>
        </row>
        <row r="7084">
          <cell r="A7084" t="str">
            <v>Yeo Valley</v>
          </cell>
          <cell r="B7084" t="str">
            <v>E05003559</v>
          </cell>
        </row>
        <row r="7085">
          <cell r="A7085" t="str">
            <v>Yeoman Hill</v>
          </cell>
          <cell r="B7085" t="str">
            <v>E05008892</v>
          </cell>
        </row>
        <row r="7086">
          <cell r="A7086" t="str">
            <v>Yeovil Central</v>
          </cell>
          <cell r="B7086" t="str">
            <v>E05006853</v>
          </cell>
        </row>
        <row r="7087">
          <cell r="A7087" t="str">
            <v>Yeovil East</v>
          </cell>
          <cell r="B7087" t="str">
            <v>E05006854</v>
          </cell>
        </row>
        <row r="7088">
          <cell r="A7088" t="str">
            <v>Yeovil South</v>
          </cell>
          <cell r="B7088" t="str">
            <v>E05006855</v>
          </cell>
        </row>
        <row r="7089">
          <cell r="A7089" t="str">
            <v>Yeovil West</v>
          </cell>
          <cell r="B7089" t="str">
            <v>E05006856</v>
          </cell>
        </row>
        <row r="7090">
          <cell r="A7090" t="str">
            <v>Yeovil Without</v>
          </cell>
          <cell r="B7090" t="str">
            <v>E05006857</v>
          </cell>
        </row>
        <row r="7091">
          <cell r="A7091" t="str">
            <v>Yetminster &amp; Cam Vale</v>
          </cell>
          <cell r="B7091" t="str">
            <v>E05010603</v>
          </cell>
        </row>
        <row r="7092">
          <cell r="A7092" t="str">
            <v>Yew Tree</v>
          </cell>
          <cell r="B7092" t="str">
            <v>E05000915</v>
          </cell>
        </row>
        <row r="7093">
          <cell r="A7093" t="str">
            <v>Yewdale</v>
          </cell>
          <cell r="B7093" t="str">
            <v>E05003179</v>
          </cell>
        </row>
        <row r="7094">
          <cell r="A7094" t="str">
            <v>Yiewsley</v>
          </cell>
          <cell r="B7094" t="str">
            <v>E05000345</v>
          </cell>
        </row>
        <row r="7095">
          <cell r="A7095" t="str">
            <v>York</v>
          </cell>
          <cell r="B7095" t="str">
            <v>E06000014</v>
          </cell>
        </row>
        <row r="7096">
          <cell r="A7096" t="str">
            <v>Yoxall</v>
          </cell>
          <cell r="B7096" t="str">
            <v>E05006937</v>
          </cell>
        </row>
        <row r="7097">
          <cell r="A7097" t="str">
            <v>Zetland</v>
          </cell>
          <cell r="B7097" t="str">
            <v>E05001526</v>
          </cell>
        </row>
      </sheetData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_5" displayName="Table_5" ref="A3:B658">
  <tableColumns count="2">
    <tableColumn id="1" xr3:uid="{00000000-0010-0000-0000-000001000000}" name="Ward"/>
    <tableColumn id="2" xr3:uid="{00000000-0010-0000-0000-000002000000}" name="No. up for election:"/>
  </tableColumns>
  <tableStyleInfo name="Summarie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_6" displayName="Table_6" ref="S3:Y658">
  <tableColumns count="7">
    <tableColumn id="1" xr3:uid="{00000000-0010-0000-0100-000001000000}" name="Con"/>
    <tableColumn id="2" xr3:uid="{00000000-0010-0000-0100-000002000000}" name="Lab"/>
    <tableColumn id="3" xr3:uid="{00000000-0010-0000-0100-000003000000}" name="LDem"/>
    <tableColumn id="4" xr3:uid="{00000000-0010-0000-0100-000004000000}" name="UKIP"/>
    <tableColumn id="5" xr3:uid="{00000000-0010-0000-0100-000005000000}" name="Grn"/>
    <tableColumn id="6" xr3:uid="{00000000-0010-0000-0100-000006000000}" name="Ind"/>
    <tableColumn id="7" xr3:uid="{00000000-0010-0000-0100-000007000000}" name="Oth"/>
  </tableColumns>
  <tableStyleInfo name="Summaries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_7" displayName="Table_7" ref="C3:I658" headerRowCount="0">
  <tableColumns count="7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</tableColumns>
  <tableStyleInfo name="Summaries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3000000}" name="Table_8" displayName="Table_8" ref="K3:Q658">
  <tableColumns count="7">
    <tableColumn id="1" xr3:uid="{00000000-0010-0000-0300-000001000000}" name="Con"/>
    <tableColumn id="2" xr3:uid="{00000000-0010-0000-0300-000002000000}" name="Lab"/>
    <tableColumn id="3" xr3:uid="{00000000-0010-0000-0300-000003000000}" name="LDem"/>
    <tableColumn id="4" xr3:uid="{00000000-0010-0000-0300-000004000000}" name="UKIP"/>
    <tableColumn id="5" xr3:uid="{00000000-0010-0000-0300-000005000000}" name="Grn"/>
    <tableColumn id="6" xr3:uid="{00000000-0010-0000-0300-000006000000}" name="Ind"/>
    <tableColumn id="7" xr3:uid="{00000000-0010-0000-0300-000007000000}" name="Oth"/>
  </tableColumns>
  <tableStyleInfo name="Summaries-style 4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le_1" displayName="Table_1" ref="C3:I658" headerRowCount="0">
  <tableColumns count="7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</tableColumns>
  <tableStyleInfo name="Constituenci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able_2" displayName="Table_2" ref="S3:Y658">
  <tableColumns count="7">
    <tableColumn id="1" xr3:uid="{00000000-0010-0000-0500-000001000000}" name="Con"/>
    <tableColumn id="2" xr3:uid="{00000000-0010-0000-0500-000002000000}" name="Lab"/>
    <tableColumn id="3" xr3:uid="{00000000-0010-0000-0500-000003000000}" name="LDem"/>
    <tableColumn id="4" xr3:uid="{00000000-0010-0000-0500-000004000000}" name="UKIP"/>
    <tableColumn id="5" xr3:uid="{00000000-0010-0000-0500-000005000000}" name="Grn"/>
    <tableColumn id="6" xr3:uid="{00000000-0010-0000-0500-000006000000}" name="Ind"/>
    <tableColumn id="7" xr3:uid="{00000000-0010-0000-0500-000007000000}" name="Oth"/>
  </tableColumns>
  <tableStyleInfo name="Constituencies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able_3" displayName="Table_3" ref="K3:Q658">
  <tableColumns count="7">
    <tableColumn id="1" xr3:uid="{00000000-0010-0000-0600-000001000000}" name="Con"/>
    <tableColumn id="2" xr3:uid="{00000000-0010-0000-0600-000002000000}" name="Lab"/>
    <tableColumn id="3" xr3:uid="{00000000-0010-0000-0600-000003000000}" name="LDem"/>
    <tableColumn id="4" xr3:uid="{00000000-0010-0000-0600-000004000000}" name="UKIP"/>
    <tableColumn id="5" xr3:uid="{00000000-0010-0000-0600-000005000000}" name="Grn"/>
    <tableColumn id="6" xr3:uid="{00000000-0010-0000-0600-000006000000}" name="Ind"/>
    <tableColumn id="7" xr3:uid="{00000000-0010-0000-0600-000007000000}" name="Oth"/>
  </tableColumns>
  <tableStyleInfo name="Constituencies-style 3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able_4" displayName="Table_4" ref="A3:B658">
  <tableColumns count="2">
    <tableColumn id="1" xr3:uid="{00000000-0010-0000-0700-000001000000}" name="Ward"/>
    <tableColumn id="2" xr3:uid="{00000000-0010-0000-0700-000002000000}" name="No. up for election:"/>
  </tableColumns>
  <tableStyleInfo name="Constituencies-style 4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L1260"/>
  <sheetViews>
    <sheetView showGridLines="0" tabSelected="1" workbookViewId="0">
      <pane xSplit="5" ySplit="3" topLeftCell="F960" activePane="bottomRight" state="frozen"/>
      <selection pane="topRight" activeCell="E1" sqref="E1"/>
      <selection pane="bottomLeft" activeCell="A4" sqref="A4"/>
      <selection pane="bottomRight" activeCell="C304" sqref="C304"/>
    </sheetView>
  </sheetViews>
  <sheetFormatPr baseColWidth="10" defaultColWidth="14.5" defaultRowHeight="15.75" customHeight="1"/>
  <cols>
    <col min="1" max="2" width="21.5" customWidth="1"/>
    <col min="3" max="3" width="37" customWidth="1"/>
    <col min="4" max="4" width="9.83203125" customWidth="1"/>
    <col min="6" max="12" width="4.83203125" customWidth="1"/>
    <col min="13" max="13" width="4.6640625" customWidth="1"/>
    <col min="14" max="20" width="4.83203125" customWidth="1"/>
    <col min="21" max="21" width="4.6640625" customWidth="1"/>
    <col min="22" max="28" width="9" customWidth="1"/>
    <col min="29" max="29" width="4.6640625" customWidth="1"/>
    <col min="30" max="36" width="9" customWidth="1"/>
    <col min="37" max="37" width="4.6640625" customWidth="1"/>
    <col min="38" max="44" width="9" customWidth="1"/>
    <col min="45" max="46" width="4.6640625" customWidth="1"/>
    <col min="47" max="47" width="8.5" customWidth="1"/>
    <col min="48" max="48" width="4.6640625" customWidth="1"/>
    <col min="49" max="55" width="9" customWidth="1"/>
    <col min="56" max="56" width="4.6640625" customWidth="1"/>
    <col min="57" max="63" width="9" customWidth="1"/>
  </cols>
  <sheetData>
    <row r="1" spans="1:64" ht="3" customHeight="1">
      <c r="A1" s="1"/>
      <c r="B1" s="34"/>
      <c r="C1" s="1"/>
      <c r="D1" s="3"/>
      <c r="E1" s="2"/>
      <c r="F1" s="4"/>
      <c r="G1" s="5"/>
      <c r="H1" s="6"/>
      <c r="I1" s="7"/>
      <c r="J1" s="8"/>
      <c r="K1" s="9"/>
      <c r="L1" s="9"/>
      <c r="M1" s="10"/>
      <c r="N1" s="4"/>
      <c r="O1" s="5"/>
      <c r="P1" s="6"/>
      <c r="Q1" s="7"/>
      <c r="R1" s="8"/>
      <c r="S1" s="9"/>
      <c r="T1" s="9"/>
      <c r="U1" s="1"/>
      <c r="V1" s="4"/>
      <c r="W1" s="5"/>
      <c r="X1" s="6"/>
      <c r="Y1" s="7"/>
      <c r="Z1" s="8"/>
      <c r="AA1" s="9"/>
      <c r="AB1" s="9"/>
      <c r="AC1" s="1"/>
      <c r="AD1" s="4"/>
      <c r="AE1" s="5"/>
      <c r="AF1" s="6"/>
      <c r="AG1" s="7"/>
      <c r="AH1" s="8"/>
      <c r="AI1" s="9"/>
      <c r="AJ1" s="9"/>
      <c r="AK1" s="1"/>
      <c r="AL1" s="4"/>
      <c r="AM1" s="5"/>
      <c r="AN1" s="6"/>
      <c r="AO1" s="7"/>
      <c r="AP1" s="8"/>
      <c r="AQ1" s="9"/>
      <c r="AR1" s="9"/>
      <c r="AS1" s="1"/>
      <c r="AT1" s="1"/>
      <c r="AU1" s="1"/>
      <c r="AV1" s="1"/>
      <c r="AW1" s="4"/>
      <c r="AX1" s="5"/>
      <c r="AY1" s="6"/>
      <c r="AZ1" s="7"/>
      <c r="BA1" s="8"/>
      <c r="BB1" s="9"/>
      <c r="BC1" s="9"/>
      <c r="BD1" s="1"/>
      <c r="BE1" s="4"/>
      <c r="BF1" s="5"/>
      <c r="BG1" s="6"/>
      <c r="BH1" s="7"/>
      <c r="BI1" s="8"/>
      <c r="BJ1" s="9"/>
      <c r="BK1" s="9"/>
      <c r="BL1" s="1"/>
    </row>
    <row r="2" spans="1:64" ht="33" customHeight="1">
      <c r="A2" s="80" t="s">
        <v>1</v>
      </c>
      <c r="B2" s="80"/>
      <c r="C2" s="79"/>
      <c r="D2" s="79"/>
      <c r="E2" s="79"/>
      <c r="F2" s="78" t="s">
        <v>2</v>
      </c>
      <c r="G2" s="79"/>
      <c r="H2" s="79"/>
      <c r="I2" s="79"/>
      <c r="J2" s="79"/>
      <c r="K2" s="79"/>
      <c r="L2" s="79"/>
      <c r="M2" s="13"/>
      <c r="N2" s="78" t="s">
        <v>3</v>
      </c>
      <c r="O2" s="79"/>
      <c r="P2" s="79"/>
      <c r="Q2" s="79"/>
      <c r="R2" s="79"/>
      <c r="S2" s="79"/>
      <c r="T2" s="79"/>
      <c r="U2" s="14"/>
      <c r="V2" s="78" t="s">
        <v>4</v>
      </c>
      <c r="W2" s="79"/>
      <c r="X2" s="79"/>
      <c r="Y2" s="79"/>
      <c r="Z2" s="79"/>
      <c r="AA2" s="79"/>
      <c r="AB2" s="79"/>
      <c r="AC2" s="14"/>
      <c r="AD2" s="78" t="s">
        <v>5</v>
      </c>
      <c r="AE2" s="79"/>
      <c r="AF2" s="79"/>
      <c r="AG2" s="79"/>
      <c r="AH2" s="79"/>
      <c r="AI2" s="79"/>
      <c r="AJ2" s="79"/>
      <c r="AK2" s="14"/>
      <c r="AL2" s="78" t="s">
        <v>6</v>
      </c>
      <c r="AM2" s="79"/>
      <c r="AN2" s="79"/>
      <c r="AO2" s="79"/>
      <c r="AP2" s="79"/>
      <c r="AQ2" s="79"/>
      <c r="AR2" s="79"/>
      <c r="AS2" s="14"/>
      <c r="AT2" s="14"/>
      <c r="AU2" s="15"/>
      <c r="AV2" s="14"/>
      <c r="AW2" s="78" t="s">
        <v>7</v>
      </c>
      <c r="AX2" s="79"/>
      <c r="AY2" s="79"/>
      <c r="AZ2" s="79"/>
      <c r="BA2" s="79"/>
      <c r="BB2" s="79"/>
      <c r="BC2" s="79"/>
      <c r="BD2" s="14"/>
      <c r="BE2" s="78" t="s">
        <v>8</v>
      </c>
      <c r="BF2" s="79"/>
      <c r="BG2" s="79"/>
      <c r="BH2" s="79"/>
      <c r="BI2" s="79"/>
      <c r="BJ2" s="79"/>
      <c r="BK2" s="79"/>
      <c r="BL2" s="14"/>
    </row>
    <row r="3" spans="1:64" ht="38.25" customHeight="1">
      <c r="A3" s="16" t="s">
        <v>11</v>
      </c>
      <c r="B3" s="24" t="s">
        <v>1381</v>
      </c>
      <c r="C3" s="16" t="s">
        <v>9</v>
      </c>
      <c r="D3" s="18" t="s">
        <v>12</v>
      </c>
      <c r="E3" s="17" t="s">
        <v>10</v>
      </c>
      <c r="F3" s="20" t="s">
        <v>13</v>
      </c>
      <c r="G3" s="20" t="s">
        <v>14</v>
      </c>
      <c r="H3" s="20" t="s">
        <v>15</v>
      </c>
      <c r="I3" s="20" t="s">
        <v>16</v>
      </c>
      <c r="J3" s="20" t="s">
        <v>17</v>
      </c>
      <c r="K3" s="20" t="s">
        <v>18</v>
      </c>
      <c r="L3" s="23" t="s">
        <v>19</v>
      </c>
      <c r="M3" s="25"/>
      <c r="N3" s="20" t="s">
        <v>13</v>
      </c>
      <c r="O3" s="20" t="s">
        <v>14</v>
      </c>
      <c r="P3" s="20" t="s">
        <v>15</v>
      </c>
      <c r="Q3" s="20" t="s">
        <v>16</v>
      </c>
      <c r="R3" s="20" t="s">
        <v>17</v>
      </c>
      <c r="S3" s="20" t="s">
        <v>18</v>
      </c>
      <c r="T3" s="23" t="s">
        <v>19</v>
      </c>
      <c r="U3" s="24"/>
      <c r="V3" s="19" t="s">
        <v>13</v>
      </c>
      <c r="W3" s="19" t="s">
        <v>14</v>
      </c>
      <c r="X3" s="19" t="s">
        <v>15</v>
      </c>
      <c r="Y3" s="19" t="s">
        <v>16</v>
      </c>
      <c r="Z3" s="19" t="s">
        <v>17</v>
      </c>
      <c r="AA3" s="19" t="s">
        <v>18</v>
      </c>
      <c r="AB3" s="21" t="s">
        <v>19</v>
      </c>
      <c r="AC3" s="1"/>
      <c r="AD3" s="26" t="s">
        <v>13</v>
      </c>
      <c r="AE3" s="26" t="s">
        <v>14</v>
      </c>
      <c r="AF3" s="26" t="s">
        <v>15</v>
      </c>
      <c r="AG3" s="26" t="s">
        <v>16</v>
      </c>
      <c r="AH3" s="26" t="s">
        <v>17</v>
      </c>
      <c r="AI3" s="26" t="s">
        <v>18</v>
      </c>
      <c r="AJ3" s="27" t="s">
        <v>19</v>
      </c>
      <c r="AK3" s="1"/>
      <c r="AL3" s="26" t="s">
        <v>13</v>
      </c>
      <c r="AM3" s="26" t="s">
        <v>14</v>
      </c>
      <c r="AN3" s="26" t="s">
        <v>15</v>
      </c>
      <c r="AO3" s="26" t="s">
        <v>16</v>
      </c>
      <c r="AP3" s="26" t="s">
        <v>17</v>
      </c>
      <c r="AQ3" s="26" t="s">
        <v>18</v>
      </c>
      <c r="AR3" s="27" t="s">
        <v>19</v>
      </c>
      <c r="AS3" s="1"/>
      <c r="AT3" s="1"/>
      <c r="AU3" s="1"/>
      <c r="AV3" s="1"/>
      <c r="AW3" s="26" t="s">
        <v>13</v>
      </c>
      <c r="AX3" s="26" t="s">
        <v>14</v>
      </c>
      <c r="AY3" s="26" t="s">
        <v>15</v>
      </c>
      <c r="AZ3" s="26" t="s">
        <v>16</v>
      </c>
      <c r="BA3" s="26" t="s">
        <v>17</v>
      </c>
      <c r="BB3" s="26" t="s">
        <v>18</v>
      </c>
      <c r="BC3" s="27" t="s">
        <v>19</v>
      </c>
      <c r="BD3" s="1"/>
      <c r="BE3" s="26" t="s">
        <v>13</v>
      </c>
      <c r="BF3" s="26" t="s">
        <v>14</v>
      </c>
      <c r="BG3" s="26" t="s">
        <v>15</v>
      </c>
      <c r="BH3" s="26" t="s">
        <v>16</v>
      </c>
      <c r="BI3" s="26" t="s">
        <v>17</v>
      </c>
      <c r="BJ3" s="26" t="s">
        <v>18</v>
      </c>
      <c r="BK3" s="27" t="s">
        <v>19</v>
      </c>
      <c r="BL3" s="24"/>
    </row>
    <row r="4" spans="1:64" ht="13">
      <c r="A4" s="28" t="s">
        <v>20</v>
      </c>
      <c r="B4" s="62" t="str">
        <f>INDEX([1]Sheet2!$B:$B,MATCH(C4,[1]Sheet2!$A:$A,0))</f>
        <v>E05007562</v>
      </c>
      <c r="C4" s="28" t="s">
        <v>21</v>
      </c>
      <c r="D4" s="29" t="s">
        <v>22</v>
      </c>
      <c r="E4" s="30">
        <v>1</v>
      </c>
      <c r="F4" s="31">
        <v>1</v>
      </c>
      <c r="G4" s="32"/>
      <c r="H4" s="32"/>
      <c r="I4" s="32"/>
      <c r="J4" s="32"/>
      <c r="K4" s="32"/>
      <c r="L4" s="32"/>
      <c r="M4" s="10"/>
      <c r="N4" s="31">
        <v>1</v>
      </c>
      <c r="O4" s="32"/>
      <c r="P4" s="32"/>
      <c r="Q4" s="32"/>
      <c r="R4" s="32"/>
      <c r="S4" s="32"/>
      <c r="T4" s="32"/>
      <c r="U4" s="1"/>
      <c r="V4" s="28">
        <v>634</v>
      </c>
      <c r="W4" s="28">
        <v>315</v>
      </c>
      <c r="X4" s="28">
        <v>67</v>
      </c>
      <c r="Y4" s="33"/>
      <c r="Z4" s="28">
        <v>105</v>
      </c>
      <c r="AA4" s="34"/>
      <c r="AB4" s="34"/>
      <c r="AC4" s="1"/>
      <c r="AD4" s="35">
        <f t="shared" ref="AD4:AJ4" si="0">(V4/SUM($V4:$AB4))*100</f>
        <v>56.556645851917928</v>
      </c>
      <c r="AE4" s="35">
        <f t="shared" si="0"/>
        <v>28.099910793933986</v>
      </c>
      <c r="AF4" s="35">
        <f t="shared" si="0"/>
        <v>5.976806422836753</v>
      </c>
      <c r="AG4" s="35">
        <f t="shared" si="0"/>
        <v>0</v>
      </c>
      <c r="AH4" s="35">
        <f t="shared" si="0"/>
        <v>9.36663693131133</v>
      </c>
      <c r="AI4" s="35">
        <f t="shared" si="0"/>
        <v>0</v>
      </c>
      <c r="AJ4" s="35">
        <f t="shared" si="0"/>
        <v>0</v>
      </c>
      <c r="AK4" s="1"/>
      <c r="AL4" s="35">
        <f t="shared" ref="AL4:AR4" si="1">AD4-BE4</f>
        <v>3.0444122291870599</v>
      </c>
      <c r="AM4" s="35">
        <f t="shared" si="1"/>
        <v>14.603462490855849</v>
      </c>
      <c r="AN4" s="35">
        <f t="shared" si="1"/>
        <v>0.68872433917455922</v>
      </c>
      <c r="AO4" s="35">
        <f t="shared" si="1"/>
        <v>-19.731649565903709</v>
      </c>
      <c r="AP4" s="35">
        <f t="shared" si="1"/>
        <v>1.3950505066862311</v>
      </c>
      <c r="AQ4" s="35">
        <f t="shared" si="1"/>
        <v>0</v>
      </c>
      <c r="AR4" s="35">
        <f t="shared" si="1"/>
        <v>0</v>
      </c>
      <c r="AS4" s="1"/>
      <c r="AT4" s="1"/>
      <c r="AU4" s="1"/>
      <c r="AV4" s="1"/>
      <c r="AW4" s="36">
        <v>678</v>
      </c>
      <c r="AX4" s="36">
        <v>171</v>
      </c>
      <c r="AY4" s="36">
        <v>67</v>
      </c>
      <c r="AZ4" s="36">
        <v>250</v>
      </c>
      <c r="BA4" s="36">
        <v>101</v>
      </c>
      <c r="BB4" s="36">
        <v>0</v>
      </c>
      <c r="BC4" s="1"/>
      <c r="BD4" s="1"/>
      <c r="BE4" s="35">
        <f t="shared" ref="BE4:BK4" si="2">(AW4/SUM($AW4:$BC4))*100</f>
        <v>53.512233622730868</v>
      </c>
      <c r="BF4" s="35">
        <f t="shared" si="2"/>
        <v>13.496448303078138</v>
      </c>
      <c r="BG4" s="35">
        <f t="shared" si="2"/>
        <v>5.2880820836621938</v>
      </c>
      <c r="BH4" s="35">
        <f t="shared" si="2"/>
        <v>19.731649565903709</v>
      </c>
      <c r="BI4" s="35">
        <f t="shared" si="2"/>
        <v>7.9715864246250989</v>
      </c>
      <c r="BJ4" s="35">
        <f t="shared" si="2"/>
        <v>0</v>
      </c>
      <c r="BK4" s="35">
        <f t="shared" si="2"/>
        <v>0</v>
      </c>
      <c r="BL4" s="1"/>
    </row>
    <row r="5" spans="1:64" ht="13">
      <c r="A5" s="28" t="s">
        <v>20</v>
      </c>
      <c r="B5" s="62" t="str">
        <f>INDEX([1]Sheet2!$B:$B,MATCH(C5,[1]Sheet2!$A:$A,0))</f>
        <v>E05000633</v>
      </c>
      <c r="C5" s="28" t="s">
        <v>23</v>
      </c>
      <c r="D5" s="29" t="s">
        <v>22</v>
      </c>
      <c r="E5" s="30">
        <v>1</v>
      </c>
      <c r="F5" s="31">
        <v>1</v>
      </c>
      <c r="G5" s="32"/>
      <c r="H5" s="32"/>
      <c r="I5" s="32"/>
      <c r="J5" s="32"/>
      <c r="K5" s="32"/>
      <c r="L5" s="32"/>
      <c r="M5" s="10"/>
      <c r="N5" s="31">
        <v>1</v>
      </c>
      <c r="O5" s="32"/>
      <c r="P5" s="32"/>
      <c r="Q5" s="32"/>
      <c r="R5" s="32"/>
      <c r="S5" s="32"/>
      <c r="T5" s="32"/>
      <c r="U5" s="1"/>
      <c r="V5" s="28">
        <v>444</v>
      </c>
      <c r="W5" s="28">
        <v>270</v>
      </c>
      <c r="X5" s="28">
        <v>151</v>
      </c>
      <c r="Y5" s="28">
        <v>117</v>
      </c>
      <c r="Z5" s="33"/>
      <c r="AA5" s="34"/>
      <c r="AB5" s="34"/>
      <c r="AC5" s="1"/>
      <c r="AD5" s="35">
        <f t="shared" ref="AD5:AJ5" si="3">(V5/SUM($V5:$AB5))*100</f>
        <v>45.213849287169047</v>
      </c>
      <c r="AE5" s="35">
        <f t="shared" si="3"/>
        <v>27.494908350305497</v>
      </c>
      <c r="AF5" s="35">
        <f t="shared" si="3"/>
        <v>15.376782077393075</v>
      </c>
      <c r="AG5" s="35">
        <f t="shared" si="3"/>
        <v>11.914460285132384</v>
      </c>
      <c r="AH5" s="35">
        <f t="shared" si="3"/>
        <v>0</v>
      </c>
      <c r="AI5" s="35">
        <f t="shared" si="3"/>
        <v>0</v>
      </c>
      <c r="AJ5" s="35">
        <f t="shared" si="3"/>
        <v>0</v>
      </c>
      <c r="AK5" s="1"/>
      <c r="AL5" s="35">
        <f t="shared" ref="AL5:AR5" si="4">AD5-BE5</f>
        <v>-2.2654584630190655</v>
      </c>
      <c r="AM5" s="35">
        <f t="shared" si="4"/>
        <v>27.494908350305497</v>
      </c>
      <c r="AN5" s="35">
        <f t="shared" si="4"/>
        <v>-0.95128413780632393</v>
      </c>
      <c r="AO5" s="35">
        <f t="shared" si="4"/>
        <v>-24.278165749480102</v>
      </c>
      <c r="AP5" s="35">
        <f t="shared" si="4"/>
        <v>0</v>
      </c>
      <c r="AQ5" s="35">
        <f t="shared" si="4"/>
        <v>0</v>
      </c>
      <c r="AR5" s="35">
        <f t="shared" si="4"/>
        <v>0</v>
      </c>
      <c r="AS5" s="1"/>
      <c r="AT5" s="1"/>
      <c r="AU5" s="1"/>
      <c r="AV5" s="1"/>
      <c r="AW5" s="36">
        <v>631</v>
      </c>
      <c r="AX5" s="36">
        <v>0</v>
      </c>
      <c r="AY5" s="36">
        <v>217</v>
      </c>
      <c r="AZ5" s="36">
        <v>481</v>
      </c>
      <c r="BA5" s="36">
        <v>0</v>
      </c>
      <c r="BB5" s="36">
        <v>0</v>
      </c>
      <c r="BC5" s="1"/>
      <c r="BD5" s="1"/>
      <c r="BE5" s="35">
        <f t="shared" ref="BE5:BK5" si="5">(AW5/SUM($AW5:$BC5))*100</f>
        <v>47.479307750188113</v>
      </c>
      <c r="BF5" s="35">
        <f t="shared" si="5"/>
        <v>0</v>
      </c>
      <c r="BG5" s="35">
        <f t="shared" si="5"/>
        <v>16.328066215199399</v>
      </c>
      <c r="BH5" s="35">
        <f t="shared" si="5"/>
        <v>36.192626034612488</v>
      </c>
      <c r="BI5" s="35">
        <f t="shared" si="5"/>
        <v>0</v>
      </c>
      <c r="BJ5" s="35">
        <f t="shared" si="5"/>
        <v>0</v>
      </c>
      <c r="BK5" s="35">
        <f t="shared" si="5"/>
        <v>0</v>
      </c>
      <c r="BL5" s="1"/>
    </row>
    <row r="6" spans="1:64" ht="13">
      <c r="A6" s="28" t="s">
        <v>20</v>
      </c>
      <c r="B6" s="62" t="str">
        <f>INDEX([1]Sheet2!$B:$B,MATCH(C6,[1]Sheet2!$A:$A,0))</f>
        <v>E05007564</v>
      </c>
      <c r="C6" s="28" t="s">
        <v>24</v>
      </c>
      <c r="D6" s="29" t="s">
        <v>22</v>
      </c>
      <c r="E6" s="30">
        <v>1</v>
      </c>
      <c r="F6" s="31">
        <v>1</v>
      </c>
      <c r="G6" s="32"/>
      <c r="H6" s="32"/>
      <c r="I6" s="32"/>
      <c r="J6" s="32"/>
      <c r="K6" s="32"/>
      <c r="L6" s="32"/>
      <c r="M6" s="10"/>
      <c r="N6" s="38"/>
      <c r="O6" s="32"/>
      <c r="P6" s="32"/>
      <c r="Q6" s="31">
        <v>1</v>
      </c>
      <c r="R6" s="32"/>
      <c r="S6" s="32"/>
      <c r="T6" s="32"/>
      <c r="U6" s="1"/>
      <c r="V6" s="28">
        <v>575</v>
      </c>
      <c r="W6" s="28">
        <v>381</v>
      </c>
      <c r="X6" s="28">
        <v>51</v>
      </c>
      <c r="Y6" s="28">
        <v>55</v>
      </c>
      <c r="Z6" s="28">
        <v>28</v>
      </c>
      <c r="AA6" s="34"/>
      <c r="AB6" s="34"/>
      <c r="AC6" s="1"/>
      <c r="AD6" s="35">
        <f t="shared" ref="AD6:AJ6" si="6">(V6/SUM($V6:$AB6))*100</f>
        <v>52.752293577981646</v>
      </c>
      <c r="AE6" s="35">
        <f t="shared" si="6"/>
        <v>34.954128440366972</v>
      </c>
      <c r="AF6" s="35">
        <f t="shared" si="6"/>
        <v>4.6788990825688073</v>
      </c>
      <c r="AG6" s="35">
        <f t="shared" si="6"/>
        <v>5.0458715596330279</v>
      </c>
      <c r="AH6" s="35">
        <f t="shared" si="6"/>
        <v>2.5688073394495414</v>
      </c>
      <c r="AI6" s="35">
        <f t="shared" si="6"/>
        <v>0</v>
      </c>
      <c r="AJ6" s="35">
        <f t="shared" si="6"/>
        <v>0</v>
      </c>
      <c r="AK6" s="1"/>
      <c r="AL6" s="35">
        <f t="shared" ref="AL6:AR6" si="7">AD6-BE6</f>
        <v>28.553820295538898</v>
      </c>
      <c r="AM6" s="35">
        <f t="shared" si="7"/>
        <v>17.931227677008195</v>
      </c>
      <c r="AN6" s="35">
        <f t="shared" si="7"/>
        <v>-19.595910077736537</v>
      </c>
      <c r="AO6" s="35">
        <f t="shared" si="7"/>
        <v>-29.457945234260102</v>
      </c>
      <c r="AP6" s="35">
        <f t="shared" si="7"/>
        <v>2.5688073394495414</v>
      </c>
      <c r="AQ6" s="35">
        <f t="shared" si="7"/>
        <v>0</v>
      </c>
      <c r="AR6" s="35">
        <f t="shared" si="7"/>
        <v>0</v>
      </c>
      <c r="AS6" s="1"/>
      <c r="AT6" s="1"/>
      <c r="AU6" s="1"/>
      <c r="AV6" s="1"/>
      <c r="AW6" s="36">
        <v>317</v>
      </c>
      <c r="AX6" s="36">
        <v>223</v>
      </c>
      <c r="AY6" s="36">
        <v>318</v>
      </c>
      <c r="AZ6" s="36">
        <v>452</v>
      </c>
      <c r="BA6" s="36">
        <v>0</v>
      </c>
      <c r="BB6" s="36">
        <v>0</v>
      </c>
      <c r="BC6" s="1"/>
      <c r="BD6" s="1"/>
      <c r="BE6" s="35">
        <f t="shared" ref="BE6:BK6" si="8">(AW6/SUM($AW6:$BC6))*100</f>
        <v>24.198473282442748</v>
      </c>
      <c r="BF6" s="35">
        <f t="shared" si="8"/>
        <v>17.022900763358777</v>
      </c>
      <c r="BG6" s="35">
        <f t="shared" si="8"/>
        <v>24.274809160305345</v>
      </c>
      <c r="BH6" s="35">
        <f t="shared" si="8"/>
        <v>34.503816793893129</v>
      </c>
      <c r="BI6" s="35">
        <f t="shared" si="8"/>
        <v>0</v>
      </c>
      <c r="BJ6" s="35">
        <f t="shared" si="8"/>
        <v>0</v>
      </c>
      <c r="BK6" s="35">
        <f t="shared" si="8"/>
        <v>0</v>
      </c>
      <c r="BL6" s="1"/>
    </row>
    <row r="7" spans="1:64" ht="13">
      <c r="A7" s="28" t="s">
        <v>20</v>
      </c>
      <c r="B7" s="62" t="str">
        <f>INDEX([1]Sheet2!$B:$B,MATCH(C7,[1]Sheet2!$A:$A,0))</f>
        <v>E05000030</v>
      </c>
      <c r="C7" s="28" t="s">
        <v>25</v>
      </c>
      <c r="D7" s="29" t="s">
        <v>22</v>
      </c>
      <c r="E7" s="30">
        <v>1</v>
      </c>
      <c r="F7" s="38"/>
      <c r="G7" s="31">
        <v>1</v>
      </c>
      <c r="H7" s="32"/>
      <c r="I7" s="32"/>
      <c r="J7" s="32"/>
      <c r="K7" s="32"/>
      <c r="L7" s="32"/>
      <c r="M7" s="10"/>
      <c r="N7" s="31">
        <v>1</v>
      </c>
      <c r="O7" s="32"/>
      <c r="P7" s="32"/>
      <c r="Q7" s="32"/>
      <c r="R7" s="32"/>
      <c r="S7" s="32"/>
      <c r="T7" s="32"/>
      <c r="U7" s="1"/>
      <c r="V7" s="28">
        <v>538</v>
      </c>
      <c r="W7" s="28">
        <v>590</v>
      </c>
      <c r="X7" s="28">
        <v>36</v>
      </c>
      <c r="Y7" s="33"/>
      <c r="Z7" s="28">
        <v>40</v>
      </c>
      <c r="AA7" s="34"/>
      <c r="AB7" s="34"/>
      <c r="AC7" s="1"/>
      <c r="AD7" s="35">
        <f t="shared" ref="AD7:AJ7" si="9">(V7/SUM($V7:$AB7))*100</f>
        <v>44.684385382059801</v>
      </c>
      <c r="AE7" s="35">
        <f t="shared" si="9"/>
        <v>49.003322259136212</v>
      </c>
      <c r="AF7" s="35">
        <f t="shared" si="9"/>
        <v>2.9900332225913622</v>
      </c>
      <c r="AG7" s="35">
        <f t="shared" si="9"/>
        <v>0</v>
      </c>
      <c r="AH7" s="35">
        <f t="shared" si="9"/>
        <v>3.322259136212625</v>
      </c>
      <c r="AI7" s="35">
        <f t="shared" si="9"/>
        <v>0</v>
      </c>
      <c r="AJ7" s="35">
        <f t="shared" si="9"/>
        <v>0</v>
      </c>
      <c r="AK7" s="1"/>
      <c r="AL7" s="35">
        <f t="shared" ref="AL7:AR7" si="10">AD7-BE7</f>
        <v>10.000430762935004</v>
      </c>
      <c r="AM7" s="35">
        <f t="shared" si="10"/>
        <v>27.771555646494399</v>
      </c>
      <c r="AN7" s="35">
        <f t="shared" si="10"/>
        <v>-8.1931110237619595</v>
      </c>
      <c r="AO7" s="35">
        <f t="shared" si="10"/>
        <v>-26.33711507293355</v>
      </c>
      <c r="AP7" s="35">
        <f t="shared" si="10"/>
        <v>-3.2417603127338896</v>
      </c>
      <c r="AQ7" s="35">
        <f t="shared" si="10"/>
        <v>0</v>
      </c>
      <c r="AR7" s="35">
        <f t="shared" si="10"/>
        <v>0</v>
      </c>
      <c r="AS7" s="1"/>
      <c r="AT7" s="1"/>
      <c r="AU7" s="1"/>
      <c r="AV7" s="1"/>
      <c r="AW7" s="36">
        <v>428</v>
      </c>
      <c r="AX7" s="36">
        <v>262</v>
      </c>
      <c r="AY7" s="36">
        <v>138</v>
      </c>
      <c r="AZ7" s="36">
        <v>325</v>
      </c>
      <c r="BA7" s="36">
        <v>81</v>
      </c>
      <c r="BB7" s="36">
        <v>0</v>
      </c>
      <c r="BC7" s="1"/>
      <c r="BD7" s="1"/>
      <c r="BE7" s="35">
        <f t="shared" ref="BE7:BK7" si="11">(AW7/SUM($AW7:$BC7))*100</f>
        <v>34.683954619124798</v>
      </c>
      <c r="BF7" s="35">
        <f t="shared" si="11"/>
        <v>21.231766612641813</v>
      </c>
      <c r="BG7" s="35">
        <f t="shared" si="11"/>
        <v>11.183144246353322</v>
      </c>
      <c r="BH7" s="35">
        <f t="shared" si="11"/>
        <v>26.33711507293355</v>
      </c>
      <c r="BI7" s="35">
        <f t="shared" si="11"/>
        <v>6.5640194489465147</v>
      </c>
      <c r="BJ7" s="35">
        <f t="shared" si="11"/>
        <v>0</v>
      </c>
      <c r="BK7" s="35">
        <f t="shared" si="11"/>
        <v>0</v>
      </c>
      <c r="BL7" s="1"/>
    </row>
    <row r="8" spans="1:64" ht="13">
      <c r="A8" s="28" t="s">
        <v>20</v>
      </c>
      <c r="B8" s="62" t="str">
        <f>INDEX([1]Sheet2!$B:$B,MATCH(C8,[1]Sheet2!$A:$A,0))</f>
        <v>E05000462</v>
      </c>
      <c r="C8" s="28" t="s">
        <v>26</v>
      </c>
      <c r="D8" s="29" t="s">
        <v>22</v>
      </c>
      <c r="E8" s="30">
        <v>1</v>
      </c>
      <c r="F8" s="31">
        <v>1</v>
      </c>
      <c r="G8" s="32"/>
      <c r="H8" s="32"/>
      <c r="I8" s="32"/>
      <c r="J8" s="32"/>
      <c r="K8" s="32"/>
      <c r="L8" s="32"/>
      <c r="M8" s="10"/>
      <c r="N8" s="31">
        <v>1</v>
      </c>
      <c r="O8" s="32"/>
      <c r="P8" s="32"/>
      <c r="Q8" s="32"/>
      <c r="R8" s="32"/>
      <c r="S8" s="32"/>
      <c r="T8" s="32"/>
      <c r="U8" s="1"/>
      <c r="V8" s="28">
        <v>652</v>
      </c>
      <c r="W8" s="28">
        <v>290</v>
      </c>
      <c r="X8" s="28">
        <v>33</v>
      </c>
      <c r="Y8" s="33"/>
      <c r="Z8" s="28">
        <v>69</v>
      </c>
      <c r="AA8" s="34"/>
      <c r="AB8" s="34"/>
      <c r="AC8" s="1"/>
      <c r="AD8" s="35">
        <f t="shared" ref="AD8:AJ8" si="12">(V8/SUM($V8:$AB8))*100</f>
        <v>62.452107279693493</v>
      </c>
      <c r="AE8" s="35">
        <f t="shared" si="12"/>
        <v>27.777777777777779</v>
      </c>
      <c r="AF8" s="35">
        <f t="shared" si="12"/>
        <v>3.1609195402298855</v>
      </c>
      <c r="AG8" s="35">
        <f t="shared" si="12"/>
        <v>0</v>
      </c>
      <c r="AH8" s="35">
        <f t="shared" si="12"/>
        <v>6.6091954022988508</v>
      </c>
      <c r="AI8" s="35">
        <f t="shared" si="12"/>
        <v>0</v>
      </c>
      <c r="AJ8" s="35">
        <f t="shared" si="12"/>
        <v>0</v>
      </c>
      <c r="AK8" s="1"/>
      <c r="AL8" s="35">
        <f t="shared" ref="AL8:AR8" si="13">AD8-BE8</f>
        <v>20.765740061411385</v>
      </c>
      <c r="AM8" s="35">
        <f t="shared" si="13"/>
        <v>10.914105594956659</v>
      </c>
      <c r="AN8" s="35">
        <f t="shared" si="13"/>
        <v>-1.4884106410151894</v>
      </c>
      <c r="AO8" s="35">
        <f t="shared" si="13"/>
        <v>-31.678486997635936</v>
      </c>
      <c r="AP8" s="35">
        <f t="shared" si="13"/>
        <v>1.4870519822830905</v>
      </c>
      <c r="AQ8" s="35">
        <f t="shared" si="13"/>
        <v>0</v>
      </c>
      <c r="AR8" s="35">
        <f t="shared" si="13"/>
        <v>0</v>
      </c>
      <c r="AS8" s="1"/>
      <c r="AT8" s="1"/>
      <c r="AU8" s="1"/>
      <c r="AV8" s="1"/>
      <c r="AW8" s="36">
        <v>529</v>
      </c>
      <c r="AX8" s="36">
        <v>214</v>
      </c>
      <c r="AY8" s="36">
        <v>59</v>
      </c>
      <c r="AZ8" s="36">
        <v>402</v>
      </c>
      <c r="BA8" s="36">
        <v>65</v>
      </c>
      <c r="BB8" s="36">
        <v>0</v>
      </c>
      <c r="BC8" s="1"/>
      <c r="BD8" s="1"/>
      <c r="BE8" s="35">
        <f t="shared" ref="BE8:BK8" si="14">(AW8/SUM($AW8:$BC8))*100</f>
        <v>41.686367218282108</v>
      </c>
      <c r="BF8" s="35">
        <f t="shared" si="14"/>
        <v>16.863672182821119</v>
      </c>
      <c r="BG8" s="35">
        <f t="shared" si="14"/>
        <v>4.6493301812450749</v>
      </c>
      <c r="BH8" s="35">
        <f t="shared" si="14"/>
        <v>31.678486997635936</v>
      </c>
      <c r="BI8" s="35">
        <f t="shared" si="14"/>
        <v>5.1221434200157603</v>
      </c>
      <c r="BJ8" s="35">
        <f t="shared" si="14"/>
        <v>0</v>
      </c>
      <c r="BK8" s="35">
        <f t="shared" si="14"/>
        <v>0</v>
      </c>
      <c r="BL8" s="1"/>
    </row>
    <row r="9" spans="1:64" ht="13">
      <c r="A9" s="28" t="s">
        <v>20</v>
      </c>
      <c r="B9" s="62" t="str">
        <f>INDEX([1]Sheet2!$B:$B,MATCH(C9,[1]Sheet2!$A:$A,0))</f>
        <v>E05000334</v>
      </c>
      <c r="C9" s="28" t="s">
        <v>27</v>
      </c>
      <c r="D9" s="29" t="s">
        <v>22</v>
      </c>
      <c r="E9" s="30">
        <v>1</v>
      </c>
      <c r="F9" s="31">
        <v>1</v>
      </c>
      <c r="G9" s="32"/>
      <c r="H9" s="32"/>
      <c r="I9" s="32"/>
      <c r="J9" s="32"/>
      <c r="K9" s="32"/>
      <c r="L9" s="32"/>
      <c r="M9" s="10"/>
      <c r="N9" s="31">
        <v>1</v>
      </c>
      <c r="O9" s="32"/>
      <c r="P9" s="32"/>
      <c r="Q9" s="32"/>
      <c r="R9" s="32"/>
      <c r="S9" s="32"/>
      <c r="T9" s="32"/>
      <c r="U9" s="1"/>
      <c r="V9" s="28">
        <v>687</v>
      </c>
      <c r="W9" s="28">
        <v>245</v>
      </c>
      <c r="X9" s="28">
        <v>67</v>
      </c>
      <c r="Y9" s="28">
        <v>97</v>
      </c>
      <c r="Z9" s="28">
        <v>58</v>
      </c>
      <c r="AA9" s="34"/>
      <c r="AB9" s="34"/>
      <c r="AC9" s="1"/>
      <c r="AD9" s="35">
        <f t="shared" ref="AD9:AJ9" si="15">(V9/SUM($V9:$AB9))*100</f>
        <v>59.532062391681109</v>
      </c>
      <c r="AE9" s="35">
        <f t="shared" si="15"/>
        <v>21.230502599653381</v>
      </c>
      <c r="AF9" s="35">
        <f t="shared" si="15"/>
        <v>5.8058925476603118</v>
      </c>
      <c r="AG9" s="35">
        <f t="shared" si="15"/>
        <v>8.4055459272097046</v>
      </c>
      <c r="AH9" s="35">
        <f t="shared" si="15"/>
        <v>5.0259965337954942</v>
      </c>
      <c r="AI9" s="35">
        <f t="shared" si="15"/>
        <v>0</v>
      </c>
      <c r="AJ9" s="35">
        <f t="shared" si="15"/>
        <v>0</v>
      </c>
      <c r="AK9" s="1"/>
      <c r="AL9" s="35">
        <f t="shared" ref="AL9:AR9" si="16">AD9-BE9</f>
        <v>15.03734142637191</v>
      </c>
      <c r="AM9" s="35">
        <f t="shared" si="16"/>
        <v>8.5608193417348293</v>
      </c>
      <c r="AN9" s="35">
        <f t="shared" si="16"/>
        <v>-3.2438812079957966</v>
      </c>
      <c r="AO9" s="35">
        <f t="shared" si="16"/>
        <v>-25.380276093906435</v>
      </c>
      <c r="AP9" s="35">
        <f t="shared" si="16"/>
        <v>5.0259965337954942</v>
      </c>
      <c r="AQ9" s="35">
        <f t="shared" si="16"/>
        <v>0</v>
      </c>
      <c r="AR9" s="35">
        <f t="shared" si="16"/>
        <v>0</v>
      </c>
      <c r="AS9" s="1"/>
      <c r="AT9" s="1"/>
      <c r="AU9" s="1"/>
      <c r="AV9" s="1"/>
      <c r="AW9" s="36">
        <v>590</v>
      </c>
      <c r="AX9" s="36">
        <v>168</v>
      </c>
      <c r="AY9" s="36">
        <v>120</v>
      </c>
      <c r="AZ9" s="36">
        <v>448</v>
      </c>
      <c r="BA9" s="36">
        <v>0</v>
      </c>
      <c r="BB9" s="36">
        <v>0</v>
      </c>
      <c r="BC9" s="1"/>
      <c r="BD9" s="1"/>
      <c r="BE9" s="35">
        <f t="shared" ref="BE9:BK9" si="17">(AW9/SUM($AW9:$BC9))*100</f>
        <v>44.494720965309199</v>
      </c>
      <c r="BF9" s="35">
        <f t="shared" si="17"/>
        <v>12.669683257918551</v>
      </c>
      <c r="BG9" s="35">
        <f t="shared" si="17"/>
        <v>9.0497737556561084</v>
      </c>
      <c r="BH9" s="35">
        <f t="shared" si="17"/>
        <v>33.78582202111614</v>
      </c>
      <c r="BI9" s="35">
        <f t="shared" si="17"/>
        <v>0</v>
      </c>
      <c r="BJ9" s="35">
        <f t="shared" si="17"/>
        <v>0</v>
      </c>
      <c r="BK9" s="35">
        <f t="shared" si="17"/>
        <v>0</v>
      </c>
      <c r="BL9" s="1"/>
    </row>
    <row r="10" spans="1:64" ht="13">
      <c r="A10" s="28" t="s">
        <v>20</v>
      </c>
      <c r="B10" s="62" t="str">
        <f>INDEX([1]Sheet2!$B:$B,MATCH(C10,[1]Sheet2!$A:$A,0))</f>
        <v>E05007568</v>
      </c>
      <c r="C10" s="28" t="s">
        <v>28</v>
      </c>
      <c r="D10" s="29" t="s">
        <v>22</v>
      </c>
      <c r="E10" s="30">
        <v>1</v>
      </c>
      <c r="F10" s="38"/>
      <c r="G10" s="32"/>
      <c r="H10" s="32"/>
      <c r="I10" s="32"/>
      <c r="J10" s="32"/>
      <c r="K10" s="31">
        <v>1</v>
      </c>
      <c r="L10" s="32"/>
      <c r="M10" s="10"/>
      <c r="N10" s="38"/>
      <c r="O10" s="32"/>
      <c r="P10" s="32"/>
      <c r="Q10" s="32"/>
      <c r="R10" s="32"/>
      <c r="S10" s="31">
        <v>1</v>
      </c>
      <c r="T10" s="32"/>
      <c r="U10" s="1"/>
      <c r="V10" s="33"/>
      <c r="W10" s="28">
        <v>340</v>
      </c>
      <c r="X10" s="33"/>
      <c r="Y10" s="28">
        <v>55</v>
      </c>
      <c r="Z10" s="28">
        <v>250</v>
      </c>
      <c r="AA10" s="28">
        <v>726</v>
      </c>
      <c r="AB10" s="34"/>
      <c r="AC10" s="1"/>
      <c r="AD10" s="35">
        <f t="shared" ref="AD10:AJ10" si="18">(V10/SUM($V10:$AB10))*100</f>
        <v>0</v>
      </c>
      <c r="AE10" s="35">
        <f t="shared" si="18"/>
        <v>24.799416484318016</v>
      </c>
      <c r="AF10" s="35">
        <f t="shared" si="18"/>
        <v>0</v>
      </c>
      <c r="AG10" s="35">
        <f t="shared" si="18"/>
        <v>4.0116703136396792</v>
      </c>
      <c r="AH10" s="35">
        <f t="shared" si="18"/>
        <v>18.234865061998544</v>
      </c>
      <c r="AI10" s="35">
        <f t="shared" si="18"/>
        <v>52.954048140043767</v>
      </c>
      <c r="AJ10" s="35">
        <f t="shared" si="18"/>
        <v>0</v>
      </c>
      <c r="AK10" s="1"/>
      <c r="AL10" s="35">
        <f t="shared" ref="AL10:AR10" si="19">AD10-BE10</f>
        <v>0</v>
      </c>
      <c r="AM10" s="35">
        <f t="shared" si="19"/>
        <v>15.109787415430809</v>
      </c>
      <c r="AN10" s="35">
        <f t="shared" si="19"/>
        <v>-5.6018168054504169</v>
      </c>
      <c r="AO10" s="35">
        <f t="shared" si="19"/>
        <v>-14.761986007329281</v>
      </c>
      <c r="AP10" s="35">
        <f t="shared" si="19"/>
        <v>8.5452359931113371</v>
      </c>
      <c r="AQ10" s="35">
        <f t="shared" si="19"/>
        <v>-3.2912205957624394</v>
      </c>
      <c r="AR10" s="35">
        <f t="shared" si="19"/>
        <v>0</v>
      </c>
      <c r="AS10" s="1"/>
      <c r="AT10" s="1"/>
      <c r="AU10" s="1"/>
      <c r="AV10" s="1"/>
      <c r="AW10" s="36">
        <v>0</v>
      </c>
      <c r="AX10" s="36">
        <v>128</v>
      </c>
      <c r="AY10" s="36">
        <v>74</v>
      </c>
      <c r="AZ10" s="36">
        <v>248</v>
      </c>
      <c r="BA10" s="36">
        <v>128</v>
      </c>
      <c r="BB10" s="36">
        <v>743</v>
      </c>
      <c r="BC10" s="1"/>
      <c r="BD10" s="1"/>
      <c r="BE10" s="35">
        <f t="shared" ref="BE10:BK10" si="20">(AW10/SUM($AW10:$BC10))*100</f>
        <v>0</v>
      </c>
      <c r="BF10" s="35">
        <f t="shared" si="20"/>
        <v>9.6896290688872071</v>
      </c>
      <c r="BG10" s="35">
        <f t="shared" si="20"/>
        <v>5.6018168054504169</v>
      </c>
      <c r="BH10" s="35">
        <f t="shared" si="20"/>
        <v>18.773656320968961</v>
      </c>
      <c r="BI10" s="35">
        <f t="shared" si="20"/>
        <v>9.6896290688872071</v>
      </c>
      <c r="BJ10" s="35">
        <f t="shared" si="20"/>
        <v>56.245268735806206</v>
      </c>
      <c r="BK10" s="35">
        <f t="shared" si="20"/>
        <v>0</v>
      </c>
      <c r="BL10" s="1"/>
    </row>
    <row r="11" spans="1:64" ht="13">
      <c r="A11" s="28" t="s">
        <v>20</v>
      </c>
      <c r="B11" s="62" t="str">
        <f>INDEX([1]Sheet2!$B:$B,MATCH(C11,[1]Sheet2!$A:$A,0))</f>
        <v>E05007569</v>
      </c>
      <c r="C11" s="28" t="s">
        <v>29</v>
      </c>
      <c r="D11" s="29" t="s">
        <v>22</v>
      </c>
      <c r="E11" s="30">
        <v>1</v>
      </c>
      <c r="F11" s="38"/>
      <c r="G11" s="31">
        <v>1</v>
      </c>
      <c r="H11" s="32"/>
      <c r="I11" s="32"/>
      <c r="J11" s="32"/>
      <c r="K11" s="32"/>
      <c r="L11" s="32"/>
      <c r="M11" s="10"/>
      <c r="N11" s="38"/>
      <c r="O11" s="32"/>
      <c r="P11" s="32"/>
      <c r="Q11" s="31">
        <v>1</v>
      </c>
      <c r="R11" s="32"/>
      <c r="S11" s="32"/>
      <c r="T11" s="32"/>
      <c r="U11" s="1"/>
      <c r="V11" s="28">
        <v>309</v>
      </c>
      <c r="W11" s="28">
        <v>535</v>
      </c>
      <c r="X11" s="28">
        <v>128</v>
      </c>
      <c r="Y11" s="28">
        <v>103</v>
      </c>
      <c r="Z11" s="28">
        <v>15</v>
      </c>
      <c r="AA11" s="34"/>
      <c r="AB11" s="34"/>
      <c r="AC11" s="1"/>
      <c r="AD11" s="35">
        <f t="shared" ref="AD11:AJ11" si="21">(V11/SUM($V11:$AB11))*100</f>
        <v>28.348623853211009</v>
      </c>
      <c r="AE11" s="35">
        <f t="shared" si="21"/>
        <v>49.082568807339449</v>
      </c>
      <c r="AF11" s="35">
        <f t="shared" si="21"/>
        <v>11.743119266055047</v>
      </c>
      <c r="AG11" s="35">
        <f t="shared" si="21"/>
        <v>9.4495412844036704</v>
      </c>
      <c r="AH11" s="35">
        <f t="shared" si="21"/>
        <v>1.3761467889908259</v>
      </c>
      <c r="AI11" s="35">
        <f t="shared" si="21"/>
        <v>0</v>
      </c>
      <c r="AJ11" s="35">
        <f t="shared" si="21"/>
        <v>0</v>
      </c>
      <c r="AK11" s="1"/>
      <c r="AL11" s="35">
        <f t="shared" ref="AL11:AR11" si="22">AD11-BE11</f>
        <v>6.6672079240074709</v>
      </c>
      <c r="AM11" s="35">
        <f t="shared" si="22"/>
        <v>35.011772347162463</v>
      </c>
      <c r="AN11" s="35">
        <f t="shared" si="22"/>
        <v>-11.708208167573272</v>
      </c>
      <c r="AO11" s="35">
        <f t="shared" si="22"/>
        <v>-31.346918892587482</v>
      </c>
      <c r="AP11" s="35">
        <f t="shared" si="22"/>
        <v>1.3761467889908259</v>
      </c>
      <c r="AQ11" s="35">
        <f t="shared" si="22"/>
        <v>0</v>
      </c>
      <c r="AR11" s="35">
        <f t="shared" si="22"/>
        <v>0</v>
      </c>
      <c r="AS11" s="1"/>
      <c r="AT11" s="1"/>
      <c r="AU11" s="1"/>
      <c r="AV11" s="1"/>
      <c r="AW11" s="36">
        <v>245</v>
      </c>
      <c r="AX11" s="36">
        <v>159</v>
      </c>
      <c r="AY11" s="36">
        <v>265</v>
      </c>
      <c r="AZ11" s="36">
        <v>461</v>
      </c>
      <c r="BA11" s="36">
        <v>0</v>
      </c>
      <c r="BB11" s="36">
        <v>0</v>
      </c>
      <c r="BC11" s="1"/>
      <c r="BD11" s="1"/>
      <c r="BE11" s="35">
        <f t="shared" ref="BE11:BK11" si="23">(AW11/SUM($AW11:$BC11))*100</f>
        <v>21.681415929203538</v>
      </c>
      <c r="BF11" s="35">
        <f t="shared" si="23"/>
        <v>14.070796460176989</v>
      </c>
      <c r="BG11" s="35">
        <f t="shared" si="23"/>
        <v>23.451327433628318</v>
      </c>
      <c r="BH11" s="35">
        <f t="shared" si="23"/>
        <v>40.796460176991154</v>
      </c>
      <c r="BI11" s="35">
        <f t="shared" si="23"/>
        <v>0</v>
      </c>
      <c r="BJ11" s="35">
        <f t="shared" si="23"/>
        <v>0</v>
      </c>
      <c r="BK11" s="35">
        <f t="shared" si="23"/>
        <v>0</v>
      </c>
      <c r="BL11" s="1"/>
    </row>
    <row r="12" spans="1:64" ht="13">
      <c r="A12" s="28" t="s">
        <v>20</v>
      </c>
      <c r="B12" s="62" t="str">
        <f>INDEX([1]Sheet2!$B:$B,MATCH(C12,[1]Sheet2!$A:$A,0))</f>
        <v>E05007570</v>
      </c>
      <c r="C12" s="28" t="s">
        <v>30</v>
      </c>
      <c r="D12" s="29" t="s">
        <v>22</v>
      </c>
      <c r="E12" s="30">
        <v>1</v>
      </c>
      <c r="F12" s="31">
        <v>1</v>
      </c>
      <c r="G12" s="32"/>
      <c r="H12" s="32"/>
      <c r="I12" s="32"/>
      <c r="J12" s="32"/>
      <c r="K12" s="32"/>
      <c r="L12" s="32"/>
      <c r="M12" s="10"/>
      <c r="N12" s="31">
        <v>1</v>
      </c>
      <c r="O12" s="32"/>
      <c r="P12" s="32"/>
      <c r="Q12" s="32"/>
      <c r="R12" s="32"/>
      <c r="S12" s="32"/>
      <c r="T12" s="32"/>
      <c r="U12" s="1"/>
      <c r="V12" s="28">
        <v>562</v>
      </c>
      <c r="W12" s="28">
        <v>250</v>
      </c>
      <c r="X12" s="28">
        <v>81</v>
      </c>
      <c r="Y12" s="28">
        <v>81</v>
      </c>
      <c r="Z12" s="33"/>
      <c r="AA12" s="34"/>
      <c r="AB12" s="34"/>
      <c r="AC12" s="1"/>
      <c r="AD12" s="35">
        <f t="shared" ref="AD12:AJ12" si="24">(V12/SUM($V12:$AB12))*100</f>
        <v>57.700205338809027</v>
      </c>
      <c r="AE12" s="35">
        <f t="shared" si="24"/>
        <v>25.667351129363446</v>
      </c>
      <c r="AF12" s="35">
        <f t="shared" si="24"/>
        <v>8.3162217659137578</v>
      </c>
      <c r="AG12" s="35">
        <f t="shared" si="24"/>
        <v>8.3162217659137578</v>
      </c>
      <c r="AH12" s="35">
        <f t="shared" si="24"/>
        <v>0</v>
      </c>
      <c r="AI12" s="35">
        <f t="shared" si="24"/>
        <v>0</v>
      </c>
      <c r="AJ12" s="35">
        <f t="shared" si="24"/>
        <v>0</v>
      </c>
      <c r="AK12" s="1"/>
      <c r="AL12" s="35">
        <f t="shared" ref="AL12:AR12" si="25">AD12-BE12</f>
        <v>18.616872005475699</v>
      </c>
      <c r="AM12" s="35">
        <f t="shared" si="25"/>
        <v>6.0006844626967819</v>
      </c>
      <c r="AN12" s="35">
        <f t="shared" si="25"/>
        <v>2.0662217659137578</v>
      </c>
      <c r="AO12" s="35">
        <f t="shared" si="25"/>
        <v>-26.68377823408624</v>
      </c>
      <c r="AP12" s="35">
        <f t="shared" si="25"/>
        <v>0</v>
      </c>
      <c r="AQ12" s="35">
        <f t="shared" si="25"/>
        <v>0</v>
      </c>
      <c r="AR12" s="35">
        <f t="shared" si="25"/>
        <v>0</v>
      </c>
      <c r="AS12" s="1"/>
      <c r="AT12" s="1"/>
      <c r="AU12" s="1"/>
      <c r="AV12" s="1"/>
      <c r="AW12" s="36">
        <v>469</v>
      </c>
      <c r="AX12" s="36">
        <v>236</v>
      </c>
      <c r="AY12" s="36">
        <v>75</v>
      </c>
      <c r="AZ12" s="36">
        <v>420</v>
      </c>
      <c r="BA12" s="36">
        <v>0</v>
      </c>
      <c r="BB12" s="36">
        <v>0</v>
      </c>
      <c r="BC12" s="1"/>
      <c r="BD12" s="1"/>
      <c r="BE12" s="35">
        <f t="shared" ref="BE12:BK12" si="26">(AW12/SUM($AW12:$BC12))*100</f>
        <v>39.083333333333329</v>
      </c>
      <c r="BF12" s="35">
        <f t="shared" si="26"/>
        <v>19.666666666666664</v>
      </c>
      <c r="BG12" s="35">
        <f t="shared" si="26"/>
        <v>6.25</v>
      </c>
      <c r="BH12" s="35">
        <f t="shared" si="26"/>
        <v>35</v>
      </c>
      <c r="BI12" s="35">
        <f t="shared" si="26"/>
        <v>0</v>
      </c>
      <c r="BJ12" s="35">
        <f t="shared" si="26"/>
        <v>0</v>
      </c>
      <c r="BK12" s="35">
        <f t="shared" si="26"/>
        <v>0</v>
      </c>
      <c r="BL12" s="1"/>
    </row>
    <row r="13" spans="1:64" ht="13">
      <c r="A13" s="28" t="s">
        <v>20</v>
      </c>
      <c r="B13" s="62" t="str">
        <f>INDEX([1]Sheet2!$B:$B,MATCH(C13,[1]Sheet2!$A:$A,0))</f>
        <v>E05007573</v>
      </c>
      <c r="C13" s="28" t="s">
        <v>31</v>
      </c>
      <c r="D13" s="29" t="s">
        <v>22</v>
      </c>
      <c r="E13" s="30">
        <v>1</v>
      </c>
      <c r="F13" s="38"/>
      <c r="G13" s="31">
        <v>1</v>
      </c>
      <c r="H13" s="32"/>
      <c r="I13" s="32"/>
      <c r="J13" s="32"/>
      <c r="K13" s="32"/>
      <c r="L13" s="32"/>
      <c r="M13" s="10"/>
      <c r="N13" s="38"/>
      <c r="O13" s="32"/>
      <c r="P13" s="32"/>
      <c r="Q13" s="31">
        <v>1</v>
      </c>
      <c r="R13" s="32"/>
      <c r="S13" s="32"/>
      <c r="T13" s="32"/>
      <c r="U13" s="1"/>
      <c r="V13" s="28">
        <v>414</v>
      </c>
      <c r="W13" s="28">
        <v>425</v>
      </c>
      <c r="X13" s="28">
        <v>69</v>
      </c>
      <c r="Y13" s="28">
        <v>52</v>
      </c>
      <c r="Z13" s="28">
        <v>57</v>
      </c>
      <c r="AA13" s="34"/>
      <c r="AB13" s="34"/>
      <c r="AC13" s="1"/>
      <c r="AD13" s="35">
        <f t="shared" ref="AD13:AJ13" si="27">(V13/SUM($V13:$AB13))*100</f>
        <v>40.707964601769916</v>
      </c>
      <c r="AE13" s="35">
        <f t="shared" si="27"/>
        <v>41.789577187807275</v>
      </c>
      <c r="AF13" s="35">
        <f t="shared" si="27"/>
        <v>6.7846607669616521</v>
      </c>
      <c r="AG13" s="35">
        <f t="shared" si="27"/>
        <v>5.1130776794493604</v>
      </c>
      <c r="AH13" s="35">
        <f t="shared" si="27"/>
        <v>5.6047197640117989</v>
      </c>
      <c r="AI13" s="35">
        <f t="shared" si="27"/>
        <v>0</v>
      </c>
      <c r="AJ13" s="35">
        <f t="shared" si="27"/>
        <v>0</v>
      </c>
      <c r="AK13" s="1"/>
      <c r="AL13" s="35">
        <f t="shared" ref="AL13:AR13" si="28">AD13-BE13</f>
        <v>7.0568683195964184</v>
      </c>
      <c r="AM13" s="35">
        <f t="shared" si="28"/>
        <v>20.817222564356371</v>
      </c>
      <c r="AN13" s="35">
        <f t="shared" si="28"/>
        <v>1.541572111098926</v>
      </c>
      <c r="AO13" s="35">
        <f t="shared" si="28"/>
        <v>-30.253938526461027</v>
      </c>
      <c r="AP13" s="35">
        <f t="shared" si="28"/>
        <v>0.83827553140932043</v>
      </c>
      <c r="AQ13" s="35">
        <f t="shared" si="28"/>
        <v>0</v>
      </c>
      <c r="AR13" s="35">
        <f t="shared" si="28"/>
        <v>0</v>
      </c>
      <c r="AS13" s="1"/>
      <c r="AT13" s="1"/>
      <c r="AU13" s="1"/>
      <c r="AV13" s="1"/>
      <c r="AW13" s="36">
        <v>353</v>
      </c>
      <c r="AX13" s="36">
        <v>220</v>
      </c>
      <c r="AY13" s="36">
        <v>55</v>
      </c>
      <c r="AZ13" s="36">
        <v>371</v>
      </c>
      <c r="BA13" s="36">
        <v>50</v>
      </c>
      <c r="BB13" s="36">
        <v>0</v>
      </c>
      <c r="BC13" s="1"/>
      <c r="BD13" s="1"/>
      <c r="BE13" s="35">
        <f t="shared" ref="BE13:BK13" si="29">(AW13/SUM($AW13:$BC13))*100</f>
        <v>33.651096282173498</v>
      </c>
      <c r="BF13" s="35">
        <f t="shared" si="29"/>
        <v>20.972354623450904</v>
      </c>
      <c r="BG13" s="35">
        <f t="shared" si="29"/>
        <v>5.2430886558627261</v>
      </c>
      <c r="BH13" s="35">
        <f t="shared" si="29"/>
        <v>35.367016205910389</v>
      </c>
      <c r="BI13" s="35">
        <f t="shared" si="29"/>
        <v>4.7664442326024785</v>
      </c>
      <c r="BJ13" s="35">
        <f t="shared" si="29"/>
        <v>0</v>
      </c>
      <c r="BK13" s="35">
        <f t="shared" si="29"/>
        <v>0</v>
      </c>
      <c r="BL13" s="1"/>
    </row>
    <row r="14" spans="1:64" ht="13">
      <c r="A14" s="28" t="s">
        <v>20</v>
      </c>
      <c r="B14" s="62" t="str">
        <f>INDEX([1]Sheet2!$B:$B,MATCH(C14,[1]Sheet2!$A:$A,0))</f>
        <v>E05007574</v>
      </c>
      <c r="C14" s="28" t="s">
        <v>32</v>
      </c>
      <c r="D14" s="29" t="s">
        <v>22</v>
      </c>
      <c r="E14" s="30">
        <v>1</v>
      </c>
      <c r="F14" s="31">
        <v>1</v>
      </c>
      <c r="G14" s="32"/>
      <c r="H14" s="32"/>
      <c r="I14" s="32"/>
      <c r="J14" s="32"/>
      <c r="K14" s="32"/>
      <c r="L14" s="32"/>
      <c r="M14" s="10"/>
      <c r="N14" s="31">
        <v>1</v>
      </c>
      <c r="O14" s="32"/>
      <c r="P14" s="32"/>
      <c r="Q14" s="32"/>
      <c r="R14" s="32"/>
      <c r="S14" s="32"/>
      <c r="T14" s="32"/>
      <c r="U14" s="1"/>
      <c r="V14" s="28">
        <v>652</v>
      </c>
      <c r="W14" s="28">
        <v>468</v>
      </c>
      <c r="X14" s="28">
        <v>117</v>
      </c>
      <c r="Y14" s="33"/>
      <c r="Z14" s="33"/>
      <c r="AA14" s="34"/>
      <c r="AB14" s="34"/>
      <c r="AC14" s="1"/>
      <c r="AD14" s="35">
        <f t="shared" ref="AD14:AJ14" si="30">(V14/SUM($V14:$AB14))*100</f>
        <v>52.708164915117216</v>
      </c>
      <c r="AE14" s="35">
        <f t="shared" si="30"/>
        <v>37.833468067906225</v>
      </c>
      <c r="AF14" s="35">
        <f t="shared" si="30"/>
        <v>9.4583670169765561</v>
      </c>
      <c r="AG14" s="35">
        <f t="shared" si="30"/>
        <v>0</v>
      </c>
      <c r="AH14" s="35">
        <f t="shared" si="30"/>
        <v>0</v>
      </c>
      <c r="AI14" s="35">
        <f t="shared" si="30"/>
        <v>0</v>
      </c>
      <c r="AJ14" s="35">
        <f t="shared" si="30"/>
        <v>0</v>
      </c>
      <c r="AK14" s="1"/>
      <c r="AL14" s="35">
        <f t="shared" ref="AL14:AR14" si="31">AD14-BE14</f>
        <v>7.4773956843479894</v>
      </c>
      <c r="AM14" s="35">
        <f t="shared" si="31"/>
        <v>19.064237298675454</v>
      </c>
      <c r="AN14" s="35">
        <f t="shared" si="31"/>
        <v>2.689136247745787</v>
      </c>
      <c r="AO14" s="35">
        <f t="shared" si="31"/>
        <v>-20.846153846153843</v>
      </c>
      <c r="AP14" s="35">
        <f t="shared" si="31"/>
        <v>-8.384615384615385</v>
      </c>
      <c r="AQ14" s="35">
        <f t="shared" si="31"/>
        <v>0</v>
      </c>
      <c r="AR14" s="35">
        <f t="shared" si="31"/>
        <v>0</v>
      </c>
      <c r="AS14" s="1"/>
      <c r="AT14" s="1"/>
      <c r="AU14" s="1"/>
      <c r="AV14" s="1"/>
      <c r="AW14" s="36">
        <v>588</v>
      </c>
      <c r="AX14" s="36">
        <v>244</v>
      </c>
      <c r="AY14" s="36">
        <v>88</v>
      </c>
      <c r="AZ14" s="36">
        <v>271</v>
      </c>
      <c r="BA14" s="36">
        <v>109</v>
      </c>
      <c r="BB14" s="36">
        <v>0</v>
      </c>
      <c r="BC14" s="1"/>
      <c r="BD14" s="1"/>
      <c r="BE14" s="35">
        <f t="shared" ref="BE14:BK14" si="32">(AW14/SUM($AW14:$BC14))*100</f>
        <v>45.230769230769226</v>
      </c>
      <c r="BF14" s="35">
        <f t="shared" si="32"/>
        <v>18.76923076923077</v>
      </c>
      <c r="BG14" s="35">
        <f t="shared" si="32"/>
        <v>6.7692307692307692</v>
      </c>
      <c r="BH14" s="35">
        <f t="shared" si="32"/>
        <v>20.846153846153843</v>
      </c>
      <c r="BI14" s="35">
        <f t="shared" si="32"/>
        <v>8.384615384615385</v>
      </c>
      <c r="BJ14" s="35">
        <f t="shared" si="32"/>
        <v>0</v>
      </c>
      <c r="BK14" s="35">
        <f t="shared" si="32"/>
        <v>0</v>
      </c>
      <c r="BL14" s="1"/>
    </row>
    <row r="15" spans="1:64" ht="13">
      <c r="A15" s="28" t="s">
        <v>20</v>
      </c>
      <c r="B15" s="62" t="str">
        <f>INDEX([1]Sheet2!$B:$B,MATCH(C15,[1]Sheet2!$A:$A,0))</f>
        <v>E05000081</v>
      </c>
      <c r="C15" s="28" t="s">
        <v>33</v>
      </c>
      <c r="D15" s="29" t="s">
        <v>22</v>
      </c>
      <c r="E15" s="30">
        <v>1</v>
      </c>
      <c r="F15" s="38"/>
      <c r="G15" s="31">
        <v>1</v>
      </c>
      <c r="H15" s="32"/>
      <c r="I15" s="32"/>
      <c r="J15" s="32"/>
      <c r="K15" s="32"/>
      <c r="L15" s="32"/>
      <c r="M15" s="10"/>
      <c r="N15" s="31">
        <v>1</v>
      </c>
      <c r="O15" s="32"/>
      <c r="P15" s="32"/>
      <c r="Q15" s="32"/>
      <c r="R15" s="32"/>
      <c r="S15" s="32"/>
      <c r="T15" s="32"/>
      <c r="U15" s="1"/>
      <c r="V15" s="28">
        <v>453</v>
      </c>
      <c r="W15" s="28">
        <v>757</v>
      </c>
      <c r="X15" s="28">
        <v>79</v>
      </c>
      <c r="Y15" s="28">
        <v>45</v>
      </c>
      <c r="Z15" s="33"/>
      <c r="AA15" s="34"/>
      <c r="AB15" s="34"/>
      <c r="AC15" s="1"/>
      <c r="AD15" s="35">
        <f t="shared" ref="AD15:AJ15" si="33">(V15/SUM($V15:$AB15))*100</f>
        <v>33.95802098950525</v>
      </c>
      <c r="AE15" s="35">
        <f t="shared" si="33"/>
        <v>56.746626686656676</v>
      </c>
      <c r="AF15" s="35">
        <f t="shared" si="33"/>
        <v>5.9220389805097451</v>
      </c>
      <c r="AG15" s="35">
        <f t="shared" si="33"/>
        <v>3.373313343328336</v>
      </c>
      <c r="AH15" s="35">
        <f t="shared" si="33"/>
        <v>0</v>
      </c>
      <c r="AI15" s="35">
        <f t="shared" si="33"/>
        <v>0</v>
      </c>
      <c r="AJ15" s="35">
        <f t="shared" si="33"/>
        <v>0</v>
      </c>
      <c r="AK15" s="1"/>
      <c r="AL15" s="35">
        <f t="shared" ref="AL15:AR15" si="34">AD15-BE15</f>
        <v>-3.1764819344713615</v>
      </c>
      <c r="AM15" s="35">
        <f t="shared" si="34"/>
        <v>34.158907388411059</v>
      </c>
      <c r="AN15" s="35">
        <f t="shared" si="34"/>
        <v>-0.51070955750195068</v>
      </c>
      <c r="AO15" s="35">
        <f t="shared" si="34"/>
        <v>-17.752417650823709</v>
      </c>
      <c r="AP15" s="35">
        <f t="shared" si="34"/>
        <v>-12.719298245614036</v>
      </c>
      <c r="AQ15" s="35">
        <f t="shared" si="34"/>
        <v>0</v>
      </c>
      <c r="AR15" s="35">
        <f t="shared" si="34"/>
        <v>0</v>
      </c>
      <c r="AS15" s="1"/>
      <c r="AT15" s="1"/>
      <c r="AU15" s="1"/>
      <c r="AV15" s="1"/>
      <c r="AW15" s="36">
        <v>508</v>
      </c>
      <c r="AX15" s="36">
        <v>309</v>
      </c>
      <c r="AY15" s="36">
        <v>88</v>
      </c>
      <c r="AZ15" s="36">
        <v>289</v>
      </c>
      <c r="BA15" s="36">
        <v>174</v>
      </c>
      <c r="BB15" s="36">
        <v>0</v>
      </c>
      <c r="BC15" s="1"/>
      <c r="BD15" s="1"/>
      <c r="BE15" s="35">
        <f t="shared" ref="BE15:BK15" si="35">(AW15/SUM($AW15:$BC15))*100</f>
        <v>37.134502923976612</v>
      </c>
      <c r="BF15" s="35">
        <f t="shared" si="35"/>
        <v>22.587719298245617</v>
      </c>
      <c r="BG15" s="35">
        <f t="shared" si="35"/>
        <v>6.4327485380116958</v>
      </c>
      <c r="BH15" s="35">
        <f t="shared" si="35"/>
        <v>21.125730994152047</v>
      </c>
      <c r="BI15" s="35">
        <f t="shared" si="35"/>
        <v>12.719298245614036</v>
      </c>
      <c r="BJ15" s="35">
        <f t="shared" si="35"/>
        <v>0</v>
      </c>
      <c r="BK15" s="35">
        <f t="shared" si="35"/>
        <v>0</v>
      </c>
      <c r="BL15" s="1"/>
    </row>
    <row r="16" spans="1:64" ht="13">
      <c r="A16" s="28" t="s">
        <v>20</v>
      </c>
      <c r="B16" s="62" t="str">
        <f>INDEX([1]Sheet2!$B:$B,MATCH(C16,[1]Sheet2!$A:$A,0))</f>
        <v>E05007486</v>
      </c>
      <c r="C16" s="28" t="s">
        <v>34</v>
      </c>
      <c r="D16" s="29" t="s">
        <v>22</v>
      </c>
      <c r="E16" s="30">
        <v>1</v>
      </c>
      <c r="F16" s="31">
        <v>1</v>
      </c>
      <c r="G16" s="32"/>
      <c r="H16" s="32"/>
      <c r="I16" s="32"/>
      <c r="J16" s="32"/>
      <c r="K16" s="32"/>
      <c r="L16" s="32"/>
      <c r="M16" s="10"/>
      <c r="N16" s="31">
        <v>1</v>
      </c>
      <c r="O16" s="32"/>
      <c r="P16" s="32"/>
      <c r="Q16" s="32"/>
      <c r="R16" s="32"/>
      <c r="S16" s="32"/>
      <c r="T16" s="32"/>
      <c r="U16" s="1"/>
      <c r="V16" s="28">
        <v>662</v>
      </c>
      <c r="W16" s="28">
        <v>440</v>
      </c>
      <c r="X16" s="28">
        <v>113</v>
      </c>
      <c r="Y16" s="28">
        <v>35</v>
      </c>
      <c r="Z16" s="28">
        <v>145</v>
      </c>
      <c r="AA16" s="34"/>
      <c r="AB16" s="34"/>
      <c r="AC16" s="1"/>
      <c r="AD16" s="35">
        <f t="shared" ref="AD16:AJ16" si="36">(V16/SUM($V16:$AB16))*100</f>
        <v>47.45519713261649</v>
      </c>
      <c r="AE16" s="35">
        <f t="shared" si="36"/>
        <v>31.541218637992831</v>
      </c>
      <c r="AF16" s="35">
        <f t="shared" si="36"/>
        <v>8.1003584229390668</v>
      </c>
      <c r="AG16" s="35">
        <f t="shared" si="36"/>
        <v>2.5089605734767026</v>
      </c>
      <c r="AH16" s="35">
        <f t="shared" si="36"/>
        <v>10.394265232974909</v>
      </c>
      <c r="AI16" s="35">
        <f t="shared" si="36"/>
        <v>0</v>
      </c>
      <c r="AJ16" s="35">
        <f t="shared" si="36"/>
        <v>0</v>
      </c>
      <c r="AK16" s="1"/>
      <c r="AL16" s="35">
        <f t="shared" ref="AL16:AR16" si="37">AD16-BE16</f>
        <v>-1.3167326919449138</v>
      </c>
      <c r="AM16" s="35">
        <f t="shared" si="37"/>
        <v>16.242973023957742</v>
      </c>
      <c r="AN16" s="35">
        <f t="shared" si="37"/>
        <v>0.66176193171099573</v>
      </c>
      <c r="AO16" s="35">
        <f t="shared" si="37"/>
        <v>-13.491039426523297</v>
      </c>
      <c r="AP16" s="35">
        <f t="shared" si="37"/>
        <v>-2.0969628372005289</v>
      </c>
      <c r="AQ16" s="35">
        <f t="shared" si="37"/>
        <v>0</v>
      </c>
      <c r="AR16" s="35">
        <f t="shared" si="37"/>
        <v>0</v>
      </c>
      <c r="AS16" s="1"/>
      <c r="AT16" s="1"/>
      <c r="AU16" s="1"/>
      <c r="AV16" s="1"/>
      <c r="AW16" s="36">
        <v>695</v>
      </c>
      <c r="AX16" s="36">
        <v>218</v>
      </c>
      <c r="AY16" s="36">
        <v>106</v>
      </c>
      <c r="AZ16" s="36">
        <v>228</v>
      </c>
      <c r="BA16" s="36">
        <v>178</v>
      </c>
      <c r="BB16" s="36">
        <v>0</v>
      </c>
      <c r="BC16" s="1"/>
      <c r="BD16" s="1"/>
      <c r="BE16" s="35">
        <f t="shared" ref="BE16:BK16" si="38">(AW16/SUM($AW16:$BC16))*100</f>
        <v>48.771929824561404</v>
      </c>
      <c r="BF16" s="35">
        <f t="shared" si="38"/>
        <v>15.298245614035089</v>
      </c>
      <c r="BG16" s="35">
        <f t="shared" si="38"/>
        <v>7.4385964912280711</v>
      </c>
      <c r="BH16" s="35">
        <f t="shared" si="38"/>
        <v>16</v>
      </c>
      <c r="BI16" s="35">
        <f t="shared" si="38"/>
        <v>12.491228070175438</v>
      </c>
      <c r="BJ16" s="35">
        <f t="shared" si="38"/>
        <v>0</v>
      </c>
      <c r="BK16" s="35">
        <f t="shared" si="38"/>
        <v>0</v>
      </c>
      <c r="BL16" s="1"/>
    </row>
    <row r="17" spans="1:64" ht="13">
      <c r="A17" s="28" t="s">
        <v>20</v>
      </c>
      <c r="B17" s="62" t="str">
        <f>INDEX([1]Sheet2!$B:$B,MATCH(C17,[1]Sheet2!$A:$A,0))</f>
        <v>E05007575</v>
      </c>
      <c r="C17" s="28" t="s">
        <v>35</v>
      </c>
      <c r="D17" s="29" t="s">
        <v>22</v>
      </c>
      <c r="E17" s="30">
        <v>1</v>
      </c>
      <c r="F17" s="31">
        <v>1</v>
      </c>
      <c r="G17" s="32"/>
      <c r="H17" s="32"/>
      <c r="I17" s="32"/>
      <c r="J17" s="32"/>
      <c r="K17" s="32"/>
      <c r="L17" s="32"/>
      <c r="M17" s="10"/>
      <c r="N17" s="38"/>
      <c r="O17" s="32"/>
      <c r="P17" s="32"/>
      <c r="Q17" s="31">
        <v>1</v>
      </c>
      <c r="R17" s="32"/>
      <c r="S17" s="32"/>
      <c r="T17" s="32"/>
      <c r="U17" s="1"/>
      <c r="V17" s="28">
        <v>740</v>
      </c>
      <c r="W17" s="28">
        <v>412</v>
      </c>
      <c r="X17" s="28">
        <v>160</v>
      </c>
      <c r="Y17" s="28">
        <v>236</v>
      </c>
      <c r="Z17" s="33"/>
      <c r="AA17" s="34"/>
      <c r="AB17" s="34"/>
      <c r="AC17" s="1"/>
      <c r="AD17" s="35">
        <f t="shared" ref="AD17:AJ17" si="39">(V17/SUM($V17:$AB17))*100</f>
        <v>47.803617571059434</v>
      </c>
      <c r="AE17" s="35">
        <f t="shared" si="39"/>
        <v>26.614987080103358</v>
      </c>
      <c r="AF17" s="35">
        <f t="shared" si="39"/>
        <v>10.335917312661499</v>
      </c>
      <c r="AG17" s="35">
        <f t="shared" si="39"/>
        <v>15.245478036175712</v>
      </c>
      <c r="AH17" s="35">
        <f t="shared" si="39"/>
        <v>0</v>
      </c>
      <c r="AI17" s="35">
        <f t="shared" si="39"/>
        <v>0</v>
      </c>
      <c r="AJ17" s="35">
        <f t="shared" si="39"/>
        <v>0</v>
      </c>
      <c r="AK17" s="1"/>
      <c r="AL17" s="35">
        <f t="shared" ref="AL17:AR17" si="40">AD17-BE17</f>
        <v>13.334343828042677</v>
      </c>
      <c r="AM17" s="35">
        <f t="shared" si="40"/>
        <v>8.8496239516117363</v>
      </c>
      <c r="AN17" s="35">
        <f t="shared" si="40"/>
        <v>2.0118949662927843</v>
      </c>
      <c r="AO17" s="35">
        <f t="shared" si="40"/>
        <v>-24.195862745947188</v>
      </c>
      <c r="AP17" s="35">
        <f t="shared" si="40"/>
        <v>0</v>
      </c>
      <c r="AQ17" s="35">
        <f t="shared" si="40"/>
        <v>0</v>
      </c>
      <c r="AR17" s="35">
        <f t="shared" si="40"/>
        <v>0</v>
      </c>
      <c r="AS17" s="1"/>
      <c r="AT17" s="1"/>
      <c r="AU17" s="1"/>
      <c r="AV17" s="1"/>
      <c r="AW17" s="36">
        <v>617</v>
      </c>
      <c r="AX17" s="36">
        <v>318</v>
      </c>
      <c r="AY17" s="36">
        <v>149</v>
      </c>
      <c r="AZ17" s="36">
        <v>706</v>
      </c>
      <c r="BA17" s="36">
        <v>0</v>
      </c>
      <c r="BB17" s="36">
        <v>0</v>
      </c>
      <c r="BC17" s="1"/>
      <c r="BD17" s="1"/>
      <c r="BE17" s="35">
        <f t="shared" ref="BE17:BK17" si="41">(AW17/SUM($AW17:$BC17))*100</f>
        <v>34.469273743016757</v>
      </c>
      <c r="BF17" s="35">
        <f t="shared" si="41"/>
        <v>17.765363128491622</v>
      </c>
      <c r="BG17" s="35">
        <f t="shared" si="41"/>
        <v>8.3240223463687144</v>
      </c>
      <c r="BH17" s="35">
        <f t="shared" si="41"/>
        <v>39.4413407821229</v>
      </c>
      <c r="BI17" s="35">
        <f t="shared" si="41"/>
        <v>0</v>
      </c>
      <c r="BJ17" s="35">
        <f t="shared" si="41"/>
        <v>0</v>
      </c>
      <c r="BK17" s="35">
        <f t="shared" si="41"/>
        <v>0</v>
      </c>
      <c r="BL17" s="1"/>
    </row>
    <row r="18" spans="1:64" ht="13">
      <c r="A18" s="28" t="s">
        <v>36</v>
      </c>
      <c r="B18" s="62" t="str">
        <f>INDEX([1]Sheet2!$B:$B,MATCH(C18,[1]Sheet2!$A:$A,0))</f>
        <v>E05003280</v>
      </c>
      <c r="C18" s="28" t="s">
        <v>37</v>
      </c>
      <c r="D18" s="29"/>
      <c r="E18" s="30">
        <v>1</v>
      </c>
      <c r="F18" s="32"/>
      <c r="G18" s="31">
        <v>1</v>
      </c>
      <c r="H18" s="32"/>
      <c r="I18" s="32"/>
      <c r="J18" s="32"/>
      <c r="K18" s="32"/>
      <c r="L18" s="32"/>
      <c r="M18" s="10"/>
      <c r="N18" s="32"/>
      <c r="O18" s="31">
        <v>1</v>
      </c>
      <c r="P18" s="32"/>
      <c r="Q18" s="32"/>
      <c r="R18" s="32"/>
      <c r="S18" s="32"/>
      <c r="T18" s="32"/>
      <c r="U18" s="1"/>
      <c r="V18" s="28">
        <v>555</v>
      </c>
      <c r="W18" s="28">
        <v>993</v>
      </c>
      <c r="X18" s="28">
        <v>49</v>
      </c>
      <c r="Y18" s="34"/>
      <c r="Z18" s="28">
        <v>75</v>
      </c>
      <c r="AA18" s="34"/>
      <c r="AB18" s="34">
        <v>0</v>
      </c>
      <c r="AC18" s="1"/>
      <c r="AD18" s="35">
        <f t="shared" ref="AD18:AJ18" si="42">(V18/SUM($V18:$AB18))*100</f>
        <v>33.193779904306218</v>
      </c>
      <c r="AE18" s="35">
        <f t="shared" si="42"/>
        <v>59.389952153110045</v>
      </c>
      <c r="AF18" s="35">
        <f t="shared" si="42"/>
        <v>2.9306220095693778</v>
      </c>
      <c r="AG18" s="35">
        <f t="shared" si="42"/>
        <v>0</v>
      </c>
      <c r="AH18" s="35">
        <f t="shared" si="42"/>
        <v>4.4856459330143537</v>
      </c>
      <c r="AI18" s="35">
        <f t="shared" si="42"/>
        <v>0</v>
      </c>
      <c r="AJ18" s="35">
        <f t="shared" si="42"/>
        <v>0</v>
      </c>
      <c r="AK18" s="1"/>
      <c r="AL18" s="35">
        <f t="shared" ref="AL18:AR18" si="43">AD18-BE18</f>
        <v>18.409889923952584</v>
      </c>
      <c r="AM18" s="35">
        <f t="shared" si="43"/>
        <v>4.7239403652907868</v>
      </c>
      <c r="AN18" s="35">
        <f t="shared" si="43"/>
        <v>0.52394224532576272</v>
      </c>
      <c r="AO18" s="35">
        <f t="shared" si="43"/>
        <v>-28.143418467583498</v>
      </c>
      <c r="AP18" s="35">
        <f t="shared" si="43"/>
        <v>4.4856459330143537</v>
      </c>
      <c r="AQ18" s="35">
        <f t="shared" si="43"/>
        <v>0</v>
      </c>
      <c r="AR18" s="35">
        <f t="shared" si="43"/>
        <v>0</v>
      </c>
      <c r="AS18" s="1"/>
      <c r="AT18" s="1"/>
      <c r="AU18" s="1"/>
      <c r="AV18" s="1"/>
      <c r="AW18" s="36">
        <v>301</v>
      </c>
      <c r="AX18" s="36">
        <v>1113</v>
      </c>
      <c r="AY18" s="36">
        <v>49</v>
      </c>
      <c r="AZ18" s="36">
        <v>573</v>
      </c>
      <c r="BA18" s="36">
        <v>0</v>
      </c>
      <c r="BB18" s="36">
        <v>0</v>
      </c>
      <c r="BC18" s="1">
        <v>0</v>
      </c>
      <c r="BD18" s="1"/>
      <c r="BE18" s="35">
        <f t="shared" ref="BE18:BK18" si="44">(AW18/SUM($AW18:$BC18))*100</f>
        <v>14.783889980353635</v>
      </c>
      <c r="BF18" s="35">
        <f t="shared" si="44"/>
        <v>54.666011787819258</v>
      </c>
      <c r="BG18" s="35">
        <f t="shared" si="44"/>
        <v>2.4066797642436151</v>
      </c>
      <c r="BH18" s="35">
        <f t="shared" si="44"/>
        <v>28.143418467583498</v>
      </c>
      <c r="BI18" s="35">
        <f t="shared" si="44"/>
        <v>0</v>
      </c>
      <c r="BJ18" s="35">
        <f t="shared" si="44"/>
        <v>0</v>
      </c>
      <c r="BK18" s="35">
        <f t="shared" si="44"/>
        <v>0</v>
      </c>
      <c r="BL18" s="1"/>
    </row>
    <row r="19" spans="1:64" ht="13">
      <c r="A19" s="28" t="s">
        <v>36</v>
      </c>
      <c r="B19" s="62" t="str">
        <f>INDEX([1]Sheet2!$B:$B,MATCH(C19,[1]Sheet2!$A:$A,0))</f>
        <v>E05003283</v>
      </c>
      <c r="C19" s="28" t="s">
        <v>38</v>
      </c>
      <c r="D19" s="29"/>
      <c r="E19" s="30">
        <v>1</v>
      </c>
      <c r="F19" s="32"/>
      <c r="G19" s="31">
        <v>1</v>
      </c>
      <c r="H19" s="32"/>
      <c r="I19" s="32"/>
      <c r="J19" s="32"/>
      <c r="K19" s="32"/>
      <c r="L19" s="32"/>
      <c r="M19" s="10"/>
      <c r="N19" s="31">
        <v>1</v>
      </c>
      <c r="O19" s="32"/>
      <c r="P19" s="32"/>
      <c r="Q19" s="32"/>
      <c r="R19" s="32"/>
      <c r="S19" s="32"/>
      <c r="T19" s="32"/>
      <c r="U19" s="1"/>
      <c r="V19" s="28">
        <v>753</v>
      </c>
      <c r="W19" s="28">
        <v>812</v>
      </c>
      <c r="X19" s="28">
        <v>164</v>
      </c>
      <c r="Y19" s="34"/>
      <c r="Z19" s="28">
        <v>79</v>
      </c>
      <c r="AA19" s="34"/>
      <c r="AB19" s="34">
        <v>0</v>
      </c>
      <c r="AC19" s="1"/>
      <c r="AD19" s="35">
        <f t="shared" ref="AD19:AJ19" si="45">(V19/SUM($V19:$AB19))*100</f>
        <v>41.648230088495573</v>
      </c>
      <c r="AE19" s="35">
        <f t="shared" si="45"/>
        <v>44.911504424778755</v>
      </c>
      <c r="AF19" s="35">
        <f t="shared" si="45"/>
        <v>9.0707964601769913</v>
      </c>
      <c r="AG19" s="35">
        <f t="shared" si="45"/>
        <v>0</v>
      </c>
      <c r="AH19" s="35">
        <f t="shared" si="45"/>
        <v>4.3694690265486722</v>
      </c>
      <c r="AI19" s="35">
        <f t="shared" si="45"/>
        <v>0</v>
      </c>
      <c r="AJ19" s="35">
        <f t="shared" si="45"/>
        <v>0</v>
      </c>
      <c r="AK19" s="1"/>
      <c r="AL19" s="35">
        <f t="shared" ref="AL19:AR19" si="46">AD19-BE19</f>
        <v>3.4782954479726982</v>
      </c>
      <c r="AM19" s="35">
        <f t="shared" si="46"/>
        <v>10.009543640465033</v>
      </c>
      <c r="AN19" s="35">
        <f t="shared" si="46"/>
        <v>4.6263520157325466</v>
      </c>
      <c r="AO19" s="35">
        <f t="shared" si="46"/>
        <v>-22.483660130718956</v>
      </c>
      <c r="AP19" s="35">
        <f t="shared" si="46"/>
        <v>4.3694690265486722</v>
      </c>
      <c r="AQ19" s="35">
        <f t="shared" si="46"/>
        <v>0</v>
      </c>
      <c r="AR19" s="35">
        <f t="shared" si="46"/>
        <v>0</v>
      </c>
      <c r="AS19" s="1"/>
      <c r="AT19" s="1"/>
      <c r="AU19" s="1"/>
      <c r="AV19" s="1"/>
      <c r="AW19" s="36">
        <v>584</v>
      </c>
      <c r="AX19" s="36">
        <v>534</v>
      </c>
      <c r="AY19" s="36">
        <v>68</v>
      </c>
      <c r="AZ19" s="36">
        <v>344</v>
      </c>
      <c r="BA19" s="36">
        <v>0</v>
      </c>
      <c r="BB19" s="36">
        <v>0</v>
      </c>
      <c r="BC19" s="1">
        <v>0</v>
      </c>
      <c r="BD19" s="1"/>
      <c r="BE19" s="35">
        <f t="shared" ref="BE19:BK19" si="47">(AW19/SUM($AW19:$BC19))*100</f>
        <v>38.169934640522875</v>
      </c>
      <c r="BF19" s="35">
        <f t="shared" si="47"/>
        <v>34.901960784313722</v>
      </c>
      <c r="BG19" s="35">
        <f t="shared" si="47"/>
        <v>4.4444444444444446</v>
      </c>
      <c r="BH19" s="35">
        <f t="shared" si="47"/>
        <v>22.483660130718956</v>
      </c>
      <c r="BI19" s="35">
        <f t="shared" si="47"/>
        <v>0</v>
      </c>
      <c r="BJ19" s="35">
        <f t="shared" si="47"/>
        <v>0</v>
      </c>
      <c r="BK19" s="35">
        <f t="shared" si="47"/>
        <v>0</v>
      </c>
      <c r="BL19" s="1"/>
    </row>
    <row r="20" spans="1:64" ht="13">
      <c r="A20" s="28" t="s">
        <v>36</v>
      </c>
      <c r="B20" s="62" t="str">
        <f>INDEX([1]Sheet2!$B:$B,MATCH(C20,[1]Sheet2!$A:$A,0))</f>
        <v>E05008520</v>
      </c>
      <c r="C20" s="28" t="s">
        <v>39</v>
      </c>
      <c r="D20" s="29"/>
      <c r="E20" s="30">
        <v>1</v>
      </c>
      <c r="F20" s="32"/>
      <c r="G20" s="31">
        <v>1</v>
      </c>
      <c r="H20" s="32"/>
      <c r="I20" s="32"/>
      <c r="J20" s="32"/>
      <c r="K20" s="32"/>
      <c r="L20" s="32"/>
      <c r="M20" s="10"/>
      <c r="N20" s="32"/>
      <c r="O20" s="31">
        <v>1</v>
      </c>
      <c r="P20" s="32"/>
      <c r="Q20" s="32"/>
      <c r="R20" s="32"/>
      <c r="S20" s="32"/>
      <c r="T20" s="32"/>
      <c r="U20" s="1"/>
      <c r="V20" s="28">
        <v>629</v>
      </c>
      <c r="W20" s="28">
        <v>811</v>
      </c>
      <c r="X20" s="28">
        <v>60</v>
      </c>
      <c r="Y20" s="34"/>
      <c r="Z20" s="28">
        <v>130</v>
      </c>
      <c r="AA20" s="28">
        <v>71</v>
      </c>
      <c r="AB20" s="34">
        <v>0</v>
      </c>
      <c r="AC20" s="1"/>
      <c r="AD20" s="35">
        <f t="shared" ref="AD20:AJ20" si="48">(V20/SUM($V20:$AB20))*100</f>
        <v>36.978248089359198</v>
      </c>
      <c r="AE20" s="35">
        <f t="shared" si="48"/>
        <v>47.677836566725453</v>
      </c>
      <c r="AF20" s="35">
        <f t="shared" si="48"/>
        <v>3.5273368606701938</v>
      </c>
      <c r="AG20" s="35">
        <f t="shared" si="48"/>
        <v>0</v>
      </c>
      <c r="AH20" s="35">
        <f t="shared" si="48"/>
        <v>7.6425631981187543</v>
      </c>
      <c r="AI20" s="35">
        <f t="shared" si="48"/>
        <v>4.1740152851263961</v>
      </c>
      <c r="AJ20" s="35">
        <f t="shared" si="48"/>
        <v>0</v>
      </c>
      <c r="AK20" s="1"/>
      <c r="AL20" s="35">
        <f t="shared" ref="AL20:AR20" si="49">AD20-BE20</f>
        <v>8.3643278038148772</v>
      </c>
      <c r="AM20" s="35">
        <f t="shared" si="49"/>
        <v>10.25963311639827</v>
      </c>
      <c r="AN20" s="35">
        <f t="shared" si="49"/>
        <v>-3.9682015093476535</v>
      </c>
      <c r="AO20" s="35">
        <f t="shared" si="49"/>
        <v>-26.472337894110648</v>
      </c>
      <c r="AP20" s="35">
        <f t="shared" si="49"/>
        <v>7.6425631981187543</v>
      </c>
      <c r="AQ20" s="35">
        <f t="shared" si="49"/>
        <v>4.1740152851263961</v>
      </c>
      <c r="AR20" s="35">
        <f t="shared" si="49"/>
        <v>0</v>
      </c>
      <c r="AS20" s="1"/>
      <c r="AT20" s="1"/>
      <c r="AU20" s="1"/>
      <c r="AV20" s="1"/>
      <c r="AW20" s="36">
        <v>481</v>
      </c>
      <c r="AX20" s="36">
        <v>629</v>
      </c>
      <c r="AY20" s="36">
        <v>126</v>
      </c>
      <c r="AZ20" s="36">
        <v>445</v>
      </c>
      <c r="BA20" s="36">
        <v>0</v>
      </c>
      <c r="BB20" s="36">
        <v>0</v>
      </c>
      <c r="BC20" s="1">
        <v>0</v>
      </c>
      <c r="BD20" s="1"/>
      <c r="BE20" s="35">
        <f t="shared" ref="BE20:BK20" si="50">(AW20/SUM($AW20:$BC20))*100</f>
        <v>28.613920285544321</v>
      </c>
      <c r="BF20" s="35">
        <f t="shared" si="50"/>
        <v>37.418203450327184</v>
      </c>
      <c r="BG20" s="35">
        <f t="shared" si="50"/>
        <v>7.4955383700178473</v>
      </c>
      <c r="BH20" s="35">
        <f t="shared" si="50"/>
        <v>26.472337894110648</v>
      </c>
      <c r="BI20" s="35">
        <f t="shared" si="50"/>
        <v>0</v>
      </c>
      <c r="BJ20" s="35">
        <f t="shared" si="50"/>
        <v>0</v>
      </c>
      <c r="BK20" s="35">
        <f t="shared" si="50"/>
        <v>0</v>
      </c>
      <c r="BL20" s="1"/>
    </row>
    <row r="21" spans="1:64" ht="13">
      <c r="A21" s="28" t="s">
        <v>36</v>
      </c>
      <c r="B21" s="62" t="str">
        <f>INDEX([1]Sheet2!$B:$B,MATCH(C21,[1]Sheet2!$A:$A,0))</f>
        <v>E05003286</v>
      </c>
      <c r="C21" s="28" t="s">
        <v>40</v>
      </c>
      <c r="D21" s="29"/>
      <c r="E21" s="30">
        <v>1</v>
      </c>
      <c r="F21" s="32"/>
      <c r="G21" s="31">
        <v>1</v>
      </c>
      <c r="H21" s="32"/>
      <c r="I21" s="32"/>
      <c r="J21" s="32"/>
      <c r="K21" s="32"/>
      <c r="L21" s="32"/>
      <c r="M21" s="10"/>
      <c r="N21" s="32"/>
      <c r="O21" s="31">
        <v>1</v>
      </c>
      <c r="P21" s="32"/>
      <c r="Q21" s="32"/>
      <c r="R21" s="32"/>
      <c r="S21" s="32"/>
      <c r="T21" s="32"/>
      <c r="U21" s="1"/>
      <c r="V21" s="28">
        <v>615</v>
      </c>
      <c r="W21" s="28">
        <v>689</v>
      </c>
      <c r="X21" s="28">
        <v>43</v>
      </c>
      <c r="Y21" s="34"/>
      <c r="Z21" s="34"/>
      <c r="AA21" s="34"/>
      <c r="AB21" s="34">
        <v>0</v>
      </c>
      <c r="AC21" s="1"/>
      <c r="AD21" s="35">
        <f t="shared" ref="AD21:AJ21" si="51">(V21/SUM($V21:$AB21))*100</f>
        <v>45.657015590200444</v>
      </c>
      <c r="AE21" s="35">
        <f t="shared" si="51"/>
        <v>51.15070527097253</v>
      </c>
      <c r="AF21" s="35">
        <f t="shared" si="51"/>
        <v>3.1922791388270229</v>
      </c>
      <c r="AG21" s="35">
        <f t="shared" si="51"/>
        <v>0</v>
      </c>
      <c r="AH21" s="35">
        <f t="shared" si="51"/>
        <v>0</v>
      </c>
      <c r="AI21" s="35">
        <f t="shared" si="51"/>
        <v>0</v>
      </c>
      <c r="AJ21" s="35">
        <f t="shared" si="51"/>
        <v>0</v>
      </c>
      <c r="AK21" s="1"/>
      <c r="AL21" s="35">
        <f t="shared" ref="AL21:AR21" si="52">AD21-BE21</f>
        <v>20.853584568041761</v>
      </c>
      <c r="AM21" s="35">
        <f t="shared" si="52"/>
        <v>9.2636430836959036</v>
      </c>
      <c r="AN21" s="35">
        <f t="shared" si="52"/>
        <v>0.90493103303717293</v>
      </c>
      <c r="AO21" s="35">
        <f t="shared" si="52"/>
        <v>-28.23445318084346</v>
      </c>
      <c r="AP21" s="35">
        <f t="shared" si="52"/>
        <v>0</v>
      </c>
      <c r="AQ21" s="35">
        <f t="shared" si="52"/>
        <v>0</v>
      </c>
      <c r="AR21" s="35">
        <f t="shared" si="52"/>
        <v>-2.7877055039313796</v>
      </c>
      <c r="AS21" s="1"/>
      <c r="AT21" s="1"/>
      <c r="AU21" s="1"/>
      <c r="AV21" s="1"/>
      <c r="AW21" s="36">
        <v>347</v>
      </c>
      <c r="AX21" s="36">
        <v>586</v>
      </c>
      <c r="AY21" s="36">
        <v>32</v>
      </c>
      <c r="AZ21" s="36">
        <v>395</v>
      </c>
      <c r="BA21" s="36">
        <v>0</v>
      </c>
      <c r="BB21" s="36">
        <v>0</v>
      </c>
      <c r="BC21" s="1">
        <v>39</v>
      </c>
      <c r="BD21" s="1"/>
      <c r="BE21" s="35">
        <f t="shared" ref="BE21:BK21" si="53">(AW21/SUM($AW21:$BC21))*100</f>
        <v>24.803431022158684</v>
      </c>
      <c r="BF21" s="35">
        <f t="shared" si="53"/>
        <v>41.887062187276626</v>
      </c>
      <c r="BG21" s="35">
        <f t="shared" si="53"/>
        <v>2.2873481057898499</v>
      </c>
      <c r="BH21" s="35">
        <f t="shared" si="53"/>
        <v>28.23445318084346</v>
      </c>
      <c r="BI21" s="35">
        <f t="shared" si="53"/>
        <v>0</v>
      </c>
      <c r="BJ21" s="35">
        <f t="shared" si="53"/>
        <v>0</v>
      </c>
      <c r="BK21" s="35">
        <f t="shared" si="53"/>
        <v>2.7877055039313796</v>
      </c>
      <c r="BL21" s="1"/>
    </row>
    <row r="22" spans="1:64" ht="13">
      <c r="A22" s="28" t="s">
        <v>36</v>
      </c>
      <c r="B22" s="62" t="str">
        <f>INDEX([1]Sheet2!$B:$B,MATCH(C22,[1]Sheet2!$A:$A,0))</f>
        <v>E05008521</v>
      </c>
      <c r="C22" s="28" t="s">
        <v>41</v>
      </c>
      <c r="D22" s="29"/>
      <c r="E22" s="30">
        <v>1</v>
      </c>
      <c r="F22" s="31">
        <v>1</v>
      </c>
      <c r="G22" s="32"/>
      <c r="H22" s="32"/>
      <c r="I22" s="32"/>
      <c r="J22" s="32"/>
      <c r="K22" s="32"/>
      <c r="L22" s="32"/>
      <c r="M22" s="10"/>
      <c r="N22" s="31">
        <v>1</v>
      </c>
      <c r="O22" s="32"/>
      <c r="P22" s="32"/>
      <c r="Q22" s="32"/>
      <c r="R22" s="32"/>
      <c r="S22" s="32"/>
      <c r="T22" s="32"/>
      <c r="U22" s="1"/>
      <c r="V22" s="28">
        <v>898</v>
      </c>
      <c r="W22" s="28">
        <v>225</v>
      </c>
      <c r="X22" s="28">
        <v>110</v>
      </c>
      <c r="Y22" s="34"/>
      <c r="Z22" s="28">
        <v>637</v>
      </c>
      <c r="AA22" s="34"/>
      <c r="AB22" s="34">
        <v>0</v>
      </c>
      <c r="AC22" s="1"/>
      <c r="AD22" s="35">
        <f t="shared" ref="AD22:AJ22" si="54">(V22/SUM($V22:$AB22))*100</f>
        <v>48.021390374331553</v>
      </c>
      <c r="AE22" s="35">
        <f t="shared" si="54"/>
        <v>12.032085561497325</v>
      </c>
      <c r="AF22" s="35">
        <f t="shared" si="54"/>
        <v>5.8823529411764701</v>
      </c>
      <c r="AG22" s="35">
        <f t="shared" si="54"/>
        <v>0</v>
      </c>
      <c r="AH22" s="35">
        <f t="shared" si="54"/>
        <v>34.064171122994651</v>
      </c>
      <c r="AI22" s="35">
        <f t="shared" si="54"/>
        <v>0</v>
      </c>
      <c r="AJ22" s="35">
        <f t="shared" si="54"/>
        <v>0</v>
      </c>
      <c r="AK22" s="1"/>
      <c r="AL22" s="35">
        <f t="shared" ref="AL22:AR22" si="55">AD22-BE22</f>
        <v>-3.1900633701618446</v>
      </c>
      <c r="AM22" s="35">
        <f t="shared" si="55"/>
        <v>-11.315932059648048</v>
      </c>
      <c r="AN22" s="35">
        <f t="shared" si="55"/>
        <v>-3.1484840632288149</v>
      </c>
      <c r="AO22" s="35">
        <f t="shared" si="55"/>
        <v>-16.409691629955947</v>
      </c>
      <c r="AP22" s="35">
        <f t="shared" si="55"/>
        <v>34.064171122994651</v>
      </c>
      <c r="AQ22" s="35">
        <f t="shared" si="55"/>
        <v>0</v>
      </c>
      <c r="AR22" s="35">
        <f t="shared" si="55"/>
        <v>0</v>
      </c>
      <c r="AS22" s="1"/>
      <c r="AT22" s="1"/>
      <c r="AU22" s="1"/>
      <c r="AV22" s="1"/>
      <c r="AW22" s="36">
        <v>930</v>
      </c>
      <c r="AX22" s="36">
        <v>424</v>
      </c>
      <c r="AY22" s="36">
        <v>164</v>
      </c>
      <c r="AZ22" s="36">
        <v>298</v>
      </c>
      <c r="BA22" s="36">
        <v>0</v>
      </c>
      <c r="BB22" s="36">
        <v>0</v>
      </c>
      <c r="BC22" s="1">
        <v>0</v>
      </c>
      <c r="BD22" s="1"/>
      <c r="BE22" s="35">
        <f t="shared" ref="BE22:BK22" si="56">(AW22/SUM($AW22:$BC22))*100</f>
        <v>51.211453744493397</v>
      </c>
      <c r="BF22" s="35">
        <f t="shared" si="56"/>
        <v>23.348017621145374</v>
      </c>
      <c r="BG22" s="35">
        <f t="shared" si="56"/>
        <v>9.030837004405285</v>
      </c>
      <c r="BH22" s="35">
        <f t="shared" si="56"/>
        <v>16.409691629955947</v>
      </c>
      <c r="BI22" s="35">
        <f t="shared" si="56"/>
        <v>0</v>
      </c>
      <c r="BJ22" s="35">
        <f t="shared" si="56"/>
        <v>0</v>
      </c>
      <c r="BK22" s="35">
        <f t="shared" si="56"/>
        <v>0</v>
      </c>
      <c r="BL22" s="1"/>
    </row>
    <row r="23" spans="1:64" ht="13">
      <c r="A23" s="28" t="s">
        <v>36</v>
      </c>
      <c r="B23" s="62" t="str">
        <f>INDEX([1]Sheet2!$B:$B,MATCH(C23,[1]Sheet2!$A:$A,0))</f>
        <v>E05003290</v>
      </c>
      <c r="C23" s="28" t="s">
        <v>42</v>
      </c>
      <c r="D23" s="29"/>
      <c r="E23" s="30">
        <v>1</v>
      </c>
      <c r="F23" s="32"/>
      <c r="G23" s="31">
        <v>1</v>
      </c>
      <c r="H23" s="32"/>
      <c r="I23" s="32"/>
      <c r="J23" s="32"/>
      <c r="K23" s="32"/>
      <c r="L23" s="32"/>
      <c r="M23" s="10"/>
      <c r="N23" s="32"/>
      <c r="O23" s="31">
        <v>1</v>
      </c>
      <c r="P23" s="32"/>
      <c r="Q23" s="32"/>
      <c r="R23" s="32"/>
      <c r="S23" s="32"/>
      <c r="T23" s="32"/>
      <c r="U23" s="1"/>
      <c r="V23" s="28">
        <v>620</v>
      </c>
      <c r="W23" s="28">
        <v>654</v>
      </c>
      <c r="X23" s="28">
        <v>29</v>
      </c>
      <c r="Y23" s="34"/>
      <c r="Z23" s="28">
        <v>60</v>
      </c>
      <c r="AA23" s="34"/>
      <c r="AB23" s="34">
        <v>0</v>
      </c>
      <c r="AC23" s="1"/>
      <c r="AD23" s="35">
        <f t="shared" ref="AD23:AJ23" si="57">(V23/SUM($V23:$AB23))*100</f>
        <v>45.487894350696997</v>
      </c>
      <c r="AE23" s="35">
        <f t="shared" si="57"/>
        <v>47.982391782831989</v>
      </c>
      <c r="AF23" s="35">
        <f t="shared" si="57"/>
        <v>2.1276595744680851</v>
      </c>
      <c r="AG23" s="35">
        <f t="shared" si="57"/>
        <v>0</v>
      </c>
      <c r="AH23" s="35">
        <f t="shared" si="57"/>
        <v>4.4020542920029344</v>
      </c>
      <c r="AI23" s="35">
        <f t="shared" si="57"/>
        <v>0</v>
      </c>
      <c r="AJ23" s="35">
        <f t="shared" si="57"/>
        <v>0</v>
      </c>
      <c r="AK23" s="1"/>
      <c r="AL23" s="35">
        <f t="shared" ref="AL23:AR23" si="58">AD23-BE23</f>
        <v>23.02310561830263</v>
      </c>
      <c r="AM23" s="35">
        <f t="shared" si="58"/>
        <v>7.7711241771981818</v>
      </c>
      <c r="AN23" s="35">
        <f t="shared" si="58"/>
        <v>-0.90050943961642194</v>
      </c>
      <c r="AO23" s="35">
        <f t="shared" si="58"/>
        <v>-34.29577464788732</v>
      </c>
      <c r="AP23" s="35">
        <f t="shared" si="58"/>
        <v>4.4020542920029344</v>
      </c>
      <c r="AQ23" s="35">
        <f t="shared" si="58"/>
        <v>0</v>
      </c>
      <c r="AR23" s="35">
        <f t="shared" si="58"/>
        <v>0</v>
      </c>
      <c r="AS23" s="1"/>
      <c r="AT23" s="1"/>
      <c r="AU23" s="1"/>
      <c r="AV23" s="1"/>
      <c r="AW23" s="36">
        <v>319</v>
      </c>
      <c r="AX23" s="36">
        <v>571</v>
      </c>
      <c r="AY23" s="36">
        <v>43</v>
      </c>
      <c r="AZ23" s="36">
        <v>487</v>
      </c>
      <c r="BA23" s="36">
        <v>0</v>
      </c>
      <c r="BB23" s="36">
        <v>0</v>
      </c>
      <c r="BC23" s="1">
        <v>0</v>
      </c>
      <c r="BD23" s="1"/>
      <c r="BE23" s="35">
        <f t="shared" ref="BE23:BK23" si="59">(AW23/SUM($AW23:$BC23))*100</f>
        <v>22.464788732394368</v>
      </c>
      <c r="BF23" s="35">
        <f t="shared" si="59"/>
        <v>40.211267605633807</v>
      </c>
      <c r="BG23" s="35">
        <f t="shared" si="59"/>
        <v>3.028169014084507</v>
      </c>
      <c r="BH23" s="35">
        <f t="shared" si="59"/>
        <v>34.29577464788732</v>
      </c>
      <c r="BI23" s="35">
        <f t="shared" si="59"/>
        <v>0</v>
      </c>
      <c r="BJ23" s="35">
        <f t="shared" si="59"/>
        <v>0</v>
      </c>
      <c r="BK23" s="35">
        <f t="shared" si="59"/>
        <v>0</v>
      </c>
      <c r="BL23" s="1"/>
    </row>
    <row r="24" spans="1:64" ht="13">
      <c r="A24" s="28" t="s">
        <v>36</v>
      </c>
      <c r="B24" s="62" t="str">
        <f>INDEX([1]Sheet2!$B:$B,MATCH(C24,[1]Sheet2!$A:$A,0))</f>
        <v>E05008522</v>
      </c>
      <c r="C24" s="28" t="s">
        <v>43</v>
      </c>
      <c r="D24" s="29"/>
      <c r="E24" s="30">
        <v>1</v>
      </c>
      <c r="F24" s="31">
        <v>1</v>
      </c>
      <c r="G24" s="32"/>
      <c r="H24" s="32"/>
      <c r="I24" s="32"/>
      <c r="J24" s="32"/>
      <c r="K24" s="32"/>
      <c r="L24" s="32"/>
      <c r="M24" s="10"/>
      <c r="N24" s="32"/>
      <c r="O24" s="31">
        <v>1</v>
      </c>
      <c r="P24" s="32"/>
      <c r="Q24" s="32"/>
      <c r="R24" s="32"/>
      <c r="S24" s="32"/>
      <c r="T24" s="32"/>
      <c r="U24" s="1"/>
      <c r="V24" s="28">
        <v>699</v>
      </c>
      <c r="W24" s="28">
        <v>583</v>
      </c>
      <c r="X24" s="28">
        <v>92</v>
      </c>
      <c r="Y24" s="34"/>
      <c r="Z24" s="34"/>
      <c r="AA24" s="34"/>
      <c r="AB24" s="34">
        <v>0</v>
      </c>
      <c r="AC24" s="1"/>
      <c r="AD24" s="35">
        <f t="shared" ref="AD24:AJ24" si="60">(V24/SUM($V24:$AB24))*100</f>
        <v>50.873362445414848</v>
      </c>
      <c r="AE24" s="35">
        <f t="shared" si="60"/>
        <v>42.430858806404657</v>
      </c>
      <c r="AF24" s="35">
        <f t="shared" si="60"/>
        <v>6.6957787481804951</v>
      </c>
      <c r="AG24" s="35">
        <f t="shared" si="60"/>
        <v>0</v>
      </c>
      <c r="AH24" s="35">
        <f t="shared" si="60"/>
        <v>0</v>
      </c>
      <c r="AI24" s="35">
        <f t="shared" si="60"/>
        <v>0</v>
      </c>
      <c r="AJ24" s="35">
        <f t="shared" si="60"/>
        <v>0</v>
      </c>
      <c r="AK24" s="1"/>
      <c r="AL24" s="35">
        <f t="shared" ref="AL24:AR24" si="61">AD24-BE24</f>
        <v>24.85295428214954</v>
      </c>
      <c r="AM24" s="35">
        <f t="shared" si="61"/>
        <v>-0.55383507114636643</v>
      </c>
      <c r="AN24" s="35">
        <f t="shared" si="61"/>
        <v>3.76210527879274</v>
      </c>
      <c r="AO24" s="35">
        <f t="shared" si="61"/>
        <v>-28.061224489795915</v>
      </c>
      <c r="AP24" s="35">
        <f t="shared" si="61"/>
        <v>0</v>
      </c>
      <c r="AQ24" s="35">
        <f t="shared" si="61"/>
        <v>0</v>
      </c>
      <c r="AR24" s="35">
        <f t="shared" si="61"/>
        <v>0</v>
      </c>
      <c r="AS24" s="1"/>
      <c r="AT24" s="1"/>
      <c r="AU24" s="1"/>
      <c r="AV24" s="1"/>
      <c r="AW24" s="36">
        <v>408</v>
      </c>
      <c r="AX24" s="36">
        <v>674</v>
      </c>
      <c r="AY24" s="36">
        <v>46</v>
      </c>
      <c r="AZ24" s="36">
        <v>440</v>
      </c>
      <c r="BA24" s="36">
        <v>0</v>
      </c>
      <c r="BB24" s="36">
        <v>0</v>
      </c>
      <c r="BC24" s="1">
        <v>0</v>
      </c>
      <c r="BD24" s="1"/>
      <c r="BE24" s="35">
        <f t="shared" ref="BE24:BK24" si="62">(AW24/SUM($AW24:$BC24))*100</f>
        <v>26.020408163265309</v>
      </c>
      <c r="BF24" s="35">
        <f t="shared" si="62"/>
        <v>42.984693877551024</v>
      </c>
      <c r="BG24" s="35">
        <f t="shared" si="62"/>
        <v>2.9336734693877551</v>
      </c>
      <c r="BH24" s="35">
        <f t="shared" si="62"/>
        <v>28.061224489795915</v>
      </c>
      <c r="BI24" s="35">
        <f t="shared" si="62"/>
        <v>0</v>
      </c>
      <c r="BJ24" s="35">
        <f t="shared" si="62"/>
        <v>0</v>
      </c>
      <c r="BK24" s="35">
        <f t="shared" si="62"/>
        <v>0</v>
      </c>
      <c r="BL24" s="1"/>
    </row>
    <row r="25" spans="1:64" ht="13">
      <c r="A25" s="28" t="s">
        <v>36</v>
      </c>
      <c r="B25" s="62" t="str">
        <f>INDEX([1]Sheet2!$B:$B,MATCH(C25,[1]Sheet2!$A:$A,0))</f>
        <v>E05003292</v>
      </c>
      <c r="C25" s="28" t="s">
        <v>44</v>
      </c>
      <c r="D25" s="29"/>
      <c r="E25" s="30">
        <v>1</v>
      </c>
      <c r="F25" s="31">
        <v>1</v>
      </c>
      <c r="G25" s="32"/>
      <c r="H25" s="32"/>
      <c r="I25" s="32"/>
      <c r="J25" s="32"/>
      <c r="K25" s="32"/>
      <c r="L25" s="32"/>
      <c r="M25" s="10"/>
      <c r="N25" s="32"/>
      <c r="O25" s="31">
        <v>1</v>
      </c>
      <c r="P25" s="32"/>
      <c r="Q25" s="32"/>
      <c r="R25" s="32"/>
      <c r="S25" s="32"/>
      <c r="T25" s="32"/>
      <c r="U25" s="1"/>
      <c r="V25" s="28">
        <v>698</v>
      </c>
      <c r="W25" s="28">
        <v>670</v>
      </c>
      <c r="X25" s="28">
        <v>49</v>
      </c>
      <c r="Y25" s="34"/>
      <c r="Z25" s="28">
        <v>78</v>
      </c>
      <c r="AA25" s="34"/>
      <c r="AB25" s="34">
        <v>0</v>
      </c>
      <c r="AC25" s="1"/>
      <c r="AD25" s="35">
        <f t="shared" ref="AD25:AJ25" si="63">(V25/SUM($V25:$AB25))*100</f>
        <v>46.68896321070234</v>
      </c>
      <c r="AE25" s="35">
        <f t="shared" si="63"/>
        <v>44.816053511705682</v>
      </c>
      <c r="AF25" s="35">
        <f t="shared" si="63"/>
        <v>3.2775919732441468</v>
      </c>
      <c r="AG25" s="35">
        <f t="shared" si="63"/>
        <v>0</v>
      </c>
      <c r="AH25" s="35">
        <f t="shared" si="63"/>
        <v>5.2173913043478262</v>
      </c>
      <c r="AI25" s="35">
        <f t="shared" si="63"/>
        <v>0</v>
      </c>
      <c r="AJ25" s="35">
        <f t="shared" si="63"/>
        <v>0</v>
      </c>
      <c r="AK25" s="1"/>
      <c r="AL25" s="35">
        <f t="shared" ref="AL25:AR25" si="64">AD25-BE25</f>
        <v>23.666913924061614</v>
      </c>
      <c r="AM25" s="35">
        <f t="shared" si="64"/>
        <v>4.4139782847277331</v>
      </c>
      <c r="AN25" s="35">
        <f t="shared" si="64"/>
        <v>-0.80801113959631987</v>
      </c>
      <c r="AO25" s="35">
        <f t="shared" si="64"/>
        <v>-32.490272373540854</v>
      </c>
      <c r="AP25" s="35">
        <f t="shared" si="64"/>
        <v>5.2173913043478262</v>
      </c>
      <c r="AQ25" s="35">
        <f t="shared" si="64"/>
        <v>0</v>
      </c>
      <c r="AR25" s="35">
        <f t="shared" si="64"/>
        <v>0</v>
      </c>
      <c r="AS25" s="1"/>
      <c r="AT25" s="1"/>
      <c r="AU25" s="1"/>
      <c r="AV25" s="1"/>
      <c r="AW25" s="36">
        <v>355</v>
      </c>
      <c r="AX25" s="36">
        <v>623</v>
      </c>
      <c r="AY25" s="36">
        <v>63</v>
      </c>
      <c r="AZ25" s="36">
        <v>501</v>
      </c>
      <c r="BA25" s="36">
        <v>0</v>
      </c>
      <c r="BB25" s="36">
        <v>0</v>
      </c>
      <c r="BC25" s="1">
        <v>0</v>
      </c>
      <c r="BD25" s="1"/>
      <c r="BE25" s="35">
        <f t="shared" ref="BE25:BK25" si="65">(AW25/SUM($AW25:$BC25))*100</f>
        <v>23.022049286640726</v>
      </c>
      <c r="BF25" s="35">
        <f t="shared" si="65"/>
        <v>40.402075226977949</v>
      </c>
      <c r="BG25" s="35">
        <f t="shared" si="65"/>
        <v>4.0856031128404666</v>
      </c>
      <c r="BH25" s="35">
        <f t="shared" si="65"/>
        <v>32.490272373540854</v>
      </c>
      <c r="BI25" s="35">
        <f t="shared" si="65"/>
        <v>0</v>
      </c>
      <c r="BJ25" s="35">
        <f t="shared" si="65"/>
        <v>0</v>
      </c>
      <c r="BK25" s="35">
        <f t="shared" si="65"/>
        <v>0</v>
      </c>
      <c r="BL25" s="1"/>
    </row>
    <row r="26" spans="1:64" ht="13">
      <c r="A26" s="28" t="s">
        <v>36</v>
      </c>
      <c r="B26" s="62" t="str">
        <f>INDEX([1]Sheet2!$B:$B,MATCH(C26,[1]Sheet2!$A:$A,0))</f>
        <v>E05003293</v>
      </c>
      <c r="C26" s="28" t="s">
        <v>45</v>
      </c>
      <c r="D26" s="29"/>
      <c r="E26" s="30">
        <v>1</v>
      </c>
      <c r="F26" s="32"/>
      <c r="G26" s="31">
        <v>1</v>
      </c>
      <c r="H26" s="32"/>
      <c r="I26" s="32"/>
      <c r="J26" s="32"/>
      <c r="K26" s="32"/>
      <c r="L26" s="32"/>
      <c r="M26" s="10"/>
      <c r="N26" s="32"/>
      <c r="O26" s="31">
        <v>1</v>
      </c>
      <c r="P26" s="32"/>
      <c r="Q26" s="32"/>
      <c r="R26" s="32"/>
      <c r="S26" s="32"/>
      <c r="T26" s="32"/>
      <c r="U26" s="1"/>
      <c r="V26" s="28">
        <v>773</v>
      </c>
      <c r="W26" s="28">
        <v>917</v>
      </c>
      <c r="X26" s="28">
        <v>56</v>
      </c>
      <c r="Y26" s="34"/>
      <c r="Z26" s="34"/>
      <c r="AA26" s="34"/>
      <c r="AB26" s="34">
        <v>0</v>
      </c>
      <c r="AC26" s="1"/>
      <c r="AD26" s="35">
        <f t="shared" ref="AD26:AJ26" si="66">(V26/SUM($V26:$AB26))*100</f>
        <v>44.272623138602519</v>
      </c>
      <c r="AE26" s="35">
        <f t="shared" si="66"/>
        <v>52.520045819014896</v>
      </c>
      <c r="AF26" s="35">
        <f t="shared" si="66"/>
        <v>3.2073310423825885</v>
      </c>
      <c r="AG26" s="35">
        <f t="shared" si="66"/>
        <v>0</v>
      </c>
      <c r="AH26" s="35">
        <f t="shared" si="66"/>
        <v>0</v>
      </c>
      <c r="AI26" s="35">
        <f t="shared" si="66"/>
        <v>0</v>
      </c>
      <c r="AJ26" s="35">
        <f t="shared" si="66"/>
        <v>0</v>
      </c>
      <c r="AK26" s="1"/>
      <c r="AL26" s="35">
        <f t="shared" ref="AL26:AR26" si="67">AD26-BE26</f>
        <v>12.389394747074185</v>
      </c>
      <c r="AM26" s="35">
        <f t="shared" si="67"/>
        <v>4.6093417549049889</v>
      </c>
      <c r="AN26" s="35">
        <f t="shared" si="67"/>
        <v>0.91769166058522167</v>
      </c>
      <c r="AO26" s="35">
        <f t="shared" si="67"/>
        <v>-17.916428162564397</v>
      </c>
      <c r="AP26" s="35">
        <f t="shared" si="67"/>
        <v>0</v>
      </c>
      <c r="AQ26" s="35">
        <f t="shared" si="67"/>
        <v>0</v>
      </c>
      <c r="AR26" s="35">
        <f t="shared" si="67"/>
        <v>0</v>
      </c>
      <c r="AS26" s="1"/>
      <c r="AT26" s="1"/>
      <c r="AU26" s="1"/>
      <c r="AV26" s="1"/>
      <c r="AW26" s="36">
        <v>557</v>
      </c>
      <c r="AX26" s="36">
        <v>837</v>
      </c>
      <c r="AY26" s="36">
        <v>40</v>
      </c>
      <c r="AZ26" s="36">
        <v>313</v>
      </c>
      <c r="BA26" s="36">
        <v>0</v>
      </c>
      <c r="BB26" s="36">
        <v>0</v>
      </c>
      <c r="BC26" s="1">
        <v>0</v>
      </c>
      <c r="BD26" s="1"/>
      <c r="BE26" s="35">
        <f t="shared" ref="BE26:BK26" si="68">(AW26/SUM($AW26:$BC26))*100</f>
        <v>31.883228391528334</v>
      </c>
      <c r="BF26" s="35">
        <f t="shared" si="68"/>
        <v>47.910704064109908</v>
      </c>
      <c r="BG26" s="35">
        <f t="shared" si="68"/>
        <v>2.2896393817973668</v>
      </c>
      <c r="BH26" s="35">
        <f t="shared" si="68"/>
        <v>17.916428162564397</v>
      </c>
      <c r="BI26" s="35">
        <f t="shared" si="68"/>
        <v>0</v>
      </c>
      <c r="BJ26" s="35">
        <f t="shared" si="68"/>
        <v>0</v>
      </c>
      <c r="BK26" s="35">
        <f t="shared" si="68"/>
        <v>0</v>
      </c>
      <c r="BL26" s="1"/>
    </row>
    <row r="27" spans="1:64" ht="13">
      <c r="A27" s="28" t="s">
        <v>36</v>
      </c>
      <c r="B27" s="62" t="str">
        <f>INDEX([1]Sheet2!$B:$B,MATCH(C27,[1]Sheet2!$A:$A,0))</f>
        <v>E05008523</v>
      </c>
      <c r="C27" s="28" t="s">
        <v>46</v>
      </c>
      <c r="D27" s="29"/>
      <c r="E27" s="30">
        <v>1</v>
      </c>
      <c r="F27" s="31">
        <v>1</v>
      </c>
      <c r="G27" s="32"/>
      <c r="H27" s="32"/>
      <c r="I27" s="32"/>
      <c r="J27" s="32"/>
      <c r="K27" s="32"/>
      <c r="L27" s="32"/>
      <c r="M27" s="10"/>
      <c r="N27" s="31">
        <v>1</v>
      </c>
      <c r="O27" s="32"/>
      <c r="P27" s="32"/>
      <c r="Q27" s="32"/>
      <c r="R27" s="32"/>
      <c r="S27" s="32"/>
      <c r="T27" s="32"/>
      <c r="U27" s="1"/>
      <c r="V27" s="28">
        <v>1345</v>
      </c>
      <c r="W27" s="28">
        <v>785</v>
      </c>
      <c r="X27" s="28">
        <v>113</v>
      </c>
      <c r="Y27" s="34"/>
      <c r="Z27" s="28">
        <v>99</v>
      </c>
      <c r="AA27" s="34"/>
      <c r="AB27" s="34">
        <v>0</v>
      </c>
      <c r="AC27" s="1"/>
      <c r="AD27" s="35">
        <f t="shared" ref="AD27:AJ27" si="69">(V27/SUM($V27:$AB27))*100</f>
        <v>57.42954739538856</v>
      </c>
      <c r="AE27" s="35">
        <f t="shared" si="69"/>
        <v>33.518360375747221</v>
      </c>
      <c r="AF27" s="35">
        <f t="shared" si="69"/>
        <v>4.8249359521776256</v>
      </c>
      <c r="AG27" s="35">
        <f t="shared" si="69"/>
        <v>0</v>
      </c>
      <c r="AH27" s="35">
        <f t="shared" si="69"/>
        <v>4.2271562766865927</v>
      </c>
      <c r="AI27" s="35">
        <f t="shared" si="69"/>
        <v>0</v>
      </c>
      <c r="AJ27" s="35">
        <f t="shared" si="69"/>
        <v>0</v>
      </c>
      <c r="AK27" s="1"/>
      <c r="AL27" s="35">
        <f t="shared" ref="AL27:AR27" si="70">AD27-BE27</f>
        <v>16.684256650097815</v>
      </c>
      <c r="AM27" s="35">
        <f t="shared" si="70"/>
        <v>3.5019803593672023</v>
      </c>
      <c r="AN27" s="35">
        <f t="shared" si="70"/>
        <v>0.85278198002365313</v>
      </c>
      <c r="AO27" s="35">
        <f t="shared" si="70"/>
        <v>-25.266175266175267</v>
      </c>
      <c r="AP27" s="35">
        <f t="shared" si="70"/>
        <v>4.2271562766865927</v>
      </c>
      <c r="AQ27" s="35">
        <f t="shared" si="70"/>
        <v>0</v>
      </c>
      <c r="AR27" s="35">
        <f t="shared" si="70"/>
        <v>0</v>
      </c>
      <c r="AS27" s="1"/>
      <c r="AT27" s="1"/>
      <c r="AU27" s="1"/>
      <c r="AV27" s="1"/>
      <c r="AW27" s="36">
        <v>995</v>
      </c>
      <c r="AX27" s="36">
        <v>733</v>
      </c>
      <c r="AY27" s="36">
        <v>97</v>
      </c>
      <c r="AZ27" s="36">
        <v>617</v>
      </c>
      <c r="BA27" s="36">
        <v>0</v>
      </c>
      <c r="BB27" s="36">
        <v>0</v>
      </c>
      <c r="BC27" s="1">
        <v>0</v>
      </c>
      <c r="BD27" s="1"/>
      <c r="BE27" s="35">
        <f t="shared" ref="BE27:BK27" si="71">(AW27/SUM($AW27:$BC27))*100</f>
        <v>40.745290745290745</v>
      </c>
      <c r="BF27" s="35">
        <f t="shared" si="71"/>
        <v>30.016380016380019</v>
      </c>
      <c r="BG27" s="35">
        <f t="shared" si="71"/>
        <v>3.9721539721539725</v>
      </c>
      <c r="BH27" s="35">
        <f t="shared" si="71"/>
        <v>25.266175266175267</v>
      </c>
      <c r="BI27" s="35">
        <f t="shared" si="71"/>
        <v>0</v>
      </c>
      <c r="BJ27" s="35">
        <f t="shared" si="71"/>
        <v>0</v>
      </c>
      <c r="BK27" s="35">
        <f t="shared" si="71"/>
        <v>0</v>
      </c>
      <c r="BL27" s="1"/>
    </row>
    <row r="28" spans="1:64" ht="13">
      <c r="A28" s="28" t="s">
        <v>36</v>
      </c>
      <c r="B28" s="62" t="str">
        <f>INDEX([1]Sheet2!$B:$B,MATCH(C28,[1]Sheet2!$A:$A,0))</f>
        <v>E05003295</v>
      </c>
      <c r="C28" s="28" t="s">
        <v>47</v>
      </c>
      <c r="D28" s="29"/>
      <c r="E28" s="30">
        <v>1</v>
      </c>
      <c r="F28" s="32"/>
      <c r="G28" s="31">
        <v>1</v>
      </c>
      <c r="H28" s="32"/>
      <c r="I28" s="32"/>
      <c r="J28" s="32"/>
      <c r="K28" s="32"/>
      <c r="L28" s="32"/>
      <c r="M28" s="10"/>
      <c r="N28" s="32"/>
      <c r="O28" s="31">
        <v>1</v>
      </c>
      <c r="P28" s="32"/>
      <c r="Q28" s="32"/>
      <c r="R28" s="32"/>
      <c r="S28" s="32"/>
      <c r="T28" s="32"/>
      <c r="U28" s="1"/>
      <c r="V28" s="28">
        <v>488</v>
      </c>
      <c r="W28" s="28">
        <v>535</v>
      </c>
      <c r="X28" s="28">
        <v>45</v>
      </c>
      <c r="Y28" s="34"/>
      <c r="Z28" s="34"/>
      <c r="AA28" s="34"/>
      <c r="AB28" s="34">
        <v>30</v>
      </c>
      <c r="AC28" s="1"/>
      <c r="AD28" s="35">
        <f t="shared" ref="AD28:AJ28" si="72">(V28/SUM($V28:$AB28))*100</f>
        <v>44.444444444444443</v>
      </c>
      <c r="AE28" s="35">
        <f t="shared" si="72"/>
        <v>48.724954462659383</v>
      </c>
      <c r="AF28" s="35">
        <f t="shared" si="72"/>
        <v>4.0983606557377046</v>
      </c>
      <c r="AG28" s="35">
        <f t="shared" si="72"/>
        <v>0</v>
      </c>
      <c r="AH28" s="35">
        <f t="shared" si="72"/>
        <v>0</v>
      </c>
      <c r="AI28" s="35">
        <f t="shared" si="72"/>
        <v>0</v>
      </c>
      <c r="AJ28" s="35">
        <f t="shared" si="72"/>
        <v>2.7322404371584699</v>
      </c>
      <c r="AK28" s="1"/>
      <c r="AL28" s="35">
        <f t="shared" ref="AL28:AR28" si="73">AD28-BE28</f>
        <v>20.638843126487277</v>
      </c>
      <c r="AM28" s="35">
        <f t="shared" si="73"/>
        <v>5.149995648820834</v>
      </c>
      <c r="AN28" s="35">
        <f t="shared" si="73"/>
        <v>1.6271909687525317</v>
      </c>
      <c r="AO28" s="35">
        <f t="shared" si="73"/>
        <v>-30.148270181219111</v>
      </c>
      <c r="AP28" s="35">
        <f t="shared" si="73"/>
        <v>0</v>
      </c>
      <c r="AQ28" s="35">
        <f t="shared" si="73"/>
        <v>0</v>
      </c>
      <c r="AR28" s="35">
        <f t="shared" si="73"/>
        <v>2.7322404371584699</v>
      </c>
      <c r="AS28" s="1"/>
      <c r="AT28" s="1"/>
      <c r="AU28" s="1"/>
      <c r="AV28" s="1"/>
      <c r="AW28" s="36">
        <v>289</v>
      </c>
      <c r="AX28" s="36">
        <v>529</v>
      </c>
      <c r="AY28" s="36">
        <v>30</v>
      </c>
      <c r="AZ28" s="36">
        <v>366</v>
      </c>
      <c r="BA28" s="36">
        <v>0</v>
      </c>
      <c r="BB28" s="36">
        <v>0</v>
      </c>
      <c r="BC28" s="1">
        <v>0</v>
      </c>
      <c r="BD28" s="1"/>
      <c r="BE28" s="35">
        <f t="shared" ref="BE28:BK28" si="74">(AW28/SUM($AW28:$BC28))*100</f>
        <v>23.805601317957166</v>
      </c>
      <c r="BF28" s="35">
        <f t="shared" si="74"/>
        <v>43.574958813838549</v>
      </c>
      <c r="BG28" s="35">
        <f t="shared" si="74"/>
        <v>2.4711696869851729</v>
      </c>
      <c r="BH28" s="35">
        <f t="shared" si="74"/>
        <v>30.148270181219111</v>
      </c>
      <c r="BI28" s="35">
        <f t="shared" si="74"/>
        <v>0</v>
      </c>
      <c r="BJ28" s="35">
        <f t="shared" si="74"/>
        <v>0</v>
      </c>
      <c r="BK28" s="35">
        <f t="shared" si="74"/>
        <v>0</v>
      </c>
      <c r="BL28" s="1"/>
    </row>
    <row r="29" spans="1:64" ht="13">
      <c r="A29" s="28" t="s">
        <v>36</v>
      </c>
      <c r="B29" s="62" t="str">
        <f>INDEX([1]Sheet2!$B:$B,MATCH(C29,[1]Sheet2!$A:$A,0))</f>
        <v>E05003296</v>
      </c>
      <c r="C29" s="28" t="s">
        <v>48</v>
      </c>
      <c r="D29" s="29"/>
      <c r="E29" s="30">
        <v>1</v>
      </c>
      <c r="F29" s="31">
        <v>1</v>
      </c>
      <c r="G29" s="32"/>
      <c r="H29" s="32"/>
      <c r="I29" s="32"/>
      <c r="J29" s="32"/>
      <c r="K29" s="32"/>
      <c r="L29" s="32"/>
      <c r="M29" s="10"/>
      <c r="N29" s="32"/>
      <c r="O29" s="31">
        <v>1</v>
      </c>
      <c r="P29" s="32"/>
      <c r="Q29" s="32"/>
      <c r="R29" s="32"/>
      <c r="S29" s="32"/>
      <c r="T29" s="32"/>
      <c r="U29" s="1"/>
      <c r="V29" s="28">
        <v>1207</v>
      </c>
      <c r="W29" s="28">
        <v>1061</v>
      </c>
      <c r="X29" s="28">
        <v>89</v>
      </c>
      <c r="Y29" s="34"/>
      <c r="Z29" s="28">
        <v>75</v>
      </c>
      <c r="AA29" s="34"/>
      <c r="AB29" s="34">
        <v>0</v>
      </c>
      <c r="AC29" s="1"/>
      <c r="AD29" s="35">
        <f t="shared" ref="AD29:AJ29" si="75">(V29/SUM($V29:$AB29))*100</f>
        <v>49.629934210526315</v>
      </c>
      <c r="AE29" s="35">
        <f t="shared" si="75"/>
        <v>43.62664473684211</v>
      </c>
      <c r="AF29" s="35">
        <f t="shared" si="75"/>
        <v>3.6595394736842106</v>
      </c>
      <c r="AG29" s="35">
        <f t="shared" si="75"/>
        <v>0</v>
      </c>
      <c r="AH29" s="35">
        <f t="shared" si="75"/>
        <v>3.0838815789473681</v>
      </c>
      <c r="AI29" s="35">
        <f t="shared" si="75"/>
        <v>0</v>
      </c>
      <c r="AJ29" s="35">
        <f t="shared" si="75"/>
        <v>0</v>
      </c>
      <c r="AK29" s="1"/>
      <c r="AL29" s="35">
        <f t="shared" ref="AL29:AR29" si="76">AD29-BE29</f>
        <v>18.259741902834008</v>
      </c>
      <c r="AM29" s="35">
        <f t="shared" si="76"/>
        <v>5.5256831983805768</v>
      </c>
      <c r="AN29" s="35">
        <f t="shared" si="76"/>
        <v>0.85505229419703088</v>
      </c>
      <c r="AO29" s="35">
        <f t="shared" si="76"/>
        <v>-24.519230769230766</v>
      </c>
      <c r="AP29" s="35">
        <f t="shared" si="76"/>
        <v>3.0838815789473681</v>
      </c>
      <c r="AQ29" s="35">
        <f t="shared" si="76"/>
        <v>0</v>
      </c>
      <c r="AR29" s="35">
        <f t="shared" si="76"/>
        <v>-3.2051282051282048</v>
      </c>
      <c r="AS29" s="1"/>
      <c r="AT29" s="1"/>
      <c r="AU29" s="1"/>
      <c r="AV29" s="1"/>
      <c r="AW29" s="36">
        <v>783</v>
      </c>
      <c r="AX29" s="36">
        <v>951</v>
      </c>
      <c r="AY29" s="36">
        <v>70</v>
      </c>
      <c r="AZ29" s="36">
        <v>612</v>
      </c>
      <c r="BA29" s="36">
        <v>0</v>
      </c>
      <c r="BB29" s="36">
        <v>0</v>
      </c>
      <c r="BC29" s="1">
        <v>80</v>
      </c>
      <c r="BD29" s="1"/>
      <c r="BE29" s="35">
        <f t="shared" ref="BE29:BK29" si="77">(AW29/SUM($AW29:$BC29))*100</f>
        <v>31.370192307692307</v>
      </c>
      <c r="BF29" s="35">
        <f t="shared" si="77"/>
        <v>38.100961538461533</v>
      </c>
      <c r="BG29" s="35">
        <f t="shared" si="77"/>
        <v>2.8044871794871797</v>
      </c>
      <c r="BH29" s="35">
        <f t="shared" si="77"/>
        <v>24.519230769230766</v>
      </c>
      <c r="BI29" s="35">
        <f t="shared" si="77"/>
        <v>0</v>
      </c>
      <c r="BJ29" s="35">
        <f t="shared" si="77"/>
        <v>0</v>
      </c>
      <c r="BK29" s="35">
        <f t="shared" si="77"/>
        <v>3.2051282051282048</v>
      </c>
      <c r="BL29" s="1"/>
    </row>
    <row r="30" spans="1:64" ht="13">
      <c r="A30" s="28" t="s">
        <v>36</v>
      </c>
      <c r="B30" s="62" t="str">
        <f>INDEX([1]Sheet2!$B:$B,MATCH(C30,[1]Sheet2!$A:$A,0))</f>
        <v>E05008524</v>
      </c>
      <c r="C30" s="28" t="s">
        <v>49</v>
      </c>
      <c r="D30" s="29"/>
      <c r="E30" s="30">
        <v>1</v>
      </c>
      <c r="F30" s="31">
        <v>1</v>
      </c>
      <c r="G30" s="32"/>
      <c r="H30" s="32"/>
      <c r="I30" s="32"/>
      <c r="J30" s="32"/>
      <c r="K30" s="32"/>
      <c r="L30" s="32"/>
      <c r="M30" s="10"/>
      <c r="N30" s="31">
        <v>1</v>
      </c>
      <c r="O30" s="32"/>
      <c r="P30" s="32"/>
      <c r="Q30" s="32"/>
      <c r="R30" s="32"/>
      <c r="S30" s="32"/>
      <c r="T30" s="32"/>
      <c r="U30" s="1"/>
      <c r="V30" s="28">
        <v>1172</v>
      </c>
      <c r="W30" s="28">
        <v>436</v>
      </c>
      <c r="X30" s="28">
        <v>117</v>
      </c>
      <c r="Y30" s="34"/>
      <c r="Z30" s="28">
        <v>97</v>
      </c>
      <c r="AA30" s="34"/>
      <c r="AB30" s="34">
        <v>0</v>
      </c>
      <c r="AC30" s="1"/>
      <c r="AD30" s="35">
        <f t="shared" ref="AD30:AJ30" si="78">(V30/SUM($V30:$AB30))*100</f>
        <v>64.32491767288694</v>
      </c>
      <c r="AE30" s="35">
        <f t="shared" si="78"/>
        <v>23.929747530186606</v>
      </c>
      <c r="AF30" s="35">
        <f t="shared" si="78"/>
        <v>6.4215148188803512</v>
      </c>
      <c r="AG30" s="35">
        <f t="shared" si="78"/>
        <v>0</v>
      </c>
      <c r="AH30" s="35">
        <f t="shared" si="78"/>
        <v>5.3238199780461031</v>
      </c>
      <c r="AI30" s="35">
        <f t="shared" si="78"/>
        <v>0</v>
      </c>
      <c r="AJ30" s="35">
        <f t="shared" si="78"/>
        <v>0</v>
      </c>
      <c r="AK30" s="1"/>
      <c r="AL30" s="35">
        <f t="shared" ref="AL30:AR30" si="79">AD30-BE30</f>
        <v>21.559990292574945</v>
      </c>
      <c r="AM30" s="35">
        <f t="shared" si="79"/>
        <v>4.5939030993491059E-2</v>
      </c>
      <c r="AN30" s="35">
        <f t="shared" si="79"/>
        <v>1.3112404778367797</v>
      </c>
      <c r="AO30" s="35">
        <f t="shared" si="79"/>
        <v>-28.240989779451318</v>
      </c>
      <c r="AP30" s="35">
        <f t="shared" si="79"/>
        <v>5.3238199780461031</v>
      </c>
      <c r="AQ30" s="35">
        <f t="shared" si="79"/>
        <v>0</v>
      </c>
      <c r="AR30" s="35">
        <f t="shared" si="79"/>
        <v>0</v>
      </c>
      <c r="AS30" s="1"/>
      <c r="AT30" s="1"/>
      <c r="AU30" s="1"/>
      <c r="AV30" s="1"/>
      <c r="AW30" s="36">
        <v>795</v>
      </c>
      <c r="AX30" s="36">
        <v>444</v>
      </c>
      <c r="AY30" s="36">
        <v>95</v>
      </c>
      <c r="AZ30" s="36">
        <v>525</v>
      </c>
      <c r="BA30" s="36">
        <v>0</v>
      </c>
      <c r="BB30" s="36">
        <v>0</v>
      </c>
      <c r="BC30" s="1">
        <v>0</v>
      </c>
      <c r="BD30" s="1"/>
      <c r="BE30" s="35">
        <f t="shared" ref="BE30:BK30" si="80">(AW30/SUM($AW30:$BC30))*100</f>
        <v>42.764927380311995</v>
      </c>
      <c r="BF30" s="35">
        <f t="shared" si="80"/>
        <v>23.883808499193115</v>
      </c>
      <c r="BG30" s="35">
        <f t="shared" si="80"/>
        <v>5.1102743410435716</v>
      </c>
      <c r="BH30" s="35">
        <f t="shared" si="80"/>
        <v>28.240989779451318</v>
      </c>
      <c r="BI30" s="35">
        <f t="shared" si="80"/>
        <v>0</v>
      </c>
      <c r="BJ30" s="35">
        <f t="shared" si="80"/>
        <v>0</v>
      </c>
      <c r="BK30" s="35">
        <f t="shared" si="80"/>
        <v>0</v>
      </c>
      <c r="BL30" s="1"/>
    </row>
    <row r="31" spans="1:64" ht="13">
      <c r="A31" s="28" t="s">
        <v>36</v>
      </c>
      <c r="B31" s="62" t="str">
        <f>INDEX([1]Sheet2!$B:$B,MATCH(C31,[1]Sheet2!$A:$A,0))</f>
        <v>E05003299</v>
      </c>
      <c r="C31" s="28" t="s">
        <v>50</v>
      </c>
      <c r="D31" s="29"/>
      <c r="E31" s="30">
        <v>1</v>
      </c>
      <c r="F31" s="32"/>
      <c r="G31" s="31">
        <v>1</v>
      </c>
      <c r="H31" s="32"/>
      <c r="I31" s="32"/>
      <c r="J31" s="32"/>
      <c r="K31" s="32"/>
      <c r="L31" s="32"/>
      <c r="M31" s="10"/>
      <c r="N31" s="32"/>
      <c r="O31" s="31">
        <v>1</v>
      </c>
      <c r="P31" s="32"/>
      <c r="Q31" s="32"/>
      <c r="R31" s="32"/>
      <c r="S31" s="32"/>
      <c r="T31" s="32"/>
      <c r="U31" s="1"/>
      <c r="V31" s="28">
        <v>358</v>
      </c>
      <c r="W31" s="28">
        <v>789</v>
      </c>
      <c r="X31" s="28">
        <v>37</v>
      </c>
      <c r="Y31" s="34"/>
      <c r="Z31" s="34"/>
      <c r="AA31" s="34"/>
      <c r="AB31" s="34">
        <v>0</v>
      </c>
      <c r="AC31" s="1"/>
      <c r="AD31" s="35">
        <f t="shared" ref="AD31:AJ31" si="81">(V31/SUM($V31:$AB31))*100</f>
        <v>30.236486486486484</v>
      </c>
      <c r="AE31" s="35">
        <f t="shared" si="81"/>
        <v>66.638513513513516</v>
      </c>
      <c r="AF31" s="35">
        <f t="shared" si="81"/>
        <v>3.125</v>
      </c>
      <c r="AG31" s="35">
        <f t="shared" si="81"/>
        <v>0</v>
      </c>
      <c r="AH31" s="35">
        <f t="shared" si="81"/>
        <v>0</v>
      </c>
      <c r="AI31" s="35">
        <f t="shared" si="81"/>
        <v>0</v>
      </c>
      <c r="AJ31" s="35">
        <f t="shared" si="81"/>
        <v>0</v>
      </c>
      <c r="AK31" s="1"/>
      <c r="AL31" s="35">
        <f t="shared" ref="AL31:AR31" si="82">AD31-BE31</f>
        <v>15.102115906571349</v>
      </c>
      <c r="AM31" s="35">
        <f t="shared" si="82"/>
        <v>9.7078204442065896</v>
      </c>
      <c r="AN31" s="35">
        <f t="shared" si="82"/>
        <v>-0.19890381895332432</v>
      </c>
      <c r="AO31" s="35">
        <f t="shared" si="82"/>
        <v>-24.611032531824613</v>
      </c>
      <c r="AP31" s="35">
        <f t="shared" si="82"/>
        <v>0</v>
      </c>
      <c r="AQ31" s="35">
        <f t="shared" si="82"/>
        <v>0</v>
      </c>
      <c r="AR31" s="35">
        <f t="shared" si="82"/>
        <v>0</v>
      </c>
      <c r="AS31" s="1"/>
      <c r="AT31" s="1"/>
      <c r="AU31" s="1"/>
      <c r="AV31" s="1"/>
      <c r="AW31" s="36">
        <v>214</v>
      </c>
      <c r="AX31" s="36">
        <v>805</v>
      </c>
      <c r="AY31" s="36">
        <v>47</v>
      </c>
      <c r="AZ31" s="36">
        <v>348</v>
      </c>
      <c r="BA31" s="36">
        <v>0</v>
      </c>
      <c r="BB31" s="36">
        <v>0</v>
      </c>
      <c r="BC31" s="1">
        <v>0</v>
      </c>
      <c r="BD31" s="1"/>
      <c r="BE31" s="35">
        <f t="shared" ref="BE31:BK31" si="83">(AW31/SUM($AW31:$BC31))*100</f>
        <v>15.134370579915135</v>
      </c>
      <c r="BF31" s="35">
        <f t="shared" si="83"/>
        <v>56.930693069306926</v>
      </c>
      <c r="BG31" s="35">
        <f t="shared" si="83"/>
        <v>3.3239038189533243</v>
      </c>
      <c r="BH31" s="35">
        <f t="shared" si="83"/>
        <v>24.611032531824613</v>
      </c>
      <c r="BI31" s="35">
        <f t="shared" si="83"/>
        <v>0</v>
      </c>
      <c r="BJ31" s="35">
        <f t="shared" si="83"/>
        <v>0</v>
      </c>
      <c r="BK31" s="35">
        <f t="shared" si="83"/>
        <v>0</v>
      </c>
      <c r="BL31" s="1"/>
    </row>
    <row r="32" spans="1:64" ht="13">
      <c r="A32" s="28" t="s">
        <v>36</v>
      </c>
      <c r="B32" s="62" t="str">
        <f>INDEX([1]Sheet2!$B:$B,MATCH(C32,[1]Sheet2!$A:$A,0))</f>
        <v>E05003301</v>
      </c>
      <c r="C32" s="28" t="s">
        <v>51</v>
      </c>
      <c r="D32" s="29"/>
      <c r="E32" s="30">
        <v>1</v>
      </c>
      <c r="F32" s="31">
        <v>1</v>
      </c>
      <c r="G32" s="32"/>
      <c r="H32" s="32"/>
      <c r="I32" s="32"/>
      <c r="J32" s="32"/>
      <c r="K32" s="32"/>
      <c r="L32" s="32"/>
      <c r="M32" s="10"/>
      <c r="N32" s="31">
        <v>1</v>
      </c>
      <c r="O32" s="32"/>
      <c r="P32" s="32"/>
      <c r="Q32" s="32"/>
      <c r="R32" s="32"/>
      <c r="S32" s="32"/>
      <c r="T32" s="32"/>
      <c r="U32" s="1"/>
      <c r="V32" s="28">
        <v>1013</v>
      </c>
      <c r="W32" s="28">
        <v>457</v>
      </c>
      <c r="X32" s="28">
        <v>119</v>
      </c>
      <c r="Y32" s="34"/>
      <c r="Z32" s="28">
        <v>110</v>
      </c>
      <c r="AA32" s="34"/>
      <c r="AB32" s="34">
        <v>0</v>
      </c>
      <c r="AC32" s="1"/>
      <c r="AD32" s="35">
        <f t="shared" ref="AD32:AJ32" si="84">(V32/SUM($V32:$AB32))*100</f>
        <v>59.623307828134195</v>
      </c>
      <c r="AE32" s="35">
        <f t="shared" si="84"/>
        <v>26.898175397292523</v>
      </c>
      <c r="AF32" s="35">
        <f t="shared" si="84"/>
        <v>7.0041200706297824</v>
      </c>
      <c r="AG32" s="35">
        <f t="shared" si="84"/>
        <v>0</v>
      </c>
      <c r="AH32" s="35">
        <f t="shared" si="84"/>
        <v>6.4743967039434969</v>
      </c>
      <c r="AI32" s="35">
        <f t="shared" si="84"/>
        <v>0</v>
      </c>
      <c r="AJ32" s="35">
        <f t="shared" si="84"/>
        <v>0</v>
      </c>
      <c r="AK32" s="1"/>
      <c r="AL32" s="35">
        <f t="shared" ref="AL32:AR32" si="85">AD32-BE32</f>
        <v>23.189795145582309</v>
      </c>
      <c r="AM32" s="35">
        <f t="shared" si="85"/>
        <v>3.9927180567852218</v>
      </c>
      <c r="AN32" s="35">
        <f t="shared" si="85"/>
        <v>4.544473644803495</v>
      </c>
      <c r="AO32" s="35">
        <f t="shared" si="85"/>
        <v>-18.831667947732512</v>
      </c>
      <c r="AP32" s="35">
        <f t="shared" si="85"/>
        <v>6.4743967039434969</v>
      </c>
      <c r="AQ32" s="35">
        <f t="shared" si="85"/>
        <v>-19.369715603382016</v>
      </c>
      <c r="AR32" s="35">
        <f t="shared" si="85"/>
        <v>0</v>
      </c>
      <c r="AS32" s="1"/>
      <c r="AT32" s="1"/>
      <c r="AU32" s="1"/>
      <c r="AV32" s="1"/>
      <c r="AW32" s="36">
        <v>474</v>
      </c>
      <c r="AX32" s="36">
        <v>298</v>
      </c>
      <c r="AY32" s="36">
        <v>32</v>
      </c>
      <c r="AZ32" s="36">
        <v>245</v>
      </c>
      <c r="BA32" s="36">
        <v>0</v>
      </c>
      <c r="BB32" s="36">
        <v>252</v>
      </c>
      <c r="BC32" s="1">
        <v>0</v>
      </c>
      <c r="BD32" s="1"/>
      <c r="BE32" s="35">
        <f t="shared" ref="BE32:BK32" si="86">(AW32/SUM($AW32:$BC32))*100</f>
        <v>36.433512682551886</v>
      </c>
      <c r="BF32" s="35">
        <f t="shared" si="86"/>
        <v>22.905457340507301</v>
      </c>
      <c r="BG32" s="35">
        <f t="shared" si="86"/>
        <v>2.4596464258262873</v>
      </c>
      <c r="BH32" s="35">
        <f t="shared" si="86"/>
        <v>18.831667947732512</v>
      </c>
      <c r="BI32" s="35">
        <f t="shared" si="86"/>
        <v>0</v>
      </c>
      <c r="BJ32" s="35">
        <f t="shared" si="86"/>
        <v>19.369715603382016</v>
      </c>
      <c r="BK32" s="35">
        <f t="shared" si="86"/>
        <v>0</v>
      </c>
      <c r="BL32" s="1"/>
    </row>
    <row r="33" spans="1:64" ht="13">
      <c r="A33" s="28" t="s">
        <v>52</v>
      </c>
      <c r="B33" s="62" t="str">
        <f>INDEX([1]Sheet2!$B:$B,MATCH(C33,[1]Sheet2!$A:$A,0))</f>
        <v>E05000026</v>
      </c>
      <c r="C33" s="28" t="s">
        <v>53</v>
      </c>
      <c r="D33" s="29"/>
      <c r="E33" s="30">
        <v>3</v>
      </c>
      <c r="F33" s="32"/>
      <c r="G33" s="31">
        <v>3</v>
      </c>
      <c r="H33" s="32"/>
      <c r="I33" s="32"/>
      <c r="J33" s="32"/>
      <c r="K33" s="32"/>
      <c r="L33" s="32"/>
      <c r="M33" s="10"/>
      <c r="N33" s="32"/>
      <c r="O33" s="31">
        <v>3</v>
      </c>
      <c r="P33" s="32"/>
      <c r="Q33" s="32"/>
      <c r="R33" s="32"/>
      <c r="S33" s="32"/>
      <c r="T33" s="32"/>
      <c r="U33" s="1"/>
      <c r="V33" s="28">
        <v>382</v>
      </c>
      <c r="W33" s="28">
        <v>2169</v>
      </c>
      <c r="X33" s="34"/>
      <c r="Y33" s="34"/>
      <c r="Z33" s="34"/>
      <c r="AA33" s="34"/>
      <c r="AB33" s="34">
        <v>0</v>
      </c>
      <c r="AC33" s="1"/>
      <c r="AD33" s="35">
        <f t="shared" ref="AD33:AJ33" si="87">(V33/SUM($V33:$AB33))*100</f>
        <v>14.97451979615837</v>
      </c>
      <c r="AE33" s="35">
        <f t="shared" si="87"/>
        <v>85.025480203841624</v>
      </c>
      <c r="AF33" s="35">
        <f t="shared" si="87"/>
        <v>0</v>
      </c>
      <c r="AG33" s="35">
        <f t="shared" si="87"/>
        <v>0</v>
      </c>
      <c r="AH33" s="35">
        <f t="shared" si="87"/>
        <v>0</v>
      </c>
      <c r="AI33" s="35">
        <f t="shared" si="87"/>
        <v>0</v>
      </c>
      <c r="AJ33" s="35">
        <f t="shared" si="87"/>
        <v>0</v>
      </c>
      <c r="AK33" s="1"/>
      <c r="AL33" s="35">
        <f t="shared" ref="AL33:AR33" si="88">AD33-BE33</f>
        <v>4.5446037442631777</v>
      </c>
      <c r="AM33" s="35">
        <f t="shared" si="88"/>
        <v>27.737258377334378</v>
      </c>
      <c r="AN33" s="35">
        <f t="shared" si="88"/>
        <v>-5.6219791401678956</v>
      </c>
      <c r="AO33" s="35">
        <f t="shared" si="88"/>
        <v>-16.458916306283388</v>
      </c>
      <c r="AP33" s="35">
        <f t="shared" si="88"/>
        <v>-7.8097176291020105</v>
      </c>
      <c r="AQ33" s="35">
        <f t="shared" si="88"/>
        <v>0</v>
      </c>
      <c r="AR33" s="35">
        <f t="shared" si="88"/>
        <v>-2.3912490460442637</v>
      </c>
      <c r="AS33" s="1"/>
      <c r="AT33" s="1"/>
      <c r="AU33" s="1"/>
      <c r="AV33" s="1"/>
      <c r="AW33" s="36">
        <v>410</v>
      </c>
      <c r="AX33" s="36">
        <v>2252</v>
      </c>
      <c r="AY33" s="36">
        <v>221</v>
      </c>
      <c r="AZ33" s="36">
        <v>647</v>
      </c>
      <c r="BA33" s="36">
        <v>307</v>
      </c>
      <c r="BB33" s="36">
        <v>0</v>
      </c>
      <c r="BC33" s="1">
        <v>94</v>
      </c>
      <c r="BD33" s="1"/>
      <c r="BE33" s="35">
        <f t="shared" ref="BE33:BK33" si="89">(AW33/SUM($AW33:$BC33))*100</f>
        <v>10.429916051895193</v>
      </c>
      <c r="BF33" s="35">
        <f t="shared" si="89"/>
        <v>57.288221826507247</v>
      </c>
      <c r="BG33" s="35">
        <f t="shared" si="89"/>
        <v>5.6219791401678956</v>
      </c>
      <c r="BH33" s="35">
        <f t="shared" si="89"/>
        <v>16.458916306283388</v>
      </c>
      <c r="BI33" s="35">
        <f t="shared" si="89"/>
        <v>7.8097176291020105</v>
      </c>
      <c r="BJ33" s="35">
        <f t="shared" si="89"/>
        <v>0</v>
      </c>
      <c r="BK33" s="35">
        <f t="shared" si="89"/>
        <v>2.3912490460442637</v>
      </c>
      <c r="BL33" s="1"/>
    </row>
    <row r="34" spans="1:64" ht="13">
      <c r="A34" s="28" t="s">
        <v>52</v>
      </c>
      <c r="B34" s="62" t="str">
        <f>INDEX([1]Sheet2!$B:$B,MATCH(C34,[1]Sheet2!$A:$A,0))</f>
        <v>E05000027</v>
      </c>
      <c r="C34" s="28" t="s">
        <v>54</v>
      </c>
      <c r="D34" s="29"/>
      <c r="E34" s="30">
        <v>3</v>
      </c>
      <c r="F34" s="32"/>
      <c r="G34" s="31">
        <v>3</v>
      </c>
      <c r="H34" s="32"/>
      <c r="I34" s="32"/>
      <c r="J34" s="32"/>
      <c r="K34" s="32"/>
      <c r="L34" s="32"/>
      <c r="M34" s="10"/>
      <c r="N34" s="32"/>
      <c r="O34" s="31">
        <v>3</v>
      </c>
      <c r="P34" s="32"/>
      <c r="Q34" s="32"/>
      <c r="R34" s="32"/>
      <c r="S34" s="32"/>
      <c r="T34" s="32"/>
      <c r="U34" s="1"/>
      <c r="V34" s="28">
        <v>480</v>
      </c>
      <c r="W34" s="28">
        <v>1350</v>
      </c>
      <c r="X34" s="34"/>
      <c r="Y34" s="34"/>
      <c r="Z34" s="34"/>
      <c r="AA34" s="34"/>
      <c r="AB34" s="34">
        <v>0</v>
      </c>
      <c r="AC34" s="1"/>
      <c r="AD34" s="35">
        <f t="shared" ref="AD34:AJ34" si="90">(V34/SUM($V34:$AB34))*100</f>
        <v>26.229508196721312</v>
      </c>
      <c r="AE34" s="35">
        <f t="shared" si="90"/>
        <v>73.770491803278688</v>
      </c>
      <c r="AF34" s="35">
        <f t="shared" si="90"/>
        <v>0</v>
      </c>
      <c r="AG34" s="35">
        <f t="shared" si="90"/>
        <v>0</v>
      </c>
      <c r="AH34" s="35">
        <f t="shared" si="90"/>
        <v>0</v>
      </c>
      <c r="AI34" s="35">
        <f t="shared" si="90"/>
        <v>0</v>
      </c>
      <c r="AJ34" s="35">
        <f t="shared" si="90"/>
        <v>0</v>
      </c>
      <c r="AK34" s="1"/>
      <c r="AL34" s="35">
        <f t="shared" ref="AL34:AR34" si="91">AD34-BE34</f>
        <v>18.152022816604351</v>
      </c>
      <c r="AM34" s="35">
        <f t="shared" si="91"/>
        <v>22.674000575208517</v>
      </c>
      <c r="AN34" s="35">
        <f t="shared" si="91"/>
        <v>-5.2266081871345031</v>
      </c>
      <c r="AO34" s="35">
        <f t="shared" si="91"/>
        <v>-35.599415204678365</v>
      </c>
      <c r="AP34" s="35">
        <f t="shared" si="91"/>
        <v>0</v>
      </c>
      <c r="AQ34" s="35">
        <f t="shared" si="91"/>
        <v>0</v>
      </c>
      <c r="AR34" s="35">
        <f t="shared" si="91"/>
        <v>0</v>
      </c>
      <c r="AS34" s="1"/>
      <c r="AT34" s="1"/>
      <c r="AU34" s="1"/>
      <c r="AV34" s="1"/>
      <c r="AW34" s="36">
        <v>221</v>
      </c>
      <c r="AX34" s="36">
        <v>1398</v>
      </c>
      <c r="AY34" s="36">
        <v>143</v>
      </c>
      <c r="AZ34" s="36">
        <v>974</v>
      </c>
      <c r="BA34" s="36">
        <v>0</v>
      </c>
      <c r="BB34" s="36">
        <v>0</v>
      </c>
      <c r="BC34" s="1">
        <v>0</v>
      </c>
      <c r="BD34" s="1"/>
      <c r="BE34" s="35">
        <f t="shared" ref="BE34:BK34" si="92">(AW34/SUM($AW34:$BC34))*100</f>
        <v>8.0774853801169595</v>
      </c>
      <c r="BF34" s="35">
        <f t="shared" si="92"/>
        <v>51.096491228070171</v>
      </c>
      <c r="BG34" s="35">
        <f t="shared" si="92"/>
        <v>5.2266081871345031</v>
      </c>
      <c r="BH34" s="35">
        <f t="shared" si="92"/>
        <v>35.599415204678365</v>
      </c>
      <c r="BI34" s="35">
        <f t="shared" si="92"/>
        <v>0</v>
      </c>
      <c r="BJ34" s="35">
        <f t="shared" si="92"/>
        <v>0</v>
      </c>
      <c r="BK34" s="35">
        <f t="shared" si="92"/>
        <v>0</v>
      </c>
      <c r="BL34" s="1"/>
    </row>
    <row r="35" spans="1:64" ht="13">
      <c r="A35" s="28" t="s">
        <v>52</v>
      </c>
      <c r="B35" s="62" t="str">
        <f>INDEX([1]Sheet2!$B:$B,MATCH(C35,[1]Sheet2!$A:$A,0))</f>
        <v>E05000028</v>
      </c>
      <c r="C35" s="28" t="s">
        <v>55</v>
      </c>
      <c r="D35" s="29"/>
      <c r="E35" s="30">
        <v>3</v>
      </c>
      <c r="F35" s="32"/>
      <c r="G35" s="31">
        <v>3</v>
      </c>
      <c r="H35" s="32"/>
      <c r="I35" s="32"/>
      <c r="J35" s="32"/>
      <c r="K35" s="32"/>
      <c r="L35" s="32"/>
      <c r="M35" s="10"/>
      <c r="N35" s="32"/>
      <c r="O35" s="31">
        <v>3</v>
      </c>
      <c r="P35" s="32"/>
      <c r="Q35" s="32"/>
      <c r="R35" s="32"/>
      <c r="S35" s="32"/>
      <c r="T35" s="32"/>
      <c r="U35" s="1"/>
      <c r="V35" s="28">
        <v>625</v>
      </c>
      <c r="W35" s="28">
        <v>2161</v>
      </c>
      <c r="X35" s="34"/>
      <c r="Y35" s="34"/>
      <c r="Z35" s="34"/>
      <c r="AA35" s="34"/>
      <c r="AB35" s="34">
        <v>0</v>
      </c>
      <c r="AC35" s="1"/>
      <c r="AD35" s="35">
        <f t="shared" ref="AD35:AJ35" si="93">(V35/SUM($V35:$AB35))*100</f>
        <v>22.433596554199571</v>
      </c>
      <c r="AE35" s="35">
        <f t="shared" si="93"/>
        <v>77.566403445800432</v>
      </c>
      <c r="AF35" s="35">
        <f t="shared" si="93"/>
        <v>0</v>
      </c>
      <c r="AG35" s="35">
        <f t="shared" si="93"/>
        <v>0</v>
      </c>
      <c r="AH35" s="35">
        <f t="shared" si="93"/>
        <v>0</v>
      </c>
      <c r="AI35" s="35">
        <f t="shared" si="93"/>
        <v>0</v>
      </c>
      <c r="AJ35" s="35">
        <f t="shared" si="93"/>
        <v>0</v>
      </c>
      <c r="AK35" s="1"/>
      <c r="AL35" s="35">
        <f t="shared" ref="AL35:AR35" si="94">AD35-BE35</f>
        <v>13.789080235469786</v>
      </c>
      <c r="AM35" s="35">
        <f t="shared" si="94"/>
        <v>15.878664545477001</v>
      </c>
      <c r="AN35" s="35">
        <f t="shared" si="94"/>
        <v>-4.4398706262863863</v>
      </c>
      <c r="AO35" s="35">
        <f t="shared" si="94"/>
        <v>-25.227874154660395</v>
      </c>
      <c r="AP35" s="35">
        <f t="shared" si="94"/>
        <v>0</v>
      </c>
      <c r="AQ35" s="35">
        <f t="shared" si="94"/>
        <v>0</v>
      </c>
      <c r="AR35" s="35">
        <f t="shared" si="94"/>
        <v>0</v>
      </c>
      <c r="AS35" s="1"/>
      <c r="AT35" s="1"/>
      <c r="AU35" s="1"/>
      <c r="AV35" s="1"/>
      <c r="AW35" s="36">
        <v>294</v>
      </c>
      <c r="AX35" s="36">
        <v>2098</v>
      </c>
      <c r="AY35" s="36">
        <v>151</v>
      </c>
      <c r="AZ35" s="36">
        <v>858</v>
      </c>
      <c r="BA35" s="36">
        <v>0</v>
      </c>
      <c r="BB35" s="36">
        <v>0</v>
      </c>
      <c r="BC35" s="1">
        <v>0</v>
      </c>
      <c r="BD35" s="1"/>
      <c r="BE35" s="35">
        <f t="shared" ref="BE35:BK35" si="95">(AW35/SUM($AW35:$BC35))*100</f>
        <v>8.6445163187297851</v>
      </c>
      <c r="BF35" s="35">
        <f t="shared" si="95"/>
        <v>61.687738900323431</v>
      </c>
      <c r="BG35" s="35">
        <f t="shared" si="95"/>
        <v>4.4398706262863863</v>
      </c>
      <c r="BH35" s="35">
        <f t="shared" si="95"/>
        <v>25.227874154660395</v>
      </c>
      <c r="BI35" s="35">
        <f t="shared" si="95"/>
        <v>0</v>
      </c>
      <c r="BJ35" s="35">
        <f t="shared" si="95"/>
        <v>0</v>
      </c>
      <c r="BK35" s="35">
        <f t="shared" si="95"/>
        <v>0</v>
      </c>
      <c r="BL35" s="1"/>
    </row>
    <row r="36" spans="1:64" ht="13">
      <c r="A36" s="28" t="s">
        <v>52</v>
      </c>
      <c r="B36" s="62" t="str">
        <f>INDEX([1]Sheet2!$B:$B,MATCH(C36,[1]Sheet2!$A:$A,0))</f>
        <v>E05000029</v>
      </c>
      <c r="C36" s="28" t="s">
        <v>56</v>
      </c>
      <c r="D36" s="29"/>
      <c r="E36" s="30">
        <v>3</v>
      </c>
      <c r="F36" s="32"/>
      <c r="G36" s="31">
        <v>3</v>
      </c>
      <c r="H36" s="32"/>
      <c r="I36" s="32"/>
      <c r="J36" s="32"/>
      <c r="K36" s="32"/>
      <c r="L36" s="32"/>
      <c r="M36" s="10"/>
      <c r="N36" s="32"/>
      <c r="O36" s="31">
        <v>3</v>
      </c>
      <c r="P36" s="32"/>
      <c r="Q36" s="32"/>
      <c r="R36" s="32"/>
      <c r="S36" s="32"/>
      <c r="T36" s="32"/>
      <c r="U36" s="1"/>
      <c r="V36" s="28">
        <v>746</v>
      </c>
      <c r="W36" s="28">
        <v>1528</v>
      </c>
      <c r="X36" s="34"/>
      <c r="Y36" s="34"/>
      <c r="Z36" s="34"/>
      <c r="AA36" s="34"/>
      <c r="AB36" s="34">
        <v>0</v>
      </c>
      <c r="AC36" s="1"/>
      <c r="AD36" s="35">
        <f t="shared" ref="AD36:AJ36" si="96">(V36/SUM($V36:$AB36))*100</f>
        <v>32.805628847845206</v>
      </c>
      <c r="AE36" s="35">
        <f t="shared" si="96"/>
        <v>67.194371152154801</v>
      </c>
      <c r="AF36" s="35">
        <f t="shared" si="96"/>
        <v>0</v>
      </c>
      <c r="AG36" s="35">
        <f t="shared" si="96"/>
        <v>0</v>
      </c>
      <c r="AH36" s="35">
        <f t="shared" si="96"/>
        <v>0</v>
      </c>
      <c r="AI36" s="35">
        <f t="shared" si="96"/>
        <v>0</v>
      </c>
      <c r="AJ36" s="35">
        <f t="shared" si="96"/>
        <v>0</v>
      </c>
      <c r="AK36" s="1"/>
      <c r="AL36" s="35">
        <f t="shared" ref="AL36:AR36" si="97">AD36-BE36</f>
        <v>20.806901922320062</v>
      </c>
      <c r="AM36" s="35">
        <f t="shared" si="97"/>
        <v>22.127534742224817</v>
      </c>
      <c r="AN36" s="35">
        <f t="shared" si="97"/>
        <v>-5.0922978994271162</v>
      </c>
      <c r="AO36" s="35">
        <f t="shared" si="97"/>
        <v>-27.657542966263527</v>
      </c>
      <c r="AP36" s="35">
        <f t="shared" si="97"/>
        <v>-10.184595798854232</v>
      </c>
      <c r="AQ36" s="35">
        <f t="shared" si="97"/>
        <v>0</v>
      </c>
      <c r="AR36" s="35">
        <f t="shared" si="97"/>
        <v>0</v>
      </c>
      <c r="AS36" s="1"/>
      <c r="AT36" s="1"/>
      <c r="AU36" s="1"/>
      <c r="AV36" s="1"/>
      <c r="AW36" s="36">
        <v>377</v>
      </c>
      <c r="AX36" s="36">
        <v>1416</v>
      </c>
      <c r="AY36" s="36">
        <v>160</v>
      </c>
      <c r="AZ36" s="36">
        <v>869</v>
      </c>
      <c r="BA36" s="36">
        <v>320</v>
      </c>
      <c r="BB36" s="36">
        <v>0</v>
      </c>
      <c r="BC36" s="1">
        <v>0</v>
      </c>
      <c r="BD36" s="1"/>
      <c r="BE36" s="35">
        <f t="shared" ref="BE36:BK36" si="98">(AW36/SUM($AW36:$BC36))*100</f>
        <v>11.998726925525144</v>
      </c>
      <c r="BF36" s="35">
        <f t="shared" si="98"/>
        <v>45.066836409929984</v>
      </c>
      <c r="BG36" s="35">
        <f t="shared" si="98"/>
        <v>5.0922978994271162</v>
      </c>
      <c r="BH36" s="35">
        <f t="shared" si="98"/>
        <v>27.657542966263527</v>
      </c>
      <c r="BI36" s="35">
        <f t="shared" si="98"/>
        <v>10.184595798854232</v>
      </c>
      <c r="BJ36" s="35">
        <f t="shared" si="98"/>
        <v>0</v>
      </c>
      <c r="BK36" s="35">
        <f t="shared" si="98"/>
        <v>0</v>
      </c>
      <c r="BL36" s="1"/>
    </row>
    <row r="37" spans="1:64" ht="13">
      <c r="A37" s="28" t="s">
        <v>52</v>
      </c>
      <c r="B37" s="62" t="str">
        <f>INDEX([1]Sheet2!$B:$B,MATCH(C37,[1]Sheet2!$A:$A,0))</f>
        <v>E05000030</v>
      </c>
      <c r="C37" s="28" t="s">
        <v>25</v>
      </c>
      <c r="D37" s="29"/>
      <c r="E37" s="30">
        <v>3</v>
      </c>
      <c r="F37" s="32"/>
      <c r="G37" s="31">
        <v>3</v>
      </c>
      <c r="H37" s="32"/>
      <c r="I37" s="32"/>
      <c r="J37" s="32"/>
      <c r="K37" s="32"/>
      <c r="L37" s="32"/>
      <c r="M37" s="10"/>
      <c r="N37" s="32"/>
      <c r="O37" s="31">
        <v>3</v>
      </c>
      <c r="P37" s="32"/>
      <c r="Q37" s="32"/>
      <c r="R37" s="32"/>
      <c r="S37" s="32"/>
      <c r="T37" s="32"/>
      <c r="U37" s="1"/>
      <c r="V37" s="28">
        <v>938</v>
      </c>
      <c r="W37" s="28">
        <v>1586</v>
      </c>
      <c r="X37" s="34"/>
      <c r="Y37" s="34"/>
      <c r="Z37" s="34"/>
      <c r="AA37" s="28">
        <v>372</v>
      </c>
      <c r="AB37" s="34">
        <v>158</v>
      </c>
      <c r="AC37" s="1"/>
      <c r="AD37" s="35">
        <f t="shared" ref="AD37:AJ37" si="99">(V37/SUM($V37:$AB37))*100</f>
        <v>30.713817943680422</v>
      </c>
      <c r="AE37" s="35">
        <f t="shared" si="99"/>
        <v>51.931892599869023</v>
      </c>
      <c r="AF37" s="35">
        <f t="shared" si="99"/>
        <v>0</v>
      </c>
      <c r="AG37" s="35">
        <f t="shared" si="99"/>
        <v>0</v>
      </c>
      <c r="AH37" s="35">
        <f t="shared" si="99"/>
        <v>0</v>
      </c>
      <c r="AI37" s="35">
        <f t="shared" si="99"/>
        <v>12.180746561886052</v>
      </c>
      <c r="AJ37" s="35">
        <f t="shared" si="99"/>
        <v>5.1735428945645054</v>
      </c>
      <c r="AK37" s="1"/>
      <c r="AL37" s="35">
        <f t="shared" ref="AL37:AR37" si="100">AD37-BE37</f>
        <v>14.941130208104891</v>
      </c>
      <c r="AM37" s="35">
        <f t="shared" si="100"/>
        <v>6.0925188683526414</v>
      </c>
      <c r="AN37" s="35">
        <f t="shared" si="100"/>
        <v>0</v>
      </c>
      <c r="AO37" s="35">
        <f t="shared" si="100"/>
        <v>-31.951290229051899</v>
      </c>
      <c r="AP37" s="35">
        <f t="shared" si="100"/>
        <v>0</v>
      </c>
      <c r="AQ37" s="35">
        <f t="shared" si="100"/>
        <v>12.180746561886052</v>
      </c>
      <c r="AR37" s="35">
        <f t="shared" si="100"/>
        <v>-1.2631054092916854</v>
      </c>
      <c r="AS37" s="1"/>
      <c r="AT37" s="1"/>
      <c r="AU37" s="1"/>
      <c r="AV37" s="1"/>
      <c r="AW37" s="36">
        <v>544</v>
      </c>
      <c r="AX37" s="36">
        <v>1581</v>
      </c>
      <c r="AY37" s="36">
        <v>0</v>
      </c>
      <c r="AZ37" s="36">
        <v>1102</v>
      </c>
      <c r="BA37" s="36">
        <v>0</v>
      </c>
      <c r="BB37" s="36">
        <v>0</v>
      </c>
      <c r="BC37" s="1">
        <v>222</v>
      </c>
      <c r="BD37" s="1"/>
      <c r="BE37" s="35">
        <f t="shared" ref="BE37:BK37" si="101">(AW37/SUM($AW37:$BC37))*100</f>
        <v>15.772687735575531</v>
      </c>
      <c r="BF37" s="35">
        <f t="shared" si="101"/>
        <v>45.839373731516382</v>
      </c>
      <c r="BG37" s="35">
        <f t="shared" si="101"/>
        <v>0</v>
      </c>
      <c r="BH37" s="35">
        <f t="shared" si="101"/>
        <v>31.951290229051899</v>
      </c>
      <c r="BI37" s="35">
        <f t="shared" si="101"/>
        <v>0</v>
      </c>
      <c r="BJ37" s="35">
        <f t="shared" si="101"/>
        <v>0</v>
      </c>
      <c r="BK37" s="35">
        <f t="shared" si="101"/>
        <v>6.4366483038561908</v>
      </c>
      <c r="BL37" s="1"/>
    </row>
    <row r="38" spans="1:64" ht="13">
      <c r="A38" s="28" t="s">
        <v>52</v>
      </c>
      <c r="B38" s="62" t="str">
        <f>INDEX([1]Sheet2!$B:$B,MATCH(C38,[1]Sheet2!$A:$A,0))</f>
        <v>E05000031</v>
      </c>
      <c r="C38" s="28" t="s">
        <v>57</v>
      </c>
      <c r="D38" s="29"/>
      <c r="E38" s="30">
        <v>3</v>
      </c>
      <c r="F38" s="32"/>
      <c r="G38" s="31">
        <v>3</v>
      </c>
      <c r="H38" s="32"/>
      <c r="I38" s="32"/>
      <c r="J38" s="32"/>
      <c r="K38" s="32"/>
      <c r="L38" s="32"/>
      <c r="M38" s="10"/>
      <c r="N38" s="32"/>
      <c r="O38" s="31">
        <v>3</v>
      </c>
      <c r="P38" s="32"/>
      <c r="Q38" s="32"/>
      <c r="R38" s="32"/>
      <c r="S38" s="32"/>
      <c r="T38" s="32"/>
      <c r="U38" s="1"/>
      <c r="V38" s="28">
        <v>564</v>
      </c>
      <c r="W38" s="28">
        <v>1678</v>
      </c>
      <c r="X38" s="34"/>
      <c r="Y38" s="34"/>
      <c r="Z38" s="34"/>
      <c r="AA38" s="34"/>
      <c r="AB38" s="34">
        <v>0</v>
      </c>
      <c r="AC38" s="1"/>
      <c r="AD38" s="35">
        <f t="shared" ref="AD38:AJ38" si="102">(V38/SUM($V38:$AB38))*100</f>
        <v>25.156110615521854</v>
      </c>
      <c r="AE38" s="35">
        <f t="shared" si="102"/>
        <v>74.843889384478146</v>
      </c>
      <c r="AF38" s="35">
        <f t="shared" si="102"/>
        <v>0</v>
      </c>
      <c r="AG38" s="35">
        <f t="shared" si="102"/>
        <v>0</v>
      </c>
      <c r="AH38" s="35">
        <f t="shared" si="102"/>
        <v>0</v>
      </c>
      <c r="AI38" s="35">
        <f t="shared" si="102"/>
        <v>0</v>
      </c>
      <c r="AJ38" s="35">
        <f t="shared" si="102"/>
        <v>0</v>
      </c>
      <c r="AK38" s="1"/>
      <c r="AL38" s="35">
        <f t="shared" ref="AL38:AR38" si="103">AD38-BE38</f>
        <v>15.838603197124227</v>
      </c>
      <c r="AM38" s="35">
        <f t="shared" si="103"/>
        <v>24.665847841451438</v>
      </c>
      <c r="AN38" s="35">
        <f t="shared" si="103"/>
        <v>-7.6261127596439175</v>
      </c>
      <c r="AO38" s="35">
        <f t="shared" si="103"/>
        <v>-24.688427299703264</v>
      </c>
      <c r="AP38" s="35">
        <f t="shared" si="103"/>
        <v>0</v>
      </c>
      <c r="AQ38" s="35">
        <f t="shared" si="103"/>
        <v>0</v>
      </c>
      <c r="AR38" s="35">
        <f t="shared" si="103"/>
        <v>-8.1899109792284861</v>
      </c>
      <c r="AS38" s="1"/>
      <c r="AT38" s="1"/>
      <c r="AU38" s="1"/>
      <c r="AV38" s="1"/>
      <c r="AW38" s="36">
        <v>314</v>
      </c>
      <c r="AX38" s="36">
        <v>1691</v>
      </c>
      <c r="AY38" s="36">
        <v>257</v>
      </c>
      <c r="AZ38" s="36">
        <v>832</v>
      </c>
      <c r="BA38" s="36">
        <v>0</v>
      </c>
      <c r="BB38" s="36">
        <v>0</v>
      </c>
      <c r="BC38" s="1">
        <v>276</v>
      </c>
      <c r="BD38" s="1"/>
      <c r="BE38" s="35">
        <f t="shared" ref="BE38:BK38" si="104">(AW38/SUM($AW38:$BC38))*100</f>
        <v>9.3175074183976268</v>
      </c>
      <c r="BF38" s="35">
        <f t="shared" si="104"/>
        <v>50.178041543026708</v>
      </c>
      <c r="BG38" s="35">
        <f t="shared" si="104"/>
        <v>7.6261127596439175</v>
      </c>
      <c r="BH38" s="35">
        <f t="shared" si="104"/>
        <v>24.688427299703264</v>
      </c>
      <c r="BI38" s="35">
        <f t="shared" si="104"/>
        <v>0</v>
      </c>
      <c r="BJ38" s="35">
        <f t="shared" si="104"/>
        <v>0</v>
      </c>
      <c r="BK38" s="35">
        <f t="shared" si="104"/>
        <v>8.1899109792284861</v>
      </c>
      <c r="BL38" s="1"/>
    </row>
    <row r="39" spans="1:64" ht="13">
      <c r="A39" s="28" t="s">
        <v>52</v>
      </c>
      <c r="B39" s="62" t="str">
        <f>INDEX([1]Sheet2!$B:$B,MATCH(C39,[1]Sheet2!$A:$A,0))</f>
        <v>E05000032</v>
      </c>
      <c r="C39" s="28" t="s">
        <v>58</v>
      </c>
      <c r="D39" s="29"/>
      <c r="E39" s="30">
        <v>3</v>
      </c>
      <c r="F39" s="32"/>
      <c r="G39" s="31">
        <v>3</v>
      </c>
      <c r="H39" s="32"/>
      <c r="I39" s="32"/>
      <c r="J39" s="32"/>
      <c r="K39" s="32"/>
      <c r="L39" s="32"/>
      <c r="M39" s="10"/>
      <c r="N39" s="32"/>
      <c r="O39" s="31">
        <v>3</v>
      </c>
      <c r="P39" s="32"/>
      <c r="Q39" s="32"/>
      <c r="R39" s="32"/>
      <c r="S39" s="32"/>
      <c r="T39" s="32"/>
      <c r="U39" s="1"/>
      <c r="V39" s="28">
        <v>345</v>
      </c>
      <c r="W39" s="28">
        <v>1560</v>
      </c>
      <c r="X39" s="34"/>
      <c r="Y39" s="34"/>
      <c r="Z39" s="34"/>
      <c r="AA39" s="34"/>
      <c r="AB39" s="34">
        <v>0</v>
      </c>
      <c r="AC39" s="1"/>
      <c r="AD39" s="35">
        <f t="shared" ref="AD39:AJ39" si="105">(V39/SUM($V39:$AB39))*100</f>
        <v>18.110236220472441</v>
      </c>
      <c r="AE39" s="35">
        <f t="shared" si="105"/>
        <v>81.889763779527556</v>
      </c>
      <c r="AF39" s="35">
        <f t="shared" si="105"/>
        <v>0</v>
      </c>
      <c r="AG39" s="35">
        <f t="shared" si="105"/>
        <v>0</v>
      </c>
      <c r="AH39" s="35">
        <f t="shared" si="105"/>
        <v>0</v>
      </c>
      <c r="AI39" s="35">
        <f t="shared" si="105"/>
        <v>0</v>
      </c>
      <c r="AJ39" s="35">
        <f t="shared" si="105"/>
        <v>0</v>
      </c>
      <c r="AK39" s="1"/>
      <c r="AL39" s="35">
        <f t="shared" ref="AL39:AR39" si="106">AD39-BE39</f>
        <v>9.2054588399069548</v>
      </c>
      <c r="AM39" s="35">
        <f t="shared" si="106"/>
        <v>17.63887005187074</v>
      </c>
      <c r="AN39" s="35">
        <f t="shared" si="106"/>
        <v>0</v>
      </c>
      <c r="AO39" s="35">
        <f t="shared" si="106"/>
        <v>-14.754631134221643</v>
      </c>
      <c r="AP39" s="35">
        <f t="shared" si="106"/>
        <v>0</v>
      </c>
      <c r="AQ39" s="35">
        <f t="shared" si="106"/>
        <v>-7.3448163795905099</v>
      </c>
      <c r="AR39" s="35">
        <f t="shared" si="106"/>
        <v>-4.7448813779655508</v>
      </c>
      <c r="AS39" s="1"/>
      <c r="AT39" s="1"/>
      <c r="AU39" s="1"/>
      <c r="AV39" s="1"/>
      <c r="AW39" s="36">
        <v>274</v>
      </c>
      <c r="AX39" s="36">
        <v>1977</v>
      </c>
      <c r="AY39" s="36">
        <v>0</v>
      </c>
      <c r="AZ39" s="36">
        <v>454</v>
      </c>
      <c r="BA39" s="36">
        <v>0</v>
      </c>
      <c r="BB39" s="36">
        <v>226</v>
      </c>
      <c r="BC39" s="1">
        <v>146</v>
      </c>
      <c r="BD39" s="1"/>
      <c r="BE39" s="35">
        <f t="shared" ref="BE39:BK39" si="107">(AW39/SUM($AW39:$BC39))*100</f>
        <v>8.904777380565486</v>
      </c>
      <c r="BF39" s="35">
        <f t="shared" si="107"/>
        <v>64.250893727656816</v>
      </c>
      <c r="BG39" s="35">
        <f t="shared" si="107"/>
        <v>0</v>
      </c>
      <c r="BH39" s="35">
        <f t="shared" si="107"/>
        <v>14.754631134221643</v>
      </c>
      <c r="BI39" s="35">
        <f t="shared" si="107"/>
        <v>0</v>
      </c>
      <c r="BJ39" s="35">
        <f t="shared" si="107"/>
        <v>7.3448163795905099</v>
      </c>
      <c r="BK39" s="35">
        <f t="shared" si="107"/>
        <v>4.7448813779655508</v>
      </c>
      <c r="BL39" s="1"/>
    </row>
    <row r="40" spans="1:64" ht="13">
      <c r="A40" s="28" t="s">
        <v>52</v>
      </c>
      <c r="B40" s="62" t="str">
        <f>INDEX([1]Sheet2!$B:$B,MATCH(C40,[1]Sheet2!$A:$A,0))</f>
        <v>E05000033</v>
      </c>
      <c r="C40" s="28" t="s">
        <v>59</v>
      </c>
      <c r="D40" s="29"/>
      <c r="E40" s="30">
        <v>3</v>
      </c>
      <c r="F40" s="32"/>
      <c r="G40" s="31">
        <v>3</v>
      </c>
      <c r="H40" s="32"/>
      <c r="I40" s="32"/>
      <c r="J40" s="32"/>
      <c r="K40" s="32"/>
      <c r="L40" s="32"/>
      <c r="M40" s="10"/>
      <c r="N40" s="32"/>
      <c r="O40" s="31">
        <v>3</v>
      </c>
      <c r="P40" s="32"/>
      <c r="Q40" s="32"/>
      <c r="R40" s="32"/>
      <c r="S40" s="32"/>
      <c r="T40" s="32"/>
      <c r="U40" s="1"/>
      <c r="V40" s="28">
        <v>586</v>
      </c>
      <c r="W40" s="28">
        <v>1450</v>
      </c>
      <c r="X40" s="34"/>
      <c r="Y40" s="34"/>
      <c r="Z40" s="34"/>
      <c r="AA40" s="34"/>
      <c r="AB40" s="34">
        <v>0</v>
      </c>
      <c r="AC40" s="1"/>
      <c r="AD40" s="35">
        <f t="shared" ref="AD40:AJ40" si="108">(V40/SUM($V40:$AB40))*100</f>
        <v>28.781925343811395</v>
      </c>
      <c r="AE40" s="35">
        <f t="shared" si="108"/>
        <v>71.218074656188605</v>
      </c>
      <c r="AF40" s="35">
        <f t="shared" si="108"/>
        <v>0</v>
      </c>
      <c r="AG40" s="35">
        <f t="shared" si="108"/>
        <v>0</v>
      </c>
      <c r="AH40" s="35">
        <f t="shared" si="108"/>
        <v>0</v>
      </c>
      <c r="AI40" s="35">
        <f t="shared" si="108"/>
        <v>0</v>
      </c>
      <c r="AJ40" s="35">
        <f t="shared" si="108"/>
        <v>0</v>
      </c>
      <c r="AK40" s="1"/>
      <c r="AL40" s="35">
        <f t="shared" ref="AL40:AR40" si="109">AD40-BE40</f>
        <v>21.793474055685842</v>
      </c>
      <c r="AM40" s="35">
        <f t="shared" si="109"/>
        <v>26.26693459104203</v>
      </c>
      <c r="AN40" s="35">
        <f t="shared" si="109"/>
        <v>-3.8791827065442699</v>
      </c>
      <c r="AO40" s="35">
        <f t="shared" si="109"/>
        <v>-30.293159609120522</v>
      </c>
      <c r="AP40" s="35">
        <f t="shared" si="109"/>
        <v>0</v>
      </c>
      <c r="AQ40" s="35">
        <f t="shared" si="109"/>
        <v>0</v>
      </c>
      <c r="AR40" s="35">
        <f t="shared" si="109"/>
        <v>-13.888066331063072</v>
      </c>
      <c r="AS40" s="1"/>
      <c r="AT40" s="1"/>
      <c r="AU40" s="1"/>
      <c r="AV40" s="1"/>
      <c r="AW40" s="36">
        <v>236</v>
      </c>
      <c r="AX40" s="36">
        <v>1518</v>
      </c>
      <c r="AY40" s="36">
        <v>131</v>
      </c>
      <c r="AZ40" s="36">
        <v>1023</v>
      </c>
      <c r="BA40" s="36">
        <v>0</v>
      </c>
      <c r="BB40" s="36">
        <v>0</v>
      </c>
      <c r="BC40" s="1">
        <v>469</v>
      </c>
      <c r="BD40" s="1"/>
      <c r="BE40" s="35">
        <f t="shared" ref="BE40:BK40" si="110">(AW40/SUM($AW40:$BC40))*100</f>
        <v>6.9884512881255549</v>
      </c>
      <c r="BF40" s="35">
        <f t="shared" si="110"/>
        <v>44.951140065146575</v>
      </c>
      <c r="BG40" s="35">
        <f t="shared" si="110"/>
        <v>3.8791827065442699</v>
      </c>
      <c r="BH40" s="35">
        <f t="shared" si="110"/>
        <v>30.293159609120522</v>
      </c>
      <c r="BI40" s="35">
        <f t="shared" si="110"/>
        <v>0</v>
      </c>
      <c r="BJ40" s="35">
        <f t="shared" si="110"/>
        <v>0</v>
      </c>
      <c r="BK40" s="35">
        <f t="shared" si="110"/>
        <v>13.888066331063072</v>
      </c>
      <c r="BL40" s="1"/>
    </row>
    <row r="41" spans="1:64" ht="13">
      <c r="A41" s="28" t="s">
        <v>52</v>
      </c>
      <c r="B41" s="62" t="str">
        <f>INDEX([1]Sheet2!$B:$B,MATCH(C41,[1]Sheet2!$A:$A,0))</f>
        <v>E05000034</v>
      </c>
      <c r="C41" s="28" t="s">
        <v>60</v>
      </c>
      <c r="D41" s="29"/>
      <c r="E41" s="30">
        <v>3</v>
      </c>
      <c r="F41" s="32"/>
      <c r="G41" s="31">
        <v>3</v>
      </c>
      <c r="H41" s="32"/>
      <c r="I41" s="32"/>
      <c r="J41" s="32"/>
      <c r="K41" s="32"/>
      <c r="L41" s="32"/>
      <c r="M41" s="10"/>
      <c r="N41" s="32"/>
      <c r="O41" s="31">
        <v>3</v>
      </c>
      <c r="P41" s="32"/>
      <c r="Q41" s="32"/>
      <c r="R41" s="32"/>
      <c r="S41" s="32"/>
      <c r="T41" s="32"/>
      <c r="U41" s="1"/>
      <c r="V41" s="28">
        <v>486</v>
      </c>
      <c r="W41" s="28">
        <v>1326</v>
      </c>
      <c r="X41" s="34"/>
      <c r="Y41" s="34"/>
      <c r="Z41" s="34"/>
      <c r="AA41" s="34"/>
      <c r="AB41" s="34">
        <v>0</v>
      </c>
      <c r="AC41" s="1"/>
      <c r="AD41" s="35">
        <f t="shared" ref="AD41:AJ41" si="111">(V41/SUM($V41:$AB41))*100</f>
        <v>26.82119205298013</v>
      </c>
      <c r="AE41" s="35">
        <f t="shared" si="111"/>
        <v>73.178807947019862</v>
      </c>
      <c r="AF41" s="35">
        <f t="shared" si="111"/>
        <v>0</v>
      </c>
      <c r="AG41" s="35">
        <f t="shared" si="111"/>
        <v>0</v>
      </c>
      <c r="AH41" s="35">
        <f t="shared" si="111"/>
        <v>0</v>
      </c>
      <c r="AI41" s="35">
        <f t="shared" si="111"/>
        <v>0</v>
      </c>
      <c r="AJ41" s="35">
        <f t="shared" si="111"/>
        <v>0</v>
      </c>
      <c r="AK41" s="1"/>
      <c r="AL41" s="35">
        <f t="shared" ref="AL41:AR41" si="112">AD41-BE41</f>
        <v>16.165454348062099</v>
      </c>
      <c r="AM41" s="35">
        <f t="shared" si="112"/>
        <v>22.642868476654165</v>
      </c>
      <c r="AN41" s="35">
        <f t="shared" si="112"/>
        <v>-6.6204287515762923</v>
      </c>
      <c r="AO41" s="35">
        <f t="shared" si="112"/>
        <v>-32.187894073139972</v>
      </c>
      <c r="AP41" s="35">
        <f t="shared" si="112"/>
        <v>0</v>
      </c>
      <c r="AQ41" s="35">
        <f t="shared" si="112"/>
        <v>0</v>
      </c>
      <c r="AR41" s="35">
        <f t="shared" si="112"/>
        <v>0</v>
      </c>
      <c r="AS41" s="1"/>
      <c r="AT41" s="1"/>
      <c r="AU41" s="1"/>
      <c r="AV41" s="1"/>
      <c r="AW41" s="36">
        <v>338</v>
      </c>
      <c r="AX41" s="36">
        <v>1603</v>
      </c>
      <c r="AY41" s="36">
        <v>210</v>
      </c>
      <c r="AZ41" s="36">
        <v>1021</v>
      </c>
      <c r="BA41" s="36">
        <v>0</v>
      </c>
      <c r="BB41" s="36">
        <v>0</v>
      </c>
      <c r="BC41" s="1">
        <v>0</v>
      </c>
      <c r="BD41" s="1"/>
      <c r="BE41" s="35">
        <f t="shared" ref="BE41:BK41" si="113">(AW41/SUM($AW41:$BC41))*100</f>
        <v>10.655737704918032</v>
      </c>
      <c r="BF41" s="35">
        <f t="shared" si="113"/>
        <v>50.535939470365697</v>
      </c>
      <c r="BG41" s="35">
        <f t="shared" si="113"/>
        <v>6.6204287515762923</v>
      </c>
      <c r="BH41" s="35">
        <f t="shared" si="113"/>
        <v>32.187894073139972</v>
      </c>
      <c r="BI41" s="35">
        <f t="shared" si="113"/>
        <v>0</v>
      </c>
      <c r="BJ41" s="35">
        <f t="shared" si="113"/>
        <v>0</v>
      </c>
      <c r="BK41" s="35">
        <f t="shared" si="113"/>
        <v>0</v>
      </c>
      <c r="BL41" s="1"/>
    </row>
    <row r="42" spans="1:64" ht="13">
      <c r="A42" s="28" t="s">
        <v>52</v>
      </c>
      <c r="B42" s="62" t="str">
        <f>INDEX([1]Sheet2!$B:$B,MATCH(C42,[1]Sheet2!$A:$A,0))</f>
        <v>E05000035</v>
      </c>
      <c r="C42" s="28" t="s">
        <v>61</v>
      </c>
      <c r="D42" s="29"/>
      <c r="E42" s="30">
        <v>3</v>
      </c>
      <c r="F42" s="32"/>
      <c r="G42" s="31">
        <v>3</v>
      </c>
      <c r="H42" s="32"/>
      <c r="I42" s="32"/>
      <c r="J42" s="32"/>
      <c r="K42" s="32"/>
      <c r="L42" s="32"/>
      <c r="M42" s="10"/>
      <c r="N42" s="32"/>
      <c r="O42" s="31">
        <v>3</v>
      </c>
      <c r="P42" s="32"/>
      <c r="Q42" s="32"/>
      <c r="R42" s="32"/>
      <c r="S42" s="32"/>
      <c r="T42" s="32"/>
      <c r="U42" s="1"/>
      <c r="V42" s="28">
        <v>711</v>
      </c>
      <c r="W42" s="28">
        <v>2724</v>
      </c>
      <c r="X42" s="34"/>
      <c r="Y42" s="34"/>
      <c r="Z42" s="34"/>
      <c r="AA42" s="34"/>
      <c r="AB42" s="34">
        <v>0</v>
      </c>
      <c r="AC42" s="1"/>
      <c r="AD42" s="35">
        <f t="shared" ref="AD42:AJ42" si="114">(V42/SUM($V42:$AB42))*100</f>
        <v>20.698689956331879</v>
      </c>
      <c r="AE42" s="35">
        <f t="shared" si="114"/>
        <v>79.301310043668124</v>
      </c>
      <c r="AF42" s="35">
        <f t="shared" si="114"/>
        <v>0</v>
      </c>
      <c r="AG42" s="35">
        <f t="shared" si="114"/>
        <v>0</v>
      </c>
      <c r="AH42" s="35">
        <f t="shared" si="114"/>
        <v>0</v>
      </c>
      <c r="AI42" s="35">
        <f t="shared" si="114"/>
        <v>0</v>
      </c>
      <c r="AJ42" s="35">
        <f t="shared" si="114"/>
        <v>0</v>
      </c>
      <c r="AK42" s="1"/>
      <c r="AL42" s="35">
        <f t="shared" ref="AL42:AR42" si="115">AD42-BE42</f>
        <v>3.1108535067736298</v>
      </c>
      <c r="AM42" s="35">
        <f t="shared" si="115"/>
        <v>32.290831309334855</v>
      </c>
      <c r="AN42" s="35">
        <f t="shared" si="115"/>
        <v>-5.6502979247996716</v>
      </c>
      <c r="AO42" s="35">
        <f t="shared" si="115"/>
        <v>-12.8004931169098</v>
      </c>
      <c r="AP42" s="35">
        <f t="shared" si="115"/>
        <v>-5.8146702280665705</v>
      </c>
      <c r="AQ42" s="35">
        <f t="shared" si="115"/>
        <v>-5.5475652352578591</v>
      </c>
      <c r="AR42" s="35">
        <f t="shared" si="115"/>
        <v>-5.5886583110745836</v>
      </c>
      <c r="AS42" s="1"/>
      <c r="AT42" s="1"/>
      <c r="AU42" s="1"/>
      <c r="AV42" s="1"/>
      <c r="AW42" s="36">
        <v>856</v>
      </c>
      <c r="AX42" s="36">
        <v>2288</v>
      </c>
      <c r="AY42" s="36">
        <v>275</v>
      </c>
      <c r="AZ42" s="36">
        <v>623</v>
      </c>
      <c r="BA42" s="36">
        <v>283</v>
      </c>
      <c r="BB42" s="36">
        <v>270</v>
      </c>
      <c r="BC42" s="1">
        <v>272</v>
      </c>
      <c r="BD42" s="1"/>
      <c r="BE42" s="35">
        <f t="shared" ref="BE42:BK42" si="116">(AW42/SUM($AW42:$BC42))*100</f>
        <v>17.58783644955825</v>
      </c>
      <c r="BF42" s="35">
        <f t="shared" si="116"/>
        <v>47.010478734333269</v>
      </c>
      <c r="BG42" s="35">
        <f t="shared" si="116"/>
        <v>5.6502979247996716</v>
      </c>
      <c r="BH42" s="35">
        <f t="shared" si="116"/>
        <v>12.8004931169098</v>
      </c>
      <c r="BI42" s="35">
        <f t="shared" si="116"/>
        <v>5.8146702280665705</v>
      </c>
      <c r="BJ42" s="35">
        <f t="shared" si="116"/>
        <v>5.5475652352578591</v>
      </c>
      <c r="BK42" s="35">
        <f t="shared" si="116"/>
        <v>5.5886583110745836</v>
      </c>
      <c r="BL42" s="1"/>
    </row>
    <row r="43" spans="1:64" ht="13">
      <c r="A43" s="28" t="s">
        <v>52</v>
      </c>
      <c r="B43" s="62" t="str">
        <f>INDEX([1]Sheet2!$B:$B,MATCH(C43,[1]Sheet2!$A:$A,0))</f>
        <v>E05000036</v>
      </c>
      <c r="C43" s="28" t="s">
        <v>62</v>
      </c>
      <c r="D43" s="29"/>
      <c r="E43" s="30">
        <v>3</v>
      </c>
      <c r="F43" s="32"/>
      <c r="G43" s="31">
        <v>3</v>
      </c>
      <c r="H43" s="32"/>
      <c r="I43" s="32"/>
      <c r="J43" s="32"/>
      <c r="K43" s="32"/>
      <c r="L43" s="32"/>
      <c r="M43" s="10"/>
      <c r="N43" s="32"/>
      <c r="O43" s="31">
        <v>3</v>
      </c>
      <c r="P43" s="32"/>
      <c r="Q43" s="32"/>
      <c r="R43" s="32"/>
      <c r="S43" s="32"/>
      <c r="T43" s="32"/>
      <c r="U43" s="1"/>
      <c r="V43" s="28">
        <v>541</v>
      </c>
      <c r="W43" s="28">
        <v>1352</v>
      </c>
      <c r="X43" s="34"/>
      <c r="Y43" s="34"/>
      <c r="Z43" s="34"/>
      <c r="AA43" s="34"/>
      <c r="AB43" s="34">
        <v>0</v>
      </c>
      <c r="AC43" s="1"/>
      <c r="AD43" s="35">
        <f t="shared" ref="AD43:AJ43" si="117">(V43/SUM($V43:$AB43))*100</f>
        <v>28.578975171685155</v>
      </c>
      <c r="AE43" s="35">
        <f t="shared" si="117"/>
        <v>71.421024828314856</v>
      </c>
      <c r="AF43" s="35">
        <f t="shared" si="117"/>
        <v>0</v>
      </c>
      <c r="AG43" s="35">
        <f t="shared" si="117"/>
        <v>0</v>
      </c>
      <c r="AH43" s="35">
        <f t="shared" si="117"/>
        <v>0</v>
      </c>
      <c r="AI43" s="35">
        <f t="shared" si="117"/>
        <v>0</v>
      </c>
      <c r="AJ43" s="35">
        <f t="shared" si="117"/>
        <v>0</v>
      </c>
      <c r="AK43" s="1"/>
      <c r="AL43" s="35">
        <f t="shared" ref="AL43:AR43" si="118">AD43-BE43</f>
        <v>20.611855348732263</v>
      </c>
      <c r="AM43" s="35">
        <f t="shared" si="118"/>
        <v>32.944894572228861</v>
      </c>
      <c r="AN43" s="35">
        <f t="shared" si="118"/>
        <v>0</v>
      </c>
      <c r="AO43" s="35">
        <f t="shared" si="118"/>
        <v>-33.544103699019914</v>
      </c>
      <c r="AP43" s="35">
        <f t="shared" si="118"/>
        <v>-11.160290863104647</v>
      </c>
      <c r="AQ43" s="35">
        <f t="shared" si="118"/>
        <v>0</v>
      </c>
      <c r="AR43" s="35">
        <f t="shared" si="118"/>
        <v>-8.8523553588365473</v>
      </c>
      <c r="AS43" s="1"/>
      <c r="AT43" s="1"/>
      <c r="AU43" s="1"/>
      <c r="AV43" s="1"/>
      <c r="AW43" s="36">
        <v>252</v>
      </c>
      <c r="AX43" s="36">
        <v>1217</v>
      </c>
      <c r="AY43" s="36">
        <v>0</v>
      </c>
      <c r="AZ43" s="36">
        <v>1061</v>
      </c>
      <c r="BA43" s="36">
        <v>353</v>
      </c>
      <c r="BB43" s="36">
        <v>0</v>
      </c>
      <c r="BC43" s="1">
        <v>280</v>
      </c>
      <c r="BD43" s="1"/>
      <c r="BE43" s="35">
        <f t="shared" ref="BE43:BK43" si="119">(AW43/SUM($AW43:$BC43))*100</f>
        <v>7.9671198229528919</v>
      </c>
      <c r="BF43" s="35">
        <f t="shared" si="119"/>
        <v>38.476130256085995</v>
      </c>
      <c r="BG43" s="35">
        <f t="shared" si="119"/>
        <v>0</v>
      </c>
      <c r="BH43" s="35">
        <f t="shared" si="119"/>
        <v>33.544103699019914</v>
      </c>
      <c r="BI43" s="35">
        <f t="shared" si="119"/>
        <v>11.160290863104647</v>
      </c>
      <c r="BJ43" s="35">
        <f t="shared" si="119"/>
        <v>0</v>
      </c>
      <c r="BK43" s="35">
        <f t="shared" si="119"/>
        <v>8.8523553588365473</v>
      </c>
      <c r="BL43" s="1"/>
    </row>
    <row r="44" spans="1:64" ht="13">
      <c r="A44" s="28" t="s">
        <v>52</v>
      </c>
      <c r="B44" s="62" t="str">
        <f>INDEX([1]Sheet2!$B:$B,MATCH(C44,[1]Sheet2!$A:$A,0))</f>
        <v>E05000037</v>
      </c>
      <c r="C44" s="28" t="s">
        <v>63</v>
      </c>
      <c r="D44" s="29"/>
      <c r="E44" s="30">
        <v>3</v>
      </c>
      <c r="F44" s="32"/>
      <c r="G44" s="31">
        <v>3</v>
      </c>
      <c r="H44" s="32"/>
      <c r="I44" s="32"/>
      <c r="J44" s="32"/>
      <c r="K44" s="32"/>
      <c r="L44" s="32"/>
      <c r="M44" s="10"/>
      <c r="N44" s="32"/>
      <c r="O44" s="31">
        <v>3</v>
      </c>
      <c r="P44" s="32"/>
      <c r="Q44" s="32"/>
      <c r="R44" s="32"/>
      <c r="S44" s="32"/>
      <c r="T44" s="32"/>
      <c r="U44" s="1"/>
      <c r="V44" s="28">
        <v>488</v>
      </c>
      <c r="W44" s="28">
        <v>1287</v>
      </c>
      <c r="X44" s="34"/>
      <c r="Y44" s="34"/>
      <c r="Z44" s="34"/>
      <c r="AA44" s="34"/>
      <c r="AB44" s="34">
        <v>0</v>
      </c>
      <c r="AC44" s="1"/>
      <c r="AD44" s="35">
        <f t="shared" ref="AD44:AJ44" si="120">(V44/SUM($V44:$AB44))*100</f>
        <v>27.492957746478876</v>
      </c>
      <c r="AE44" s="35">
        <f t="shared" si="120"/>
        <v>72.507042253521121</v>
      </c>
      <c r="AF44" s="35">
        <f t="shared" si="120"/>
        <v>0</v>
      </c>
      <c r="AG44" s="35">
        <f t="shared" si="120"/>
        <v>0</v>
      </c>
      <c r="AH44" s="35">
        <f t="shared" si="120"/>
        <v>0</v>
      </c>
      <c r="AI44" s="35">
        <f t="shared" si="120"/>
        <v>0</v>
      </c>
      <c r="AJ44" s="35">
        <f t="shared" si="120"/>
        <v>0</v>
      </c>
      <c r="AK44" s="1"/>
      <c r="AL44" s="35">
        <f t="shared" ref="AL44:AR44" si="121">AD44-BE44</f>
        <v>17.395634145505639</v>
      </c>
      <c r="AM44" s="35">
        <f t="shared" si="121"/>
        <v>19.100716219457865</v>
      </c>
      <c r="AN44" s="35">
        <f t="shared" si="121"/>
        <v>0</v>
      </c>
      <c r="AO44" s="35">
        <f t="shared" si="121"/>
        <v>-36.496350364963504</v>
      </c>
      <c r="AP44" s="35">
        <f t="shared" si="121"/>
        <v>0</v>
      </c>
      <c r="AQ44" s="35">
        <f t="shared" si="121"/>
        <v>0</v>
      </c>
      <c r="AR44" s="35">
        <f t="shared" si="121"/>
        <v>0</v>
      </c>
      <c r="AS44" s="1"/>
      <c r="AT44" s="1"/>
      <c r="AU44" s="1"/>
      <c r="AV44" s="1"/>
      <c r="AW44" s="36">
        <v>249</v>
      </c>
      <c r="AX44" s="36">
        <v>1317</v>
      </c>
      <c r="AY44" s="36">
        <v>0</v>
      </c>
      <c r="AZ44" s="36">
        <v>900</v>
      </c>
      <c r="BA44" s="36">
        <v>0</v>
      </c>
      <c r="BB44" s="36">
        <v>0</v>
      </c>
      <c r="BC44" s="1">
        <v>0</v>
      </c>
      <c r="BD44" s="1"/>
      <c r="BE44" s="35">
        <f t="shared" ref="BE44:BK44" si="122">(AW44/SUM($AW44:$BC44))*100</f>
        <v>10.097323600973237</v>
      </c>
      <c r="BF44" s="35">
        <f t="shared" si="122"/>
        <v>53.406326034063255</v>
      </c>
      <c r="BG44" s="35">
        <f t="shared" si="122"/>
        <v>0</v>
      </c>
      <c r="BH44" s="35">
        <f t="shared" si="122"/>
        <v>36.496350364963504</v>
      </c>
      <c r="BI44" s="35">
        <f t="shared" si="122"/>
        <v>0</v>
      </c>
      <c r="BJ44" s="35">
        <f t="shared" si="122"/>
        <v>0</v>
      </c>
      <c r="BK44" s="35">
        <f t="shared" si="122"/>
        <v>0</v>
      </c>
      <c r="BL44" s="1"/>
    </row>
    <row r="45" spans="1:64" ht="13">
      <c r="A45" s="28" t="s">
        <v>52</v>
      </c>
      <c r="B45" s="62" t="str">
        <f>INDEX([1]Sheet2!$B:$B,MATCH(C45,[1]Sheet2!$A:$A,0))</f>
        <v>E05000038</v>
      </c>
      <c r="C45" s="28" t="s">
        <v>64</v>
      </c>
      <c r="D45" s="29"/>
      <c r="E45" s="30">
        <v>3</v>
      </c>
      <c r="F45" s="32"/>
      <c r="G45" s="31">
        <v>3</v>
      </c>
      <c r="H45" s="32"/>
      <c r="I45" s="32"/>
      <c r="J45" s="32"/>
      <c r="K45" s="32"/>
      <c r="L45" s="32"/>
      <c r="M45" s="10"/>
      <c r="N45" s="32"/>
      <c r="O45" s="31">
        <v>3</v>
      </c>
      <c r="P45" s="32"/>
      <c r="Q45" s="32"/>
      <c r="R45" s="32"/>
      <c r="S45" s="32"/>
      <c r="T45" s="32"/>
      <c r="U45" s="1"/>
      <c r="V45" s="28">
        <v>429</v>
      </c>
      <c r="W45" s="28">
        <v>1525</v>
      </c>
      <c r="X45" s="34"/>
      <c r="Y45" s="34"/>
      <c r="Z45" s="34"/>
      <c r="AA45" s="34"/>
      <c r="AB45" s="34">
        <v>0</v>
      </c>
      <c r="AC45" s="1"/>
      <c r="AD45" s="35">
        <f t="shared" ref="AD45:AJ45" si="123">(V45/SUM($V45:$AB45))*100</f>
        <v>21.954964176049131</v>
      </c>
      <c r="AE45" s="35">
        <f t="shared" si="123"/>
        <v>78.045035823950869</v>
      </c>
      <c r="AF45" s="35">
        <f t="shared" si="123"/>
        <v>0</v>
      </c>
      <c r="AG45" s="35">
        <f t="shared" si="123"/>
        <v>0</v>
      </c>
      <c r="AH45" s="35">
        <f t="shared" si="123"/>
        <v>0</v>
      </c>
      <c r="AI45" s="35">
        <f t="shared" si="123"/>
        <v>0</v>
      </c>
      <c r="AJ45" s="35">
        <f t="shared" si="123"/>
        <v>0</v>
      </c>
      <c r="AK45" s="1"/>
      <c r="AL45" s="35">
        <f t="shared" ref="AL45:AR45" si="124">AD45-BE45</f>
        <v>10.871048092133046</v>
      </c>
      <c r="AM45" s="35">
        <f t="shared" si="124"/>
        <v>19.723357502272549</v>
      </c>
      <c r="AN45" s="35">
        <f t="shared" si="124"/>
        <v>0</v>
      </c>
      <c r="AO45" s="35">
        <f t="shared" si="124"/>
        <v>-30.594405594405593</v>
      </c>
      <c r="AP45" s="35">
        <f t="shared" si="124"/>
        <v>0</v>
      </c>
      <c r="AQ45" s="35">
        <f t="shared" si="124"/>
        <v>0</v>
      </c>
      <c r="AR45" s="35">
        <f t="shared" si="124"/>
        <v>0</v>
      </c>
      <c r="AS45" s="1"/>
      <c r="AT45" s="1"/>
      <c r="AU45" s="1"/>
      <c r="AV45" s="1"/>
      <c r="AW45" s="36">
        <v>317</v>
      </c>
      <c r="AX45" s="36">
        <v>1668</v>
      </c>
      <c r="AY45" s="36">
        <v>0</v>
      </c>
      <c r="AZ45" s="36">
        <v>875</v>
      </c>
      <c r="BA45" s="36">
        <v>0</v>
      </c>
      <c r="BB45" s="36">
        <v>0</v>
      </c>
      <c r="BC45" s="1">
        <v>0</v>
      </c>
      <c r="BD45" s="1"/>
      <c r="BE45" s="35">
        <f t="shared" ref="BE45:BK45" si="125">(AW45/SUM($AW45:$BC45))*100</f>
        <v>11.083916083916085</v>
      </c>
      <c r="BF45" s="35">
        <f t="shared" si="125"/>
        <v>58.32167832167832</v>
      </c>
      <c r="BG45" s="35">
        <f t="shared" si="125"/>
        <v>0</v>
      </c>
      <c r="BH45" s="35">
        <f t="shared" si="125"/>
        <v>30.594405594405593</v>
      </c>
      <c r="BI45" s="35">
        <f t="shared" si="125"/>
        <v>0</v>
      </c>
      <c r="BJ45" s="35">
        <f t="shared" si="125"/>
        <v>0</v>
      </c>
      <c r="BK45" s="35">
        <f t="shared" si="125"/>
        <v>0</v>
      </c>
      <c r="BL45" s="1"/>
    </row>
    <row r="46" spans="1:64" ht="13">
      <c r="A46" s="28" t="s">
        <v>52</v>
      </c>
      <c r="B46" s="62" t="str">
        <f>INDEX([1]Sheet2!$B:$B,MATCH(C46,[1]Sheet2!$A:$A,0))</f>
        <v>E05000039</v>
      </c>
      <c r="C46" s="28" t="s">
        <v>65</v>
      </c>
      <c r="D46" s="29"/>
      <c r="E46" s="30">
        <v>3</v>
      </c>
      <c r="F46" s="32"/>
      <c r="G46" s="31">
        <v>3</v>
      </c>
      <c r="H46" s="32"/>
      <c r="I46" s="32"/>
      <c r="J46" s="32"/>
      <c r="K46" s="32"/>
      <c r="L46" s="32"/>
      <c r="M46" s="10"/>
      <c r="N46" s="32"/>
      <c r="O46" s="31">
        <v>3</v>
      </c>
      <c r="P46" s="32"/>
      <c r="Q46" s="32"/>
      <c r="R46" s="32"/>
      <c r="S46" s="32"/>
      <c r="T46" s="32"/>
      <c r="U46" s="1"/>
      <c r="V46" s="28">
        <v>413</v>
      </c>
      <c r="W46" s="28">
        <v>2020</v>
      </c>
      <c r="X46" s="34"/>
      <c r="Y46" s="34"/>
      <c r="Z46" s="34"/>
      <c r="AA46" s="34"/>
      <c r="AB46" s="34">
        <v>0</v>
      </c>
      <c r="AC46" s="1"/>
      <c r="AD46" s="35">
        <f t="shared" ref="AD46:AJ46" si="126">(V46/SUM($V46:$AB46))*100</f>
        <v>16.974928072338678</v>
      </c>
      <c r="AE46" s="35">
        <f t="shared" si="126"/>
        <v>83.025071927661315</v>
      </c>
      <c r="AF46" s="35">
        <f t="shared" si="126"/>
        <v>0</v>
      </c>
      <c r="AG46" s="35">
        <f t="shared" si="126"/>
        <v>0</v>
      </c>
      <c r="AH46" s="35">
        <f t="shared" si="126"/>
        <v>0</v>
      </c>
      <c r="AI46" s="35">
        <f t="shared" si="126"/>
        <v>0</v>
      </c>
      <c r="AJ46" s="35">
        <f t="shared" si="126"/>
        <v>0</v>
      </c>
      <c r="AK46" s="1"/>
      <c r="AL46" s="35">
        <f t="shared" ref="AL46:AR46" si="127">AD46-BE46</f>
        <v>7.9334596834875555</v>
      </c>
      <c r="AM46" s="35">
        <f t="shared" si="127"/>
        <v>24.561441744112706</v>
      </c>
      <c r="AN46" s="35">
        <f t="shared" si="127"/>
        <v>0</v>
      </c>
      <c r="AO46" s="35">
        <f t="shared" si="127"/>
        <v>-22.263766145479266</v>
      </c>
      <c r="AP46" s="35">
        <f t="shared" si="127"/>
        <v>0</v>
      </c>
      <c r="AQ46" s="35">
        <f t="shared" si="127"/>
        <v>0</v>
      </c>
      <c r="AR46" s="35">
        <f t="shared" si="127"/>
        <v>-10.231135282121006</v>
      </c>
      <c r="AS46" s="1"/>
      <c r="AT46" s="1"/>
      <c r="AU46" s="1"/>
      <c r="AV46" s="1"/>
      <c r="AW46" s="36">
        <v>266</v>
      </c>
      <c r="AX46" s="36">
        <v>1720</v>
      </c>
      <c r="AY46" s="36">
        <v>0</v>
      </c>
      <c r="AZ46" s="36">
        <v>655</v>
      </c>
      <c r="BA46" s="36">
        <v>0</v>
      </c>
      <c r="BB46" s="36">
        <v>0</v>
      </c>
      <c r="BC46" s="1">
        <v>301</v>
      </c>
      <c r="BD46" s="1"/>
      <c r="BE46" s="35">
        <f t="shared" ref="BE46:BK46" si="128">(AW46/SUM($AW46:$BC46))*100</f>
        <v>9.041468388851122</v>
      </c>
      <c r="BF46" s="35">
        <f t="shared" si="128"/>
        <v>58.463630183548609</v>
      </c>
      <c r="BG46" s="35">
        <f t="shared" si="128"/>
        <v>0</v>
      </c>
      <c r="BH46" s="35">
        <f t="shared" si="128"/>
        <v>22.263766145479266</v>
      </c>
      <c r="BI46" s="35">
        <f t="shared" si="128"/>
        <v>0</v>
      </c>
      <c r="BJ46" s="35">
        <f t="shared" si="128"/>
        <v>0</v>
      </c>
      <c r="BK46" s="35">
        <f t="shared" si="128"/>
        <v>10.231135282121006</v>
      </c>
      <c r="BL46" s="1"/>
    </row>
    <row r="47" spans="1:64" ht="13">
      <c r="A47" s="28" t="s">
        <v>52</v>
      </c>
      <c r="B47" s="62" t="str">
        <f>INDEX([1]Sheet2!$B:$B,MATCH(C47,[1]Sheet2!$A:$A,0))</f>
        <v>E05000040</v>
      </c>
      <c r="C47" s="28" t="s">
        <v>66</v>
      </c>
      <c r="D47" s="29"/>
      <c r="E47" s="30">
        <v>3</v>
      </c>
      <c r="F47" s="32"/>
      <c r="G47" s="31">
        <v>3</v>
      </c>
      <c r="H47" s="32"/>
      <c r="I47" s="32"/>
      <c r="J47" s="32"/>
      <c r="K47" s="32"/>
      <c r="L47" s="32"/>
      <c r="M47" s="10"/>
      <c r="N47" s="32"/>
      <c r="O47" s="31">
        <v>3</v>
      </c>
      <c r="P47" s="32"/>
      <c r="Q47" s="32"/>
      <c r="R47" s="32"/>
      <c r="S47" s="32"/>
      <c r="T47" s="32"/>
      <c r="U47" s="1"/>
      <c r="V47" s="28">
        <v>368</v>
      </c>
      <c r="W47" s="28">
        <v>1579</v>
      </c>
      <c r="X47" s="34"/>
      <c r="Y47" s="34"/>
      <c r="Z47" s="34"/>
      <c r="AA47" s="34"/>
      <c r="AB47" s="34">
        <v>0</v>
      </c>
      <c r="AC47" s="1"/>
      <c r="AD47" s="35">
        <f t="shared" ref="AD47:AJ47" si="129">(V47/SUM($V47:$AB47))*100</f>
        <v>18.900873138161273</v>
      </c>
      <c r="AE47" s="35">
        <f t="shared" si="129"/>
        <v>81.099126861838727</v>
      </c>
      <c r="AF47" s="35">
        <f t="shared" si="129"/>
        <v>0</v>
      </c>
      <c r="AG47" s="35">
        <f t="shared" si="129"/>
        <v>0</v>
      </c>
      <c r="AH47" s="35">
        <f t="shared" si="129"/>
        <v>0</v>
      </c>
      <c r="AI47" s="35">
        <f t="shared" si="129"/>
        <v>0</v>
      </c>
      <c r="AJ47" s="35">
        <f t="shared" si="129"/>
        <v>0</v>
      </c>
      <c r="AK47" s="1"/>
      <c r="AL47" s="35">
        <f t="shared" ref="AL47:AR47" si="130">AD47-BE47</f>
        <v>9.9124710763056036</v>
      </c>
      <c r="AM47" s="35">
        <f t="shared" si="130"/>
        <v>33.708662944312955</v>
      </c>
      <c r="AN47" s="35">
        <f t="shared" si="130"/>
        <v>0</v>
      </c>
      <c r="AO47" s="35">
        <f t="shared" si="130"/>
        <v>-32.345360824742272</v>
      </c>
      <c r="AP47" s="35">
        <f t="shared" si="130"/>
        <v>-11.275773195876289</v>
      </c>
      <c r="AQ47" s="35">
        <f t="shared" si="130"/>
        <v>0</v>
      </c>
      <c r="AR47" s="35">
        <f t="shared" si="130"/>
        <v>0</v>
      </c>
      <c r="AS47" s="1"/>
      <c r="AT47" s="1"/>
      <c r="AU47" s="1"/>
      <c r="AV47" s="1"/>
      <c r="AW47" s="36">
        <v>279</v>
      </c>
      <c r="AX47" s="36">
        <v>1471</v>
      </c>
      <c r="AY47" s="36">
        <v>0</v>
      </c>
      <c r="AZ47" s="36">
        <v>1004</v>
      </c>
      <c r="BA47" s="36">
        <v>350</v>
      </c>
      <c r="BB47" s="36">
        <v>0</v>
      </c>
      <c r="BC47" s="1">
        <v>0</v>
      </c>
      <c r="BD47" s="1"/>
      <c r="BE47" s="35">
        <f t="shared" ref="BE47:BK47" si="131">(AW47/SUM($AW47:$BC47))*100</f>
        <v>8.9884020618556697</v>
      </c>
      <c r="BF47" s="35">
        <f t="shared" si="131"/>
        <v>47.390463917525771</v>
      </c>
      <c r="BG47" s="35">
        <f t="shared" si="131"/>
        <v>0</v>
      </c>
      <c r="BH47" s="35">
        <f t="shared" si="131"/>
        <v>32.345360824742272</v>
      </c>
      <c r="BI47" s="35">
        <f t="shared" si="131"/>
        <v>11.275773195876289</v>
      </c>
      <c r="BJ47" s="35">
        <f t="shared" si="131"/>
        <v>0</v>
      </c>
      <c r="BK47" s="35">
        <f t="shared" si="131"/>
        <v>0</v>
      </c>
      <c r="BL47" s="1"/>
    </row>
    <row r="48" spans="1:64" ht="13">
      <c r="A48" s="28" t="s">
        <v>52</v>
      </c>
      <c r="B48" s="62" t="str">
        <f>INDEX([1]Sheet2!$B:$B,MATCH(C48,[1]Sheet2!$A:$A,0))</f>
        <v>E05000041</v>
      </c>
      <c r="C48" s="28" t="s">
        <v>67</v>
      </c>
      <c r="D48" s="29"/>
      <c r="E48" s="30">
        <v>3</v>
      </c>
      <c r="F48" s="32"/>
      <c r="G48" s="31">
        <v>3</v>
      </c>
      <c r="H48" s="32"/>
      <c r="I48" s="32"/>
      <c r="J48" s="32"/>
      <c r="K48" s="32"/>
      <c r="L48" s="32"/>
      <c r="M48" s="10"/>
      <c r="N48" s="32"/>
      <c r="O48" s="31">
        <v>3</v>
      </c>
      <c r="P48" s="32"/>
      <c r="Q48" s="32"/>
      <c r="R48" s="32"/>
      <c r="S48" s="32"/>
      <c r="T48" s="32"/>
      <c r="U48" s="1"/>
      <c r="V48" s="28">
        <v>462</v>
      </c>
      <c r="W48" s="28">
        <v>1829</v>
      </c>
      <c r="X48" s="34"/>
      <c r="Y48" s="34"/>
      <c r="Z48" s="34"/>
      <c r="AA48" s="34"/>
      <c r="AB48" s="34">
        <v>0</v>
      </c>
      <c r="AC48" s="1"/>
      <c r="AD48" s="35">
        <f t="shared" ref="AD48:AJ48" si="132">(V48/SUM($V48:$AB48))*100</f>
        <v>20.16586643387167</v>
      </c>
      <c r="AE48" s="35">
        <f t="shared" si="132"/>
        <v>79.83413356612833</v>
      </c>
      <c r="AF48" s="35">
        <f t="shared" si="132"/>
        <v>0</v>
      </c>
      <c r="AG48" s="35">
        <f t="shared" si="132"/>
        <v>0</v>
      </c>
      <c r="AH48" s="35">
        <f t="shared" si="132"/>
        <v>0</v>
      </c>
      <c r="AI48" s="35">
        <f t="shared" si="132"/>
        <v>0</v>
      </c>
      <c r="AJ48" s="35">
        <f t="shared" si="132"/>
        <v>0</v>
      </c>
      <c r="AK48" s="1"/>
      <c r="AL48" s="35">
        <f t="shared" ref="AL48:AR48" si="133">AD48-BE48</f>
        <v>20.16586643387167</v>
      </c>
      <c r="AM48" s="35">
        <f t="shared" si="133"/>
        <v>18.34457861608292</v>
      </c>
      <c r="AN48" s="35">
        <f t="shared" si="133"/>
        <v>-5.7523463518013926</v>
      </c>
      <c r="AO48" s="35">
        <f t="shared" si="133"/>
        <v>-32.758098698153191</v>
      </c>
      <c r="AP48" s="35">
        <f t="shared" si="133"/>
        <v>0</v>
      </c>
      <c r="AQ48" s="35">
        <f t="shared" si="133"/>
        <v>0</v>
      </c>
      <c r="AR48" s="35">
        <f t="shared" si="133"/>
        <v>0</v>
      </c>
      <c r="AS48" s="1"/>
      <c r="AT48" s="1"/>
      <c r="AU48" s="1"/>
      <c r="AV48" s="1"/>
      <c r="AW48" s="36">
        <v>0</v>
      </c>
      <c r="AX48" s="36">
        <v>2031</v>
      </c>
      <c r="AY48" s="36">
        <v>190</v>
      </c>
      <c r="AZ48" s="36">
        <v>1082</v>
      </c>
      <c r="BA48" s="36">
        <v>0</v>
      </c>
      <c r="BB48" s="36">
        <v>0</v>
      </c>
      <c r="BC48" s="1">
        <v>0</v>
      </c>
      <c r="BD48" s="1"/>
      <c r="BE48" s="35">
        <f t="shared" ref="BE48:BK48" si="134">(AW48/SUM($AW48:$BC48))*100</f>
        <v>0</v>
      </c>
      <c r="BF48" s="35">
        <f t="shared" si="134"/>
        <v>61.489554950045409</v>
      </c>
      <c r="BG48" s="35">
        <f t="shared" si="134"/>
        <v>5.7523463518013926</v>
      </c>
      <c r="BH48" s="35">
        <f t="shared" si="134"/>
        <v>32.758098698153191</v>
      </c>
      <c r="BI48" s="35">
        <f t="shared" si="134"/>
        <v>0</v>
      </c>
      <c r="BJ48" s="35">
        <f t="shared" si="134"/>
        <v>0</v>
      </c>
      <c r="BK48" s="35">
        <f t="shared" si="134"/>
        <v>0</v>
      </c>
      <c r="BL48" s="1"/>
    </row>
    <row r="49" spans="1:64" ht="13">
      <c r="A49" s="28" t="s">
        <v>52</v>
      </c>
      <c r="B49" s="62" t="str">
        <f>INDEX([1]Sheet2!$B:$B,MATCH(C49,[1]Sheet2!$A:$A,0))</f>
        <v>E05000042</v>
      </c>
      <c r="C49" s="28" t="s">
        <v>68</v>
      </c>
      <c r="D49" s="29"/>
      <c r="E49" s="30">
        <v>3</v>
      </c>
      <c r="F49" s="32"/>
      <c r="G49" s="31">
        <v>3</v>
      </c>
      <c r="H49" s="32"/>
      <c r="I49" s="32"/>
      <c r="J49" s="32"/>
      <c r="K49" s="32"/>
      <c r="L49" s="32"/>
      <c r="M49" s="10"/>
      <c r="N49" s="32"/>
      <c r="O49" s="31">
        <v>3</v>
      </c>
      <c r="P49" s="32"/>
      <c r="Q49" s="32"/>
      <c r="R49" s="32"/>
      <c r="S49" s="32"/>
      <c r="T49" s="32"/>
      <c r="U49" s="1"/>
      <c r="V49" s="28">
        <v>631</v>
      </c>
      <c r="W49" s="28">
        <v>1850</v>
      </c>
      <c r="X49" s="34"/>
      <c r="Y49" s="34"/>
      <c r="Z49" s="34"/>
      <c r="AA49" s="34"/>
      <c r="AB49" s="34">
        <v>0</v>
      </c>
      <c r="AC49" s="1"/>
      <c r="AD49" s="35">
        <f t="shared" ref="AD49:AJ49" si="135">(V49/SUM($V49:$AB49))*100</f>
        <v>25.433293027005238</v>
      </c>
      <c r="AE49" s="35">
        <f t="shared" si="135"/>
        <v>74.566706972994751</v>
      </c>
      <c r="AF49" s="35">
        <f t="shared" si="135"/>
        <v>0</v>
      </c>
      <c r="AG49" s="35">
        <f t="shared" si="135"/>
        <v>0</v>
      </c>
      <c r="AH49" s="35">
        <f t="shared" si="135"/>
        <v>0</v>
      </c>
      <c r="AI49" s="35">
        <f t="shared" si="135"/>
        <v>0</v>
      </c>
      <c r="AJ49" s="35">
        <f t="shared" si="135"/>
        <v>0</v>
      </c>
      <c r="AK49" s="1"/>
      <c r="AL49" s="35">
        <f t="shared" ref="AL49:AR49" si="136">AD49-BE49</f>
        <v>9.3946757738130842</v>
      </c>
      <c r="AM49" s="35">
        <f t="shared" si="136"/>
        <v>23.959419523602037</v>
      </c>
      <c r="AN49" s="35">
        <f t="shared" si="136"/>
        <v>-6.3531610090314548</v>
      </c>
      <c r="AO49" s="35">
        <f t="shared" si="136"/>
        <v>-27.000934288383682</v>
      </c>
      <c r="AP49" s="35">
        <f t="shared" si="136"/>
        <v>0</v>
      </c>
      <c r="AQ49" s="35">
        <f t="shared" si="136"/>
        <v>0</v>
      </c>
      <c r="AR49" s="35">
        <f t="shared" si="136"/>
        <v>0</v>
      </c>
      <c r="AS49" s="1"/>
      <c r="AT49" s="1"/>
      <c r="AU49" s="1"/>
      <c r="AV49" s="1"/>
      <c r="AW49" s="36">
        <v>515</v>
      </c>
      <c r="AX49" s="36">
        <v>1625</v>
      </c>
      <c r="AY49" s="36">
        <v>204</v>
      </c>
      <c r="AZ49" s="36">
        <v>867</v>
      </c>
      <c r="BA49" s="36">
        <v>0</v>
      </c>
      <c r="BB49" s="36">
        <v>0</v>
      </c>
      <c r="BC49" s="1">
        <v>0</v>
      </c>
      <c r="BD49" s="1"/>
      <c r="BE49" s="35">
        <f t="shared" ref="BE49:BK49" si="137">(AW49/SUM($AW49:$BC49))*100</f>
        <v>16.038617253192154</v>
      </c>
      <c r="BF49" s="35">
        <f t="shared" si="137"/>
        <v>50.607287449392715</v>
      </c>
      <c r="BG49" s="35">
        <f t="shared" si="137"/>
        <v>6.3531610090314548</v>
      </c>
      <c r="BH49" s="35">
        <f t="shared" si="137"/>
        <v>27.000934288383682</v>
      </c>
      <c r="BI49" s="35">
        <f t="shared" si="137"/>
        <v>0</v>
      </c>
      <c r="BJ49" s="35">
        <f t="shared" si="137"/>
        <v>0</v>
      </c>
      <c r="BK49" s="35">
        <f t="shared" si="137"/>
        <v>0</v>
      </c>
      <c r="BL49" s="1"/>
    </row>
    <row r="50" spans="1:64" ht="13">
      <c r="A50" s="28" t="s">
        <v>69</v>
      </c>
      <c r="B50" s="62" t="str">
        <f>INDEX([1]Sheet2!$B:$B,MATCH(C50,[1]Sheet2!$A:$A,0))</f>
        <v>E05000043</v>
      </c>
      <c r="C50" s="28" t="s">
        <v>70</v>
      </c>
      <c r="D50" s="29"/>
      <c r="E50" s="30">
        <v>3</v>
      </c>
      <c r="F50" s="31">
        <v>2</v>
      </c>
      <c r="G50" s="31">
        <v>1</v>
      </c>
      <c r="H50" s="32"/>
      <c r="I50" s="32"/>
      <c r="J50" s="32"/>
      <c r="K50" s="32"/>
      <c r="L50" s="32"/>
      <c r="M50" s="10"/>
      <c r="N50" s="31">
        <v>1</v>
      </c>
      <c r="O50" s="31">
        <v>2</v>
      </c>
      <c r="P50" s="32"/>
      <c r="Q50" s="32"/>
      <c r="R50" s="32"/>
      <c r="S50" s="32"/>
      <c r="T50" s="32"/>
      <c r="U50" s="1"/>
      <c r="V50" s="28">
        <v>2586</v>
      </c>
      <c r="W50" s="28">
        <v>2369</v>
      </c>
      <c r="X50" s="28">
        <v>321</v>
      </c>
      <c r="Y50" s="34"/>
      <c r="Z50" s="28">
        <v>443</v>
      </c>
      <c r="AA50" s="34"/>
      <c r="AB50" s="34">
        <v>0</v>
      </c>
      <c r="AC50" s="1"/>
      <c r="AD50" s="35">
        <f t="shared" ref="AD50:AJ50" si="138">(V50/SUM($V50:$AB50))*100</f>
        <v>45.217695401293931</v>
      </c>
      <c r="AE50" s="35">
        <f t="shared" si="138"/>
        <v>41.423325756251096</v>
      </c>
      <c r="AF50" s="35">
        <f t="shared" si="138"/>
        <v>5.6128693827592242</v>
      </c>
      <c r="AG50" s="35">
        <f t="shared" si="138"/>
        <v>0</v>
      </c>
      <c r="AH50" s="35">
        <f t="shared" si="138"/>
        <v>7.7461094596957505</v>
      </c>
      <c r="AI50" s="35">
        <f t="shared" si="138"/>
        <v>0</v>
      </c>
      <c r="AJ50" s="35">
        <f t="shared" si="138"/>
        <v>0</v>
      </c>
      <c r="AK50" s="1"/>
      <c r="AL50" s="35">
        <f t="shared" ref="AL50:AR50" si="139">AD50-BE50</f>
        <v>4.1049004240261198</v>
      </c>
      <c r="AM50" s="35">
        <f t="shared" si="139"/>
        <v>-0.81525402292188431</v>
      </c>
      <c r="AN50" s="35">
        <f t="shared" si="139"/>
        <v>-0.23255170405610404</v>
      </c>
      <c r="AO50" s="35">
        <f t="shared" si="139"/>
        <v>0</v>
      </c>
      <c r="AP50" s="35">
        <f t="shared" si="139"/>
        <v>-3.0570946970481341</v>
      </c>
      <c r="AQ50" s="35">
        <f t="shared" si="139"/>
        <v>0</v>
      </c>
      <c r="AR50" s="35">
        <f t="shared" si="139"/>
        <v>0</v>
      </c>
      <c r="AS50" s="1"/>
      <c r="AT50" s="35">
        <f t="shared" ref="AT50:AT91" si="140">(AL50-AM50)/2</f>
        <v>2.460077223474002</v>
      </c>
      <c r="AU50" s="40">
        <v>4.66</v>
      </c>
      <c r="AV50" s="1"/>
      <c r="AW50" s="36">
        <v>1899</v>
      </c>
      <c r="AX50" s="36">
        <v>1951</v>
      </c>
      <c r="AY50" s="36">
        <v>270</v>
      </c>
      <c r="AZ50" s="36">
        <v>0</v>
      </c>
      <c r="BA50" s="36">
        <v>499</v>
      </c>
      <c r="BB50" s="36">
        <v>0</v>
      </c>
      <c r="BC50" s="1">
        <v>0</v>
      </c>
      <c r="BD50" s="1"/>
      <c r="BE50" s="35">
        <f t="shared" ref="BE50:BK50" si="141">(AW50/SUM($AW50:$BC50))*100</f>
        <v>41.112794977267811</v>
      </c>
      <c r="BF50" s="35">
        <f t="shared" si="141"/>
        <v>42.23857977917298</v>
      </c>
      <c r="BG50" s="35">
        <f t="shared" si="141"/>
        <v>5.8454210868153282</v>
      </c>
      <c r="BH50" s="35">
        <f t="shared" si="141"/>
        <v>0</v>
      </c>
      <c r="BI50" s="35">
        <f t="shared" si="141"/>
        <v>10.803204156743885</v>
      </c>
      <c r="BJ50" s="35">
        <f t="shared" si="141"/>
        <v>0</v>
      </c>
      <c r="BK50" s="35">
        <f t="shared" si="141"/>
        <v>0</v>
      </c>
      <c r="BL50" s="1"/>
    </row>
    <row r="51" spans="1:64" ht="13">
      <c r="A51" s="28" t="s">
        <v>69</v>
      </c>
      <c r="B51" s="62" t="str">
        <f>INDEX([1]Sheet2!$B:$B,MATCH(C51,[1]Sheet2!$A:$A,0))</f>
        <v>E05000044</v>
      </c>
      <c r="C51" s="28" t="s">
        <v>71</v>
      </c>
      <c r="D51" s="29"/>
      <c r="E51" s="30">
        <v>3</v>
      </c>
      <c r="F51" s="32"/>
      <c r="G51" s="31">
        <v>3</v>
      </c>
      <c r="H51" s="32"/>
      <c r="I51" s="32"/>
      <c r="J51" s="32"/>
      <c r="K51" s="32"/>
      <c r="L51" s="32"/>
      <c r="M51" s="10"/>
      <c r="N51" s="32"/>
      <c r="O51" s="31">
        <v>3</v>
      </c>
      <c r="P51" s="32"/>
      <c r="Q51" s="32"/>
      <c r="R51" s="32"/>
      <c r="S51" s="32"/>
      <c r="T51" s="32"/>
      <c r="U51" s="1"/>
      <c r="V51" s="28">
        <v>985</v>
      </c>
      <c r="W51" s="28">
        <v>2440</v>
      </c>
      <c r="X51" s="28">
        <v>253</v>
      </c>
      <c r="Y51" s="34"/>
      <c r="Z51" s="28">
        <v>364</v>
      </c>
      <c r="AA51" s="34"/>
      <c r="AB51" s="34">
        <v>0</v>
      </c>
      <c r="AC51" s="1"/>
      <c r="AD51" s="35">
        <f t="shared" ref="AD51:AJ51" si="142">(V51/SUM($V51:$AB51))*100</f>
        <v>24.3691241959426</v>
      </c>
      <c r="AE51" s="35">
        <f t="shared" si="142"/>
        <v>60.366155368629393</v>
      </c>
      <c r="AF51" s="35">
        <f t="shared" si="142"/>
        <v>6.2592775853537859</v>
      </c>
      <c r="AG51" s="35">
        <f t="shared" si="142"/>
        <v>0</v>
      </c>
      <c r="AH51" s="35">
        <f t="shared" si="142"/>
        <v>9.0054428500742212</v>
      </c>
      <c r="AI51" s="35">
        <f t="shared" si="142"/>
        <v>0</v>
      </c>
      <c r="AJ51" s="35">
        <f t="shared" si="142"/>
        <v>0</v>
      </c>
      <c r="AK51" s="1"/>
      <c r="AL51" s="35">
        <f t="shared" ref="AL51:AR51" si="143">AD51-BE51</f>
        <v>4.9246797514981537</v>
      </c>
      <c r="AM51" s="35">
        <f t="shared" si="143"/>
        <v>3.0170740037999906</v>
      </c>
      <c r="AN51" s="35">
        <f t="shared" si="143"/>
        <v>3.8095188620967946E-3</v>
      </c>
      <c r="AO51" s="35">
        <f t="shared" si="143"/>
        <v>0</v>
      </c>
      <c r="AP51" s="35">
        <f t="shared" si="143"/>
        <v>-0.77146003706488742</v>
      </c>
      <c r="AQ51" s="35">
        <f t="shared" si="143"/>
        <v>-7.1741032370953626</v>
      </c>
      <c r="AR51" s="35">
        <f t="shared" si="143"/>
        <v>0</v>
      </c>
      <c r="AS51" s="1"/>
      <c r="AT51" s="35">
        <f t="shared" si="140"/>
        <v>0.95380287384908158</v>
      </c>
      <c r="AU51" s="40">
        <v>1.2</v>
      </c>
      <c r="AV51" s="1"/>
      <c r="AW51" s="36">
        <v>889</v>
      </c>
      <c r="AX51" s="36">
        <v>2622</v>
      </c>
      <c r="AY51" s="36">
        <v>286</v>
      </c>
      <c r="AZ51" s="36">
        <v>0</v>
      </c>
      <c r="BA51" s="36">
        <v>447</v>
      </c>
      <c r="BB51" s="36">
        <v>328</v>
      </c>
      <c r="BC51" s="1">
        <v>0</v>
      </c>
      <c r="BD51" s="1"/>
      <c r="BE51" s="35">
        <f t="shared" ref="BE51:BK51" si="144">(AW51/SUM($AW51:$BC51))*100</f>
        <v>19.444444444444446</v>
      </c>
      <c r="BF51" s="35">
        <f t="shared" si="144"/>
        <v>57.349081364829402</v>
      </c>
      <c r="BG51" s="35">
        <f t="shared" si="144"/>
        <v>6.2554680664916891</v>
      </c>
      <c r="BH51" s="35">
        <f t="shared" si="144"/>
        <v>0</v>
      </c>
      <c r="BI51" s="35">
        <f t="shared" si="144"/>
        <v>9.7769028871391086</v>
      </c>
      <c r="BJ51" s="35">
        <f t="shared" si="144"/>
        <v>7.1741032370953626</v>
      </c>
      <c r="BK51" s="35">
        <f t="shared" si="144"/>
        <v>0</v>
      </c>
      <c r="BL51" s="1"/>
    </row>
    <row r="52" spans="1:64" ht="13">
      <c r="A52" s="28" t="s">
        <v>69</v>
      </c>
      <c r="B52" s="62" t="str">
        <f>INDEX([1]Sheet2!$B:$B,MATCH(C52,[1]Sheet2!$A:$A,0))</f>
        <v>E05000045</v>
      </c>
      <c r="C52" s="28" t="s">
        <v>72</v>
      </c>
      <c r="D52" s="29"/>
      <c r="E52" s="30">
        <v>3</v>
      </c>
      <c r="F52" s="31">
        <v>2</v>
      </c>
      <c r="G52" s="31">
        <v>1</v>
      </c>
      <c r="H52" s="32"/>
      <c r="I52" s="32"/>
      <c r="J52" s="32"/>
      <c r="K52" s="32"/>
      <c r="L52" s="32"/>
      <c r="M52" s="10"/>
      <c r="N52" s="31">
        <v>2</v>
      </c>
      <c r="O52" s="31"/>
      <c r="P52" s="31">
        <v>1</v>
      </c>
      <c r="Q52" s="32"/>
      <c r="R52" s="32"/>
      <c r="S52" s="32"/>
      <c r="T52" s="32"/>
      <c r="U52" s="1"/>
      <c r="V52" s="28">
        <v>2262</v>
      </c>
      <c r="W52" s="28">
        <v>2224</v>
      </c>
      <c r="X52" s="28">
        <v>1279</v>
      </c>
      <c r="Y52" s="34"/>
      <c r="Z52" s="28">
        <v>406</v>
      </c>
      <c r="AA52" s="34"/>
      <c r="AB52" s="34"/>
      <c r="AC52" s="1"/>
      <c r="AD52" s="35">
        <f t="shared" ref="AD52:AJ52" si="145">(V52/SUM($V52:$AB52))*100</f>
        <v>36.655323286339332</v>
      </c>
      <c r="AE52" s="35">
        <f t="shared" si="145"/>
        <v>36.039539782855293</v>
      </c>
      <c r="AF52" s="35">
        <f t="shared" si="145"/>
        <v>20.725976340949604</v>
      </c>
      <c r="AG52" s="35">
        <f t="shared" si="145"/>
        <v>0</v>
      </c>
      <c r="AH52" s="35">
        <f t="shared" si="145"/>
        <v>6.5791605898557775</v>
      </c>
      <c r="AI52" s="35">
        <f t="shared" si="145"/>
        <v>0</v>
      </c>
      <c r="AJ52" s="35">
        <f t="shared" si="145"/>
        <v>0</v>
      </c>
      <c r="AK52" s="1"/>
      <c r="AL52" s="35">
        <f t="shared" ref="AL52:AR52" si="146">AD52-BE52</f>
        <v>5.8799595231342288</v>
      </c>
      <c r="AM52" s="35">
        <f t="shared" si="146"/>
        <v>6.878686683393461</v>
      </c>
      <c r="AN52" s="35">
        <f t="shared" si="146"/>
        <v>-9.3517593576750713</v>
      </c>
      <c r="AO52" s="35">
        <f t="shared" si="146"/>
        <v>0</v>
      </c>
      <c r="AP52" s="35">
        <f t="shared" si="146"/>
        <v>-3.4068868488526141</v>
      </c>
      <c r="AQ52" s="35">
        <f t="shared" si="146"/>
        <v>0</v>
      </c>
      <c r="AR52" s="35">
        <f t="shared" si="146"/>
        <v>0</v>
      </c>
      <c r="AS52" s="1"/>
      <c r="AT52" s="41">
        <f t="shared" si="140"/>
        <v>-0.49936358012961612</v>
      </c>
      <c r="AU52" s="42">
        <v>16.899999999999999</v>
      </c>
      <c r="AV52" s="1"/>
      <c r="AW52" s="36">
        <v>1544</v>
      </c>
      <c r="AX52" s="36">
        <v>1463</v>
      </c>
      <c r="AY52" s="36">
        <v>1509</v>
      </c>
      <c r="AZ52" s="36">
        <v>0</v>
      </c>
      <c r="BA52" s="36">
        <v>501</v>
      </c>
      <c r="BB52" s="36">
        <v>0</v>
      </c>
      <c r="BC52" s="36">
        <v>0</v>
      </c>
      <c r="BD52" s="1"/>
      <c r="BE52" s="35">
        <f t="shared" ref="BE52:BK52" si="147">(AW52/SUM($AW52:$BC52))*100</f>
        <v>30.775363763205103</v>
      </c>
      <c r="BF52" s="35">
        <f t="shared" si="147"/>
        <v>29.160853099461832</v>
      </c>
      <c r="BG52" s="35">
        <f t="shared" si="147"/>
        <v>30.077735698624675</v>
      </c>
      <c r="BH52" s="35">
        <f t="shared" si="147"/>
        <v>0</v>
      </c>
      <c r="BI52" s="35">
        <f t="shared" si="147"/>
        <v>9.9860474387083915</v>
      </c>
      <c r="BJ52" s="35">
        <f t="shared" si="147"/>
        <v>0</v>
      </c>
      <c r="BK52" s="35">
        <f t="shared" si="147"/>
        <v>0</v>
      </c>
      <c r="BL52" s="1"/>
    </row>
    <row r="53" spans="1:64" ht="13">
      <c r="A53" s="28" t="s">
        <v>69</v>
      </c>
      <c r="B53" s="62" t="str">
        <f>INDEX([1]Sheet2!$B:$B,MATCH(C53,[1]Sheet2!$A:$A,0))</f>
        <v>E05000046</v>
      </c>
      <c r="C53" s="28" t="s">
        <v>73</v>
      </c>
      <c r="D53" s="29"/>
      <c r="E53" s="30">
        <v>3</v>
      </c>
      <c r="F53" s="32"/>
      <c r="G53" s="31">
        <v>3</v>
      </c>
      <c r="H53" s="32"/>
      <c r="I53" s="32"/>
      <c r="J53" s="32"/>
      <c r="K53" s="32"/>
      <c r="L53" s="32"/>
      <c r="M53" s="10"/>
      <c r="N53" s="32"/>
      <c r="O53" s="31">
        <v>3</v>
      </c>
      <c r="P53" s="32"/>
      <c r="Q53" s="32"/>
      <c r="R53" s="32"/>
      <c r="S53" s="32"/>
      <c r="T53" s="32"/>
      <c r="U53" s="1"/>
      <c r="V53" s="28">
        <v>1005</v>
      </c>
      <c r="W53" s="28">
        <v>3121</v>
      </c>
      <c r="X53" s="28">
        <v>415</v>
      </c>
      <c r="Y53" s="34"/>
      <c r="Z53" s="34"/>
      <c r="AA53" s="34"/>
      <c r="AB53" s="34"/>
      <c r="AC53" s="1"/>
      <c r="AD53" s="35">
        <f t="shared" ref="AD53:AJ53" si="148">(V53/SUM($V53:$AB53))*100</f>
        <v>22.131689055274169</v>
      </c>
      <c r="AE53" s="35">
        <f t="shared" si="148"/>
        <v>68.729354767672319</v>
      </c>
      <c r="AF53" s="35">
        <f t="shared" si="148"/>
        <v>9.1389561770535135</v>
      </c>
      <c r="AG53" s="35">
        <f t="shared" si="148"/>
        <v>0</v>
      </c>
      <c r="AH53" s="35">
        <f t="shared" si="148"/>
        <v>0</v>
      </c>
      <c r="AI53" s="35">
        <f t="shared" si="148"/>
        <v>0</v>
      </c>
      <c r="AJ53" s="35">
        <f t="shared" si="148"/>
        <v>0</v>
      </c>
      <c r="AK53" s="1"/>
      <c r="AL53" s="35">
        <f t="shared" ref="AL53:AR53" si="149">AD53-BE53</f>
        <v>6.6208531419614758</v>
      </c>
      <c r="AM53" s="35">
        <f t="shared" si="149"/>
        <v>3.1256395973936719</v>
      </c>
      <c r="AN53" s="35">
        <f t="shared" si="149"/>
        <v>5.0213091182299845</v>
      </c>
      <c r="AO53" s="35">
        <f t="shared" si="149"/>
        <v>-10.743034055727554</v>
      </c>
      <c r="AP53" s="35">
        <f t="shared" si="149"/>
        <v>-4.0247678018575854</v>
      </c>
      <c r="AQ53" s="35">
        <f t="shared" si="149"/>
        <v>0</v>
      </c>
      <c r="AR53" s="35">
        <f t="shared" si="149"/>
        <v>0</v>
      </c>
      <c r="AS53" s="1"/>
      <c r="AT53" s="35">
        <f t="shared" si="140"/>
        <v>1.7476067722839019</v>
      </c>
      <c r="AU53" s="42">
        <v>1.4</v>
      </c>
      <c r="AV53" s="1"/>
      <c r="AW53" s="36">
        <v>501</v>
      </c>
      <c r="AX53" s="36">
        <v>2119</v>
      </c>
      <c r="AY53" s="36">
        <v>133</v>
      </c>
      <c r="AZ53" s="36">
        <v>347</v>
      </c>
      <c r="BA53" s="36">
        <v>130</v>
      </c>
      <c r="BB53" s="36">
        <v>0</v>
      </c>
      <c r="BC53" s="36">
        <v>0</v>
      </c>
      <c r="BD53" s="1"/>
      <c r="BE53" s="35">
        <f t="shared" ref="BE53:BK53" si="150">(AW53/SUM($AW53:$BC53))*100</f>
        <v>15.510835913312693</v>
      </c>
      <c r="BF53" s="35">
        <f t="shared" si="150"/>
        <v>65.603715170278647</v>
      </c>
      <c r="BG53" s="35">
        <f t="shared" si="150"/>
        <v>4.117647058823529</v>
      </c>
      <c r="BH53" s="35">
        <f t="shared" si="150"/>
        <v>10.743034055727554</v>
      </c>
      <c r="BI53" s="35">
        <f t="shared" si="150"/>
        <v>4.0247678018575854</v>
      </c>
      <c r="BJ53" s="35">
        <f t="shared" si="150"/>
        <v>0</v>
      </c>
      <c r="BK53" s="35">
        <f t="shared" si="150"/>
        <v>0</v>
      </c>
      <c r="BL53" s="1"/>
    </row>
    <row r="54" spans="1:64" ht="13">
      <c r="A54" s="28" t="s">
        <v>69</v>
      </c>
      <c r="B54" s="62" t="str">
        <f>INDEX([1]Sheet2!$B:$B,MATCH(C54,[1]Sheet2!$A:$A,0))</f>
        <v>E05000047</v>
      </c>
      <c r="C54" s="28" t="s">
        <v>74</v>
      </c>
      <c r="D54" s="29"/>
      <c r="E54" s="30">
        <v>3</v>
      </c>
      <c r="F54" s="32"/>
      <c r="G54" s="31">
        <v>3</v>
      </c>
      <c r="H54" s="32"/>
      <c r="I54" s="32"/>
      <c r="J54" s="32"/>
      <c r="K54" s="32"/>
      <c r="L54" s="32"/>
      <c r="M54" s="10"/>
      <c r="N54" s="32"/>
      <c r="O54" s="31">
        <v>3</v>
      </c>
      <c r="P54" s="32"/>
      <c r="Q54" s="32"/>
      <c r="R54" s="32"/>
      <c r="S54" s="32"/>
      <c r="T54" s="32"/>
      <c r="U54" s="1"/>
      <c r="V54" s="28">
        <v>1358</v>
      </c>
      <c r="W54" s="28">
        <v>2793</v>
      </c>
      <c r="X54" s="28">
        <v>493</v>
      </c>
      <c r="Y54" s="34"/>
      <c r="Z54" s="34"/>
      <c r="AA54" s="34"/>
      <c r="AB54" s="34">
        <v>0</v>
      </c>
      <c r="AC54" s="1"/>
      <c r="AD54" s="35">
        <f t="shared" ref="AD54:AJ54" si="151">(V54/SUM($V54:$AB54))*100</f>
        <v>29.242032730404823</v>
      </c>
      <c r="AE54" s="35">
        <f t="shared" si="151"/>
        <v>60.142118863049099</v>
      </c>
      <c r="AF54" s="35">
        <f t="shared" si="151"/>
        <v>10.615848406546082</v>
      </c>
      <c r="AG54" s="35">
        <f t="shared" si="151"/>
        <v>0</v>
      </c>
      <c r="AH54" s="35">
        <f t="shared" si="151"/>
        <v>0</v>
      </c>
      <c r="AI54" s="35">
        <f t="shared" si="151"/>
        <v>0</v>
      </c>
      <c r="AJ54" s="35">
        <f t="shared" si="151"/>
        <v>0</v>
      </c>
      <c r="AK54" s="1"/>
      <c r="AL54" s="35">
        <f t="shared" ref="AL54:AR54" si="152">AD54-BE54</f>
        <v>-2.4016885879097387</v>
      </c>
      <c r="AM54" s="35">
        <f t="shared" si="152"/>
        <v>13.083295333637338</v>
      </c>
      <c r="AN54" s="35">
        <f t="shared" si="152"/>
        <v>6.0684975513103705</v>
      </c>
      <c r="AO54" s="35">
        <f t="shared" si="152"/>
        <v>0</v>
      </c>
      <c r="AP54" s="35">
        <f t="shared" si="152"/>
        <v>-13.350020859407593</v>
      </c>
      <c r="AQ54" s="35">
        <f t="shared" si="152"/>
        <v>-3.400083437630371</v>
      </c>
      <c r="AR54" s="35">
        <f t="shared" si="152"/>
        <v>0</v>
      </c>
      <c r="AS54" s="1"/>
      <c r="AT54" s="41">
        <f t="shared" si="140"/>
        <v>-7.7424919607735383</v>
      </c>
      <c r="AU54" s="42">
        <v>4</v>
      </c>
      <c r="AV54" s="1"/>
      <c r="AW54" s="36">
        <v>1517</v>
      </c>
      <c r="AX54" s="36">
        <v>2256</v>
      </c>
      <c r="AY54" s="36">
        <v>218</v>
      </c>
      <c r="AZ54" s="36">
        <v>0</v>
      </c>
      <c r="BA54" s="36">
        <v>640</v>
      </c>
      <c r="BB54" s="36">
        <v>163</v>
      </c>
      <c r="BC54" s="1">
        <v>0</v>
      </c>
      <c r="BD54" s="1"/>
      <c r="BE54" s="35">
        <f t="shared" ref="BE54:BK54" si="153">(AW54/SUM($AW54:$BC54))*100</f>
        <v>31.643721318314562</v>
      </c>
      <c r="BF54" s="35">
        <f t="shared" si="153"/>
        <v>47.058823529411761</v>
      </c>
      <c r="BG54" s="35">
        <f t="shared" si="153"/>
        <v>4.5473508552357114</v>
      </c>
      <c r="BH54" s="35">
        <f t="shared" si="153"/>
        <v>0</v>
      </c>
      <c r="BI54" s="35">
        <f t="shared" si="153"/>
        <v>13.350020859407593</v>
      </c>
      <c r="BJ54" s="35">
        <f t="shared" si="153"/>
        <v>3.400083437630371</v>
      </c>
      <c r="BK54" s="35">
        <f t="shared" si="153"/>
        <v>0</v>
      </c>
      <c r="BL54" s="1"/>
    </row>
    <row r="55" spans="1:64" ht="13">
      <c r="A55" s="28" t="s">
        <v>69</v>
      </c>
      <c r="B55" s="62" t="str">
        <f>INDEX([1]Sheet2!$B:$B,MATCH(C55,[1]Sheet2!$A:$A,0))</f>
        <v>E05000048</v>
      </c>
      <c r="C55" s="28" t="s">
        <v>75</v>
      </c>
      <c r="D55" s="29"/>
      <c r="E55" s="30">
        <v>3</v>
      </c>
      <c r="F55" s="31">
        <v>1</v>
      </c>
      <c r="G55" s="31">
        <v>2</v>
      </c>
      <c r="H55" s="32"/>
      <c r="I55" s="32"/>
      <c r="J55" s="32"/>
      <c r="K55" s="32"/>
      <c r="L55" s="32"/>
      <c r="M55" s="10"/>
      <c r="N55" s="32"/>
      <c r="O55" s="31">
        <v>3</v>
      </c>
      <c r="P55" s="32"/>
      <c r="Q55" s="32"/>
      <c r="R55" s="32"/>
      <c r="S55" s="32"/>
      <c r="T55" s="32"/>
      <c r="U55" s="1"/>
      <c r="V55" s="28">
        <v>2429</v>
      </c>
      <c r="W55" s="28">
        <v>2509</v>
      </c>
      <c r="X55" s="28">
        <v>339</v>
      </c>
      <c r="Y55" s="34"/>
      <c r="Z55" s="28">
        <v>498</v>
      </c>
      <c r="AA55" s="34"/>
      <c r="AB55" s="34">
        <v>0</v>
      </c>
      <c r="AC55" s="1"/>
      <c r="AD55" s="35">
        <f t="shared" ref="AD55:AJ55" si="154">(V55/SUM($V55:$AB55))*100</f>
        <v>42.060606060606062</v>
      </c>
      <c r="AE55" s="35">
        <f t="shared" si="154"/>
        <v>43.445887445887443</v>
      </c>
      <c r="AF55" s="35">
        <f t="shared" si="154"/>
        <v>5.8701298701298699</v>
      </c>
      <c r="AG55" s="35">
        <f t="shared" si="154"/>
        <v>0</v>
      </c>
      <c r="AH55" s="35">
        <f t="shared" si="154"/>
        <v>8.6233766233766236</v>
      </c>
      <c r="AI55" s="35">
        <f t="shared" si="154"/>
        <v>0</v>
      </c>
      <c r="AJ55" s="35">
        <f t="shared" si="154"/>
        <v>0</v>
      </c>
      <c r="AK55" s="1"/>
      <c r="AL55" s="35">
        <f t="shared" ref="AL55:AR55" si="155">AD55-BE55</f>
        <v>2.8798034126954306</v>
      </c>
      <c r="AM55" s="35">
        <f t="shared" si="155"/>
        <v>-0.16189079159703823</v>
      </c>
      <c r="AN55" s="35">
        <f t="shared" si="155"/>
        <v>1.8568903169647895</v>
      </c>
      <c r="AO55" s="35">
        <f t="shared" si="155"/>
        <v>0</v>
      </c>
      <c r="AP55" s="35">
        <f t="shared" si="155"/>
        <v>-4.5748029380631774</v>
      </c>
      <c r="AQ55" s="35">
        <f t="shared" si="155"/>
        <v>0</v>
      </c>
      <c r="AR55" s="35">
        <f t="shared" si="155"/>
        <v>0</v>
      </c>
      <c r="AS55" s="1"/>
      <c r="AT55" s="35">
        <f t="shared" si="140"/>
        <v>1.5208471021462344</v>
      </c>
      <c r="AU55" s="40">
        <v>5.3</v>
      </c>
      <c r="AV55" s="1"/>
      <c r="AW55" s="36">
        <v>1894</v>
      </c>
      <c r="AX55" s="36">
        <v>2108</v>
      </c>
      <c r="AY55" s="36">
        <v>194</v>
      </c>
      <c r="AZ55" s="36">
        <v>0</v>
      </c>
      <c r="BA55" s="36">
        <v>638</v>
      </c>
      <c r="BB55" s="36">
        <v>0</v>
      </c>
      <c r="BC55" s="36">
        <v>0</v>
      </c>
      <c r="BD55" s="1"/>
      <c r="BE55" s="35">
        <f t="shared" ref="BE55:BK55" si="156">(AW55/SUM($AW55:$BC55))*100</f>
        <v>39.180802647910632</v>
      </c>
      <c r="BF55" s="35">
        <f t="shared" si="156"/>
        <v>43.607778237484482</v>
      </c>
      <c r="BG55" s="35">
        <f t="shared" si="156"/>
        <v>4.0132395531650804</v>
      </c>
      <c r="BH55" s="35">
        <f t="shared" si="156"/>
        <v>0</v>
      </c>
      <c r="BI55" s="35">
        <f t="shared" si="156"/>
        <v>13.198179561439801</v>
      </c>
      <c r="BJ55" s="35">
        <f t="shared" si="156"/>
        <v>0</v>
      </c>
      <c r="BK55" s="35">
        <f t="shared" si="156"/>
        <v>0</v>
      </c>
      <c r="BL55" s="1"/>
    </row>
    <row r="56" spans="1:64" ht="13">
      <c r="A56" s="28" t="s">
        <v>69</v>
      </c>
      <c r="B56" s="62" t="str">
        <f>INDEX([1]Sheet2!$B:$B,MATCH(C56,[1]Sheet2!$A:$A,0))</f>
        <v>E05000049</v>
      </c>
      <c r="C56" s="28" t="s">
        <v>76</v>
      </c>
      <c r="D56" s="29"/>
      <c r="E56" s="30">
        <v>3</v>
      </c>
      <c r="F56" s="32"/>
      <c r="G56" s="31">
        <v>3</v>
      </c>
      <c r="H56" s="32"/>
      <c r="I56" s="32"/>
      <c r="J56" s="32"/>
      <c r="K56" s="32"/>
      <c r="L56" s="32"/>
      <c r="M56" s="10"/>
      <c r="N56" s="32"/>
      <c r="O56" s="31">
        <v>3</v>
      </c>
      <c r="P56" s="32"/>
      <c r="Q56" s="32"/>
      <c r="R56" s="32"/>
      <c r="S56" s="32"/>
      <c r="T56" s="32"/>
      <c r="U56" s="1"/>
      <c r="V56" s="28">
        <v>1176</v>
      </c>
      <c r="W56" s="28">
        <v>3158</v>
      </c>
      <c r="X56" s="28">
        <v>545</v>
      </c>
      <c r="Y56" s="34"/>
      <c r="Z56" s="28">
        <v>416</v>
      </c>
      <c r="AA56" s="34"/>
      <c r="AB56" s="34">
        <v>0</v>
      </c>
      <c r="AC56" s="1"/>
      <c r="AD56" s="35">
        <f t="shared" ref="AD56:AJ56" si="157">(V56/SUM($V56:$AB56))*100</f>
        <v>22.209631728045327</v>
      </c>
      <c r="AE56" s="35">
        <f t="shared" si="157"/>
        <v>59.641170915958455</v>
      </c>
      <c r="AF56" s="35">
        <f t="shared" si="157"/>
        <v>10.292728989612844</v>
      </c>
      <c r="AG56" s="35">
        <f t="shared" si="157"/>
        <v>0</v>
      </c>
      <c r="AH56" s="35">
        <f t="shared" si="157"/>
        <v>7.8564683663833801</v>
      </c>
      <c r="AI56" s="35">
        <f t="shared" si="157"/>
        <v>0</v>
      </c>
      <c r="AJ56" s="35">
        <f t="shared" si="157"/>
        <v>0</v>
      </c>
      <c r="AK56" s="1"/>
      <c r="AL56" s="35">
        <f t="shared" ref="AL56:AR56" si="158">AD56-BE56</f>
        <v>0.99052825087733254</v>
      </c>
      <c r="AM56" s="35">
        <f t="shared" si="158"/>
        <v>2.8544092904871476</v>
      </c>
      <c r="AN56" s="35">
        <f t="shared" si="158"/>
        <v>1.7045429820719971</v>
      </c>
      <c r="AO56" s="35">
        <f t="shared" si="158"/>
        <v>0</v>
      </c>
      <c r="AP56" s="35">
        <f t="shared" si="158"/>
        <v>-5.5494805234364772</v>
      </c>
      <c r="AQ56" s="35">
        <f t="shared" si="158"/>
        <v>0</v>
      </c>
      <c r="AR56" s="35">
        <f t="shared" si="158"/>
        <v>0</v>
      </c>
      <c r="AS56" s="1"/>
      <c r="AT56" s="41">
        <f t="shared" si="140"/>
        <v>-0.93194051980490755</v>
      </c>
      <c r="AU56" s="42">
        <v>8.8000000000000007</v>
      </c>
      <c r="AV56" s="1"/>
      <c r="AW56" s="36">
        <v>1013</v>
      </c>
      <c r="AX56" s="36">
        <v>2711</v>
      </c>
      <c r="AY56" s="36">
        <v>410</v>
      </c>
      <c r="AZ56" s="36">
        <v>0</v>
      </c>
      <c r="BA56" s="36">
        <v>640</v>
      </c>
      <c r="BB56" s="36">
        <v>0</v>
      </c>
      <c r="BC56" s="1">
        <v>0</v>
      </c>
      <c r="BD56" s="1"/>
      <c r="BE56" s="35">
        <f t="shared" ref="BE56:BK56" si="159">(AW56/SUM($AW56:$BC56))*100</f>
        <v>21.219103477167994</v>
      </c>
      <c r="BF56" s="35">
        <f t="shared" si="159"/>
        <v>56.786761625471307</v>
      </c>
      <c r="BG56" s="35">
        <f t="shared" si="159"/>
        <v>8.5881860075408465</v>
      </c>
      <c r="BH56" s="35">
        <f t="shared" si="159"/>
        <v>0</v>
      </c>
      <c r="BI56" s="35">
        <f t="shared" si="159"/>
        <v>13.405948889819857</v>
      </c>
      <c r="BJ56" s="35">
        <f t="shared" si="159"/>
        <v>0</v>
      </c>
      <c r="BK56" s="35">
        <f t="shared" si="159"/>
        <v>0</v>
      </c>
      <c r="BL56" s="1"/>
    </row>
    <row r="57" spans="1:64" ht="13">
      <c r="A57" s="28" t="s">
        <v>69</v>
      </c>
      <c r="B57" s="62" t="str">
        <f>INDEX([1]Sheet2!$B:$B,MATCH(C57,[1]Sheet2!$A:$A,0))</f>
        <v>E05000050</v>
      </c>
      <c r="C57" s="28" t="s">
        <v>77</v>
      </c>
      <c r="D57" s="29"/>
      <c r="E57" s="30">
        <v>3</v>
      </c>
      <c r="F57" s="31">
        <v>3</v>
      </c>
      <c r="G57" s="32"/>
      <c r="H57" s="32"/>
      <c r="I57" s="32"/>
      <c r="J57" s="32"/>
      <c r="K57" s="32"/>
      <c r="L57" s="32"/>
      <c r="M57" s="10"/>
      <c r="N57" s="31">
        <v>3</v>
      </c>
      <c r="O57" s="32"/>
      <c r="P57" s="32"/>
      <c r="Q57" s="32"/>
      <c r="R57" s="32"/>
      <c r="S57" s="32"/>
      <c r="T57" s="32"/>
      <c r="U57" s="1"/>
      <c r="V57" s="28">
        <v>3567</v>
      </c>
      <c r="W57" s="28">
        <v>1311</v>
      </c>
      <c r="X57" s="28">
        <v>273</v>
      </c>
      <c r="Y57" s="34"/>
      <c r="Z57" s="28">
        <v>407</v>
      </c>
      <c r="AA57" s="34"/>
      <c r="AB57" s="34">
        <v>0</v>
      </c>
      <c r="AC57" s="1"/>
      <c r="AD57" s="35">
        <f t="shared" ref="AD57:AJ57" si="160">(V57/SUM($V57:$AB57))*100</f>
        <v>64.177761784814678</v>
      </c>
      <c r="AE57" s="35">
        <f t="shared" si="160"/>
        <v>23.58762144656351</v>
      </c>
      <c r="AF57" s="35">
        <f t="shared" si="160"/>
        <v>4.9118387909319896</v>
      </c>
      <c r="AG57" s="35">
        <f t="shared" si="160"/>
        <v>0</v>
      </c>
      <c r="AH57" s="35">
        <f t="shared" si="160"/>
        <v>7.3227779776898165</v>
      </c>
      <c r="AI57" s="35">
        <f t="shared" si="160"/>
        <v>0</v>
      </c>
      <c r="AJ57" s="35">
        <f t="shared" si="160"/>
        <v>0</v>
      </c>
      <c r="AK57" s="1"/>
      <c r="AL57" s="35">
        <f t="shared" ref="AL57:AR57" si="161">AD57-BE57</f>
        <v>7.6380266854769232</v>
      </c>
      <c r="AM57" s="35">
        <f t="shared" si="161"/>
        <v>-0.8329083547609919</v>
      </c>
      <c r="AN57" s="35">
        <f t="shared" si="161"/>
        <v>-4.3182936593991368</v>
      </c>
      <c r="AO57" s="35">
        <f t="shared" si="161"/>
        <v>0</v>
      </c>
      <c r="AP57" s="35">
        <f t="shared" si="161"/>
        <v>-2.4868246713168061</v>
      </c>
      <c r="AQ57" s="35">
        <f t="shared" si="161"/>
        <v>0</v>
      </c>
      <c r="AR57" s="35">
        <f t="shared" si="161"/>
        <v>0</v>
      </c>
      <c r="AS57" s="1"/>
      <c r="AT57" s="35">
        <f t="shared" si="140"/>
        <v>4.2354675201189576</v>
      </c>
      <c r="AU57" s="40">
        <v>32.6</v>
      </c>
      <c r="AV57" s="1"/>
      <c r="AW57" s="36">
        <v>2732</v>
      </c>
      <c r="AX57" s="36">
        <v>1180</v>
      </c>
      <c r="AY57" s="36">
        <v>446</v>
      </c>
      <c r="AZ57" s="36">
        <v>0</v>
      </c>
      <c r="BA57" s="36">
        <v>474</v>
      </c>
      <c r="BB57" s="36">
        <v>0</v>
      </c>
      <c r="BC57" s="1">
        <v>0</v>
      </c>
      <c r="BD57" s="1"/>
      <c r="BE57" s="35">
        <f t="shared" ref="BE57:BK57" si="162">(AW57/SUM($AW57:$BC57))*100</f>
        <v>56.539735099337754</v>
      </c>
      <c r="BF57" s="35">
        <f t="shared" si="162"/>
        <v>24.420529801324502</v>
      </c>
      <c r="BG57" s="35">
        <f t="shared" si="162"/>
        <v>9.2301324503311264</v>
      </c>
      <c r="BH57" s="35">
        <f t="shared" si="162"/>
        <v>0</v>
      </c>
      <c r="BI57" s="35">
        <f t="shared" si="162"/>
        <v>9.8096026490066226</v>
      </c>
      <c r="BJ57" s="35">
        <f t="shared" si="162"/>
        <v>0</v>
      </c>
      <c r="BK57" s="35">
        <f t="shared" si="162"/>
        <v>0</v>
      </c>
      <c r="BL57" s="1"/>
    </row>
    <row r="58" spans="1:64" ht="13">
      <c r="A58" s="28" t="s">
        <v>69</v>
      </c>
      <c r="B58" s="62" t="str">
        <f>INDEX([1]Sheet2!$B:$B,MATCH(C58,[1]Sheet2!$A:$A,0))</f>
        <v>E05000051</v>
      </c>
      <c r="C58" s="28" t="s">
        <v>78</v>
      </c>
      <c r="D58" s="29"/>
      <c r="E58" s="30">
        <v>3</v>
      </c>
      <c r="F58" s="31">
        <v>3</v>
      </c>
      <c r="G58" s="32"/>
      <c r="H58" s="32"/>
      <c r="I58" s="32"/>
      <c r="J58" s="32"/>
      <c r="K58" s="32"/>
      <c r="L58" s="32"/>
      <c r="M58" s="10"/>
      <c r="N58" s="31">
        <v>3</v>
      </c>
      <c r="O58" s="32"/>
      <c r="P58" s="32"/>
      <c r="Q58" s="32"/>
      <c r="R58" s="32"/>
      <c r="S58" s="32"/>
      <c r="T58" s="32"/>
      <c r="U58" s="1"/>
      <c r="V58" s="28">
        <v>3429</v>
      </c>
      <c r="W58" s="28">
        <v>1200</v>
      </c>
      <c r="X58" s="28">
        <v>636</v>
      </c>
      <c r="Y58" s="34"/>
      <c r="Z58" s="34"/>
      <c r="AA58" s="34"/>
      <c r="AB58" s="34">
        <v>0</v>
      </c>
      <c r="AC58" s="1"/>
      <c r="AD58" s="35">
        <f t="shared" ref="AD58:AJ58" si="163">(V58/SUM($V58:$AB58))*100</f>
        <v>65.128205128205124</v>
      </c>
      <c r="AE58" s="35">
        <f t="shared" si="163"/>
        <v>22.792022792022792</v>
      </c>
      <c r="AF58" s="35">
        <f t="shared" si="163"/>
        <v>12.079772079772081</v>
      </c>
      <c r="AG58" s="35">
        <f t="shared" si="163"/>
        <v>0</v>
      </c>
      <c r="AH58" s="35">
        <f t="shared" si="163"/>
        <v>0</v>
      </c>
      <c r="AI58" s="35">
        <f t="shared" si="163"/>
        <v>0</v>
      </c>
      <c r="AJ58" s="35">
        <f t="shared" si="163"/>
        <v>0</v>
      </c>
      <c r="AK58" s="1"/>
      <c r="AL58" s="35">
        <f t="shared" ref="AL58:AR58" si="164">AD58-BE58</f>
        <v>13.810839858744046</v>
      </c>
      <c r="AM58" s="35">
        <f t="shared" si="164"/>
        <v>-2.2977975672586481</v>
      </c>
      <c r="AN58" s="35">
        <f t="shared" si="164"/>
        <v>5.9919477284746758</v>
      </c>
      <c r="AO58" s="35">
        <f t="shared" si="164"/>
        <v>-7.2854291417165662</v>
      </c>
      <c r="AP58" s="35">
        <f t="shared" si="164"/>
        <v>-10.219560878243513</v>
      </c>
      <c r="AQ58" s="35">
        <f t="shared" si="164"/>
        <v>0</v>
      </c>
      <c r="AR58" s="35">
        <f t="shared" si="164"/>
        <v>0</v>
      </c>
      <c r="AS58" s="1"/>
      <c r="AT58" s="35">
        <f t="shared" si="140"/>
        <v>8.0543187130013472</v>
      </c>
      <c r="AU58" s="40">
        <v>31.21</v>
      </c>
      <c r="AV58" s="1"/>
      <c r="AW58" s="36">
        <v>2571</v>
      </c>
      <c r="AX58" s="36">
        <v>1257</v>
      </c>
      <c r="AY58" s="36">
        <v>305</v>
      </c>
      <c r="AZ58" s="36">
        <v>365</v>
      </c>
      <c r="BA58" s="36">
        <v>512</v>
      </c>
      <c r="BB58" s="36">
        <v>0</v>
      </c>
      <c r="BC58" s="1">
        <v>0</v>
      </c>
      <c r="BD58" s="1"/>
      <c r="BE58" s="35">
        <f t="shared" ref="BE58:BK58" si="165">(AW58/SUM($AW58:$BC58))*100</f>
        <v>51.317365269461078</v>
      </c>
      <c r="BF58" s="35">
        <f t="shared" si="165"/>
        <v>25.08982035928144</v>
      </c>
      <c r="BG58" s="35">
        <f t="shared" si="165"/>
        <v>6.0878243512974048</v>
      </c>
      <c r="BH58" s="35">
        <f t="shared" si="165"/>
        <v>7.2854291417165662</v>
      </c>
      <c r="BI58" s="35">
        <f t="shared" si="165"/>
        <v>10.219560878243513</v>
      </c>
      <c r="BJ58" s="35">
        <f t="shared" si="165"/>
        <v>0</v>
      </c>
      <c r="BK58" s="35">
        <f t="shared" si="165"/>
        <v>0</v>
      </c>
      <c r="BL58" s="1"/>
    </row>
    <row r="59" spans="1:64" ht="13">
      <c r="A59" s="28" t="s">
        <v>69</v>
      </c>
      <c r="B59" s="62" t="str">
        <f>INDEX([1]Sheet2!$B:$B,MATCH(C59,[1]Sheet2!$A:$A,0))</f>
        <v>E05000052</v>
      </c>
      <c r="C59" s="28" t="s">
        <v>79</v>
      </c>
      <c r="D59" s="29"/>
      <c r="E59" s="30">
        <v>3</v>
      </c>
      <c r="F59" s="31">
        <v>3</v>
      </c>
      <c r="G59" s="32"/>
      <c r="H59" s="32"/>
      <c r="I59" s="32"/>
      <c r="J59" s="32"/>
      <c r="K59" s="32"/>
      <c r="L59" s="32"/>
      <c r="M59" s="10"/>
      <c r="N59" s="31">
        <v>3</v>
      </c>
      <c r="O59" s="32"/>
      <c r="P59" s="32"/>
      <c r="Q59" s="32"/>
      <c r="R59" s="32"/>
      <c r="S59" s="32"/>
      <c r="T59" s="32"/>
      <c r="U59" s="1"/>
      <c r="V59" s="28">
        <v>3481</v>
      </c>
      <c r="W59" s="28">
        <v>880</v>
      </c>
      <c r="X59" s="28">
        <v>583</v>
      </c>
      <c r="Y59" s="34"/>
      <c r="Z59" s="28">
        <v>460</v>
      </c>
      <c r="AA59" s="34"/>
      <c r="AB59" s="34">
        <v>0</v>
      </c>
      <c r="AC59" s="1"/>
      <c r="AD59" s="35">
        <f t="shared" ref="AD59:AJ59" si="166">(V59/SUM($V59:$AB59))*100</f>
        <v>64.415247964470765</v>
      </c>
      <c r="AE59" s="35">
        <f t="shared" si="166"/>
        <v>16.284233900814211</v>
      </c>
      <c r="AF59" s="35">
        <f t="shared" si="166"/>
        <v>10.788304959289416</v>
      </c>
      <c r="AG59" s="35">
        <f t="shared" si="166"/>
        <v>0</v>
      </c>
      <c r="AH59" s="35">
        <f t="shared" si="166"/>
        <v>8.512213175425611</v>
      </c>
      <c r="AI59" s="35">
        <f t="shared" si="166"/>
        <v>0</v>
      </c>
      <c r="AJ59" s="35">
        <f t="shared" si="166"/>
        <v>0</v>
      </c>
      <c r="AK59" s="1"/>
      <c r="AL59" s="35">
        <f t="shared" ref="AL59:AR59" si="167">AD59-BE59</f>
        <v>8.6962260001110465</v>
      </c>
      <c r="AM59" s="35">
        <f t="shared" si="167"/>
        <v>-6.7161805210672654</v>
      </c>
      <c r="AN59" s="35">
        <f t="shared" si="167"/>
        <v>2.8728470231103849</v>
      </c>
      <c r="AO59" s="35">
        <f t="shared" si="167"/>
        <v>0</v>
      </c>
      <c r="AP59" s="35">
        <f t="shared" si="167"/>
        <v>-4.8528925021541642</v>
      </c>
      <c r="AQ59" s="35">
        <f t="shared" si="167"/>
        <v>0</v>
      </c>
      <c r="AR59" s="35">
        <f t="shared" si="167"/>
        <v>0</v>
      </c>
      <c r="AS59" s="1"/>
      <c r="AT59" s="35">
        <f t="shared" si="140"/>
        <v>7.7062032605891559</v>
      </c>
      <c r="AU59" s="40">
        <v>38.229999999999997</v>
      </c>
      <c r="AV59" s="1"/>
      <c r="AW59" s="36">
        <v>2689</v>
      </c>
      <c r="AX59" s="36">
        <v>1110</v>
      </c>
      <c r="AY59" s="36">
        <v>382</v>
      </c>
      <c r="AZ59" s="36">
        <v>0</v>
      </c>
      <c r="BA59" s="36">
        <v>645</v>
      </c>
      <c r="BB59" s="36">
        <v>0</v>
      </c>
      <c r="BC59" s="1">
        <v>0</v>
      </c>
      <c r="BD59" s="1"/>
      <c r="BE59" s="35">
        <f t="shared" ref="BE59:BK59" si="168">(AW59/SUM($AW59:$BC59))*100</f>
        <v>55.719021964359719</v>
      </c>
      <c r="BF59" s="35">
        <f t="shared" si="168"/>
        <v>23.000414421881477</v>
      </c>
      <c r="BG59" s="35">
        <f t="shared" si="168"/>
        <v>7.9154579361790312</v>
      </c>
      <c r="BH59" s="35">
        <f t="shared" si="168"/>
        <v>0</v>
      </c>
      <c r="BI59" s="35">
        <f t="shared" si="168"/>
        <v>13.365105677579775</v>
      </c>
      <c r="BJ59" s="35">
        <f t="shared" si="168"/>
        <v>0</v>
      </c>
      <c r="BK59" s="35">
        <f t="shared" si="168"/>
        <v>0</v>
      </c>
      <c r="BL59" s="1"/>
    </row>
    <row r="60" spans="1:64" ht="13">
      <c r="A60" s="28" t="s">
        <v>69</v>
      </c>
      <c r="B60" s="62" t="str">
        <f>INDEX([1]Sheet2!$B:$B,MATCH(C60,[1]Sheet2!$A:$A,0))</f>
        <v>E05000053</v>
      </c>
      <c r="C60" s="28" t="s">
        <v>80</v>
      </c>
      <c r="D60" s="29"/>
      <c r="E60" s="30">
        <v>3</v>
      </c>
      <c r="F60" s="31">
        <v>3</v>
      </c>
      <c r="G60" s="32"/>
      <c r="H60" s="32"/>
      <c r="I60" s="32"/>
      <c r="J60" s="32"/>
      <c r="K60" s="32"/>
      <c r="L60" s="32"/>
      <c r="M60" s="10"/>
      <c r="N60" s="31">
        <v>3</v>
      </c>
      <c r="O60" s="32"/>
      <c r="P60" s="32"/>
      <c r="Q60" s="32"/>
      <c r="R60" s="32"/>
      <c r="S60" s="32"/>
      <c r="T60" s="32"/>
      <c r="U60" s="1"/>
      <c r="V60" s="28">
        <v>3308</v>
      </c>
      <c r="W60" s="28">
        <v>1240</v>
      </c>
      <c r="X60" s="28">
        <v>311</v>
      </c>
      <c r="Y60" s="34"/>
      <c r="Z60" s="34"/>
      <c r="AA60" s="34"/>
      <c r="AB60" s="34">
        <v>0</v>
      </c>
      <c r="AC60" s="1"/>
      <c r="AD60" s="35">
        <f t="shared" ref="AD60:AJ60" si="169">(V60/SUM($V60:$AB60))*100</f>
        <v>68.079851821362425</v>
      </c>
      <c r="AE60" s="35">
        <f t="shared" si="169"/>
        <v>25.519654249845647</v>
      </c>
      <c r="AF60" s="35">
        <f t="shared" si="169"/>
        <v>6.4004939287919322</v>
      </c>
      <c r="AG60" s="35">
        <f t="shared" si="169"/>
        <v>0</v>
      </c>
      <c r="AH60" s="35">
        <f t="shared" si="169"/>
        <v>0</v>
      </c>
      <c r="AI60" s="35">
        <f t="shared" si="169"/>
        <v>0</v>
      </c>
      <c r="AJ60" s="35">
        <f t="shared" si="169"/>
        <v>0</v>
      </c>
      <c r="AK60" s="1"/>
      <c r="AL60" s="35">
        <f t="shared" ref="AL60:AR60" si="170">AD60-BE60</f>
        <v>8.4294333083146569</v>
      </c>
      <c r="AM60" s="35">
        <f t="shared" si="170"/>
        <v>0.31039772596578175</v>
      </c>
      <c r="AN60" s="35">
        <f t="shared" si="170"/>
        <v>0.34436394356298106</v>
      </c>
      <c r="AO60" s="35">
        <f t="shared" si="170"/>
        <v>0</v>
      </c>
      <c r="AP60" s="35">
        <f t="shared" si="170"/>
        <v>-9.0841949778434259</v>
      </c>
      <c r="AQ60" s="35">
        <f t="shared" si="170"/>
        <v>0</v>
      </c>
      <c r="AR60" s="35">
        <f t="shared" si="170"/>
        <v>0</v>
      </c>
      <c r="AS60" s="1"/>
      <c r="AT60" s="35">
        <f t="shared" si="140"/>
        <v>4.0595177911744376</v>
      </c>
      <c r="AU60" s="40">
        <v>37.07</v>
      </c>
      <c r="AV60" s="1"/>
      <c r="AW60" s="36">
        <v>2423</v>
      </c>
      <c r="AX60" s="36">
        <v>1024</v>
      </c>
      <c r="AY60" s="36">
        <v>246</v>
      </c>
      <c r="AZ60" s="36">
        <v>0</v>
      </c>
      <c r="BA60" s="36">
        <v>369</v>
      </c>
      <c r="BB60" s="36">
        <v>0</v>
      </c>
      <c r="BC60" s="1">
        <v>0</v>
      </c>
      <c r="BD60" s="1"/>
      <c r="BE60" s="35">
        <f t="shared" ref="BE60:BK60" si="171">(AW60/SUM($AW60:$BC60))*100</f>
        <v>59.650418513047768</v>
      </c>
      <c r="BF60" s="35">
        <f t="shared" si="171"/>
        <v>25.209256523879866</v>
      </c>
      <c r="BG60" s="35">
        <f t="shared" si="171"/>
        <v>6.0561299852289512</v>
      </c>
      <c r="BH60" s="35">
        <f t="shared" si="171"/>
        <v>0</v>
      </c>
      <c r="BI60" s="35">
        <f t="shared" si="171"/>
        <v>9.0841949778434259</v>
      </c>
      <c r="BJ60" s="35">
        <f t="shared" si="171"/>
        <v>0</v>
      </c>
      <c r="BK60" s="35">
        <f t="shared" si="171"/>
        <v>0</v>
      </c>
      <c r="BL60" s="1"/>
    </row>
    <row r="61" spans="1:64" ht="13">
      <c r="A61" s="28" t="s">
        <v>69</v>
      </c>
      <c r="B61" s="62" t="str">
        <f>INDEX([1]Sheet2!$B:$B,MATCH(C61,[1]Sheet2!$A:$A,0))</f>
        <v>E05000054</v>
      </c>
      <c r="C61" s="28" t="s">
        <v>81</v>
      </c>
      <c r="D61" s="29"/>
      <c r="E61" s="30">
        <v>3</v>
      </c>
      <c r="F61" s="31">
        <v>3</v>
      </c>
      <c r="G61" s="32"/>
      <c r="H61" s="32"/>
      <c r="I61" s="32"/>
      <c r="J61" s="32"/>
      <c r="K61" s="32"/>
      <c r="L61" s="32"/>
      <c r="M61" s="10"/>
      <c r="N61" s="31">
        <v>2</v>
      </c>
      <c r="O61" s="31">
        <v>1</v>
      </c>
      <c r="P61" s="32"/>
      <c r="Q61" s="32"/>
      <c r="R61" s="32"/>
      <c r="S61" s="32"/>
      <c r="T61" s="32"/>
      <c r="U61" s="1"/>
      <c r="V61" s="28">
        <v>3130</v>
      </c>
      <c r="W61" s="28">
        <v>2347</v>
      </c>
      <c r="X61" s="28">
        <v>397</v>
      </c>
      <c r="Y61" s="34"/>
      <c r="Z61" s="28">
        <v>420</v>
      </c>
      <c r="AA61" s="34"/>
      <c r="AB61" s="34">
        <v>0</v>
      </c>
      <c r="AC61" s="1"/>
      <c r="AD61" s="35">
        <f t="shared" ref="AD61:AJ61" si="172">(V61/SUM($V61:$AB61))*100</f>
        <v>49.729901493485862</v>
      </c>
      <c r="AE61" s="35">
        <f t="shared" si="172"/>
        <v>37.289482046393388</v>
      </c>
      <c r="AF61" s="35">
        <f t="shared" si="172"/>
        <v>6.3075945344772801</v>
      </c>
      <c r="AG61" s="35">
        <f t="shared" si="172"/>
        <v>0</v>
      </c>
      <c r="AH61" s="35">
        <f t="shared" si="172"/>
        <v>6.6730219256434697</v>
      </c>
      <c r="AI61" s="35">
        <f t="shared" si="172"/>
        <v>0</v>
      </c>
      <c r="AJ61" s="35">
        <f t="shared" si="172"/>
        <v>0</v>
      </c>
      <c r="AK61" s="1"/>
      <c r="AL61" s="35">
        <f t="shared" ref="AL61:AR61" si="173">AD61-BE61</f>
        <v>6.7543687389475835</v>
      </c>
      <c r="AM61" s="35">
        <f t="shared" si="173"/>
        <v>-2.5487184271662002</v>
      </c>
      <c r="AN61" s="35">
        <f t="shared" si="173"/>
        <v>-0.30250807010046277</v>
      </c>
      <c r="AO61" s="35">
        <f t="shared" si="173"/>
        <v>0</v>
      </c>
      <c r="AP61" s="35">
        <f t="shared" si="173"/>
        <v>-3.9031422416809178</v>
      </c>
      <c r="AQ61" s="35">
        <f t="shared" si="173"/>
        <v>0</v>
      </c>
      <c r="AR61" s="35">
        <f t="shared" si="173"/>
        <v>0</v>
      </c>
      <c r="AS61" s="1"/>
      <c r="AT61" s="35">
        <f t="shared" si="140"/>
        <v>4.6515435830568919</v>
      </c>
      <c r="AU61" s="40">
        <v>19.440000000000001</v>
      </c>
      <c r="AV61" s="1"/>
      <c r="AW61" s="36">
        <v>2178</v>
      </c>
      <c r="AX61" s="36">
        <v>2019</v>
      </c>
      <c r="AY61" s="36">
        <v>335</v>
      </c>
      <c r="AZ61" s="36">
        <v>0</v>
      </c>
      <c r="BA61" s="36">
        <v>536</v>
      </c>
      <c r="BB61" s="36">
        <v>0</v>
      </c>
      <c r="BC61" s="1">
        <v>0</v>
      </c>
      <c r="BD61" s="1"/>
      <c r="BE61" s="35">
        <f t="shared" ref="BE61:BK61" si="174">(AW61/SUM($AW61:$BC61))*100</f>
        <v>42.975532754538278</v>
      </c>
      <c r="BF61" s="35">
        <f t="shared" si="174"/>
        <v>39.838200473559588</v>
      </c>
      <c r="BG61" s="35">
        <f t="shared" si="174"/>
        <v>6.6101026045777429</v>
      </c>
      <c r="BH61" s="35">
        <f t="shared" si="174"/>
        <v>0</v>
      </c>
      <c r="BI61" s="35">
        <f t="shared" si="174"/>
        <v>10.576164167324388</v>
      </c>
      <c r="BJ61" s="35">
        <f t="shared" si="174"/>
        <v>0</v>
      </c>
      <c r="BK61" s="35">
        <f t="shared" si="174"/>
        <v>0</v>
      </c>
      <c r="BL61" s="1"/>
    </row>
    <row r="62" spans="1:64" ht="13">
      <c r="A62" s="28" t="s">
        <v>69</v>
      </c>
      <c r="B62" s="62" t="str">
        <f>INDEX([1]Sheet2!$B:$B,MATCH(C62,[1]Sheet2!$A:$A,0))</f>
        <v>E05000055</v>
      </c>
      <c r="C62" s="28" t="s">
        <v>82</v>
      </c>
      <c r="D62" s="29"/>
      <c r="E62" s="30">
        <v>3</v>
      </c>
      <c r="F62" s="31">
        <v>3</v>
      </c>
      <c r="G62" s="32"/>
      <c r="H62" s="32"/>
      <c r="I62" s="32"/>
      <c r="J62" s="32"/>
      <c r="K62" s="32"/>
      <c r="L62" s="32"/>
      <c r="M62" s="10"/>
      <c r="N62" s="31">
        <v>3</v>
      </c>
      <c r="O62" s="32"/>
      <c r="P62" s="32"/>
      <c r="Q62" s="32"/>
      <c r="R62" s="32"/>
      <c r="S62" s="32"/>
      <c r="T62" s="32"/>
      <c r="U62" s="1"/>
      <c r="V62" s="28">
        <v>3002</v>
      </c>
      <c r="W62" s="28">
        <v>1217</v>
      </c>
      <c r="X62" s="28">
        <v>271</v>
      </c>
      <c r="Y62" s="34"/>
      <c r="Z62" s="28">
        <v>316</v>
      </c>
      <c r="AA62" s="34"/>
      <c r="AB62" s="34">
        <v>130</v>
      </c>
      <c r="AC62" s="1"/>
      <c r="AD62" s="35">
        <f t="shared" ref="AD62:AJ62" si="175">(V62/SUM($V62:$AB62))*100</f>
        <v>60.818476499189622</v>
      </c>
      <c r="AE62" s="35">
        <f t="shared" si="175"/>
        <v>24.655591572123175</v>
      </c>
      <c r="AF62" s="35">
        <f t="shared" si="175"/>
        <v>5.4902755267423009</v>
      </c>
      <c r="AG62" s="35">
        <f t="shared" si="175"/>
        <v>0</v>
      </c>
      <c r="AH62" s="35">
        <f t="shared" si="175"/>
        <v>6.4019448946515398</v>
      </c>
      <c r="AI62" s="35">
        <f t="shared" si="175"/>
        <v>0</v>
      </c>
      <c r="AJ62" s="35">
        <f t="shared" si="175"/>
        <v>2.6337115072933548</v>
      </c>
      <c r="AK62" s="1"/>
      <c r="AL62" s="35">
        <f t="shared" ref="AL62:AR62" si="176">AD62-BE62</f>
        <v>12.553563820577686</v>
      </c>
      <c r="AM62" s="35">
        <f t="shared" si="176"/>
        <v>-2.3573365294871707</v>
      </c>
      <c r="AN62" s="35">
        <f t="shared" si="176"/>
        <v>-0.8603708783382169</v>
      </c>
      <c r="AO62" s="35">
        <f t="shared" si="176"/>
        <v>-9.5259696076207749</v>
      </c>
      <c r="AP62" s="35">
        <f t="shared" si="176"/>
        <v>-2.4435983124248937</v>
      </c>
      <c r="AQ62" s="35">
        <f t="shared" si="176"/>
        <v>0</v>
      </c>
      <c r="AR62" s="35">
        <f t="shared" si="176"/>
        <v>2.6337115072933548</v>
      </c>
      <c r="AS62" s="1"/>
      <c r="AT62" s="35">
        <f t="shared" si="140"/>
        <v>7.4554501750324285</v>
      </c>
      <c r="AU62" s="40">
        <v>31.43</v>
      </c>
      <c r="AV62" s="1"/>
      <c r="AW62" s="36">
        <v>2128</v>
      </c>
      <c r="AX62" s="36">
        <v>1191</v>
      </c>
      <c r="AY62" s="36">
        <v>280</v>
      </c>
      <c r="AZ62" s="36">
        <v>420</v>
      </c>
      <c r="BA62" s="36">
        <v>390</v>
      </c>
      <c r="BB62" s="36">
        <v>0</v>
      </c>
      <c r="BC62" s="1">
        <v>0</v>
      </c>
      <c r="BD62" s="1"/>
      <c r="BE62" s="35">
        <f t="shared" ref="BE62:BK62" si="177">(AW62/SUM($AW62:$BC62))*100</f>
        <v>48.264912678611935</v>
      </c>
      <c r="BF62" s="35">
        <f t="shared" si="177"/>
        <v>27.012928101610346</v>
      </c>
      <c r="BG62" s="35">
        <f t="shared" si="177"/>
        <v>6.3506464050805178</v>
      </c>
      <c r="BH62" s="35">
        <f t="shared" si="177"/>
        <v>9.5259696076207749</v>
      </c>
      <c r="BI62" s="35">
        <f t="shared" si="177"/>
        <v>8.8455432070764335</v>
      </c>
      <c r="BJ62" s="35">
        <f t="shared" si="177"/>
        <v>0</v>
      </c>
      <c r="BK62" s="35">
        <f t="shared" si="177"/>
        <v>0</v>
      </c>
      <c r="BL62" s="1"/>
    </row>
    <row r="63" spans="1:64" ht="13">
      <c r="A63" s="28" t="s">
        <v>69</v>
      </c>
      <c r="B63" s="62" t="str">
        <f>INDEX([1]Sheet2!$B:$B,MATCH(C63,[1]Sheet2!$A:$A,0))</f>
        <v>E05000056</v>
      </c>
      <c r="C63" s="28" t="s">
        <v>83</v>
      </c>
      <c r="D63" s="29"/>
      <c r="E63" s="30">
        <v>3</v>
      </c>
      <c r="F63" s="31">
        <v>3</v>
      </c>
      <c r="G63" s="32"/>
      <c r="H63" s="32"/>
      <c r="I63" s="32"/>
      <c r="J63" s="32"/>
      <c r="K63" s="32"/>
      <c r="L63" s="32"/>
      <c r="M63" s="10"/>
      <c r="N63" s="31">
        <v>3</v>
      </c>
      <c r="O63" s="32"/>
      <c r="P63" s="32"/>
      <c r="Q63" s="32"/>
      <c r="R63" s="32"/>
      <c r="S63" s="32"/>
      <c r="T63" s="32"/>
      <c r="U63" s="1"/>
      <c r="V63" s="28">
        <v>2792</v>
      </c>
      <c r="W63" s="28">
        <v>2604</v>
      </c>
      <c r="X63" s="28">
        <v>581</v>
      </c>
      <c r="Y63" s="34"/>
      <c r="Z63" s="28">
        <v>425</v>
      </c>
      <c r="AA63" s="28">
        <v>471</v>
      </c>
      <c r="AB63" s="34"/>
      <c r="AC63" s="1"/>
      <c r="AD63" s="35">
        <f t="shared" ref="AD63:AJ63" si="178">(V63/SUM($V63:$AB63))*100</f>
        <v>40.622726611377857</v>
      </c>
      <c r="AE63" s="35">
        <f t="shared" si="178"/>
        <v>37.887385421213445</v>
      </c>
      <c r="AF63" s="35">
        <f t="shared" si="178"/>
        <v>8.4533682525825693</v>
      </c>
      <c r="AG63" s="35">
        <f t="shared" si="178"/>
        <v>0</v>
      </c>
      <c r="AH63" s="35">
        <f t="shared" si="178"/>
        <v>6.1836170522333767</v>
      </c>
      <c r="AI63" s="35">
        <f t="shared" si="178"/>
        <v>6.8529026625927543</v>
      </c>
      <c r="AJ63" s="35">
        <f t="shared" si="178"/>
        <v>0</v>
      </c>
      <c r="AK63" s="1"/>
      <c r="AL63" s="35">
        <f t="shared" ref="AL63:AR63" si="179">AD63-BE63</f>
        <v>-1.0311490601493887</v>
      </c>
      <c r="AM63" s="35">
        <f t="shared" si="179"/>
        <v>14.690915735871926</v>
      </c>
      <c r="AN63" s="35">
        <f t="shared" si="179"/>
        <v>-8.0278289845624808</v>
      </c>
      <c r="AO63" s="35">
        <f t="shared" si="179"/>
        <v>0</v>
      </c>
      <c r="AP63" s="35">
        <f t="shared" si="179"/>
        <v>-12.484840353752809</v>
      </c>
      <c r="AQ63" s="35">
        <f t="shared" si="179"/>
        <v>6.8529026625927543</v>
      </c>
      <c r="AR63" s="35">
        <f t="shared" si="179"/>
        <v>0</v>
      </c>
      <c r="AS63" s="1"/>
      <c r="AT63" s="41">
        <f t="shared" si="140"/>
        <v>-7.8610323980106571</v>
      </c>
      <c r="AU63" s="40">
        <v>6.48</v>
      </c>
      <c r="AV63" s="1"/>
      <c r="AW63" s="36">
        <v>2171</v>
      </c>
      <c r="AX63" s="36">
        <v>1209</v>
      </c>
      <c r="AY63" s="36">
        <v>859</v>
      </c>
      <c r="AZ63" s="36">
        <v>0</v>
      </c>
      <c r="BA63" s="36">
        <v>973</v>
      </c>
      <c r="BB63" s="36">
        <v>0</v>
      </c>
      <c r="BC63" s="36">
        <v>0</v>
      </c>
      <c r="BD63" s="1"/>
      <c r="BE63" s="35">
        <f t="shared" ref="BE63:BK63" si="180">(AW63/SUM($AW63:$BC63))*100</f>
        <v>41.653875671527246</v>
      </c>
      <c r="BF63" s="35">
        <f t="shared" si="180"/>
        <v>23.196469685341519</v>
      </c>
      <c r="BG63" s="35">
        <f t="shared" si="180"/>
        <v>16.48119723714505</v>
      </c>
      <c r="BH63" s="35">
        <f t="shared" si="180"/>
        <v>0</v>
      </c>
      <c r="BI63" s="35">
        <f t="shared" si="180"/>
        <v>18.668457405986185</v>
      </c>
      <c r="BJ63" s="35">
        <f t="shared" si="180"/>
        <v>0</v>
      </c>
      <c r="BK63" s="35">
        <f t="shared" si="180"/>
        <v>0</v>
      </c>
      <c r="BL63" s="1"/>
    </row>
    <row r="64" spans="1:64" ht="13">
      <c r="A64" s="28" t="s">
        <v>69</v>
      </c>
      <c r="B64" s="62" t="str">
        <f>INDEX([1]Sheet2!$B:$B,MATCH(C64,[1]Sheet2!$A:$A,0))</f>
        <v>E05000057</v>
      </c>
      <c r="C64" s="28" t="s">
        <v>84</v>
      </c>
      <c r="D64" s="29"/>
      <c r="E64" s="30">
        <v>3</v>
      </c>
      <c r="F64" s="31">
        <v>3</v>
      </c>
      <c r="G64" s="32"/>
      <c r="H64" s="32"/>
      <c r="I64" s="32"/>
      <c r="J64" s="32"/>
      <c r="K64" s="32"/>
      <c r="L64" s="32"/>
      <c r="M64" s="10"/>
      <c r="N64" s="31">
        <v>3</v>
      </c>
      <c r="O64" s="32"/>
      <c r="P64" s="32"/>
      <c r="Q64" s="32"/>
      <c r="R64" s="32"/>
      <c r="S64" s="32"/>
      <c r="T64" s="32"/>
      <c r="U64" s="1"/>
      <c r="V64" s="28">
        <v>3009</v>
      </c>
      <c r="W64" s="28">
        <v>1555</v>
      </c>
      <c r="X64" s="28">
        <v>1236</v>
      </c>
      <c r="Y64" s="34"/>
      <c r="Z64" s="28">
        <v>301</v>
      </c>
      <c r="AA64" s="34"/>
      <c r="AB64" s="34">
        <v>0</v>
      </c>
      <c r="AC64" s="1"/>
      <c r="AD64" s="35">
        <f t="shared" ref="AD64:AJ64" si="181">(V64/SUM($V64:$AB64))*100</f>
        <v>49.319783642025897</v>
      </c>
      <c r="AE64" s="35">
        <f t="shared" si="181"/>
        <v>25.487624979511551</v>
      </c>
      <c r="AF64" s="35">
        <f t="shared" si="181"/>
        <v>20.258973938698574</v>
      </c>
      <c r="AG64" s="35">
        <f t="shared" si="181"/>
        <v>0</v>
      </c>
      <c r="AH64" s="35">
        <f t="shared" si="181"/>
        <v>4.9336174397639727</v>
      </c>
      <c r="AI64" s="35">
        <f t="shared" si="181"/>
        <v>0</v>
      </c>
      <c r="AJ64" s="35">
        <f t="shared" si="181"/>
        <v>0</v>
      </c>
      <c r="AK64" s="1"/>
      <c r="AL64" s="35">
        <f t="shared" ref="AL64:AR64" si="182">AD64-BE64</f>
        <v>12.830421939898237</v>
      </c>
      <c r="AM64" s="35">
        <f t="shared" si="182"/>
        <v>3.0762774617810571</v>
      </c>
      <c r="AN64" s="35">
        <f t="shared" si="182"/>
        <v>7.4752859954361632</v>
      </c>
      <c r="AO64" s="35">
        <f t="shared" si="182"/>
        <v>-12.960992907801419</v>
      </c>
      <c r="AP64" s="35">
        <f t="shared" si="182"/>
        <v>-3.842978304916878</v>
      </c>
      <c r="AQ64" s="35">
        <f t="shared" si="182"/>
        <v>-6.5780141843971629</v>
      </c>
      <c r="AR64" s="35">
        <f t="shared" si="182"/>
        <v>0</v>
      </c>
      <c r="AS64" s="1"/>
      <c r="AT64" s="35">
        <f t="shared" si="140"/>
        <v>4.8770722390585899</v>
      </c>
      <c r="AU64" s="40">
        <v>18.98</v>
      </c>
      <c r="AV64" s="1"/>
      <c r="AW64" s="36">
        <v>2058</v>
      </c>
      <c r="AX64" s="36">
        <v>1264</v>
      </c>
      <c r="AY64" s="36">
        <v>721</v>
      </c>
      <c r="AZ64" s="36">
        <v>731</v>
      </c>
      <c r="BA64" s="36">
        <v>495</v>
      </c>
      <c r="BB64" s="36">
        <v>371</v>
      </c>
      <c r="BC64" s="1">
        <v>0</v>
      </c>
      <c r="BD64" s="1"/>
      <c r="BE64" s="35">
        <f t="shared" ref="BE64:BK64" si="183">(AW64/SUM($AW64:$BC64))*100</f>
        <v>36.48936170212766</v>
      </c>
      <c r="BF64" s="35">
        <f t="shared" si="183"/>
        <v>22.411347517730494</v>
      </c>
      <c r="BG64" s="35">
        <f t="shared" si="183"/>
        <v>12.783687943262411</v>
      </c>
      <c r="BH64" s="35">
        <f t="shared" si="183"/>
        <v>12.960992907801419</v>
      </c>
      <c r="BI64" s="35">
        <f t="shared" si="183"/>
        <v>8.7765957446808507</v>
      </c>
      <c r="BJ64" s="35">
        <f t="shared" si="183"/>
        <v>6.5780141843971629</v>
      </c>
      <c r="BK64" s="35">
        <f t="shared" si="183"/>
        <v>0</v>
      </c>
      <c r="BL64" s="1"/>
    </row>
    <row r="65" spans="1:64" ht="13">
      <c r="A65" s="28" t="s">
        <v>69</v>
      </c>
      <c r="B65" s="62" t="str">
        <f>INDEX([1]Sheet2!$B:$B,MATCH(C65,[1]Sheet2!$A:$A,0))</f>
        <v>E05000058</v>
      </c>
      <c r="C65" s="28" t="s">
        <v>85</v>
      </c>
      <c r="D65" s="29"/>
      <c r="E65" s="30">
        <v>3</v>
      </c>
      <c r="F65" s="31">
        <v>3</v>
      </c>
      <c r="G65" s="32"/>
      <c r="H65" s="32"/>
      <c r="I65" s="32"/>
      <c r="J65" s="32"/>
      <c r="K65" s="32"/>
      <c r="L65" s="32"/>
      <c r="M65" s="10"/>
      <c r="N65" s="31">
        <v>3</v>
      </c>
      <c r="O65" s="32"/>
      <c r="P65" s="32"/>
      <c r="Q65" s="32"/>
      <c r="R65" s="32"/>
      <c r="S65" s="32"/>
      <c r="T65" s="32"/>
      <c r="U65" s="1"/>
      <c r="V65" s="28">
        <v>2814</v>
      </c>
      <c r="W65" s="28">
        <v>1943</v>
      </c>
      <c r="X65" s="28">
        <v>421</v>
      </c>
      <c r="Y65" s="34"/>
      <c r="Z65" s="28">
        <v>535</v>
      </c>
      <c r="AA65" s="34"/>
      <c r="AB65" s="34">
        <v>0</v>
      </c>
      <c r="AC65" s="1"/>
      <c r="AD65" s="35">
        <f t="shared" ref="AD65:AJ65" si="184">(V65/SUM($V65:$AB65))*100</f>
        <v>49.256082618589183</v>
      </c>
      <c r="AE65" s="35">
        <f t="shared" si="184"/>
        <v>34.01015228426396</v>
      </c>
      <c r="AF65" s="35">
        <f t="shared" si="184"/>
        <v>7.3691580605636267</v>
      </c>
      <c r="AG65" s="35">
        <f t="shared" si="184"/>
        <v>0</v>
      </c>
      <c r="AH65" s="35">
        <f t="shared" si="184"/>
        <v>9.3646070365832301</v>
      </c>
      <c r="AI65" s="35">
        <f t="shared" si="184"/>
        <v>0</v>
      </c>
      <c r="AJ65" s="35">
        <f t="shared" si="184"/>
        <v>0</v>
      </c>
      <c r="AK65" s="1"/>
      <c r="AL65" s="35">
        <f t="shared" ref="AL65:AR65" si="185">AD65-BE65</f>
        <v>4.5161982255255992</v>
      </c>
      <c r="AM65" s="35">
        <f t="shared" si="185"/>
        <v>8.3454123998708987</v>
      </c>
      <c r="AN65" s="35">
        <f t="shared" si="185"/>
        <v>1.8431464998699854</v>
      </c>
      <c r="AO65" s="35">
        <f t="shared" si="185"/>
        <v>-11.514450867052023</v>
      </c>
      <c r="AP65" s="35">
        <f t="shared" si="185"/>
        <v>-0.71631781890810053</v>
      </c>
      <c r="AQ65" s="35">
        <f t="shared" si="185"/>
        <v>0</v>
      </c>
      <c r="AR65" s="35">
        <f t="shared" si="185"/>
        <v>-2.4739884393063587</v>
      </c>
      <c r="AS65" s="1"/>
      <c r="AT65" s="41">
        <f t="shared" si="140"/>
        <v>-1.9146070871726497</v>
      </c>
      <c r="AU65" s="42">
        <v>8.83</v>
      </c>
      <c r="AV65" s="1"/>
      <c r="AW65" s="36">
        <v>1935</v>
      </c>
      <c r="AX65" s="36">
        <v>1110</v>
      </c>
      <c r="AY65" s="36">
        <v>239</v>
      </c>
      <c r="AZ65" s="36">
        <v>498</v>
      </c>
      <c r="BA65" s="36">
        <v>436</v>
      </c>
      <c r="BB65" s="36">
        <v>0</v>
      </c>
      <c r="BC65" s="1">
        <v>107</v>
      </c>
      <c r="BD65" s="1"/>
      <c r="BE65" s="35">
        <f t="shared" ref="BE65:BK65" si="186">(AW65/SUM($AW65:$BC65))*100</f>
        <v>44.739884393063583</v>
      </c>
      <c r="BF65" s="35">
        <f t="shared" si="186"/>
        <v>25.664739884393061</v>
      </c>
      <c r="BG65" s="35">
        <f t="shared" si="186"/>
        <v>5.5260115606936413</v>
      </c>
      <c r="BH65" s="35">
        <f t="shared" si="186"/>
        <v>11.514450867052023</v>
      </c>
      <c r="BI65" s="35">
        <f t="shared" si="186"/>
        <v>10.080924855491331</v>
      </c>
      <c r="BJ65" s="35">
        <f t="shared" si="186"/>
        <v>0</v>
      </c>
      <c r="BK65" s="35">
        <f t="shared" si="186"/>
        <v>2.4739884393063587</v>
      </c>
      <c r="BL65" s="1"/>
    </row>
    <row r="66" spans="1:64" ht="13">
      <c r="A66" s="28" t="s">
        <v>69</v>
      </c>
      <c r="B66" s="62" t="str">
        <f>INDEX([1]Sheet2!$B:$B,MATCH(C66,[1]Sheet2!$A:$A,0))</f>
        <v>E05000059</v>
      </c>
      <c r="C66" s="28" t="s">
        <v>86</v>
      </c>
      <c r="D66" s="29"/>
      <c r="E66" s="30">
        <v>3</v>
      </c>
      <c r="F66" s="31">
        <v>3</v>
      </c>
      <c r="G66" s="32"/>
      <c r="H66" s="32"/>
      <c r="I66" s="32"/>
      <c r="J66" s="32"/>
      <c r="K66" s="32"/>
      <c r="L66" s="32"/>
      <c r="M66" s="10"/>
      <c r="N66" s="31">
        <v>3</v>
      </c>
      <c r="O66" s="32"/>
      <c r="P66" s="32"/>
      <c r="Q66" s="32"/>
      <c r="R66" s="32"/>
      <c r="S66" s="32"/>
      <c r="T66" s="32"/>
      <c r="U66" s="1"/>
      <c r="V66" s="28">
        <v>2862</v>
      </c>
      <c r="W66" s="28">
        <v>1294</v>
      </c>
      <c r="X66" s="28">
        <v>451</v>
      </c>
      <c r="Y66" s="34"/>
      <c r="Z66" s="28">
        <v>362</v>
      </c>
      <c r="AA66" s="34"/>
      <c r="AB66" s="34">
        <v>0</v>
      </c>
      <c r="AC66" s="1"/>
      <c r="AD66" s="35">
        <f t="shared" ref="AD66:AJ66" si="187">(V66/SUM($V66:$AB66))*100</f>
        <v>57.59710203260213</v>
      </c>
      <c r="AE66" s="35">
        <f t="shared" si="187"/>
        <v>26.041457033608374</v>
      </c>
      <c r="AF66" s="35">
        <f t="shared" si="187"/>
        <v>9.0762728919299658</v>
      </c>
      <c r="AG66" s="35">
        <f t="shared" si="187"/>
        <v>0</v>
      </c>
      <c r="AH66" s="35">
        <f t="shared" si="187"/>
        <v>7.2851680418595288</v>
      </c>
      <c r="AI66" s="35">
        <f t="shared" si="187"/>
        <v>0</v>
      </c>
      <c r="AJ66" s="35">
        <f t="shared" si="187"/>
        <v>0</v>
      </c>
      <c r="AK66" s="1"/>
      <c r="AL66" s="35">
        <f t="shared" ref="AL66:AR66" si="188">AD66-BE66</f>
        <v>7.8671290353023977</v>
      </c>
      <c r="AM66" s="35">
        <f t="shared" si="188"/>
        <v>2.4590987977847902</v>
      </c>
      <c r="AN66" s="35">
        <f t="shared" si="188"/>
        <v>1.8755528199227651</v>
      </c>
      <c r="AO66" s="35">
        <f t="shared" si="188"/>
        <v>0</v>
      </c>
      <c r="AP66" s="35">
        <f t="shared" si="188"/>
        <v>-3.1558760625509121</v>
      </c>
      <c r="AQ66" s="35">
        <f t="shared" si="188"/>
        <v>-9.0459045904590454</v>
      </c>
      <c r="AR66" s="35">
        <f t="shared" si="188"/>
        <v>0</v>
      </c>
      <c r="AS66" s="1"/>
      <c r="AT66" s="35">
        <f t="shared" si="140"/>
        <v>2.7040151187588037</v>
      </c>
      <c r="AU66" s="40">
        <v>16.16</v>
      </c>
      <c r="AV66" s="1"/>
      <c r="AW66" s="36">
        <v>2210</v>
      </c>
      <c r="AX66" s="36">
        <v>1048</v>
      </c>
      <c r="AY66" s="36">
        <v>320</v>
      </c>
      <c r="AZ66" s="36">
        <v>0</v>
      </c>
      <c r="BA66" s="36">
        <v>464</v>
      </c>
      <c r="BB66" s="36">
        <v>402</v>
      </c>
      <c r="BC66" s="1">
        <v>0</v>
      </c>
      <c r="BD66" s="1"/>
      <c r="BE66" s="35">
        <f t="shared" ref="BE66:BK66" si="189">(AW66/SUM($AW66:$BC66))*100</f>
        <v>49.729972997299733</v>
      </c>
      <c r="BF66" s="35">
        <f t="shared" si="189"/>
        <v>23.582358235823584</v>
      </c>
      <c r="BG66" s="35">
        <f t="shared" si="189"/>
        <v>7.2007200720072007</v>
      </c>
      <c r="BH66" s="35">
        <f t="shared" si="189"/>
        <v>0</v>
      </c>
      <c r="BI66" s="35">
        <f t="shared" si="189"/>
        <v>10.441044104410441</v>
      </c>
      <c r="BJ66" s="35">
        <f t="shared" si="189"/>
        <v>9.0459045904590454</v>
      </c>
      <c r="BK66" s="35">
        <f t="shared" si="189"/>
        <v>0</v>
      </c>
      <c r="BL66" s="1"/>
    </row>
    <row r="67" spans="1:64" ht="13">
      <c r="A67" s="28" t="s">
        <v>69</v>
      </c>
      <c r="B67" s="62" t="str">
        <f>INDEX([1]Sheet2!$B:$B,MATCH(C67,[1]Sheet2!$A:$A,0))</f>
        <v>E05000060</v>
      </c>
      <c r="C67" s="28" t="s">
        <v>87</v>
      </c>
      <c r="D67" s="29"/>
      <c r="E67" s="30">
        <v>3</v>
      </c>
      <c r="F67" s="32"/>
      <c r="G67" s="31">
        <v>3</v>
      </c>
      <c r="H67" s="32"/>
      <c r="I67" s="32"/>
      <c r="J67" s="32"/>
      <c r="K67" s="32"/>
      <c r="L67" s="32"/>
      <c r="M67" s="10"/>
      <c r="N67" s="32"/>
      <c r="O67" s="31">
        <v>3</v>
      </c>
      <c r="P67" s="32"/>
      <c r="Q67" s="32"/>
      <c r="R67" s="32"/>
      <c r="S67" s="32"/>
      <c r="T67" s="32"/>
      <c r="U67" s="1"/>
      <c r="V67" s="28">
        <v>1839</v>
      </c>
      <c r="W67" s="28">
        <v>2635</v>
      </c>
      <c r="X67" s="28">
        <v>507</v>
      </c>
      <c r="Y67" s="34"/>
      <c r="Z67" s="28">
        <v>467</v>
      </c>
      <c r="AA67" s="34"/>
      <c r="AB67" s="34">
        <v>0</v>
      </c>
      <c r="AC67" s="1"/>
      <c r="AD67" s="35">
        <f t="shared" ref="AD67:AJ67" si="190">(V67/SUM($V67:$AB67))*100</f>
        <v>33.755506607929512</v>
      </c>
      <c r="AE67" s="35">
        <f t="shared" si="190"/>
        <v>48.366372980910427</v>
      </c>
      <c r="AF67" s="35">
        <f t="shared" si="190"/>
        <v>9.3061674008810567</v>
      </c>
      <c r="AG67" s="35">
        <f t="shared" si="190"/>
        <v>0</v>
      </c>
      <c r="AH67" s="35">
        <f t="shared" si="190"/>
        <v>8.5719530102790014</v>
      </c>
      <c r="AI67" s="35">
        <f t="shared" si="190"/>
        <v>0</v>
      </c>
      <c r="AJ67" s="35">
        <f t="shared" si="190"/>
        <v>0</v>
      </c>
      <c r="AK67" s="1"/>
      <c r="AL67" s="35">
        <f t="shared" ref="AL67:AR67" si="191">AD67-BE67</f>
        <v>4.062054766826666</v>
      </c>
      <c r="AM67" s="35">
        <f t="shared" si="191"/>
        <v>10.673646697580118</v>
      </c>
      <c r="AN67" s="35">
        <f t="shared" si="191"/>
        <v>5.0979323201627551</v>
      </c>
      <c r="AO67" s="35">
        <f t="shared" si="191"/>
        <v>-18.429167422456015</v>
      </c>
      <c r="AP67" s="35">
        <f t="shared" si="191"/>
        <v>-1.404466362113526</v>
      </c>
      <c r="AQ67" s="35">
        <f t="shared" si="191"/>
        <v>0</v>
      </c>
      <c r="AR67" s="35">
        <f t="shared" si="191"/>
        <v>0</v>
      </c>
      <c r="AS67" s="1"/>
      <c r="AT67" s="41">
        <f t="shared" si="140"/>
        <v>-3.3057959653767259</v>
      </c>
      <c r="AU67" s="42">
        <v>3.05</v>
      </c>
      <c r="AV67" s="1"/>
      <c r="AW67" s="36">
        <v>1637</v>
      </c>
      <c r="AX67" s="36">
        <v>2078</v>
      </c>
      <c r="AY67" s="36">
        <v>232</v>
      </c>
      <c r="AZ67" s="36">
        <v>1016</v>
      </c>
      <c r="BA67" s="36">
        <v>550</v>
      </c>
      <c r="BB67" s="36">
        <v>0</v>
      </c>
      <c r="BC67" s="1">
        <v>0</v>
      </c>
      <c r="BD67" s="1"/>
      <c r="BE67" s="35">
        <f t="shared" ref="BE67:BK67" si="192">(AW67/SUM($AW67:$BC67))*100</f>
        <v>29.693451841102846</v>
      </c>
      <c r="BF67" s="35">
        <f t="shared" si="192"/>
        <v>37.692726283330309</v>
      </c>
      <c r="BG67" s="35">
        <f t="shared" si="192"/>
        <v>4.2082350807183015</v>
      </c>
      <c r="BH67" s="35">
        <f t="shared" si="192"/>
        <v>18.429167422456015</v>
      </c>
      <c r="BI67" s="35">
        <f t="shared" si="192"/>
        <v>9.9764193723925274</v>
      </c>
      <c r="BJ67" s="35">
        <f t="shared" si="192"/>
        <v>0</v>
      </c>
      <c r="BK67" s="35">
        <f t="shared" si="192"/>
        <v>0</v>
      </c>
      <c r="BL67" s="1"/>
    </row>
    <row r="68" spans="1:64" ht="13">
      <c r="A68" s="28" t="s">
        <v>69</v>
      </c>
      <c r="B68" s="62" t="str">
        <f>INDEX([1]Sheet2!$B:$B,MATCH(C68,[1]Sheet2!$A:$A,0))</f>
        <v>E05000061</v>
      </c>
      <c r="C68" s="28" t="s">
        <v>88</v>
      </c>
      <c r="D68" s="29"/>
      <c r="E68" s="30">
        <v>3</v>
      </c>
      <c r="F68" s="32"/>
      <c r="G68" s="31">
        <v>3</v>
      </c>
      <c r="H68" s="32"/>
      <c r="I68" s="32"/>
      <c r="J68" s="32"/>
      <c r="K68" s="32"/>
      <c r="L68" s="32"/>
      <c r="M68" s="10"/>
      <c r="N68" s="32"/>
      <c r="O68" s="31">
        <v>3</v>
      </c>
      <c r="P68" s="32"/>
      <c r="Q68" s="32"/>
      <c r="R68" s="32"/>
      <c r="S68" s="32"/>
      <c r="T68" s="32"/>
      <c r="U68" s="1"/>
      <c r="V68" s="28">
        <v>1563</v>
      </c>
      <c r="W68" s="28">
        <v>2326</v>
      </c>
      <c r="X68" s="28">
        <v>428</v>
      </c>
      <c r="Y68" s="34"/>
      <c r="Z68" s="28">
        <v>418</v>
      </c>
      <c r="AA68" s="34"/>
      <c r="AB68" s="34">
        <v>497</v>
      </c>
      <c r="AC68" s="1"/>
      <c r="AD68" s="35">
        <f t="shared" ref="AD68:AJ68" si="193">(V68/SUM($V68:$AB68))*100</f>
        <v>29.873853211009177</v>
      </c>
      <c r="AE68" s="35">
        <f t="shared" si="193"/>
        <v>44.457186544342505</v>
      </c>
      <c r="AF68" s="35">
        <f t="shared" si="193"/>
        <v>8.1804281345565748</v>
      </c>
      <c r="AG68" s="35">
        <f t="shared" si="193"/>
        <v>0</v>
      </c>
      <c r="AH68" s="35">
        <f t="shared" si="193"/>
        <v>7.9892966360856272</v>
      </c>
      <c r="AI68" s="35">
        <f t="shared" si="193"/>
        <v>0</v>
      </c>
      <c r="AJ68" s="35">
        <f t="shared" si="193"/>
        <v>9.4992354740061167</v>
      </c>
      <c r="AK68" s="1"/>
      <c r="AL68" s="35">
        <f t="shared" ref="AL68:AR68" si="194">AD68-BE68</f>
        <v>1.3946865443425089</v>
      </c>
      <c r="AM68" s="35">
        <f t="shared" si="194"/>
        <v>-1.6678134556574946</v>
      </c>
      <c r="AN68" s="35">
        <f t="shared" si="194"/>
        <v>2.7220948012232418</v>
      </c>
      <c r="AO68" s="35">
        <f t="shared" si="194"/>
        <v>-8.4791666666666661</v>
      </c>
      <c r="AP68" s="35">
        <f t="shared" si="194"/>
        <v>-3.4690366972477049</v>
      </c>
      <c r="AQ68" s="35">
        <f t="shared" si="194"/>
        <v>0</v>
      </c>
      <c r="AR68" s="35">
        <f t="shared" si="194"/>
        <v>9.4992354740061167</v>
      </c>
      <c r="AS68" s="1"/>
      <c r="AT68" s="35">
        <f t="shared" si="140"/>
        <v>1.5312500000000018</v>
      </c>
      <c r="AU68" s="40">
        <v>9.1199999999999992</v>
      </c>
      <c r="AV68" s="1"/>
      <c r="AW68" s="36">
        <v>1367</v>
      </c>
      <c r="AX68" s="36">
        <v>2214</v>
      </c>
      <c r="AY68" s="36">
        <v>262</v>
      </c>
      <c r="AZ68" s="36">
        <v>407</v>
      </c>
      <c r="BA68" s="36">
        <v>550</v>
      </c>
      <c r="BB68" s="36">
        <v>0</v>
      </c>
      <c r="BC68" s="1">
        <v>0</v>
      </c>
      <c r="BD68" s="1"/>
      <c r="BE68" s="35">
        <f t="shared" ref="BE68:BK68" si="195">(AW68/SUM($AW68:$BC68))*100</f>
        <v>28.479166666666668</v>
      </c>
      <c r="BF68" s="35">
        <f t="shared" si="195"/>
        <v>46.125</v>
      </c>
      <c r="BG68" s="35">
        <f t="shared" si="195"/>
        <v>5.458333333333333</v>
      </c>
      <c r="BH68" s="35">
        <f t="shared" si="195"/>
        <v>8.4791666666666661</v>
      </c>
      <c r="BI68" s="35">
        <f t="shared" si="195"/>
        <v>11.458333333333332</v>
      </c>
      <c r="BJ68" s="35">
        <f t="shared" si="195"/>
        <v>0</v>
      </c>
      <c r="BK68" s="35">
        <f t="shared" si="195"/>
        <v>0</v>
      </c>
      <c r="BL68" s="1"/>
    </row>
    <row r="69" spans="1:64" ht="13">
      <c r="A69" s="28" t="s">
        <v>69</v>
      </c>
      <c r="B69" s="62" t="str">
        <f>INDEX([1]Sheet2!$B:$B,MATCH(C69,[1]Sheet2!$A:$A,0))</f>
        <v>E05000062</v>
      </c>
      <c r="C69" s="28" t="s">
        <v>89</v>
      </c>
      <c r="D69" s="29"/>
      <c r="E69" s="30">
        <v>3</v>
      </c>
      <c r="F69" s="31">
        <v>3</v>
      </c>
      <c r="G69" s="32"/>
      <c r="H69" s="32"/>
      <c r="I69" s="32"/>
      <c r="J69" s="32"/>
      <c r="K69" s="32"/>
      <c r="L69" s="32"/>
      <c r="M69" s="10"/>
      <c r="N69" s="32"/>
      <c r="O69" s="31">
        <v>3</v>
      </c>
      <c r="P69" s="32"/>
      <c r="Q69" s="32"/>
      <c r="R69" s="32"/>
      <c r="S69" s="32"/>
      <c r="T69" s="32"/>
      <c r="U69" s="1"/>
      <c r="V69" s="28">
        <v>2196</v>
      </c>
      <c r="W69" s="28">
        <v>2078</v>
      </c>
      <c r="X69" s="28">
        <v>264</v>
      </c>
      <c r="Y69" s="34"/>
      <c r="Z69" s="28">
        <v>299</v>
      </c>
      <c r="AA69" s="34"/>
      <c r="AB69" s="34">
        <v>0</v>
      </c>
      <c r="AC69" s="1"/>
      <c r="AD69" s="35">
        <f t="shared" ref="AD69:AJ69" si="196">(V69/SUM($V69:$AB69))*100</f>
        <v>45.400041347942938</v>
      </c>
      <c r="AE69" s="35">
        <f t="shared" si="196"/>
        <v>42.960512714492452</v>
      </c>
      <c r="AF69" s="35">
        <f t="shared" si="196"/>
        <v>5.4579284680587143</v>
      </c>
      <c r="AG69" s="35">
        <f t="shared" si="196"/>
        <v>0</v>
      </c>
      <c r="AH69" s="35">
        <f t="shared" si="196"/>
        <v>6.1815174695058923</v>
      </c>
      <c r="AI69" s="35">
        <f t="shared" si="196"/>
        <v>0</v>
      </c>
      <c r="AJ69" s="35">
        <f t="shared" si="196"/>
        <v>0</v>
      </c>
      <c r="AK69" s="1"/>
      <c r="AL69" s="35">
        <f t="shared" ref="AL69:AR69" si="197">AD69-BE69</f>
        <v>10.022009964205417</v>
      </c>
      <c r="AM69" s="35">
        <f t="shared" si="197"/>
        <v>0.30716036071213892</v>
      </c>
      <c r="AN69" s="35">
        <f t="shared" si="197"/>
        <v>1.3685323672503449</v>
      </c>
      <c r="AO69" s="35">
        <f t="shared" si="197"/>
        <v>-10.580123632905373</v>
      </c>
      <c r="AP69" s="35">
        <f t="shared" si="197"/>
        <v>-1.1175790592625336</v>
      </c>
      <c r="AQ69" s="35">
        <f t="shared" si="197"/>
        <v>0</v>
      </c>
      <c r="AR69" s="35">
        <f t="shared" si="197"/>
        <v>0</v>
      </c>
      <c r="AS69" s="1"/>
      <c r="AT69" s="35">
        <f t="shared" si="140"/>
        <v>4.8574248017466388</v>
      </c>
      <c r="AU69" s="40">
        <v>14.07</v>
      </c>
      <c r="AV69" s="1"/>
      <c r="AW69" s="36">
        <v>1488</v>
      </c>
      <c r="AX69" s="36">
        <v>1794</v>
      </c>
      <c r="AY69" s="36">
        <v>172</v>
      </c>
      <c r="AZ69" s="36">
        <v>445</v>
      </c>
      <c r="BA69" s="36">
        <v>307</v>
      </c>
      <c r="BB69" s="36">
        <v>0</v>
      </c>
      <c r="BC69" s="1">
        <v>0</v>
      </c>
      <c r="BD69" s="1"/>
      <c r="BE69" s="35">
        <f t="shared" ref="BE69:BK69" si="198">(AW69/SUM($AW69:$BC69))*100</f>
        <v>35.378031383737522</v>
      </c>
      <c r="BF69" s="35">
        <f t="shared" si="198"/>
        <v>42.653352353780313</v>
      </c>
      <c r="BG69" s="35">
        <f t="shared" si="198"/>
        <v>4.0893961008083695</v>
      </c>
      <c r="BH69" s="35">
        <f t="shared" si="198"/>
        <v>10.580123632905373</v>
      </c>
      <c r="BI69" s="35">
        <f t="shared" si="198"/>
        <v>7.299096528768426</v>
      </c>
      <c r="BJ69" s="35">
        <f t="shared" si="198"/>
        <v>0</v>
      </c>
      <c r="BK69" s="35">
        <f t="shared" si="198"/>
        <v>0</v>
      </c>
      <c r="BL69" s="1"/>
    </row>
    <row r="70" spans="1:64" ht="13">
      <c r="A70" s="28" t="s">
        <v>69</v>
      </c>
      <c r="B70" s="62" t="str">
        <f>INDEX([1]Sheet2!$B:$B,MATCH(C70,[1]Sheet2!$A:$A,0))</f>
        <v>E05000063</v>
      </c>
      <c r="C70" s="28" t="s">
        <v>90</v>
      </c>
      <c r="D70" s="29"/>
      <c r="E70" s="30">
        <v>3</v>
      </c>
      <c r="F70" s="32"/>
      <c r="G70" s="31">
        <v>3</v>
      </c>
      <c r="H70" s="32"/>
      <c r="I70" s="32"/>
      <c r="J70" s="32"/>
      <c r="K70" s="32"/>
      <c r="L70" s="32"/>
      <c r="M70" s="10"/>
      <c r="N70" s="32"/>
      <c r="O70" s="31">
        <v>3</v>
      </c>
      <c r="P70" s="32"/>
      <c r="Q70" s="32"/>
      <c r="R70" s="32"/>
      <c r="S70" s="32"/>
      <c r="T70" s="32"/>
      <c r="U70" s="1"/>
      <c r="V70" s="28">
        <v>1547</v>
      </c>
      <c r="W70" s="28">
        <v>2915</v>
      </c>
      <c r="X70" s="28">
        <v>411</v>
      </c>
      <c r="Y70" s="28">
        <v>122</v>
      </c>
      <c r="Z70" s="28">
        <v>541</v>
      </c>
      <c r="AA70" s="34"/>
      <c r="AB70" s="34">
        <v>0</v>
      </c>
      <c r="AC70" s="1"/>
      <c r="AD70" s="35">
        <f t="shared" ref="AD70:AJ70" si="199">(V70/SUM($V70:$AB70))*100</f>
        <v>27.944364161849713</v>
      </c>
      <c r="AE70" s="35">
        <f t="shared" si="199"/>
        <v>52.655346820809243</v>
      </c>
      <c r="AF70" s="35">
        <f t="shared" si="199"/>
        <v>7.4241329479768785</v>
      </c>
      <c r="AG70" s="35">
        <f t="shared" si="199"/>
        <v>2.203757225433526</v>
      </c>
      <c r="AH70" s="35">
        <f t="shared" si="199"/>
        <v>9.7723988439306346</v>
      </c>
      <c r="AI70" s="35">
        <f t="shared" si="199"/>
        <v>0</v>
      </c>
      <c r="AJ70" s="35">
        <f t="shared" si="199"/>
        <v>0</v>
      </c>
      <c r="AK70" s="1"/>
      <c r="AL70" s="35">
        <f t="shared" ref="AL70:AR70" si="200">AD70-BE70</f>
        <v>1.4865808179365558E-2</v>
      </c>
      <c r="AM70" s="35">
        <f t="shared" si="200"/>
        <v>7.1779112213515646</v>
      </c>
      <c r="AN70" s="35">
        <f t="shared" si="200"/>
        <v>3.2017816018602794</v>
      </c>
      <c r="AO70" s="35">
        <f t="shared" si="200"/>
        <v>-8.4683326447969609</v>
      </c>
      <c r="AP70" s="35">
        <f t="shared" si="200"/>
        <v>-1.9262259865942539</v>
      </c>
      <c r="AQ70" s="35">
        <f t="shared" si="200"/>
        <v>0</v>
      </c>
      <c r="AR70" s="35">
        <f t="shared" si="200"/>
        <v>0</v>
      </c>
      <c r="AS70" s="1"/>
      <c r="AT70" s="41">
        <f t="shared" si="140"/>
        <v>-3.5815227065860995</v>
      </c>
      <c r="AU70" s="42">
        <v>6.36</v>
      </c>
      <c r="AV70" s="1"/>
      <c r="AW70" s="36">
        <v>1442</v>
      </c>
      <c r="AX70" s="36">
        <v>2348</v>
      </c>
      <c r="AY70" s="36">
        <v>218</v>
      </c>
      <c r="AZ70" s="36">
        <v>551</v>
      </c>
      <c r="BA70" s="36">
        <v>604</v>
      </c>
      <c r="BB70" s="36">
        <v>0</v>
      </c>
      <c r="BC70" s="1">
        <v>0</v>
      </c>
      <c r="BD70" s="1"/>
      <c r="BE70" s="35">
        <f t="shared" ref="BE70:BK70" si="201">(AW70/SUM($AW70:$BC70))*100</f>
        <v>27.929498353670347</v>
      </c>
      <c r="BF70" s="35">
        <f t="shared" si="201"/>
        <v>45.477435599457678</v>
      </c>
      <c r="BG70" s="35">
        <f t="shared" si="201"/>
        <v>4.2223513461165991</v>
      </c>
      <c r="BH70" s="35">
        <f t="shared" si="201"/>
        <v>10.672089870230486</v>
      </c>
      <c r="BI70" s="35">
        <f t="shared" si="201"/>
        <v>11.698624830524889</v>
      </c>
      <c r="BJ70" s="35">
        <f t="shared" si="201"/>
        <v>0</v>
      </c>
      <c r="BK70" s="35">
        <f t="shared" si="201"/>
        <v>0</v>
      </c>
      <c r="BL70" s="1"/>
    </row>
    <row r="71" spans="1:64" ht="13">
      <c r="A71" s="28" t="s">
        <v>91</v>
      </c>
      <c r="B71" s="62" t="str">
        <f>INDEX([1]Sheet2!$B:$B,MATCH(C71,[1]Sheet2!$A:$A,0))</f>
        <v>E05000889</v>
      </c>
      <c r="C71" s="28" t="s">
        <v>92</v>
      </c>
      <c r="D71" s="29"/>
      <c r="E71" s="30">
        <v>1</v>
      </c>
      <c r="F71" s="38"/>
      <c r="G71" s="31">
        <v>1</v>
      </c>
      <c r="H71" s="38"/>
      <c r="I71" s="32"/>
      <c r="J71" s="32"/>
      <c r="K71" s="32"/>
      <c r="L71" s="32"/>
      <c r="M71" s="10"/>
      <c r="N71" s="38"/>
      <c r="O71" s="31">
        <v>1</v>
      </c>
      <c r="P71" s="32"/>
      <c r="Q71" s="32"/>
      <c r="R71" s="32"/>
      <c r="S71" s="32"/>
      <c r="T71" s="32"/>
      <c r="U71" s="1"/>
      <c r="V71" s="28">
        <v>324</v>
      </c>
      <c r="W71" s="28">
        <v>1285</v>
      </c>
      <c r="X71" s="28">
        <v>98</v>
      </c>
      <c r="Y71" s="33"/>
      <c r="Z71" s="28">
        <v>182</v>
      </c>
      <c r="AA71" s="34"/>
      <c r="AB71" s="34"/>
      <c r="AC71" s="1"/>
      <c r="AD71" s="35">
        <f t="shared" ref="AD71:AJ71" si="202">(V71/SUM($V71:$AB71))*100</f>
        <v>17.151932239280043</v>
      </c>
      <c r="AE71" s="35">
        <f t="shared" si="202"/>
        <v>68.025410269984121</v>
      </c>
      <c r="AF71" s="35">
        <f t="shared" si="202"/>
        <v>5.1879301217575442</v>
      </c>
      <c r="AG71" s="35">
        <f t="shared" si="202"/>
        <v>0</v>
      </c>
      <c r="AH71" s="35">
        <f t="shared" si="202"/>
        <v>9.6347273689782948</v>
      </c>
      <c r="AI71" s="35">
        <f t="shared" si="202"/>
        <v>0</v>
      </c>
      <c r="AJ71" s="35">
        <f t="shared" si="202"/>
        <v>0</v>
      </c>
      <c r="AK71" s="1"/>
      <c r="AL71" s="43">
        <f t="shared" ref="AL71:AR71" si="203">AD71-BE71</f>
        <v>5.9704976401239254</v>
      </c>
      <c r="AM71" s="44">
        <f t="shared" si="203"/>
        <v>16.590811113865975</v>
      </c>
      <c r="AN71" s="45">
        <f t="shared" si="203"/>
        <v>5.1879301217575442</v>
      </c>
      <c r="AO71" s="46">
        <f t="shared" si="203"/>
        <v>0</v>
      </c>
      <c r="AP71" s="47">
        <f t="shared" si="203"/>
        <v>9.6347273689782948</v>
      </c>
      <c r="AQ71" s="48">
        <f t="shared" si="203"/>
        <v>0</v>
      </c>
      <c r="AR71" s="48">
        <f t="shared" si="203"/>
        <v>-37.383966244725734</v>
      </c>
      <c r="AS71" s="1"/>
      <c r="AT71" s="35">
        <f t="shared" si="140"/>
        <v>-5.3101567368710247</v>
      </c>
      <c r="AU71" s="35"/>
      <c r="AV71" s="1"/>
      <c r="AW71" s="36">
        <v>265</v>
      </c>
      <c r="AX71" s="36">
        <v>1219</v>
      </c>
      <c r="AY71" s="36">
        <v>0</v>
      </c>
      <c r="AZ71" s="36">
        <v>0</v>
      </c>
      <c r="BA71" s="36">
        <v>0</v>
      </c>
      <c r="BB71" s="36">
        <v>0</v>
      </c>
      <c r="BC71" s="36">
        <v>886</v>
      </c>
      <c r="BD71" s="1"/>
      <c r="BE71" s="35">
        <f t="shared" ref="BE71:BK71" si="204">(AW71/SUM($AW71:$BC71))*100</f>
        <v>11.181434599156118</v>
      </c>
      <c r="BF71" s="35">
        <f t="shared" si="204"/>
        <v>51.434599156118146</v>
      </c>
      <c r="BG71" s="35">
        <f t="shared" si="204"/>
        <v>0</v>
      </c>
      <c r="BH71" s="35">
        <f t="shared" si="204"/>
        <v>0</v>
      </c>
      <c r="BI71" s="35">
        <f t="shared" si="204"/>
        <v>0</v>
      </c>
      <c r="BJ71" s="35">
        <f t="shared" si="204"/>
        <v>0</v>
      </c>
      <c r="BK71" s="35">
        <f t="shared" si="204"/>
        <v>37.383966244725734</v>
      </c>
      <c r="BL71" s="1"/>
    </row>
    <row r="72" spans="1:64" ht="13">
      <c r="A72" s="28" t="s">
        <v>91</v>
      </c>
      <c r="B72" s="62" t="str">
        <f>INDEX([1]Sheet2!$B:$B,MATCH(C72,[1]Sheet2!$A:$A,0))</f>
        <v>E05000977</v>
      </c>
      <c r="C72" s="28" t="s">
        <v>93</v>
      </c>
      <c r="D72" s="29"/>
      <c r="E72" s="30">
        <v>1</v>
      </c>
      <c r="F72" s="38"/>
      <c r="G72" s="31">
        <v>1</v>
      </c>
      <c r="H72" s="38"/>
      <c r="I72" s="32"/>
      <c r="J72" s="32"/>
      <c r="K72" s="32"/>
      <c r="L72" s="32"/>
      <c r="M72" s="10"/>
      <c r="N72" s="38"/>
      <c r="O72" s="31">
        <v>1</v>
      </c>
      <c r="P72" s="32"/>
      <c r="Q72" s="32"/>
      <c r="R72" s="32"/>
      <c r="S72" s="32"/>
      <c r="T72" s="32"/>
      <c r="U72" s="1"/>
      <c r="V72" s="28">
        <v>175</v>
      </c>
      <c r="W72" s="28">
        <v>1252</v>
      </c>
      <c r="X72" s="28">
        <v>50</v>
      </c>
      <c r="Y72" s="33"/>
      <c r="Z72" s="33"/>
      <c r="AA72" s="34"/>
      <c r="AB72" s="28">
        <v>199</v>
      </c>
      <c r="AC72" s="1"/>
      <c r="AD72" s="35">
        <f t="shared" ref="AD72:AJ72" si="205">(V72/SUM($V72:$AB72))*100</f>
        <v>10.441527446300716</v>
      </c>
      <c r="AE72" s="35">
        <f t="shared" si="205"/>
        <v>74.701670644391399</v>
      </c>
      <c r="AF72" s="35">
        <f t="shared" si="205"/>
        <v>2.9832935560859188</v>
      </c>
      <c r="AG72" s="35">
        <f t="shared" si="205"/>
        <v>0</v>
      </c>
      <c r="AH72" s="35">
        <f t="shared" si="205"/>
        <v>0</v>
      </c>
      <c r="AI72" s="35">
        <f t="shared" si="205"/>
        <v>0</v>
      </c>
      <c r="AJ72" s="35">
        <f t="shared" si="205"/>
        <v>11.873508353221956</v>
      </c>
      <c r="AK72" s="1"/>
      <c r="AL72" s="43">
        <f t="shared" ref="AL72:AR72" si="206">AD72-BE72</f>
        <v>7.0830182399568287E-2</v>
      </c>
      <c r="AM72" s="44">
        <f t="shared" si="206"/>
        <v>4.8870192763419738</v>
      </c>
      <c r="AN72" s="45">
        <f t="shared" si="206"/>
        <v>2.9832935560859188</v>
      </c>
      <c r="AO72" s="46">
        <f t="shared" si="206"/>
        <v>0</v>
      </c>
      <c r="AP72" s="47">
        <f t="shared" si="206"/>
        <v>0</v>
      </c>
      <c r="AQ72" s="48">
        <f t="shared" si="206"/>
        <v>-12.356575463371581</v>
      </c>
      <c r="AR72" s="48">
        <f t="shared" si="206"/>
        <v>4.4154324485441094</v>
      </c>
      <c r="AS72" s="1"/>
      <c r="AT72" s="35">
        <f t="shared" si="140"/>
        <v>-2.4080945469712027</v>
      </c>
      <c r="AU72" s="35"/>
      <c r="AV72" s="1"/>
      <c r="AW72" s="36">
        <v>235</v>
      </c>
      <c r="AX72" s="36">
        <v>1582</v>
      </c>
      <c r="AY72" s="36">
        <v>0</v>
      </c>
      <c r="AZ72" s="36">
        <v>0</v>
      </c>
      <c r="BA72" s="36">
        <v>0</v>
      </c>
      <c r="BB72" s="36">
        <v>280</v>
      </c>
      <c r="BC72" s="36">
        <v>169</v>
      </c>
      <c r="BD72" s="1"/>
      <c r="BE72" s="35">
        <f t="shared" ref="BE72:BK72" si="207">(AW72/SUM($AW72:$BC72))*100</f>
        <v>10.370697263901148</v>
      </c>
      <c r="BF72" s="35">
        <f t="shared" si="207"/>
        <v>69.814651368049425</v>
      </c>
      <c r="BG72" s="35">
        <f t="shared" si="207"/>
        <v>0</v>
      </c>
      <c r="BH72" s="35">
        <f t="shared" si="207"/>
        <v>0</v>
      </c>
      <c r="BI72" s="35">
        <f t="shared" si="207"/>
        <v>0</v>
      </c>
      <c r="BJ72" s="35">
        <f t="shared" si="207"/>
        <v>12.356575463371581</v>
      </c>
      <c r="BK72" s="35">
        <f t="shared" si="207"/>
        <v>7.4580759046778464</v>
      </c>
      <c r="BL72" s="1"/>
    </row>
    <row r="73" spans="1:64" ht="13">
      <c r="A73" s="28" t="s">
        <v>91</v>
      </c>
      <c r="B73" s="62" t="str">
        <f>INDEX([1]Sheet2!$B:$B,MATCH(C73,[1]Sheet2!$A:$A,0))</f>
        <v>E05000978</v>
      </c>
      <c r="C73" s="28" t="s">
        <v>94</v>
      </c>
      <c r="D73" s="29"/>
      <c r="E73" s="30">
        <v>1</v>
      </c>
      <c r="F73" s="38"/>
      <c r="G73" s="31">
        <v>1</v>
      </c>
      <c r="H73" s="38"/>
      <c r="I73" s="32"/>
      <c r="J73" s="32"/>
      <c r="K73" s="32"/>
      <c r="L73" s="32"/>
      <c r="M73" s="10"/>
      <c r="N73" s="38"/>
      <c r="O73" s="31">
        <v>1</v>
      </c>
      <c r="P73" s="32"/>
      <c r="Q73" s="32"/>
      <c r="R73" s="32"/>
      <c r="S73" s="32"/>
      <c r="T73" s="32"/>
      <c r="U73" s="1"/>
      <c r="V73" s="28">
        <v>295</v>
      </c>
      <c r="W73" s="28">
        <v>1134</v>
      </c>
      <c r="X73" s="28">
        <v>160</v>
      </c>
      <c r="Y73" s="33"/>
      <c r="Z73" s="33"/>
      <c r="AA73" s="34"/>
      <c r="AB73" s="28">
        <v>391</v>
      </c>
      <c r="AC73" s="1"/>
      <c r="AD73" s="35">
        <f t="shared" ref="AD73:AJ73" si="208">(V73/SUM($V73:$AB73))*100</f>
        <v>14.898989898989898</v>
      </c>
      <c r="AE73" s="35">
        <f t="shared" si="208"/>
        <v>57.272727272727273</v>
      </c>
      <c r="AF73" s="35">
        <f t="shared" si="208"/>
        <v>8.0808080808080813</v>
      </c>
      <c r="AG73" s="35">
        <f t="shared" si="208"/>
        <v>0</v>
      </c>
      <c r="AH73" s="35">
        <f t="shared" si="208"/>
        <v>0</v>
      </c>
      <c r="AI73" s="35">
        <f t="shared" si="208"/>
        <v>0</v>
      </c>
      <c r="AJ73" s="35">
        <f t="shared" si="208"/>
        <v>19.747474747474747</v>
      </c>
      <c r="AK73" s="1"/>
      <c r="AL73" s="43">
        <f t="shared" ref="AL73:AR73" si="209">AD73-BE73</f>
        <v>-1.2412091490412589</v>
      </c>
      <c r="AM73" s="44">
        <f t="shared" si="209"/>
        <v>0.80366626017858778</v>
      </c>
      <c r="AN73" s="45">
        <f t="shared" si="209"/>
        <v>8.0808080808080813</v>
      </c>
      <c r="AO73" s="46">
        <f t="shared" si="209"/>
        <v>0</v>
      </c>
      <c r="AP73" s="47">
        <f t="shared" si="209"/>
        <v>0</v>
      </c>
      <c r="AQ73" s="48">
        <f t="shared" si="209"/>
        <v>0</v>
      </c>
      <c r="AR73" s="48">
        <f t="shared" si="209"/>
        <v>-7.6432651919454209</v>
      </c>
      <c r="AS73" s="1"/>
      <c r="AT73" s="35">
        <f t="shared" si="140"/>
        <v>-1.0224377046099233</v>
      </c>
      <c r="AU73" s="35"/>
      <c r="AV73" s="1"/>
      <c r="AW73" s="36">
        <v>373</v>
      </c>
      <c r="AX73" s="36">
        <v>1305</v>
      </c>
      <c r="AY73" s="36">
        <v>0</v>
      </c>
      <c r="AZ73" s="36">
        <v>0</v>
      </c>
      <c r="BA73" s="36">
        <v>0</v>
      </c>
      <c r="BB73" s="36">
        <v>0</v>
      </c>
      <c r="BC73" s="36">
        <v>633</v>
      </c>
      <c r="BD73" s="1"/>
      <c r="BE73" s="35">
        <f t="shared" ref="BE73:BK73" si="210">(AW73/SUM($AW73:$BC73))*100</f>
        <v>16.140199048031157</v>
      </c>
      <c r="BF73" s="35">
        <f t="shared" si="210"/>
        <v>56.469061012548686</v>
      </c>
      <c r="BG73" s="35">
        <f t="shared" si="210"/>
        <v>0</v>
      </c>
      <c r="BH73" s="35">
        <f t="shared" si="210"/>
        <v>0</v>
      </c>
      <c r="BI73" s="35">
        <f t="shared" si="210"/>
        <v>0</v>
      </c>
      <c r="BJ73" s="35">
        <f t="shared" si="210"/>
        <v>0</v>
      </c>
      <c r="BK73" s="35">
        <f t="shared" si="210"/>
        <v>27.390739939420168</v>
      </c>
      <c r="BL73" s="1"/>
    </row>
    <row r="74" spans="1:64" ht="13">
      <c r="A74" s="28" t="s">
        <v>91</v>
      </c>
      <c r="B74" s="62" t="str">
        <f>INDEX([1]Sheet2!$B:$B,MATCH(C74,[1]Sheet2!$A:$A,0))</f>
        <v>E05000979</v>
      </c>
      <c r="C74" s="28" t="s">
        <v>95</v>
      </c>
      <c r="D74" s="29"/>
      <c r="E74" s="30">
        <v>1</v>
      </c>
      <c r="F74" s="38"/>
      <c r="G74" s="31">
        <v>1</v>
      </c>
      <c r="H74" s="38"/>
      <c r="I74" s="32"/>
      <c r="J74" s="32"/>
      <c r="K74" s="32"/>
      <c r="L74" s="32"/>
      <c r="M74" s="10"/>
      <c r="N74" s="38"/>
      <c r="O74" s="31">
        <v>1</v>
      </c>
      <c r="P74" s="32"/>
      <c r="Q74" s="32"/>
      <c r="R74" s="32"/>
      <c r="S74" s="32"/>
      <c r="T74" s="32"/>
      <c r="U74" s="1"/>
      <c r="V74" s="28">
        <v>455</v>
      </c>
      <c r="W74" s="28">
        <v>1523</v>
      </c>
      <c r="X74" s="28">
        <v>415</v>
      </c>
      <c r="Y74" s="33"/>
      <c r="Z74" s="33"/>
      <c r="AA74" s="34"/>
      <c r="AB74" s="34"/>
      <c r="AC74" s="1"/>
      <c r="AD74" s="35">
        <f t="shared" ref="AD74:AJ74" si="211">(V74/SUM($V74:$AB74))*100</f>
        <v>19.013790221479315</v>
      </c>
      <c r="AE74" s="35">
        <f t="shared" si="211"/>
        <v>63.643961554534059</v>
      </c>
      <c r="AF74" s="35">
        <f t="shared" si="211"/>
        <v>17.34224822398663</v>
      </c>
      <c r="AG74" s="35">
        <f t="shared" si="211"/>
        <v>0</v>
      </c>
      <c r="AH74" s="35">
        <f t="shared" si="211"/>
        <v>0</v>
      </c>
      <c r="AI74" s="35">
        <f t="shared" si="211"/>
        <v>0</v>
      </c>
      <c r="AJ74" s="35">
        <f t="shared" si="211"/>
        <v>0</v>
      </c>
      <c r="AK74" s="1"/>
      <c r="AL74" s="43">
        <f t="shared" ref="AL74:AR74" si="212">AD74-BE74</f>
        <v>0.43641602548990832</v>
      </c>
      <c r="AM74" s="44">
        <f t="shared" si="212"/>
        <v>9.4631064656199442</v>
      </c>
      <c r="AN74" s="45">
        <f t="shared" si="212"/>
        <v>9.0562096314781169</v>
      </c>
      <c r="AO74" s="46">
        <f t="shared" si="212"/>
        <v>0</v>
      </c>
      <c r="AP74" s="47">
        <f t="shared" si="212"/>
        <v>0</v>
      </c>
      <c r="AQ74" s="48">
        <f t="shared" si="212"/>
        <v>0</v>
      </c>
      <c r="AR74" s="48">
        <f t="shared" si="212"/>
        <v>-18.955732122587968</v>
      </c>
      <c r="AS74" s="1"/>
      <c r="AT74" s="35">
        <f t="shared" si="140"/>
        <v>-4.5133452200650179</v>
      </c>
      <c r="AU74" s="35"/>
      <c r="AV74" s="1"/>
      <c r="AW74" s="36">
        <v>491</v>
      </c>
      <c r="AX74" s="36">
        <v>1432</v>
      </c>
      <c r="AY74" s="36">
        <v>219</v>
      </c>
      <c r="AZ74" s="36">
        <v>0</v>
      </c>
      <c r="BA74" s="36">
        <v>0</v>
      </c>
      <c r="BB74" s="36">
        <v>0</v>
      </c>
      <c r="BC74" s="36">
        <v>501</v>
      </c>
      <c r="BD74" s="1"/>
      <c r="BE74" s="35">
        <f t="shared" ref="BE74:BK74" si="213">(AW74/SUM($AW74:$BC74))*100</f>
        <v>18.577374195989407</v>
      </c>
      <c r="BF74" s="35">
        <f t="shared" si="213"/>
        <v>54.180855088914115</v>
      </c>
      <c r="BG74" s="35">
        <f t="shared" si="213"/>
        <v>8.2860385925085129</v>
      </c>
      <c r="BH74" s="35">
        <f t="shared" si="213"/>
        <v>0</v>
      </c>
      <c r="BI74" s="35">
        <f t="shared" si="213"/>
        <v>0</v>
      </c>
      <c r="BJ74" s="35">
        <f t="shared" si="213"/>
        <v>0</v>
      </c>
      <c r="BK74" s="35">
        <f t="shared" si="213"/>
        <v>18.955732122587968</v>
      </c>
      <c r="BL74" s="1"/>
    </row>
    <row r="75" spans="1:64" ht="13">
      <c r="A75" s="28" t="s">
        <v>91</v>
      </c>
      <c r="B75" s="62" t="str">
        <f>INDEX([1]Sheet2!$B:$B,MATCH(C75,[1]Sheet2!$A:$A,0))</f>
        <v>E05000980</v>
      </c>
      <c r="C75" s="28" t="s">
        <v>96</v>
      </c>
      <c r="D75" s="29"/>
      <c r="E75" s="30">
        <v>1</v>
      </c>
      <c r="F75" s="38"/>
      <c r="G75" s="31">
        <v>1</v>
      </c>
      <c r="H75" s="38"/>
      <c r="I75" s="32"/>
      <c r="J75" s="32"/>
      <c r="K75" s="32"/>
      <c r="L75" s="32"/>
      <c r="M75" s="10"/>
      <c r="N75" s="38"/>
      <c r="O75" s="31">
        <v>1</v>
      </c>
      <c r="P75" s="32"/>
      <c r="Q75" s="32"/>
      <c r="R75" s="32"/>
      <c r="S75" s="32"/>
      <c r="T75" s="32"/>
      <c r="U75" s="1"/>
      <c r="V75" s="28">
        <v>571</v>
      </c>
      <c r="W75" s="28">
        <v>1279</v>
      </c>
      <c r="X75" s="28">
        <v>132</v>
      </c>
      <c r="Y75" s="33"/>
      <c r="Z75" s="28">
        <v>324</v>
      </c>
      <c r="AA75" s="34"/>
      <c r="AB75" s="34"/>
      <c r="AC75" s="1"/>
      <c r="AD75" s="35">
        <f t="shared" ref="AD75:AJ75" si="214">(V75/SUM($V75:$AB75))*100</f>
        <v>24.761491760624459</v>
      </c>
      <c r="AE75" s="35">
        <f t="shared" si="214"/>
        <v>55.464006938421505</v>
      </c>
      <c r="AF75" s="35">
        <f t="shared" si="214"/>
        <v>5.7241977450130088</v>
      </c>
      <c r="AG75" s="35">
        <f t="shared" si="214"/>
        <v>0</v>
      </c>
      <c r="AH75" s="35">
        <f t="shared" si="214"/>
        <v>14.050303555941024</v>
      </c>
      <c r="AI75" s="35">
        <f t="shared" si="214"/>
        <v>0</v>
      </c>
      <c r="AJ75" s="35">
        <f t="shared" si="214"/>
        <v>0</v>
      </c>
      <c r="AK75" s="1"/>
      <c r="AL75" s="43">
        <f t="shared" ref="AL75:AR75" si="215">AD75-BE75</f>
        <v>3.4672855905717874</v>
      </c>
      <c r="AM75" s="44">
        <f t="shared" si="215"/>
        <v>3.6581378639294115</v>
      </c>
      <c r="AN75" s="45">
        <f t="shared" si="215"/>
        <v>5.7241977450130088</v>
      </c>
      <c r="AO75" s="46">
        <f t="shared" si="215"/>
        <v>0</v>
      </c>
      <c r="AP75" s="47">
        <f t="shared" si="215"/>
        <v>14.050303555941024</v>
      </c>
      <c r="AQ75" s="48">
        <f t="shared" si="215"/>
        <v>0</v>
      </c>
      <c r="AR75" s="48">
        <f t="shared" si="215"/>
        <v>-26.899924755455228</v>
      </c>
      <c r="AS75" s="1"/>
      <c r="AT75" s="35">
        <f t="shared" si="140"/>
        <v>-9.5426136678812057E-2</v>
      </c>
      <c r="AU75" s="35"/>
      <c r="AV75" s="1"/>
      <c r="AW75" s="36">
        <v>566</v>
      </c>
      <c r="AX75" s="36">
        <v>1377</v>
      </c>
      <c r="AY75" s="36">
        <v>0</v>
      </c>
      <c r="AZ75" s="36">
        <v>0</v>
      </c>
      <c r="BA75" s="36">
        <v>0</v>
      </c>
      <c r="BB75" s="36">
        <v>0</v>
      </c>
      <c r="BC75" s="36">
        <v>715</v>
      </c>
      <c r="BD75" s="1"/>
      <c r="BE75" s="35">
        <f t="shared" ref="BE75:BK75" si="216">(AW75/SUM($AW75:$BC75))*100</f>
        <v>21.294206170052671</v>
      </c>
      <c r="BF75" s="35">
        <f t="shared" si="216"/>
        <v>51.805869074492094</v>
      </c>
      <c r="BG75" s="35">
        <f t="shared" si="216"/>
        <v>0</v>
      </c>
      <c r="BH75" s="35">
        <f t="shared" si="216"/>
        <v>0</v>
      </c>
      <c r="BI75" s="35">
        <f t="shared" si="216"/>
        <v>0</v>
      </c>
      <c r="BJ75" s="35">
        <f t="shared" si="216"/>
        <v>0</v>
      </c>
      <c r="BK75" s="35">
        <f t="shared" si="216"/>
        <v>26.899924755455228</v>
      </c>
      <c r="BL75" s="1"/>
    </row>
    <row r="76" spans="1:64" ht="13">
      <c r="A76" s="28" t="s">
        <v>91</v>
      </c>
      <c r="B76" s="62" t="str">
        <f>INDEX([1]Sheet2!$B:$B,MATCH(C76,[1]Sheet2!$A:$A,0))</f>
        <v>E05000981</v>
      </c>
      <c r="C76" s="28" t="s">
        <v>97</v>
      </c>
      <c r="D76" s="29"/>
      <c r="E76" s="30">
        <v>1</v>
      </c>
      <c r="F76" s="38"/>
      <c r="G76" s="31">
        <v>1</v>
      </c>
      <c r="H76" s="38"/>
      <c r="I76" s="32"/>
      <c r="J76" s="32"/>
      <c r="K76" s="32"/>
      <c r="L76" s="32"/>
      <c r="M76" s="10"/>
      <c r="N76" s="38"/>
      <c r="O76" s="31">
        <v>1</v>
      </c>
      <c r="P76" s="32"/>
      <c r="Q76" s="32"/>
      <c r="R76" s="32"/>
      <c r="S76" s="32"/>
      <c r="T76" s="32"/>
      <c r="U76" s="1"/>
      <c r="V76" s="28">
        <v>273</v>
      </c>
      <c r="W76" s="28">
        <v>1107</v>
      </c>
      <c r="X76" s="33"/>
      <c r="Y76" s="33"/>
      <c r="Z76" s="33"/>
      <c r="AA76" s="34"/>
      <c r="AB76" s="34"/>
      <c r="AC76" s="1"/>
      <c r="AD76" s="35">
        <f t="shared" ref="AD76:AJ76" si="217">(V76/SUM($V76:$AB76))*100</f>
        <v>19.782608695652172</v>
      </c>
      <c r="AE76" s="35">
        <f t="shared" si="217"/>
        <v>80.217391304347828</v>
      </c>
      <c r="AF76" s="35">
        <f t="shared" si="217"/>
        <v>0</v>
      </c>
      <c r="AG76" s="35">
        <f t="shared" si="217"/>
        <v>0</v>
      </c>
      <c r="AH76" s="35">
        <f t="shared" si="217"/>
        <v>0</v>
      </c>
      <c r="AI76" s="35">
        <f t="shared" si="217"/>
        <v>0</v>
      </c>
      <c r="AJ76" s="35">
        <f t="shared" si="217"/>
        <v>0</v>
      </c>
      <c r="AK76" s="1"/>
      <c r="AL76" s="43">
        <f t="shared" ref="AL76:AR76" si="218">AD76-BE76</f>
        <v>14.718695224659054</v>
      </c>
      <c r="AM76" s="44">
        <f t="shared" si="218"/>
        <v>22.252789534436324</v>
      </c>
      <c r="AN76" s="45">
        <f t="shared" si="218"/>
        <v>0</v>
      </c>
      <c r="AO76" s="46">
        <f t="shared" si="218"/>
        <v>-36.971484759095382</v>
      </c>
      <c r="AP76" s="47">
        <f t="shared" si="218"/>
        <v>0</v>
      </c>
      <c r="AQ76" s="48">
        <f t="shared" si="218"/>
        <v>0</v>
      </c>
      <c r="AR76" s="48">
        <f t="shared" si="218"/>
        <v>0</v>
      </c>
      <c r="AS76" s="1"/>
      <c r="AT76" s="35">
        <f t="shared" si="140"/>
        <v>-3.7670471548886351</v>
      </c>
      <c r="AU76" s="35"/>
      <c r="AV76" s="1"/>
      <c r="AW76" s="36">
        <v>103</v>
      </c>
      <c r="AX76" s="36">
        <v>1179</v>
      </c>
      <c r="AY76" s="36">
        <v>0</v>
      </c>
      <c r="AZ76" s="36">
        <v>752</v>
      </c>
      <c r="BA76" s="36">
        <v>0</v>
      </c>
      <c r="BB76" s="36">
        <v>0</v>
      </c>
      <c r="BC76" s="36">
        <v>0</v>
      </c>
      <c r="BD76" s="1"/>
      <c r="BE76" s="35">
        <f t="shared" ref="BE76:BK76" si="219">(AW76/SUM($AW76:$BC76))*100</f>
        <v>5.0639134709931168</v>
      </c>
      <c r="BF76" s="35">
        <f t="shared" si="219"/>
        <v>57.964601769911503</v>
      </c>
      <c r="BG76" s="35">
        <f t="shared" si="219"/>
        <v>0</v>
      </c>
      <c r="BH76" s="35">
        <f t="shared" si="219"/>
        <v>36.971484759095382</v>
      </c>
      <c r="BI76" s="35">
        <f t="shared" si="219"/>
        <v>0</v>
      </c>
      <c r="BJ76" s="35">
        <f t="shared" si="219"/>
        <v>0</v>
      </c>
      <c r="BK76" s="35">
        <f t="shared" si="219"/>
        <v>0</v>
      </c>
      <c r="BL76" s="1"/>
    </row>
    <row r="77" spans="1:64" ht="13">
      <c r="A77" s="28" t="s">
        <v>91</v>
      </c>
      <c r="B77" s="62" t="str">
        <f>INDEX([1]Sheet2!$B:$B,MATCH(C77,[1]Sheet2!$A:$A,0))</f>
        <v>E05000982</v>
      </c>
      <c r="C77" s="28" t="s">
        <v>98</v>
      </c>
      <c r="D77" s="29"/>
      <c r="E77" s="30">
        <v>1</v>
      </c>
      <c r="F77" s="38"/>
      <c r="G77" s="31">
        <v>1</v>
      </c>
      <c r="H77" s="38"/>
      <c r="I77" s="32"/>
      <c r="J77" s="32"/>
      <c r="K77" s="32"/>
      <c r="L77" s="32"/>
      <c r="M77" s="10"/>
      <c r="N77" s="38"/>
      <c r="O77" s="31">
        <v>1</v>
      </c>
      <c r="P77" s="32"/>
      <c r="Q77" s="32"/>
      <c r="R77" s="32"/>
      <c r="S77" s="32"/>
      <c r="T77" s="32"/>
      <c r="U77" s="1"/>
      <c r="V77" s="28">
        <v>292</v>
      </c>
      <c r="W77" s="28">
        <v>1415</v>
      </c>
      <c r="X77" s="33"/>
      <c r="Y77" s="33"/>
      <c r="Z77" s="28">
        <v>184</v>
      </c>
      <c r="AA77" s="34"/>
      <c r="AB77" s="34"/>
      <c r="AC77" s="1"/>
      <c r="AD77" s="35">
        <f t="shared" ref="AD77:AJ77" si="220">(V77/SUM($V77:$AB77))*100</f>
        <v>15.441565309360128</v>
      </c>
      <c r="AE77" s="35">
        <f t="shared" si="220"/>
        <v>74.828133262823897</v>
      </c>
      <c r="AF77" s="35">
        <f t="shared" si="220"/>
        <v>0</v>
      </c>
      <c r="AG77" s="35">
        <f t="shared" si="220"/>
        <v>0</v>
      </c>
      <c r="AH77" s="35">
        <f t="shared" si="220"/>
        <v>9.7303014278159718</v>
      </c>
      <c r="AI77" s="35">
        <f t="shared" si="220"/>
        <v>0</v>
      </c>
      <c r="AJ77" s="35">
        <f t="shared" si="220"/>
        <v>0</v>
      </c>
      <c r="AK77" s="1"/>
      <c r="AL77" s="43">
        <f t="shared" ref="AL77:AR77" si="221">AD77-BE77</f>
        <v>2.2128657577906221</v>
      </c>
      <c r="AM77" s="44">
        <f t="shared" si="221"/>
        <v>-11.943167185606598</v>
      </c>
      <c r="AN77" s="45">
        <f t="shared" si="221"/>
        <v>0</v>
      </c>
      <c r="AO77" s="46">
        <f t="shared" si="221"/>
        <v>0</v>
      </c>
      <c r="AP77" s="47">
        <f t="shared" si="221"/>
        <v>9.7303014278159718</v>
      </c>
      <c r="AQ77" s="48">
        <f t="shared" si="221"/>
        <v>0</v>
      </c>
      <c r="AR77" s="48">
        <f t="shared" si="221"/>
        <v>0</v>
      </c>
      <c r="AS77" s="1"/>
      <c r="AT77" s="35">
        <f t="shared" si="140"/>
        <v>7.0780164716986098</v>
      </c>
      <c r="AU77" s="35"/>
      <c r="AV77" s="1"/>
      <c r="AW77" s="36">
        <v>295</v>
      </c>
      <c r="AX77" s="36">
        <v>1935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1"/>
      <c r="BE77" s="35">
        <f t="shared" ref="BE77:BK77" si="222">(AW77/SUM($AW77:$BC77))*100</f>
        <v>13.228699551569505</v>
      </c>
      <c r="BF77" s="35">
        <f t="shared" si="222"/>
        <v>86.771300448430495</v>
      </c>
      <c r="BG77" s="35">
        <f t="shared" si="222"/>
        <v>0</v>
      </c>
      <c r="BH77" s="35">
        <f t="shared" si="222"/>
        <v>0</v>
      </c>
      <c r="BI77" s="35">
        <f t="shared" si="222"/>
        <v>0</v>
      </c>
      <c r="BJ77" s="35">
        <f t="shared" si="222"/>
        <v>0</v>
      </c>
      <c r="BK77" s="35">
        <f t="shared" si="222"/>
        <v>0</v>
      </c>
      <c r="BL77" s="1"/>
    </row>
    <row r="78" spans="1:64" ht="13">
      <c r="A78" s="28" t="s">
        <v>91</v>
      </c>
      <c r="B78" s="62" t="str">
        <f>INDEX([1]Sheet2!$B:$B,MATCH(C78,[1]Sheet2!$A:$A,0))</f>
        <v>E05000983</v>
      </c>
      <c r="C78" s="28" t="s">
        <v>99</v>
      </c>
      <c r="D78" s="29"/>
      <c r="E78" s="30">
        <v>1</v>
      </c>
      <c r="F78" s="38"/>
      <c r="G78" s="31">
        <v>1</v>
      </c>
      <c r="H78" s="38"/>
      <c r="I78" s="32"/>
      <c r="J78" s="32"/>
      <c r="K78" s="32"/>
      <c r="L78" s="32"/>
      <c r="M78" s="10"/>
      <c r="N78" s="38"/>
      <c r="O78" s="32"/>
      <c r="P78" s="32"/>
      <c r="Q78" s="32"/>
      <c r="R78" s="32"/>
      <c r="S78" s="32"/>
      <c r="T78" s="31">
        <v>1</v>
      </c>
      <c r="U78" s="1"/>
      <c r="V78" s="28">
        <v>476</v>
      </c>
      <c r="W78" s="28">
        <v>956</v>
      </c>
      <c r="X78" s="28">
        <v>164</v>
      </c>
      <c r="Y78" s="33"/>
      <c r="Z78" s="33"/>
      <c r="AA78" s="34"/>
      <c r="AB78" s="28">
        <v>933</v>
      </c>
      <c r="AC78" s="1"/>
      <c r="AD78" s="35">
        <f t="shared" ref="AD78:AJ78" si="223">(V78/SUM($V78:$AB78))*100</f>
        <v>18.8216686437327</v>
      </c>
      <c r="AE78" s="35">
        <f t="shared" si="223"/>
        <v>37.801502570185846</v>
      </c>
      <c r="AF78" s="35">
        <f t="shared" si="223"/>
        <v>6.4847765915381581</v>
      </c>
      <c r="AG78" s="35">
        <f t="shared" si="223"/>
        <v>0</v>
      </c>
      <c r="AH78" s="35">
        <f t="shared" si="223"/>
        <v>0</v>
      </c>
      <c r="AI78" s="35">
        <f t="shared" si="223"/>
        <v>0</v>
      </c>
      <c r="AJ78" s="35">
        <f t="shared" si="223"/>
        <v>36.892052194543297</v>
      </c>
      <c r="AK78" s="1"/>
      <c r="AL78" s="43">
        <f t="shared" ref="AL78:AR78" si="224">AD78-BE78</f>
        <v>7.6712261658565932</v>
      </c>
      <c r="AM78" s="44">
        <f t="shared" si="224"/>
        <v>9.6245114197433708</v>
      </c>
      <c r="AN78" s="45">
        <f t="shared" si="224"/>
        <v>6.4847765915381581</v>
      </c>
      <c r="AO78" s="46">
        <f t="shared" si="224"/>
        <v>-25.380530973451325</v>
      </c>
      <c r="AP78" s="47">
        <f t="shared" si="224"/>
        <v>0</v>
      </c>
      <c r="AQ78" s="48">
        <f t="shared" si="224"/>
        <v>0</v>
      </c>
      <c r="AR78" s="48">
        <f t="shared" si="224"/>
        <v>1.6000167963132128</v>
      </c>
      <c r="AS78" s="1"/>
      <c r="AT78" s="35">
        <f t="shared" si="140"/>
        <v>-0.97664262694338877</v>
      </c>
      <c r="AU78" s="35"/>
      <c r="AV78" s="1"/>
      <c r="AW78" s="36">
        <v>315</v>
      </c>
      <c r="AX78" s="36">
        <v>796</v>
      </c>
      <c r="AY78" s="36">
        <v>0</v>
      </c>
      <c r="AZ78" s="36">
        <v>717</v>
      </c>
      <c r="BA78" s="36">
        <v>0</v>
      </c>
      <c r="BB78" s="36">
        <v>0</v>
      </c>
      <c r="BC78" s="36">
        <v>997</v>
      </c>
      <c r="BD78" s="1"/>
      <c r="BE78" s="35">
        <f t="shared" ref="BE78:BK78" si="225">(AW78/SUM($AW78:$BC78))*100</f>
        <v>11.150442477876107</v>
      </c>
      <c r="BF78" s="35">
        <f t="shared" si="225"/>
        <v>28.176991150442475</v>
      </c>
      <c r="BG78" s="35">
        <f t="shared" si="225"/>
        <v>0</v>
      </c>
      <c r="BH78" s="35">
        <f t="shared" si="225"/>
        <v>25.380530973451325</v>
      </c>
      <c r="BI78" s="35">
        <f t="shared" si="225"/>
        <v>0</v>
      </c>
      <c r="BJ78" s="35">
        <f t="shared" si="225"/>
        <v>0</v>
      </c>
      <c r="BK78" s="35">
        <f t="shared" si="225"/>
        <v>35.292035398230084</v>
      </c>
      <c r="BL78" s="1"/>
    </row>
    <row r="79" spans="1:64" ht="13">
      <c r="A79" s="28" t="s">
        <v>91</v>
      </c>
      <c r="B79" s="62" t="str">
        <f>INDEX([1]Sheet2!$B:$B,MATCH(C79,[1]Sheet2!$A:$A,0))</f>
        <v>E05000984</v>
      </c>
      <c r="C79" s="28" t="s">
        <v>100</v>
      </c>
      <c r="D79" s="29"/>
      <c r="E79" s="30">
        <v>1</v>
      </c>
      <c r="F79" s="38"/>
      <c r="G79" s="31">
        <v>1</v>
      </c>
      <c r="H79" s="38"/>
      <c r="I79" s="32"/>
      <c r="J79" s="32"/>
      <c r="K79" s="32"/>
      <c r="L79" s="32"/>
      <c r="M79" s="10"/>
      <c r="N79" s="38"/>
      <c r="O79" s="31">
        <v>1</v>
      </c>
      <c r="P79" s="32"/>
      <c r="Q79" s="32"/>
      <c r="R79" s="32"/>
      <c r="S79" s="32"/>
      <c r="T79" s="32"/>
      <c r="U79" s="1"/>
      <c r="V79" s="28">
        <v>356</v>
      </c>
      <c r="W79" s="28">
        <v>1548</v>
      </c>
      <c r="X79" s="28">
        <v>255</v>
      </c>
      <c r="Y79" s="33"/>
      <c r="Z79" s="33"/>
      <c r="AA79" s="34"/>
      <c r="AB79" s="34"/>
      <c r="AC79" s="1"/>
      <c r="AD79" s="35">
        <f t="shared" ref="AD79:AJ79" si="226">(V79/SUM($V79:$AB79))*100</f>
        <v>16.489115331171838</v>
      </c>
      <c r="AE79" s="35">
        <f t="shared" si="226"/>
        <v>71.699861046780924</v>
      </c>
      <c r="AF79" s="35">
        <f t="shared" si="226"/>
        <v>11.811023622047244</v>
      </c>
      <c r="AG79" s="35">
        <f t="shared" si="226"/>
        <v>0</v>
      </c>
      <c r="AH79" s="35">
        <f t="shared" si="226"/>
        <v>0</v>
      </c>
      <c r="AI79" s="35">
        <f t="shared" si="226"/>
        <v>0</v>
      </c>
      <c r="AJ79" s="35">
        <f t="shared" si="226"/>
        <v>0</v>
      </c>
      <c r="AK79" s="1"/>
      <c r="AL79" s="43">
        <f t="shared" ref="AL79:AR79" si="227">AD79-BE79</f>
        <v>8.1294384783442997</v>
      </c>
      <c r="AM79" s="44">
        <f t="shared" si="227"/>
        <v>21.647174007792515</v>
      </c>
      <c r="AN79" s="45">
        <f t="shared" si="227"/>
        <v>11.811023622047244</v>
      </c>
      <c r="AO79" s="46">
        <f t="shared" si="227"/>
        <v>0</v>
      </c>
      <c r="AP79" s="47">
        <f t="shared" si="227"/>
        <v>0</v>
      </c>
      <c r="AQ79" s="48">
        <f t="shared" si="227"/>
        <v>-7.2356866877414827</v>
      </c>
      <c r="AR79" s="48">
        <f t="shared" si="227"/>
        <v>-34.351949420442573</v>
      </c>
      <c r="AS79" s="1"/>
      <c r="AT79" s="35">
        <f t="shared" si="140"/>
        <v>-6.7588677647241076</v>
      </c>
      <c r="AU79" s="35"/>
      <c r="AV79" s="1"/>
      <c r="AW79" s="36">
        <v>238</v>
      </c>
      <c r="AX79" s="36">
        <v>1425</v>
      </c>
      <c r="AY79" s="36">
        <v>0</v>
      </c>
      <c r="AZ79" s="36">
        <v>0</v>
      </c>
      <c r="BA79" s="36">
        <v>0</v>
      </c>
      <c r="BB79" s="36">
        <v>206</v>
      </c>
      <c r="BC79" s="36">
        <v>978</v>
      </c>
      <c r="BD79" s="1"/>
      <c r="BE79" s="35">
        <f t="shared" ref="BE79:BK79" si="228">(AW79/SUM($AW79:$BC79))*100</f>
        <v>8.3596768528275387</v>
      </c>
      <c r="BF79" s="35">
        <f t="shared" si="228"/>
        <v>50.05268703898841</v>
      </c>
      <c r="BG79" s="35">
        <f t="shared" si="228"/>
        <v>0</v>
      </c>
      <c r="BH79" s="35">
        <f t="shared" si="228"/>
        <v>0</v>
      </c>
      <c r="BI79" s="35">
        <f t="shared" si="228"/>
        <v>0</v>
      </c>
      <c r="BJ79" s="35">
        <f t="shared" si="228"/>
        <v>7.2356866877414827</v>
      </c>
      <c r="BK79" s="35">
        <f t="shared" si="228"/>
        <v>34.351949420442573</v>
      </c>
      <c r="BL79" s="1"/>
    </row>
    <row r="80" spans="1:64" ht="13">
      <c r="A80" s="28" t="s">
        <v>91</v>
      </c>
      <c r="B80" s="62" t="str">
        <f>INDEX([1]Sheet2!$B:$B,MATCH(C80,[1]Sheet2!$A:$A,0))</f>
        <v>E05000985</v>
      </c>
      <c r="C80" s="28" t="s">
        <v>101</v>
      </c>
      <c r="D80" s="29"/>
      <c r="E80" s="30">
        <v>1</v>
      </c>
      <c r="F80" s="38"/>
      <c r="G80" s="31">
        <v>1</v>
      </c>
      <c r="H80" s="38"/>
      <c r="I80" s="32"/>
      <c r="J80" s="32"/>
      <c r="K80" s="32"/>
      <c r="L80" s="32"/>
      <c r="M80" s="10"/>
      <c r="N80" s="38"/>
      <c r="O80" s="31">
        <v>1</v>
      </c>
      <c r="P80" s="32"/>
      <c r="Q80" s="32"/>
      <c r="R80" s="32"/>
      <c r="S80" s="32"/>
      <c r="T80" s="32"/>
      <c r="U80" s="1"/>
      <c r="V80" s="28">
        <v>202</v>
      </c>
      <c r="W80" s="28">
        <v>1078</v>
      </c>
      <c r="X80" s="28">
        <v>423</v>
      </c>
      <c r="Y80" s="33"/>
      <c r="Z80" s="33"/>
      <c r="AA80" s="34"/>
      <c r="AB80" s="34"/>
      <c r="AC80" s="1"/>
      <c r="AD80" s="35">
        <f t="shared" ref="AD80:AJ80" si="229">(V80/SUM($V80:$AB80))*100</f>
        <v>11.861421021726365</v>
      </c>
      <c r="AE80" s="35">
        <f t="shared" si="229"/>
        <v>63.300058719906048</v>
      </c>
      <c r="AF80" s="35">
        <f t="shared" si="229"/>
        <v>24.838520258367584</v>
      </c>
      <c r="AG80" s="35">
        <f t="shared" si="229"/>
        <v>0</v>
      </c>
      <c r="AH80" s="35">
        <f t="shared" si="229"/>
        <v>0</v>
      </c>
      <c r="AI80" s="35">
        <f t="shared" si="229"/>
        <v>0</v>
      </c>
      <c r="AJ80" s="35">
        <f t="shared" si="229"/>
        <v>0</v>
      </c>
      <c r="AK80" s="1"/>
      <c r="AL80" s="43">
        <f t="shared" ref="AL80:AR80" si="230">AD80-BE80</f>
        <v>4.3557001979277379</v>
      </c>
      <c r="AM80" s="44">
        <f t="shared" si="230"/>
        <v>17.030035836610857</v>
      </c>
      <c r="AN80" s="45">
        <f t="shared" si="230"/>
        <v>24.838520258367584</v>
      </c>
      <c r="AO80" s="46">
        <f t="shared" si="230"/>
        <v>-39.954233409610985</v>
      </c>
      <c r="AP80" s="47">
        <f t="shared" si="230"/>
        <v>0</v>
      </c>
      <c r="AQ80" s="48">
        <f t="shared" si="230"/>
        <v>0</v>
      </c>
      <c r="AR80" s="48">
        <f t="shared" si="230"/>
        <v>-6.2700228832951943</v>
      </c>
      <c r="AS80" s="1"/>
      <c r="AT80" s="35">
        <f t="shared" si="140"/>
        <v>-6.337167819341559</v>
      </c>
      <c r="AU80" s="35"/>
      <c r="AV80" s="1"/>
      <c r="AW80" s="36">
        <v>164</v>
      </c>
      <c r="AX80" s="36">
        <v>1011</v>
      </c>
      <c r="AY80" s="36">
        <v>0</v>
      </c>
      <c r="AZ80" s="36">
        <v>873</v>
      </c>
      <c r="BA80" s="36">
        <v>0</v>
      </c>
      <c r="BB80" s="36">
        <v>0</v>
      </c>
      <c r="BC80" s="36">
        <v>137</v>
      </c>
      <c r="BD80" s="1"/>
      <c r="BE80" s="35">
        <f t="shared" ref="BE80:BK80" si="231">(AW80/SUM($AW80:$BC80))*100</f>
        <v>7.5057208237986268</v>
      </c>
      <c r="BF80" s="35">
        <f t="shared" si="231"/>
        <v>46.270022883295191</v>
      </c>
      <c r="BG80" s="35">
        <f t="shared" si="231"/>
        <v>0</v>
      </c>
      <c r="BH80" s="35">
        <f t="shared" si="231"/>
        <v>39.954233409610985</v>
      </c>
      <c r="BI80" s="35">
        <f t="shared" si="231"/>
        <v>0</v>
      </c>
      <c r="BJ80" s="35">
        <f t="shared" si="231"/>
        <v>0</v>
      </c>
      <c r="BK80" s="35">
        <f t="shared" si="231"/>
        <v>6.2700228832951943</v>
      </c>
      <c r="BL80" s="1"/>
    </row>
    <row r="81" spans="1:64" ht="13">
      <c r="A81" s="28" t="s">
        <v>91</v>
      </c>
      <c r="B81" s="62" t="str">
        <f>INDEX([1]Sheet2!$B:$B,MATCH(C81,[1]Sheet2!$A:$A,0))</f>
        <v>E05000986</v>
      </c>
      <c r="C81" s="28" t="s">
        <v>102</v>
      </c>
      <c r="D81" s="29"/>
      <c r="E81" s="30">
        <v>1</v>
      </c>
      <c r="F81" s="38"/>
      <c r="G81" s="31">
        <v>1</v>
      </c>
      <c r="H81" s="38"/>
      <c r="I81" s="32"/>
      <c r="J81" s="32"/>
      <c r="K81" s="32"/>
      <c r="L81" s="32"/>
      <c r="M81" s="10"/>
      <c r="N81" s="38"/>
      <c r="O81" s="31">
        <v>1</v>
      </c>
      <c r="P81" s="32"/>
      <c r="Q81" s="32"/>
      <c r="R81" s="32"/>
      <c r="S81" s="32"/>
      <c r="T81" s="32"/>
      <c r="U81" s="1"/>
      <c r="V81" s="28">
        <v>250</v>
      </c>
      <c r="W81" s="28">
        <v>1279</v>
      </c>
      <c r="X81" s="28">
        <v>63</v>
      </c>
      <c r="Y81" s="33"/>
      <c r="Z81" s="28">
        <v>119</v>
      </c>
      <c r="AA81" s="34"/>
      <c r="AB81" s="28">
        <v>342</v>
      </c>
      <c r="AC81" s="1"/>
      <c r="AD81" s="35">
        <f t="shared" ref="AD81:AJ81" si="232">(V81/SUM($V81:$AB81))*100</f>
        <v>12.177301509985387</v>
      </c>
      <c r="AE81" s="35">
        <f t="shared" si="232"/>
        <v>62.299074525085238</v>
      </c>
      <c r="AF81" s="35">
        <f t="shared" si="232"/>
        <v>3.0686799805163179</v>
      </c>
      <c r="AG81" s="35">
        <f t="shared" si="232"/>
        <v>0</v>
      </c>
      <c r="AH81" s="35">
        <f t="shared" si="232"/>
        <v>5.7963955187530436</v>
      </c>
      <c r="AI81" s="35">
        <f t="shared" si="232"/>
        <v>0</v>
      </c>
      <c r="AJ81" s="35">
        <f t="shared" si="232"/>
        <v>16.658548465660008</v>
      </c>
      <c r="AK81" s="1"/>
      <c r="AL81" s="43">
        <f t="shared" ref="AL81:AR81" si="233">AD81-BE81</f>
        <v>-11.223064120727592</v>
      </c>
      <c r="AM81" s="44">
        <f t="shared" si="233"/>
        <v>-14.300559844201779</v>
      </c>
      <c r="AN81" s="45">
        <f t="shared" si="233"/>
        <v>3.0686799805163179</v>
      </c>
      <c r="AO81" s="46">
        <f t="shared" si="233"/>
        <v>0</v>
      </c>
      <c r="AP81" s="47">
        <f t="shared" si="233"/>
        <v>5.7963955187530436</v>
      </c>
      <c r="AQ81" s="48">
        <f t="shared" si="233"/>
        <v>0</v>
      </c>
      <c r="AR81" s="48">
        <f t="shared" si="233"/>
        <v>16.658548465660008</v>
      </c>
      <c r="AS81" s="1"/>
      <c r="AT81" s="35">
        <f t="shared" si="140"/>
        <v>1.5387478617370931</v>
      </c>
      <c r="AU81" s="35"/>
      <c r="AV81" s="1"/>
      <c r="AW81" s="36">
        <v>512</v>
      </c>
      <c r="AX81" s="36">
        <v>1676</v>
      </c>
      <c r="AY81" s="36">
        <v>0</v>
      </c>
      <c r="AZ81" s="36">
        <v>0</v>
      </c>
      <c r="BA81" s="36">
        <v>0</v>
      </c>
      <c r="BB81" s="36">
        <v>0</v>
      </c>
      <c r="BC81" s="36">
        <v>0</v>
      </c>
      <c r="BD81" s="1"/>
      <c r="BE81" s="35">
        <f t="shared" ref="BE81:BK81" si="234">(AW81/SUM($AW81:$BC81))*100</f>
        <v>23.400365630712979</v>
      </c>
      <c r="BF81" s="35">
        <f t="shared" si="234"/>
        <v>76.599634369287017</v>
      </c>
      <c r="BG81" s="35">
        <f t="shared" si="234"/>
        <v>0</v>
      </c>
      <c r="BH81" s="35">
        <f t="shared" si="234"/>
        <v>0</v>
      </c>
      <c r="BI81" s="35">
        <f t="shared" si="234"/>
        <v>0</v>
      </c>
      <c r="BJ81" s="35">
        <f t="shared" si="234"/>
        <v>0</v>
      </c>
      <c r="BK81" s="35">
        <f t="shared" si="234"/>
        <v>0</v>
      </c>
      <c r="BL81" s="1"/>
    </row>
    <row r="82" spans="1:64" ht="13">
      <c r="A82" s="28" t="s">
        <v>91</v>
      </c>
      <c r="B82" s="62" t="str">
        <f>INDEX([1]Sheet2!$B:$B,MATCH(C82,[1]Sheet2!$A:$A,0))</f>
        <v>E05000987</v>
      </c>
      <c r="C82" s="28" t="s">
        <v>103</v>
      </c>
      <c r="D82" s="29"/>
      <c r="E82" s="30">
        <v>1</v>
      </c>
      <c r="F82" s="38"/>
      <c r="G82" s="31">
        <v>1</v>
      </c>
      <c r="H82" s="38"/>
      <c r="I82" s="32"/>
      <c r="J82" s="32"/>
      <c r="K82" s="32"/>
      <c r="L82" s="32"/>
      <c r="M82" s="10"/>
      <c r="N82" s="38"/>
      <c r="O82" s="31">
        <v>1</v>
      </c>
      <c r="P82" s="32"/>
      <c r="Q82" s="32"/>
      <c r="R82" s="32"/>
      <c r="S82" s="32"/>
      <c r="T82" s="32"/>
      <c r="U82" s="1"/>
      <c r="V82" s="28">
        <v>179</v>
      </c>
      <c r="W82" s="28">
        <v>1397</v>
      </c>
      <c r="X82" s="33"/>
      <c r="Y82" s="33"/>
      <c r="Z82" s="33"/>
      <c r="AA82" s="34"/>
      <c r="AB82" s="28">
        <v>593</v>
      </c>
      <c r="AC82" s="1"/>
      <c r="AD82" s="35">
        <f t="shared" ref="AD82:AJ82" si="235">(V82/SUM($V82:$AB82))*100</f>
        <v>8.252650991240202</v>
      </c>
      <c r="AE82" s="35">
        <f t="shared" si="235"/>
        <v>64.407561088059012</v>
      </c>
      <c r="AF82" s="35">
        <f t="shared" si="235"/>
        <v>0</v>
      </c>
      <c r="AG82" s="35">
        <f t="shared" si="235"/>
        <v>0</v>
      </c>
      <c r="AH82" s="35">
        <f t="shared" si="235"/>
        <v>0</v>
      </c>
      <c r="AI82" s="35">
        <f t="shared" si="235"/>
        <v>0</v>
      </c>
      <c r="AJ82" s="35">
        <f t="shared" si="235"/>
        <v>27.339787920700783</v>
      </c>
      <c r="AK82" s="1"/>
      <c r="AL82" s="43">
        <f t="shared" ref="AL82:AR82" si="236">AD82-BE82</f>
        <v>1.8763443710311432</v>
      </c>
      <c r="AM82" s="44">
        <f t="shared" si="236"/>
        <v>12.386655164714064</v>
      </c>
      <c r="AN82" s="45">
        <f t="shared" si="236"/>
        <v>0</v>
      </c>
      <c r="AO82" s="46">
        <f t="shared" si="236"/>
        <v>-34.494773519163765</v>
      </c>
      <c r="AP82" s="47">
        <f t="shared" si="236"/>
        <v>0</v>
      </c>
      <c r="AQ82" s="48">
        <f t="shared" si="236"/>
        <v>-7.1080139372822302</v>
      </c>
      <c r="AR82" s="48">
        <f t="shared" si="236"/>
        <v>27.339787920700783</v>
      </c>
      <c r="AS82" s="1"/>
      <c r="AT82" s="35">
        <f t="shared" si="140"/>
        <v>-5.2551553968414604</v>
      </c>
      <c r="AU82" s="35"/>
      <c r="AV82" s="1"/>
      <c r="AW82" s="36">
        <v>183</v>
      </c>
      <c r="AX82" s="36">
        <v>1493</v>
      </c>
      <c r="AY82" s="36">
        <v>0</v>
      </c>
      <c r="AZ82" s="36">
        <v>990</v>
      </c>
      <c r="BA82" s="36">
        <v>0</v>
      </c>
      <c r="BB82" s="36">
        <v>204</v>
      </c>
      <c r="BC82" s="36">
        <v>0</v>
      </c>
      <c r="BD82" s="1"/>
      <c r="BE82" s="35">
        <f t="shared" ref="BE82:BK82" si="237">(AW82/SUM($AW82:$BC82))*100</f>
        <v>6.3763066202090588</v>
      </c>
      <c r="BF82" s="35">
        <f t="shared" si="237"/>
        <v>52.020905923344948</v>
      </c>
      <c r="BG82" s="35">
        <f t="shared" si="237"/>
        <v>0</v>
      </c>
      <c r="BH82" s="35">
        <f t="shared" si="237"/>
        <v>34.494773519163765</v>
      </c>
      <c r="BI82" s="35">
        <f t="shared" si="237"/>
        <v>0</v>
      </c>
      <c r="BJ82" s="35">
        <f t="shared" si="237"/>
        <v>7.1080139372822302</v>
      </c>
      <c r="BK82" s="35">
        <f t="shared" si="237"/>
        <v>0</v>
      </c>
      <c r="BL82" s="1"/>
    </row>
    <row r="83" spans="1:64" ht="13">
      <c r="A83" s="28" t="s">
        <v>91</v>
      </c>
      <c r="B83" s="62" t="str">
        <f>INDEX([1]Sheet2!$B:$B,MATCH(C83,[1]Sheet2!$A:$A,0))</f>
        <v>E05000988</v>
      </c>
      <c r="C83" s="28" t="s">
        <v>104</v>
      </c>
      <c r="D83" s="29"/>
      <c r="E83" s="30">
        <v>1</v>
      </c>
      <c r="F83" s="38"/>
      <c r="G83" s="31">
        <v>1</v>
      </c>
      <c r="H83" s="38"/>
      <c r="I83" s="32"/>
      <c r="J83" s="32"/>
      <c r="K83" s="32"/>
      <c r="L83" s="32"/>
      <c r="M83" s="10"/>
      <c r="N83" s="38"/>
      <c r="O83" s="32"/>
      <c r="P83" s="32"/>
      <c r="Q83" s="32"/>
      <c r="R83" s="32"/>
      <c r="S83" s="32"/>
      <c r="T83" s="31">
        <v>1</v>
      </c>
      <c r="U83" s="1"/>
      <c r="V83" s="28">
        <v>334</v>
      </c>
      <c r="W83" s="28">
        <v>1206</v>
      </c>
      <c r="X83" s="28">
        <v>166</v>
      </c>
      <c r="Y83" s="33"/>
      <c r="Z83" s="33"/>
      <c r="AA83" s="28">
        <v>493</v>
      </c>
      <c r="AB83" s="34"/>
      <c r="AC83" s="1"/>
      <c r="AD83" s="35">
        <f t="shared" ref="AD83:AJ83" si="238">(V83/SUM($V83:$AB83))*100</f>
        <v>15.188722146430194</v>
      </c>
      <c r="AE83" s="35">
        <f t="shared" si="238"/>
        <v>54.843110504774891</v>
      </c>
      <c r="AF83" s="35">
        <f t="shared" si="238"/>
        <v>7.5488858572078223</v>
      </c>
      <c r="AG83" s="35">
        <f t="shared" si="238"/>
        <v>0</v>
      </c>
      <c r="AH83" s="35">
        <f t="shared" si="238"/>
        <v>0</v>
      </c>
      <c r="AI83" s="35">
        <f t="shared" si="238"/>
        <v>22.419281491587085</v>
      </c>
      <c r="AJ83" s="35">
        <f t="shared" si="238"/>
        <v>0</v>
      </c>
      <c r="AK83" s="1"/>
      <c r="AL83" s="43">
        <f t="shared" ref="AL83:AR83" si="239">AD83-BE83</f>
        <v>6.0266234776753009</v>
      </c>
      <c r="AM83" s="44">
        <f t="shared" si="239"/>
        <v>13.613666495377863</v>
      </c>
      <c r="AN83" s="45">
        <f t="shared" si="239"/>
        <v>7.5488858572078223</v>
      </c>
      <c r="AO83" s="46">
        <f t="shared" si="239"/>
        <v>0</v>
      </c>
      <c r="AP83" s="47">
        <f t="shared" si="239"/>
        <v>0</v>
      </c>
      <c r="AQ83" s="48">
        <f t="shared" si="239"/>
        <v>22.419281491587085</v>
      </c>
      <c r="AR83" s="48">
        <f t="shared" si="239"/>
        <v>-49.608457321848078</v>
      </c>
      <c r="AS83" s="1"/>
      <c r="AT83" s="35">
        <f t="shared" si="140"/>
        <v>-3.7935215088512813</v>
      </c>
      <c r="AU83" s="35"/>
      <c r="AV83" s="1"/>
      <c r="AW83" s="36">
        <v>234</v>
      </c>
      <c r="AX83" s="36">
        <v>1053</v>
      </c>
      <c r="AY83" s="36">
        <v>0</v>
      </c>
      <c r="AZ83" s="36">
        <v>0</v>
      </c>
      <c r="BA83" s="36">
        <v>0</v>
      </c>
      <c r="BB83" s="36">
        <v>0</v>
      </c>
      <c r="BC83" s="36">
        <v>1267</v>
      </c>
      <c r="BD83" s="1"/>
      <c r="BE83" s="35">
        <f t="shared" ref="BE83:BK83" si="240">(AW83/SUM($AW83:$BC83))*100</f>
        <v>9.1620986687548935</v>
      </c>
      <c r="BF83" s="35">
        <f t="shared" si="240"/>
        <v>41.229444009397028</v>
      </c>
      <c r="BG83" s="35">
        <f t="shared" si="240"/>
        <v>0</v>
      </c>
      <c r="BH83" s="35">
        <f t="shared" si="240"/>
        <v>0</v>
      </c>
      <c r="BI83" s="35">
        <f t="shared" si="240"/>
        <v>0</v>
      </c>
      <c r="BJ83" s="35">
        <f t="shared" si="240"/>
        <v>0</v>
      </c>
      <c r="BK83" s="35">
        <f t="shared" si="240"/>
        <v>49.608457321848078</v>
      </c>
      <c r="BL83" s="1"/>
    </row>
    <row r="84" spans="1:64" ht="13">
      <c r="A84" s="28" t="s">
        <v>91</v>
      </c>
      <c r="B84" s="62" t="str">
        <f>INDEX([1]Sheet2!$B:$B,MATCH(C84,[1]Sheet2!$A:$A,0))</f>
        <v>E05000989</v>
      </c>
      <c r="C84" s="28" t="s">
        <v>105</v>
      </c>
      <c r="D84" s="29"/>
      <c r="E84" s="30">
        <v>1</v>
      </c>
      <c r="F84" s="31">
        <v>1</v>
      </c>
      <c r="G84" s="32"/>
      <c r="H84" s="38"/>
      <c r="I84" s="32"/>
      <c r="J84" s="32"/>
      <c r="K84" s="32"/>
      <c r="L84" s="32"/>
      <c r="M84" s="10"/>
      <c r="N84" s="31">
        <v>1</v>
      </c>
      <c r="O84" s="32"/>
      <c r="P84" s="32"/>
      <c r="Q84" s="32"/>
      <c r="R84" s="32"/>
      <c r="S84" s="32"/>
      <c r="T84" s="32"/>
      <c r="U84" s="1"/>
      <c r="V84" s="28">
        <v>1813</v>
      </c>
      <c r="W84" s="28">
        <v>1189</v>
      </c>
      <c r="X84" s="28">
        <v>332</v>
      </c>
      <c r="Y84" s="33"/>
      <c r="Z84" s="28">
        <v>255</v>
      </c>
      <c r="AA84" s="34"/>
      <c r="AB84" s="34"/>
      <c r="AC84" s="1"/>
      <c r="AD84" s="35">
        <f t="shared" ref="AD84:AJ84" si="241">(V84/SUM($V84:$AB84))*100</f>
        <v>50.515463917525771</v>
      </c>
      <c r="AE84" s="35">
        <f t="shared" si="241"/>
        <v>33.129005293953746</v>
      </c>
      <c r="AF84" s="35">
        <f t="shared" si="241"/>
        <v>9.2504876010030639</v>
      </c>
      <c r="AG84" s="35">
        <f t="shared" si="241"/>
        <v>0</v>
      </c>
      <c r="AH84" s="35">
        <f t="shared" si="241"/>
        <v>7.1050431875174143</v>
      </c>
      <c r="AI84" s="35">
        <f t="shared" si="241"/>
        <v>0</v>
      </c>
      <c r="AJ84" s="35">
        <f t="shared" si="241"/>
        <v>0</v>
      </c>
      <c r="AK84" s="1"/>
      <c r="AL84" s="43">
        <f t="shared" ref="AL84:AR84" si="242">AD84-BE84</f>
        <v>8.821203431874558</v>
      </c>
      <c r="AM84" s="44">
        <f t="shared" si="242"/>
        <v>1.6168640136005443</v>
      </c>
      <c r="AN84" s="45">
        <f t="shared" si="242"/>
        <v>9.2504876010030639</v>
      </c>
      <c r="AO84" s="46">
        <f t="shared" si="242"/>
        <v>-26.793598233995585</v>
      </c>
      <c r="AP84" s="47">
        <f t="shared" si="242"/>
        <v>7.1050431875174143</v>
      </c>
      <c r="AQ84" s="48">
        <f t="shared" si="242"/>
        <v>0</v>
      </c>
      <c r="AR84" s="48">
        <f t="shared" si="242"/>
        <v>0</v>
      </c>
      <c r="AS84" s="1"/>
      <c r="AT84" s="35">
        <f t="shared" si="140"/>
        <v>3.6021697091370068</v>
      </c>
      <c r="AU84" s="35"/>
      <c r="AV84" s="1"/>
      <c r="AW84" s="36">
        <v>1511</v>
      </c>
      <c r="AX84" s="36">
        <v>1142</v>
      </c>
      <c r="AY84" s="36">
        <v>0</v>
      </c>
      <c r="AZ84" s="36">
        <v>971</v>
      </c>
      <c r="BA84" s="36">
        <v>0</v>
      </c>
      <c r="BB84" s="36">
        <v>0</v>
      </c>
      <c r="BC84" s="36">
        <v>0</v>
      </c>
      <c r="BD84" s="1"/>
      <c r="BE84" s="35">
        <f t="shared" ref="BE84:BK84" si="243">(AW84/SUM($AW84:$BC84))*100</f>
        <v>41.694260485651213</v>
      </c>
      <c r="BF84" s="35">
        <f t="shared" si="243"/>
        <v>31.512141280353202</v>
      </c>
      <c r="BG84" s="35">
        <f t="shared" si="243"/>
        <v>0</v>
      </c>
      <c r="BH84" s="35">
        <f t="shared" si="243"/>
        <v>26.793598233995585</v>
      </c>
      <c r="BI84" s="35">
        <f t="shared" si="243"/>
        <v>0</v>
      </c>
      <c r="BJ84" s="35">
        <f t="shared" si="243"/>
        <v>0</v>
      </c>
      <c r="BK84" s="35">
        <f t="shared" si="243"/>
        <v>0</v>
      </c>
      <c r="BL84" s="1"/>
    </row>
    <row r="85" spans="1:64" ht="13">
      <c r="A85" s="28" t="s">
        <v>91</v>
      </c>
      <c r="B85" s="62" t="str">
        <f>INDEX([1]Sheet2!$B:$B,MATCH(C85,[1]Sheet2!$A:$A,0))</f>
        <v>E05000990</v>
      </c>
      <c r="C85" s="28" t="s">
        <v>106</v>
      </c>
      <c r="D85" s="29"/>
      <c r="E85" s="30">
        <v>1</v>
      </c>
      <c r="F85" s="38"/>
      <c r="G85" s="32"/>
      <c r="H85" s="31">
        <v>1</v>
      </c>
      <c r="I85" s="32"/>
      <c r="J85" s="32"/>
      <c r="K85" s="32"/>
      <c r="L85" s="32"/>
      <c r="M85" s="10"/>
      <c r="N85" s="38"/>
      <c r="O85" s="31">
        <v>1</v>
      </c>
      <c r="P85" s="32"/>
      <c r="Q85" s="32"/>
      <c r="R85" s="32"/>
      <c r="S85" s="32"/>
      <c r="T85" s="32"/>
      <c r="U85" s="1"/>
      <c r="V85" s="28">
        <v>840</v>
      </c>
      <c r="W85" s="28">
        <v>963</v>
      </c>
      <c r="X85" s="28">
        <v>1741</v>
      </c>
      <c r="Y85" s="33"/>
      <c r="Z85" s="28">
        <v>204</v>
      </c>
      <c r="AA85" s="34"/>
      <c r="AB85" s="34"/>
      <c r="AC85" s="1"/>
      <c r="AD85" s="35">
        <f t="shared" ref="AD85:AJ85" si="244">(V85/SUM($V85:$AB85))*100</f>
        <v>22.411953041622198</v>
      </c>
      <c r="AE85" s="35">
        <f t="shared" si="244"/>
        <v>25.693703308431164</v>
      </c>
      <c r="AF85" s="35">
        <f t="shared" si="244"/>
        <v>46.451440768409817</v>
      </c>
      <c r="AG85" s="35">
        <f t="shared" si="244"/>
        <v>0</v>
      </c>
      <c r="AH85" s="35">
        <f t="shared" si="244"/>
        <v>5.4429028815368197</v>
      </c>
      <c r="AI85" s="35">
        <f t="shared" si="244"/>
        <v>0</v>
      </c>
      <c r="AJ85" s="35">
        <f t="shared" si="244"/>
        <v>0</v>
      </c>
      <c r="AK85" s="1"/>
      <c r="AL85" s="43">
        <f t="shared" ref="AL85:AR85" si="245">AD85-BE85</f>
        <v>-5.277289986266247</v>
      </c>
      <c r="AM85" s="44">
        <f t="shared" si="245"/>
        <v>-3.190758842963259</v>
      </c>
      <c r="AN85" s="45">
        <f t="shared" si="245"/>
        <v>46.451440768409817</v>
      </c>
      <c r="AO85" s="46">
        <f t="shared" si="245"/>
        <v>-25.355719977233921</v>
      </c>
      <c r="AP85" s="47">
        <f t="shared" si="245"/>
        <v>5.4429028815368197</v>
      </c>
      <c r="AQ85" s="48">
        <f t="shared" si="245"/>
        <v>-18.070574843483207</v>
      </c>
      <c r="AR85" s="48">
        <f t="shared" si="245"/>
        <v>0</v>
      </c>
      <c r="AS85" s="1"/>
      <c r="AT85" s="35">
        <f t="shared" si="140"/>
        <v>-1.043265571651494</v>
      </c>
      <c r="AU85" s="35"/>
      <c r="AV85" s="1"/>
      <c r="AW85" s="36">
        <v>973</v>
      </c>
      <c r="AX85" s="36">
        <v>1015</v>
      </c>
      <c r="AY85" s="36">
        <v>0</v>
      </c>
      <c r="AZ85" s="36">
        <v>891</v>
      </c>
      <c r="BA85" s="36">
        <v>0</v>
      </c>
      <c r="BB85" s="36">
        <v>635</v>
      </c>
      <c r="BC85" s="36">
        <v>0</v>
      </c>
      <c r="BD85" s="1"/>
      <c r="BE85" s="35">
        <f t="shared" ref="BE85:BK85" si="246">(AW85/SUM($AW85:$BC85))*100</f>
        <v>27.689243027888445</v>
      </c>
      <c r="BF85" s="35">
        <f t="shared" si="246"/>
        <v>28.884462151394423</v>
      </c>
      <c r="BG85" s="35">
        <f t="shared" si="246"/>
        <v>0</v>
      </c>
      <c r="BH85" s="35">
        <f t="shared" si="246"/>
        <v>25.355719977233921</v>
      </c>
      <c r="BI85" s="35">
        <f t="shared" si="246"/>
        <v>0</v>
      </c>
      <c r="BJ85" s="35">
        <f t="shared" si="246"/>
        <v>18.070574843483207</v>
      </c>
      <c r="BK85" s="35">
        <f t="shared" si="246"/>
        <v>0</v>
      </c>
      <c r="BL85" s="1"/>
    </row>
    <row r="86" spans="1:64" ht="13">
      <c r="A86" s="28" t="s">
        <v>91</v>
      </c>
      <c r="B86" s="62" t="str">
        <f>INDEX([1]Sheet2!$B:$B,MATCH(C86,[1]Sheet2!$A:$A,0))</f>
        <v>E05000991</v>
      </c>
      <c r="C86" s="28" t="s">
        <v>107</v>
      </c>
      <c r="D86" s="29"/>
      <c r="E86" s="30">
        <v>1</v>
      </c>
      <c r="F86" s="38"/>
      <c r="G86" s="31">
        <v>1</v>
      </c>
      <c r="H86" s="38"/>
      <c r="I86" s="32"/>
      <c r="J86" s="32"/>
      <c r="K86" s="32"/>
      <c r="L86" s="32"/>
      <c r="M86" s="10"/>
      <c r="N86" s="38"/>
      <c r="O86" s="31">
        <v>1</v>
      </c>
      <c r="P86" s="32"/>
      <c r="Q86" s="32"/>
      <c r="R86" s="32"/>
      <c r="S86" s="32"/>
      <c r="T86" s="32"/>
      <c r="U86" s="1"/>
      <c r="V86" s="28">
        <v>524</v>
      </c>
      <c r="W86" s="28">
        <v>1242</v>
      </c>
      <c r="X86" s="28">
        <v>115</v>
      </c>
      <c r="Y86" s="33"/>
      <c r="Z86" s="33"/>
      <c r="AA86" s="34"/>
      <c r="AB86" s="28">
        <v>235</v>
      </c>
      <c r="AC86" s="1"/>
      <c r="AD86" s="35">
        <f t="shared" ref="AD86:AJ86" si="247">(V86/SUM($V86:$AB86))*100</f>
        <v>24.763705103969755</v>
      </c>
      <c r="AE86" s="35">
        <f t="shared" si="247"/>
        <v>58.695652173913047</v>
      </c>
      <c r="AF86" s="35">
        <f t="shared" si="247"/>
        <v>5.4347826086956523</v>
      </c>
      <c r="AG86" s="35">
        <f t="shared" si="247"/>
        <v>0</v>
      </c>
      <c r="AH86" s="35">
        <f t="shared" si="247"/>
        <v>0</v>
      </c>
      <c r="AI86" s="35">
        <f t="shared" si="247"/>
        <v>0</v>
      </c>
      <c r="AJ86" s="35">
        <f t="shared" si="247"/>
        <v>11.105860113421551</v>
      </c>
      <c r="AK86" s="1"/>
      <c r="AL86" s="43">
        <f t="shared" ref="AL86:AR86" si="248">AD86-BE86</f>
        <v>17.932719188476796</v>
      </c>
      <c r="AM86" s="44">
        <f t="shared" si="248"/>
        <v>22.357624004898959</v>
      </c>
      <c r="AN86" s="45">
        <f t="shared" si="248"/>
        <v>5.4347826086956523</v>
      </c>
      <c r="AO86" s="46">
        <f t="shared" si="248"/>
        <v>-29.190140845070424</v>
      </c>
      <c r="AP86" s="47">
        <f t="shared" si="248"/>
        <v>0</v>
      </c>
      <c r="AQ86" s="48">
        <f t="shared" si="248"/>
        <v>0</v>
      </c>
      <c r="AR86" s="48">
        <f t="shared" si="248"/>
        <v>-16.534984957000987</v>
      </c>
      <c r="AS86" s="1"/>
      <c r="AT86" s="35">
        <f t="shared" si="140"/>
        <v>-2.2124524082110817</v>
      </c>
      <c r="AU86" s="35"/>
      <c r="AV86" s="1"/>
      <c r="AW86" s="36">
        <v>194</v>
      </c>
      <c r="AX86" s="36">
        <v>1032</v>
      </c>
      <c r="AY86" s="36">
        <v>0</v>
      </c>
      <c r="AZ86" s="36">
        <v>829</v>
      </c>
      <c r="BA86" s="36">
        <v>0</v>
      </c>
      <c r="BB86" s="36">
        <v>0</v>
      </c>
      <c r="BC86" s="36">
        <v>785</v>
      </c>
      <c r="BD86" s="1"/>
      <c r="BE86" s="35">
        <f t="shared" ref="BE86:BK86" si="249">(AW86/SUM($AW86:$BC86))*100</f>
        <v>6.830985915492958</v>
      </c>
      <c r="BF86" s="35">
        <f t="shared" si="249"/>
        <v>36.338028169014088</v>
      </c>
      <c r="BG86" s="35">
        <f t="shared" si="249"/>
        <v>0</v>
      </c>
      <c r="BH86" s="35">
        <f t="shared" si="249"/>
        <v>29.190140845070424</v>
      </c>
      <c r="BI86" s="35">
        <f t="shared" si="249"/>
        <v>0</v>
      </c>
      <c r="BJ86" s="35">
        <f t="shared" si="249"/>
        <v>0</v>
      </c>
      <c r="BK86" s="35">
        <f t="shared" si="249"/>
        <v>27.640845070422536</v>
      </c>
      <c r="BL86" s="1"/>
    </row>
    <row r="87" spans="1:64" ht="13">
      <c r="A87" s="28" t="s">
        <v>91</v>
      </c>
      <c r="B87" s="62" t="str">
        <f>INDEX([1]Sheet2!$B:$B,MATCH(C87,[1]Sheet2!$A:$A,0))</f>
        <v>E05000992</v>
      </c>
      <c r="C87" s="28" t="s">
        <v>108</v>
      </c>
      <c r="D87" s="29"/>
      <c r="E87" s="30">
        <v>1</v>
      </c>
      <c r="F87" s="38"/>
      <c r="G87" s="31">
        <v>1</v>
      </c>
      <c r="H87" s="38"/>
      <c r="I87" s="32"/>
      <c r="J87" s="32"/>
      <c r="K87" s="32"/>
      <c r="L87" s="32"/>
      <c r="M87" s="10"/>
      <c r="N87" s="38"/>
      <c r="O87" s="31">
        <v>1</v>
      </c>
      <c r="P87" s="32"/>
      <c r="Q87" s="32"/>
      <c r="R87" s="32"/>
      <c r="S87" s="32"/>
      <c r="T87" s="32"/>
      <c r="U87" s="1"/>
      <c r="V87" s="28">
        <v>224</v>
      </c>
      <c r="W87" s="28">
        <v>1315</v>
      </c>
      <c r="X87" s="33"/>
      <c r="Y87" s="33"/>
      <c r="Z87" s="33"/>
      <c r="AA87" s="28">
        <v>364</v>
      </c>
      <c r="AB87" s="34"/>
      <c r="AC87" s="1"/>
      <c r="AD87" s="35">
        <f t="shared" ref="AD87:AJ87" si="250">(V87/SUM($V87:$AB87))*100</f>
        <v>11.770888071466107</v>
      </c>
      <c r="AE87" s="35">
        <f t="shared" si="250"/>
        <v>69.101418812401477</v>
      </c>
      <c r="AF87" s="35">
        <f t="shared" si="250"/>
        <v>0</v>
      </c>
      <c r="AG87" s="35">
        <f t="shared" si="250"/>
        <v>0</v>
      </c>
      <c r="AH87" s="35">
        <f t="shared" si="250"/>
        <v>0</v>
      </c>
      <c r="AI87" s="35">
        <f t="shared" si="250"/>
        <v>19.12769311613242</v>
      </c>
      <c r="AJ87" s="35">
        <f t="shared" si="250"/>
        <v>0</v>
      </c>
      <c r="AK87" s="1"/>
      <c r="AL87" s="43">
        <f t="shared" ref="AL87:AR87" si="251">AD87-BE87</f>
        <v>5.1042214047994401</v>
      </c>
      <c r="AM87" s="44">
        <f t="shared" si="251"/>
        <v>20.32722526401438</v>
      </c>
      <c r="AN87" s="45">
        <f t="shared" si="251"/>
        <v>0</v>
      </c>
      <c r="AO87" s="46">
        <f t="shared" si="251"/>
        <v>-38.150537634408607</v>
      </c>
      <c r="AP87" s="47">
        <f t="shared" si="251"/>
        <v>0</v>
      </c>
      <c r="AQ87" s="48">
        <f t="shared" si="251"/>
        <v>15.256725374196936</v>
      </c>
      <c r="AR87" s="48">
        <f t="shared" si="251"/>
        <v>-2.5376344086021505</v>
      </c>
      <c r="AS87" s="1"/>
      <c r="AT87" s="35">
        <f t="shared" si="140"/>
        <v>-7.6115019296074706</v>
      </c>
      <c r="AU87" s="35"/>
      <c r="AV87" s="1"/>
      <c r="AW87" s="36">
        <v>155</v>
      </c>
      <c r="AX87" s="36">
        <v>1134</v>
      </c>
      <c r="AY87" s="36">
        <v>0</v>
      </c>
      <c r="AZ87" s="36">
        <v>887</v>
      </c>
      <c r="BA87" s="36">
        <v>0</v>
      </c>
      <c r="BB87" s="36">
        <v>90</v>
      </c>
      <c r="BC87" s="36">
        <v>59</v>
      </c>
      <c r="BD87" s="1"/>
      <c r="BE87" s="35">
        <f t="shared" ref="BE87:BK87" si="252">(AW87/SUM($AW87:$BC87))*100</f>
        <v>6.666666666666667</v>
      </c>
      <c r="BF87" s="35">
        <f t="shared" si="252"/>
        <v>48.774193548387096</v>
      </c>
      <c r="BG87" s="35">
        <f t="shared" si="252"/>
        <v>0</v>
      </c>
      <c r="BH87" s="35">
        <f t="shared" si="252"/>
        <v>38.150537634408607</v>
      </c>
      <c r="BI87" s="35">
        <f t="shared" si="252"/>
        <v>0</v>
      </c>
      <c r="BJ87" s="35">
        <f t="shared" si="252"/>
        <v>3.870967741935484</v>
      </c>
      <c r="BK87" s="35">
        <f t="shared" si="252"/>
        <v>2.5376344086021505</v>
      </c>
      <c r="BL87" s="1"/>
    </row>
    <row r="88" spans="1:64" ht="13">
      <c r="A88" s="28" t="s">
        <v>91</v>
      </c>
      <c r="B88" s="62" t="str">
        <f>INDEX([1]Sheet2!$B:$B,MATCH(C88,[1]Sheet2!$A:$A,0))</f>
        <v>E05000993</v>
      </c>
      <c r="C88" s="28" t="s">
        <v>109</v>
      </c>
      <c r="D88" s="29"/>
      <c r="E88" s="30">
        <v>1</v>
      </c>
      <c r="F88" s="38"/>
      <c r="G88" s="31">
        <v>1</v>
      </c>
      <c r="H88" s="38"/>
      <c r="I88" s="32"/>
      <c r="J88" s="32"/>
      <c r="K88" s="32"/>
      <c r="L88" s="32"/>
      <c r="M88" s="10"/>
      <c r="N88" s="38"/>
      <c r="O88" s="31">
        <v>1</v>
      </c>
      <c r="P88" s="32"/>
      <c r="Q88" s="32"/>
      <c r="R88" s="32"/>
      <c r="S88" s="32"/>
      <c r="T88" s="32"/>
      <c r="U88" s="1"/>
      <c r="V88" s="28">
        <v>190</v>
      </c>
      <c r="W88" s="28">
        <v>1238</v>
      </c>
      <c r="X88" s="33"/>
      <c r="Y88" s="33"/>
      <c r="Z88" s="28">
        <v>187</v>
      </c>
      <c r="AA88" s="34"/>
      <c r="AB88" s="34"/>
      <c r="AC88" s="1"/>
      <c r="AD88" s="35">
        <f t="shared" ref="AD88:AJ88" si="253">(V88/SUM($V88:$AB88))*100</f>
        <v>11.76470588235294</v>
      </c>
      <c r="AE88" s="35">
        <f t="shared" si="253"/>
        <v>76.656346749226003</v>
      </c>
      <c r="AF88" s="35">
        <f t="shared" si="253"/>
        <v>0</v>
      </c>
      <c r="AG88" s="35">
        <f t="shared" si="253"/>
        <v>0</v>
      </c>
      <c r="AH88" s="35">
        <f t="shared" si="253"/>
        <v>11.578947368421053</v>
      </c>
      <c r="AI88" s="35">
        <f t="shared" si="253"/>
        <v>0</v>
      </c>
      <c r="AJ88" s="35">
        <f t="shared" si="253"/>
        <v>0</v>
      </c>
      <c r="AK88" s="1"/>
      <c r="AL88" s="43">
        <f t="shared" ref="AL88:AR88" si="254">AD88-BE88</f>
        <v>6.1659500503156153</v>
      </c>
      <c r="AM88" s="44">
        <f t="shared" si="254"/>
        <v>10.767285059231185</v>
      </c>
      <c r="AN88" s="45">
        <f t="shared" si="254"/>
        <v>0</v>
      </c>
      <c r="AO88" s="46">
        <f t="shared" si="254"/>
        <v>0</v>
      </c>
      <c r="AP88" s="47">
        <f t="shared" si="254"/>
        <v>11.578947368421053</v>
      </c>
      <c r="AQ88" s="48">
        <f t="shared" si="254"/>
        <v>0</v>
      </c>
      <c r="AR88" s="48">
        <f t="shared" si="254"/>
        <v>-28.512182477967858</v>
      </c>
      <c r="AS88" s="1"/>
      <c r="AT88" s="35">
        <f t="shared" si="140"/>
        <v>-2.3006675044577847</v>
      </c>
      <c r="AU88" s="35"/>
      <c r="AV88" s="1"/>
      <c r="AW88" s="36">
        <v>108</v>
      </c>
      <c r="AX88" s="36">
        <v>1271</v>
      </c>
      <c r="AY88" s="36">
        <v>0</v>
      </c>
      <c r="AZ88" s="36">
        <v>0</v>
      </c>
      <c r="BA88" s="36">
        <v>0</v>
      </c>
      <c r="BB88" s="36">
        <v>0</v>
      </c>
      <c r="BC88" s="36">
        <v>550</v>
      </c>
      <c r="BD88" s="1"/>
      <c r="BE88" s="35">
        <f t="shared" ref="BE88:BK88" si="255">(AW88/SUM($AW88:$BC88))*100</f>
        <v>5.598755832037325</v>
      </c>
      <c r="BF88" s="35">
        <f t="shared" si="255"/>
        <v>65.889061689994818</v>
      </c>
      <c r="BG88" s="35">
        <f t="shared" si="255"/>
        <v>0</v>
      </c>
      <c r="BH88" s="35">
        <f t="shared" si="255"/>
        <v>0</v>
      </c>
      <c r="BI88" s="35">
        <f t="shared" si="255"/>
        <v>0</v>
      </c>
      <c r="BJ88" s="35">
        <f t="shared" si="255"/>
        <v>0</v>
      </c>
      <c r="BK88" s="35">
        <f t="shared" si="255"/>
        <v>28.512182477967858</v>
      </c>
      <c r="BL88" s="1"/>
    </row>
    <row r="89" spans="1:64" ht="13">
      <c r="A89" s="28" t="s">
        <v>91</v>
      </c>
      <c r="B89" s="62" t="str">
        <f>INDEX([1]Sheet2!$B:$B,MATCH(C89,[1]Sheet2!$A:$A,0))</f>
        <v>E05000994</v>
      </c>
      <c r="C89" s="28" t="s">
        <v>110</v>
      </c>
      <c r="D89" s="29"/>
      <c r="E89" s="30">
        <v>1</v>
      </c>
      <c r="F89" s="38"/>
      <c r="G89" s="31">
        <v>1</v>
      </c>
      <c r="H89" s="38"/>
      <c r="I89" s="32"/>
      <c r="J89" s="32"/>
      <c r="K89" s="32"/>
      <c r="L89" s="32"/>
      <c r="M89" s="10"/>
      <c r="N89" s="38"/>
      <c r="O89" s="31">
        <v>1</v>
      </c>
      <c r="P89" s="32"/>
      <c r="Q89" s="32"/>
      <c r="R89" s="32"/>
      <c r="S89" s="32"/>
      <c r="T89" s="32"/>
      <c r="U89" s="1"/>
      <c r="V89" s="28">
        <v>265</v>
      </c>
      <c r="W89" s="28">
        <v>1173</v>
      </c>
      <c r="X89" s="33"/>
      <c r="Y89" s="33"/>
      <c r="Z89" s="33"/>
      <c r="AA89" s="34"/>
      <c r="AB89" s="28">
        <v>521</v>
      </c>
      <c r="AC89" s="1"/>
      <c r="AD89" s="35">
        <f t="shared" ref="AD89:AJ89" si="256">(V89/SUM($V89:$AB89))*100</f>
        <v>13.527309851965288</v>
      </c>
      <c r="AE89" s="35">
        <f t="shared" si="256"/>
        <v>59.87748851454824</v>
      </c>
      <c r="AF89" s="35">
        <f t="shared" si="256"/>
        <v>0</v>
      </c>
      <c r="AG89" s="35">
        <f t="shared" si="256"/>
        <v>0</v>
      </c>
      <c r="AH89" s="35">
        <f t="shared" si="256"/>
        <v>0</v>
      </c>
      <c r="AI89" s="35">
        <f t="shared" si="256"/>
        <v>0</v>
      </c>
      <c r="AJ89" s="35">
        <f t="shared" si="256"/>
        <v>26.595201633486472</v>
      </c>
      <c r="AK89" s="1"/>
      <c r="AL89" s="43">
        <f t="shared" ref="AL89:AR89" si="257">AD89-BE89</f>
        <v>-6.442432961953017</v>
      </c>
      <c r="AM89" s="44">
        <f t="shared" si="257"/>
        <v>-11.176470133964109</v>
      </c>
      <c r="AN89" s="45">
        <f t="shared" si="257"/>
        <v>0</v>
      </c>
      <c r="AO89" s="46">
        <f t="shared" si="257"/>
        <v>0</v>
      </c>
      <c r="AP89" s="47">
        <f t="shared" si="257"/>
        <v>0</v>
      </c>
      <c r="AQ89" s="48">
        <f t="shared" si="257"/>
        <v>0</v>
      </c>
      <c r="AR89" s="48">
        <f t="shared" si="257"/>
        <v>17.618903095917133</v>
      </c>
      <c r="AS89" s="1"/>
      <c r="AT89" s="35">
        <f t="shared" si="140"/>
        <v>2.3670185860055462</v>
      </c>
      <c r="AU89" s="35"/>
      <c r="AV89" s="1"/>
      <c r="AW89" s="36">
        <v>396</v>
      </c>
      <c r="AX89" s="36">
        <v>1409</v>
      </c>
      <c r="AY89" s="36">
        <v>0</v>
      </c>
      <c r="AZ89" s="36">
        <v>0</v>
      </c>
      <c r="BA89" s="36">
        <v>0</v>
      </c>
      <c r="BB89" s="36">
        <v>0</v>
      </c>
      <c r="BC89" s="36">
        <v>178</v>
      </c>
      <c r="BD89" s="1"/>
      <c r="BE89" s="35">
        <f t="shared" ref="BE89:BK89" si="258">(AW89/SUM($AW89:$BC89))*100</f>
        <v>19.969742813918305</v>
      </c>
      <c r="BF89" s="35">
        <f t="shared" si="258"/>
        <v>71.053958648512349</v>
      </c>
      <c r="BG89" s="35">
        <f t="shared" si="258"/>
        <v>0</v>
      </c>
      <c r="BH89" s="35">
        <f t="shared" si="258"/>
        <v>0</v>
      </c>
      <c r="BI89" s="35">
        <f t="shared" si="258"/>
        <v>0</v>
      </c>
      <c r="BJ89" s="35">
        <f t="shared" si="258"/>
        <v>0</v>
      </c>
      <c r="BK89" s="35">
        <f t="shared" si="258"/>
        <v>8.97629853756934</v>
      </c>
      <c r="BL89" s="1"/>
    </row>
    <row r="90" spans="1:64" ht="13">
      <c r="A90" s="28" t="s">
        <v>91</v>
      </c>
      <c r="B90" s="62" t="str">
        <f>INDEX([1]Sheet2!$B:$B,MATCH(C90,[1]Sheet2!$A:$A,0))</f>
        <v>E05000995</v>
      </c>
      <c r="C90" s="28" t="s">
        <v>111</v>
      </c>
      <c r="D90" s="29"/>
      <c r="E90" s="30">
        <v>1</v>
      </c>
      <c r="F90" s="38"/>
      <c r="G90" s="31">
        <v>1</v>
      </c>
      <c r="H90" s="38"/>
      <c r="I90" s="32"/>
      <c r="J90" s="32"/>
      <c r="K90" s="32"/>
      <c r="L90" s="32"/>
      <c r="M90" s="10"/>
      <c r="N90" s="38"/>
      <c r="O90" s="31">
        <v>1</v>
      </c>
      <c r="P90" s="32"/>
      <c r="Q90" s="32"/>
      <c r="R90" s="32"/>
      <c r="S90" s="32"/>
      <c r="T90" s="32"/>
      <c r="U90" s="1"/>
      <c r="V90" s="28">
        <v>415</v>
      </c>
      <c r="W90" s="28">
        <v>1363</v>
      </c>
      <c r="X90" s="33"/>
      <c r="Y90" s="33"/>
      <c r="Z90" s="28">
        <v>240</v>
      </c>
      <c r="AA90" s="34"/>
      <c r="AB90" s="34"/>
      <c r="AC90" s="1"/>
      <c r="AD90" s="35">
        <f t="shared" ref="AD90:AJ90" si="259">(V90/SUM($V90:$AB90))*100</f>
        <v>20.564915758176415</v>
      </c>
      <c r="AE90" s="35">
        <f t="shared" si="259"/>
        <v>67.542120911793859</v>
      </c>
      <c r="AF90" s="35">
        <f t="shared" si="259"/>
        <v>0</v>
      </c>
      <c r="AG90" s="35">
        <f t="shared" si="259"/>
        <v>0</v>
      </c>
      <c r="AH90" s="35">
        <f t="shared" si="259"/>
        <v>11.892963330029731</v>
      </c>
      <c r="AI90" s="35">
        <f t="shared" si="259"/>
        <v>0</v>
      </c>
      <c r="AJ90" s="35">
        <f t="shared" si="259"/>
        <v>0</v>
      </c>
      <c r="AK90" s="1"/>
      <c r="AL90" s="43">
        <f t="shared" ref="AL90:AR90" si="260">AD90-BE90</f>
        <v>13.494619130789175</v>
      </c>
      <c r="AM90" s="44">
        <f t="shared" si="260"/>
        <v>14.636797872378985</v>
      </c>
      <c r="AN90" s="45">
        <f t="shared" si="260"/>
        <v>0</v>
      </c>
      <c r="AO90" s="46">
        <f t="shared" si="260"/>
        <v>-36.936204794798861</v>
      </c>
      <c r="AP90" s="47">
        <f t="shared" si="260"/>
        <v>11.892963330029731</v>
      </c>
      <c r="AQ90" s="48">
        <f t="shared" si="260"/>
        <v>0</v>
      </c>
      <c r="AR90" s="48">
        <f t="shared" si="260"/>
        <v>-3.0881755383990246</v>
      </c>
      <c r="AS90" s="1"/>
      <c r="AT90" s="35">
        <f t="shared" si="140"/>
        <v>-0.57108937079490474</v>
      </c>
      <c r="AU90" s="35"/>
      <c r="AV90" s="1"/>
      <c r="AW90" s="36">
        <v>174</v>
      </c>
      <c r="AX90" s="36">
        <v>1302</v>
      </c>
      <c r="AY90" s="36">
        <v>0</v>
      </c>
      <c r="AZ90" s="36">
        <v>909</v>
      </c>
      <c r="BA90" s="36">
        <v>0</v>
      </c>
      <c r="BB90" s="36">
        <v>0</v>
      </c>
      <c r="BC90" s="36">
        <v>76</v>
      </c>
      <c r="BD90" s="1"/>
      <c r="BE90" s="35">
        <f t="shared" ref="BE90:BK90" si="261">(AW90/SUM($AW90:$BC90))*100</f>
        <v>7.0702966273872399</v>
      </c>
      <c r="BF90" s="35">
        <f t="shared" si="261"/>
        <v>52.905323039414874</v>
      </c>
      <c r="BG90" s="35">
        <f t="shared" si="261"/>
        <v>0</v>
      </c>
      <c r="BH90" s="35">
        <f t="shared" si="261"/>
        <v>36.936204794798861</v>
      </c>
      <c r="BI90" s="35">
        <f t="shared" si="261"/>
        <v>0</v>
      </c>
      <c r="BJ90" s="35">
        <f t="shared" si="261"/>
        <v>0</v>
      </c>
      <c r="BK90" s="35">
        <f t="shared" si="261"/>
        <v>3.0881755383990246</v>
      </c>
      <c r="BL90" s="1"/>
    </row>
    <row r="91" spans="1:64" ht="13">
      <c r="A91" s="28" t="s">
        <v>91</v>
      </c>
      <c r="B91" s="62" t="str">
        <f>INDEX([1]Sheet2!$B:$B,MATCH(C91,[1]Sheet2!$A:$A,0))</f>
        <v>E05000996</v>
      </c>
      <c r="C91" s="28" t="s">
        <v>112</v>
      </c>
      <c r="D91" s="29"/>
      <c r="E91" s="30">
        <v>1</v>
      </c>
      <c r="F91" s="38"/>
      <c r="G91" s="31">
        <v>1</v>
      </c>
      <c r="H91" s="38"/>
      <c r="I91" s="32"/>
      <c r="J91" s="32"/>
      <c r="K91" s="32"/>
      <c r="L91" s="32"/>
      <c r="M91" s="10"/>
      <c r="N91" s="38"/>
      <c r="O91" s="31">
        <v>1</v>
      </c>
      <c r="P91" s="32"/>
      <c r="Q91" s="32"/>
      <c r="R91" s="32"/>
      <c r="S91" s="32"/>
      <c r="T91" s="32"/>
      <c r="U91" s="1"/>
      <c r="V91" s="28">
        <v>331</v>
      </c>
      <c r="W91" s="28">
        <v>1209</v>
      </c>
      <c r="X91" s="28">
        <v>266</v>
      </c>
      <c r="Y91" s="33"/>
      <c r="Z91" s="33"/>
      <c r="AA91" s="34"/>
      <c r="AB91" s="34"/>
      <c r="AC91" s="1"/>
      <c r="AD91" s="35">
        <f t="shared" ref="AD91:AJ91" si="262">(V91/SUM($V91:$AB91))*100</f>
        <v>18.327796234772979</v>
      </c>
      <c r="AE91" s="35">
        <f t="shared" si="262"/>
        <v>66.943521594684384</v>
      </c>
      <c r="AF91" s="35">
        <f t="shared" si="262"/>
        <v>14.728682170542637</v>
      </c>
      <c r="AG91" s="35">
        <f t="shared" si="262"/>
        <v>0</v>
      </c>
      <c r="AH91" s="35">
        <f t="shared" si="262"/>
        <v>0</v>
      </c>
      <c r="AI91" s="35">
        <f t="shared" si="262"/>
        <v>0</v>
      </c>
      <c r="AJ91" s="35">
        <f t="shared" si="262"/>
        <v>0</v>
      </c>
      <c r="AK91" s="1"/>
      <c r="AL91" s="43">
        <f t="shared" ref="AL91:AR91" si="263">AD91-BE91</f>
        <v>9.4418545902106459</v>
      </c>
      <c r="AM91" s="44">
        <f t="shared" si="263"/>
        <v>22.115935387787829</v>
      </c>
      <c r="AN91" s="45">
        <f t="shared" si="263"/>
        <v>14.728682170542637</v>
      </c>
      <c r="AO91" s="46">
        <f t="shared" si="263"/>
        <v>0</v>
      </c>
      <c r="AP91" s="47">
        <f t="shared" si="263"/>
        <v>0</v>
      </c>
      <c r="AQ91" s="48">
        <f t="shared" si="263"/>
        <v>0</v>
      </c>
      <c r="AR91" s="48">
        <f t="shared" si="263"/>
        <v>-46.286472148541115</v>
      </c>
      <c r="AS91" s="1"/>
      <c r="AT91" s="35">
        <f t="shared" si="140"/>
        <v>-6.3370403987885915</v>
      </c>
      <c r="AU91" s="35"/>
      <c r="AV91" s="1"/>
      <c r="AW91" s="36">
        <v>201</v>
      </c>
      <c r="AX91" s="36">
        <v>1014</v>
      </c>
      <c r="AY91" s="36">
        <v>0</v>
      </c>
      <c r="AZ91" s="36">
        <v>0</v>
      </c>
      <c r="BA91" s="36">
        <v>0</v>
      </c>
      <c r="BB91" s="36">
        <v>0</v>
      </c>
      <c r="BC91" s="36">
        <v>1047</v>
      </c>
      <c r="BD91" s="1"/>
      <c r="BE91" s="35">
        <f t="shared" ref="BE91:BK91" si="264">(AW91/SUM($AW91:$BC91))*100</f>
        <v>8.8859416445623332</v>
      </c>
      <c r="BF91" s="35">
        <f t="shared" si="264"/>
        <v>44.827586206896555</v>
      </c>
      <c r="BG91" s="35">
        <f t="shared" si="264"/>
        <v>0</v>
      </c>
      <c r="BH91" s="35">
        <f t="shared" si="264"/>
        <v>0</v>
      </c>
      <c r="BI91" s="35">
        <f t="shared" si="264"/>
        <v>0</v>
      </c>
      <c r="BJ91" s="35">
        <f t="shared" si="264"/>
        <v>0</v>
      </c>
      <c r="BK91" s="35">
        <f t="shared" si="264"/>
        <v>46.286472148541115</v>
      </c>
      <c r="BL91" s="1"/>
    </row>
    <row r="92" spans="1:64" ht="13">
      <c r="A92" s="28" t="s">
        <v>113</v>
      </c>
      <c r="B92" s="62" t="str">
        <f>INDEX([1]Sheet2!$B:$B,MATCH(C92,[1]Sheet2!$A:$A,0))</f>
        <v>E05004021</v>
      </c>
      <c r="C92" s="28" t="s">
        <v>114</v>
      </c>
      <c r="D92" s="29"/>
      <c r="E92" s="30">
        <v>1</v>
      </c>
      <c r="F92" s="31">
        <v>1</v>
      </c>
      <c r="G92" s="32"/>
      <c r="H92" s="32"/>
      <c r="I92" s="32"/>
      <c r="J92" s="32"/>
      <c r="K92" s="32"/>
      <c r="L92" s="32"/>
      <c r="M92" s="10"/>
      <c r="N92" s="31">
        <v>1</v>
      </c>
      <c r="O92" s="32"/>
      <c r="P92" s="32"/>
      <c r="Q92" s="32"/>
      <c r="R92" s="32"/>
      <c r="S92" s="32"/>
      <c r="T92" s="32"/>
      <c r="U92" s="1"/>
      <c r="V92" s="28">
        <v>2584</v>
      </c>
      <c r="W92" s="28">
        <v>555</v>
      </c>
      <c r="X92" s="34"/>
      <c r="Y92" s="28">
        <v>186</v>
      </c>
      <c r="Z92" s="34"/>
      <c r="AA92" s="34"/>
      <c r="AB92" s="34">
        <v>0</v>
      </c>
      <c r="AC92" s="1"/>
      <c r="AD92" s="35">
        <f t="shared" ref="AD92:AJ92" si="265">(V92/SUM($V92:$AB92))*100</f>
        <v>77.714285714285708</v>
      </c>
      <c r="AE92" s="35">
        <f t="shared" si="265"/>
        <v>16.691729323308273</v>
      </c>
      <c r="AF92" s="35">
        <f t="shared" si="265"/>
        <v>0</v>
      </c>
      <c r="AG92" s="35">
        <f t="shared" si="265"/>
        <v>5.5939849624060152</v>
      </c>
      <c r="AH92" s="35">
        <f t="shared" si="265"/>
        <v>0</v>
      </c>
      <c r="AI92" s="35">
        <f t="shared" si="265"/>
        <v>0</v>
      </c>
      <c r="AJ92" s="35">
        <f t="shared" si="265"/>
        <v>0</v>
      </c>
      <c r="AK92" s="1"/>
      <c r="AL92" s="35">
        <f t="shared" ref="AL92:AR92" si="266">AD92-BE92</f>
        <v>26.873825672999956</v>
      </c>
      <c r="AM92" s="35">
        <f t="shared" si="266"/>
        <v>4.4829413551572852</v>
      </c>
      <c r="AN92" s="35">
        <f t="shared" si="266"/>
        <v>-7.8442937186670596</v>
      </c>
      <c r="AO92" s="35">
        <f t="shared" si="266"/>
        <v>-23.512473309490179</v>
      </c>
      <c r="AP92" s="35">
        <f t="shared" si="266"/>
        <v>0</v>
      </c>
      <c r="AQ92" s="35">
        <f t="shared" si="266"/>
        <v>0</v>
      </c>
      <c r="AR92" s="35">
        <f t="shared" si="266"/>
        <v>0</v>
      </c>
      <c r="AS92" s="1"/>
      <c r="AT92" s="35"/>
      <c r="AU92" s="35"/>
      <c r="AV92" s="1"/>
      <c r="AW92" s="36">
        <v>1724</v>
      </c>
      <c r="AX92" s="36">
        <v>414</v>
      </c>
      <c r="AY92" s="36">
        <v>266</v>
      </c>
      <c r="AZ92" s="36">
        <v>987</v>
      </c>
      <c r="BA92" s="36">
        <v>0</v>
      </c>
      <c r="BB92" s="36">
        <v>0</v>
      </c>
      <c r="BC92" s="1">
        <v>0</v>
      </c>
      <c r="BD92" s="1"/>
      <c r="BE92" s="35">
        <f t="shared" ref="BE92:BK92" si="267">(AW92/SUM($AW92:$BC92))*100</f>
        <v>50.840460041285752</v>
      </c>
      <c r="BF92" s="35">
        <f t="shared" si="267"/>
        <v>12.208787968150988</v>
      </c>
      <c r="BG92" s="35">
        <f t="shared" si="267"/>
        <v>7.8442937186670596</v>
      </c>
      <c r="BH92" s="35">
        <f t="shared" si="267"/>
        <v>29.106458271896194</v>
      </c>
      <c r="BI92" s="35">
        <f t="shared" si="267"/>
        <v>0</v>
      </c>
      <c r="BJ92" s="35">
        <f t="shared" si="267"/>
        <v>0</v>
      </c>
      <c r="BK92" s="35">
        <f t="shared" si="267"/>
        <v>0</v>
      </c>
      <c r="BL92" s="1"/>
    </row>
    <row r="93" spans="1:64" ht="13">
      <c r="A93" s="28" t="s">
        <v>113</v>
      </c>
      <c r="B93" s="62" t="str">
        <f>INDEX([1]Sheet2!$B:$B,MATCH(C93,[1]Sheet2!$A:$A,0))</f>
        <v>E05004022</v>
      </c>
      <c r="C93" s="28" t="s">
        <v>115</v>
      </c>
      <c r="D93" s="29"/>
      <c r="E93" s="30">
        <v>1</v>
      </c>
      <c r="F93" s="31">
        <v>1</v>
      </c>
      <c r="G93" s="32"/>
      <c r="H93" s="32"/>
      <c r="I93" s="32"/>
      <c r="J93" s="32"/>
      <c r="K93" s="32"/>
      <c r="L93" s="32"/>
      <c r="M93" s="10"/>
      <c r="N93" s="31">
        <v>1</v>
      </c>
      <c r="O93" s="32"/>
      <c r="P93" s="32"/>
      <c r="Q93" s="32"/>
      <c r="R93" s="32"/>
      <c r="S93" s="32"/>
      <c r="T93" s="32"/>
      <c r="U93" s="1"/>
      <c r="V93" s="28">
        <v>2677</v>
      </c>
      <c r="W93" s="28">
        <v>528</v>
      </c>
      <c r="X93" s="34"/>
      <c r="Y93" s="28">
        <v>120</v>
      </c>
      <c r="Z93" s="34"/>
      <c r="AA93" s="34"/>
      <c r="AB93" s="34">
        <v>0</v>
      </c>
      <c r="AC93" s="1"/>
      <c r="AD93" s="35">
        <f t="shared" ref="AD93:AJ93" si="268">(V93/SUM($V93:$AB93))*100</f>
        <v>80.511278195488728</v>
      </c>
      <c r="AE93" s="35">
        <f t="shared" si="268"/>
        <v>15.879699248120302</v>
      </c>
      <c r="AF93" s="35">
        <f t="shared" si="268"/>
        <v>0</v>
      </c>
      <c r="AG93" s="35">
        <f t="shared" si="268"/>
        <v>3.6090225563909777</v>
      </c>
      <c r="AH93" s="35">
        <f t="shared" si="268"/>
        <v>0</v>
      </c>
      <c r="AI93" s="35">
        <f t="shared" si="268"/>
        <v>0</v>
      </c>
      <c r="AJ93" s="35">
        <f t="shared" si="268"/>
        <v>0</v>
      </c>
      <c r="AK93" s="1"/>
      <c r="AL93" s="35">
        <f t="shared" ref="AL93:AR93" si="269">AD93-BE93</f>
        <v>22.851447073655187</v>
      </c>
      <c r="AM93" s="35">
        <f t="shared" si="269"/>
        <v>5.5057547366607107</v>
      </c>
      <c r="AN93" s="35">
        <f t="shared" si="269"/>
        <v>-5.7901085645355854</v>
      </c>
      <c r="AO93" s="35">
        <f t="shared" si="269"/>
        <v>-22.56709324578031</v>
      </c>
      <c r="AP93" s="35">
        <f t="shared" si="269"/>
        <v>0</v>
      </c>
      <c r="AQ93" s="35">
        <f t="shared" si="269"/>
        <v>0</v>
      </c>
      <c r="AR93" s="35">
        <f t="shared" si="269"/>
        <v>0</v>
      </c>
      <c r="AS93" s="1"/>
      <c r="AT93" s="1"/>
      <c r="AU93" s="1"/>
      <c r="AV93" s="1"/>
      <c r="AW93" s="36">
        <v>1912</v>
      </c>
      <c r="AX93" s="36">
        <v>344</v>
      </c>
      <c r="AY93" s="36">
        <v>192</v>
      </c>
      <c r="AZ93" s="36">
        <v>868</v>
      </c>
      <c r="BA93" s="36">
        <v>0</v>
      </c>
      <c r="BB93" s="36">
        <v>0</v>
      </c>
      <c r="BC93" s="1">
        <v>0</v>
      </c>
      <c r="BD93" s="1"/>
      <c r="BE93" s="35">
        <f t="shared" ref="BE93:BK93" si="270">(AW93/SUM($AW93:$BC93))*100</f>
        <v>57.659831121833541</v>
      </c>
      <c r="BF93" s="35">
        <f t="shared" si="270"/>
        <v>10.373944511459591</v>
      </c>
      <c r="BG93" s="35">
        <f t="shared" si="270"/>
        <v>5.7901085645355854</v>
      </c>
      <c r="BH93" s="35">
        <f t="shared" si="270"/>
        <v>26.176115802171289</v>
      </c>
      <c r="BI93" s="35">
        <f t="shared" si="270"/>
        <v>0</v>
      </c>
      <c r="BJ93" s="35">
        <f t="shared" si="270"/>
        <v>0</v>
      </c>
      <c r="BK93" s="35">
        <f t="shared" si="270"/>
        <v>0</v>
      </c>
      <c r="BL93" s="1"/>
    </row>
    <row r="94" spans="1:64" ht="13">
      <c r="A94" s="28" t="s">
        <v>113</v>
      </c>
      <c r="B94" s="62" t="str">
        <f>INDEX([1]Sheet2!$B:$B,MATCH(C94,[1]Sheet2!$A:$A,0))</f>
        <v>E05004023</v>
      </c>
      <c r="C94" s="28" t="s">
        <v>116</v>
      </c>
      <c r="D94" s="29"/>
      <c r="E94" s="30">
        <v>1</v>
      </c>
      <c r="F94" s="31">
        <v>1</v>
      </c>
      <c r="G94" s="32"/>
      <c r="H94" s="32"/>
      <c r="I94" s="32"/>
      <c r="J94" s="32"/>
      <c r="K94" s="32"/>
      <c r="L94" s="32"/>
      <c r="M94" s="10"/>
      <c r="N94" s="31">
        <v>1</v>
      </c>
      <c r="O94" s="32"/>
      <c r="P94" s="32"/>
      <c r="Q94" s="32"/>
      <c r="R94" s="32"/>
      <c r="S94" s="32"/>
      <c r="T94" s="32"/>
      <c r="U94" s="1"/>
      <c r="V94" s="28">
        <v>2881</v>
      </c>
      <c r="W94" s="28">
        <v>476</v>
      </c>
      <c r="X94" s="34"/>
      <c r="Y94" s="28">
        <v>114</v>
      </c>
      <c r="Z94" s="34"/>
      <c r="AA94" s="34"/>
      <c r="AB94" s="34">
        <v>0</v>
      </c>
      <c r="AC94" s="1"/>
      <c r="AD94" s="35">
        <f t="shared" ref="AD94:AJ94" si="271">(V94/SUM($V94:$AB94))*100</f>
        <v>83.002016709881872</v>
      </c>
      <c r="AE94" s="35">
        <f t="shared" si="271"/>
        <v>13.713627196773265</v>
      </c>
      <c r="AF94" s="35">
        <f t="shared" si="271"/>
        <v>0</v>
      </c>
      <c r="AG94" s="35">
        <f t="shared" si="271"/>
        <v>3.2843560933448575</v>
      </c>
      <c r="AH94" s="35">
        <f t="shared" si="271"/>
        <v>0</v>
      </c>
      <c r="AI94" s="35">
        <f t="shared" si="271"/>
        <v>0</v>
      </c>
      <c r="AJ94" s="35">
        <f t="shared" si="271"/>
        <v>0</v>
      </c>
      <c r="AK94" s="1"/>
      <c r="AL94" s="35">
        <f t="shared" ref="AL94:AR94" si="272">AD94-BE94</f>
        <v>27.983656856760689</v>
      </c>
      <c r="AM94" s="35">
        <f t="shared" si="272"/>
        <v>2.024520709625163</v>
      </c>
      <c r="AN94" s="35">
        <f t="shared" si="272"/>
        <v>-4.7735618115055081</v>
      </c>
      <c r="AO94" s="35">
        <f t="shared" si="272"/>
        <v>-25.234615754880359</v>
      </c>
      <c r="AP94" s="35">
        <f t="shared" si="272"/>
        <v>0</v>
      </c>
      <c r="AQ94" s="35">
        <f t="shared" si="272"/>
        <v>0</v>
      </c>
      <c r="AR94" s="35">
        <f t="shared" si="272"/>
        <v>0</v>
      </c>
      <c r="AS94" s="1"/>
      <c r="AT94" s="1"/>
      <c r="AU94" s="1"/>
      <c r="AV94" s="1"/>
      <c r="AW94" s="36">
        <v>1798</v>
      </c>
      <c r="AX94" s="36">
        <v>382</v>
      </c>
      <c r="AY94" s="36">
        <v>156</v>
      </c>
      <c r="AZ94" s="36">
        <v>932</v>
      </c>
      <c r="BA94" s="36">
        <v>0</v>
      </c>
      <c r="BB94" s="36">
        <v>0</v>
      </c>
      <c r="BC94" s="1">
        <v>0</v>
      </c>
      <c r="BD94" s="1"/>
      <c r="BE94" s="35">
        <f t="shared" ref="BE94:BK94" si="273">(AW94/SUM($AW94:$BC94))*100</f>
        <v>55.018359853121183</v>
      </c>
      <c r="BF94" s="35">
        <f t="shared" si="273"/>
        <v>11.689106487148102</v>
      </c>
      <c r="BG94" s="35">
        <f t="shared" si="273"/>
        <v>4.7735618115055081</v>
      </c>
      <c r="BH94" s="35">
        <f t="shared" si="273"/>
        <v>28.518971848225217</v>
      </c>
      <c r="BI94" s="35">
        <f t="shared" si="273"/>
        <v>0</v>
      </c>
      <c r="BJ94" s="35">
        <f t="shared" si="273"/>
        <v>0</v>
      </c>
      <c r="BK94" s="35">
        <f t="shared" si="273"/>
        <v>0</v>
      </c>
      <c r="BL94" s="1"/>
    </row>
    <row r="95" spans="1:64" ht="13">
      <c r="A95" s="28" t="s">
        <v>113</v>
      </c>
      <c r="B95" s="62" t="str">
        <f>INDEX([1]Sheet2!$B:$B,MATCH(C95,[1]Sheet2!$A:$A,0))</f>
        <v>E05004024</v>
      </c>
      <c r="C95" s="28" t="s">
        <v>117</v>
      </c>
      <c r="D95" s="29"/>
      <c r="E95" s="30">
        <v>1</v>
      </c>
      <c r="F95" s="31">
        <v>1</v>
      </c>
      <c r="G95" s="32"/>
      <c r="H95" s="32"/>
      <c r="I95" s="32"/>
      <c r="J95" s="32"/>
      <c r="K95" s="32"/>
      <c r="L95" s="32"/>
      <c r="M95" s="10"/>
      <c r="N95" s="31">
        <v>1</v>
      </c>
      <c r="O95" s="32"/>
      <c r="P95" s="32"/>
      <c r="Q95" s="32"/>
      <c r="R95" s="32"/>
      <c r="S95" s="32"/>
      <c r="T95" s="32"/>
      <c r="U95" s="1"/>
      <c r="V95" s="28">
        <v>1474</v>
      </c>
      <c r="W95" s="28">
        <v>372</v>
      </c>
      <c r="X95" s="34"/>
      <c r="Y95" s="28">
        <v>141</v>
      </c>
      <c r="Z95" s="34"/>
      <c r="AA95" s="34"/>
      <c r="AB95" s="34">
        <v>0</v>
      </c>
      <c r="AC95" s="1"/>
      <c r="AD95" s="35">
        <f t="shared" ref="AD95:AJ95" si="274">(V95/SUM($V95:$AB95))*100</f>
        <v>74.182184197282325</v>
      </c>
      <c r="AE95" s="35">
        <f t="shared" si="274"/>
        <v>18.72169099144439</v>
      </c>
      <c r="AF95" s="35">
        <f t="shared" si="274"/>
        <v>0</v>
      </c>
      <c r="AG95" s="35">
        <f t="shared" si="274"/>
        <v>7.0961248112732758</v>
      </c>
      <c r="AH95" s="35">
        <f t="shared" si="274"/>
        <v>0</v>
      </c>
      <c r="AI95" s="35">
        <f t="shared" si="274"/>
        <v>0</v>
      </c>
      <c r="AJ95" s="35">
        <f t="shared" si="274"/>
        <v>0</v>
      </c>
      <c r="AK95" s="1"/>
      <c r="AL95" s="35">
        <f t="shared" ref="AL95:AR95" si="275">AD95-BE95</f>
        <v>27.657624419710494</v>
      </c>
      <c r="AM95" s="35">
        <f t="shared" si="275"/>
        <v>6.2101061907029642</v>
      </c>
      <c r="AN95" s="35">
        <f t="shared" si="275"/>
        <v>0</v>
      </c>
      <c r="AO95" s="35">
        <f t="shared" si="275"/>
        <v>-33.867730610413467</v>
      </c>
      <c r="AP95" s="35">
        <f t="shared" si="275"/>
        <v>0</v>
      </c>
      <c r="AQ95" s="35">
        <f t="shared" si="275"/>
        <v>0</v>
      </c>
      <c r="AR95" s="35">
        <f t="shared" si="275"/>
        <v>0</v>
      </c>
      <c r="AS95" s="1"/>
      <c r="AT95" s="1"/>
      <c r="AU95" s="1"/>
      <c r="AV95" s="1"/>
      <c r="AW95" s="36">
        <v>1004</v>
      </c>
      <c r="AX95" s="36">
        <v>270</v>
      </c>
      <c r="AY95" s="36">
        <v>0</v>
      </c>
      <c r="AZ95" s="36">
        <v>884</v>
      </c>
      <c r="BA95" s="36">
        <v>0</v>
      </c>
      <c r="BB95" s="36">
        <v>0</v>
      </c>
      <c r="BC95" s="1">
        <v>0</v>
      </c>
      <c r="BD95" s="1"/>
      <c r="BE95" s="35">
        <f t="shared" ref="BE95:BK95" si="276">(AW95/SUM($AW95:$BC95))*100</f>
        <v>46.524559777571831</v>
      </c>
      <c r="BF95" s="35">
        <f t="shared" si="276"/>
        <v>12.511584800741426</v>
      </c>
      <c r="BG95" s="35">
        <f t="shared" si="276"/>
        <v>0</v>
      </c>
      <c r="BH95" s="35">
        <f t="shared" si="276"/>
        <v>40.963855421686745</v>
      </c>
      <c r="BI95" s="35">
        <f t="shared" si="276"/>
        <v>0</v>
      </c>
      <c r="BJ95" s="35">
        <f t="shared" si="276"/>
        <v>0</v>
      </c>
      <c r="BK95" s="35">
        <f t="shared" si="276"/>
        <v>0</v>
      </c>
      <c r="BL95" s="1"/>
    </row>
    <row r="96" spans="1:64" ht="13">
      <c r="A96" s="28" t="s">
        <v>113</v>
      </c>
      <c r="B96" s="62" t="str">
        <f>INDEX([1]Sheet2!$B:$B,MATCH(C96,[1]Sheet2!$A:$A,0))</f>
        <v>E05004025</v>
      </c>
      <c r="C96" s="28" t="s">
        <v>118</v>
      </c>
      <c r="D96" s="29"/>
      <c r="E96" s="30">
        <v>1</v>
      </c>
      <c r="F96" s="32"/>
      <c r="G96" s="31">
        <v>1</v>
      </c>
      <c r="H96" s="32"/>
      <c r="I96" s="32"/>
      <c r="J96" s="32"/>
      <c r="K96" s="32"/>
      <c r="L96" s="32"/>
      <c r="M96" s="10"/>
      <c r="N96" s="32"/>
      <c r="O96" s="32"/>
      <c r="P96" s="32"/>
      <c r="Q96" s="31">
        <v>1</v>
      </c>
      <c r="R96" s="32"/>
      <c r="S96" s="32"/>
      <c r="T96" s="32"/>
      <c r="U96" s="1"/>
      <c r="V96" s="28">
        <v>704</v>
      </c>
      <c r="W96" s="28">
        <v>1016</v>
      </c>
      <c r="X96" s="34"/>
      <c r="Y96" s="28">
        <v>370</v>
      </c>
      <c r="Z96" s="34"/>
      <c r="AA96" s="34"/>
      <c r="AB96" s="34">
        <v>0</v>
      </c>
      <c r="AC96" s="1"/>
      <c r="AD96" s="35">
        <f t="shared" ref="AD96:AJ96" si="277">(V96/SUM($V96:$AB96))*100</f>
        <v>33.684210526315788</v>
      </c>
      <c r="AE96" s="35">
        <f t="shared" si="277"/>
        <v>48.612440191387563</v>
      </c>
      <c r="AF96" s="35">
        <f t="shared" si="277"/>
        <v>0</v>
      </c>
      <c r="AG96" s="35">
        <f t="shared" si="277"/>
        <v>17.703349282296653</v>
      </c>
      <c r="AH96" s="35">
        <f t="shared" si="277"/>
        <v>0</v>
      </c>
      <c r="AI96" s="35">
        <f t="shared" si="277"/>
        <v>0</v>
      </c>
      <c r="AJ96" s="35">
        <f t="shared" si="277"/>
        <v>0</v>
      </c>
      <c r="AK96" s="1"/>
      <c r="AL96" s="35">
        <f t="shared" ref="AL96:AR96" si="278">AD96-BE96</f>
        <v>15.736409310727659</v>
      </c>
      <c r="AM96" s="35">
        <f t="shared" si="278"/>
        <v>13.467642193532718</v>
      </c>
      <c r="AN96" s="35">
        <f t="shared" si="278"/>
        <v>-2.6456918126564175</v>
      </c>
      <c r="AO96" s="35">
        <f t="shared" si="278"/>
        <v>-25.164008601149899</v>
      </c>
      <c r="AP96" s="35">
        <f t="shared" si="278"/>
        <v>0</v>
      </c>
      <c r="AQ96" s="35">
        <f t="shared" si="278"/>
        <v>0</v>
      </c>
      <c r="AR96" s="35">
        <f t="shared" si="278"/>
        <v>-1.3943510904540579</v>
      </c>
      <c r="AS96" s="1"/>
      <c r="AT96" s="1"/>
      <c r="AU96" s="1"/>
      <c r="AV96" s="1"/>
      <c r="AW96" s="36">
        <v>502</v>
      </c>
      <c r="AX96" s="36">
        <v>983</v>
      </c>
      <c r="AY96" s="36">
        <v>74</v>
      </c>
      <c r="AZ96" s="36">
        <v>1199</v>
      </c>
      <c r="BA96" s="36">
        <v>0</v>
      </c>
      <c r="BB96" s="36">
        <v>0</v>
      </c>
      <c r="BC96" s="1">
        <v>39</v>
      </c>
      <c r="BD96" s="1"/>
      <c r="BE96" s="35">
        <f t="shared" ref="BE96:BK96" si="279">(AW96/SUM($AW96:$BC96))*100</f>
        <v>17.947801215588129</v>
      </c>
      <c r="BF96" s="35">
        <f t="shared" si="279"/>
        <v>35.144797997854845</v>
      </c>
      <c r="BG96" s="35">
        <f t="shared" si="279"/>
        <v>2.6456918126564175</v>
      </c>
      <c r="BH96" s="35">
        <f t="shared" si="279"/>
        <v>42.867357883446552</v>
      </c>
      <c r="BI96" s="35">
        <f t="shared" si="279"/>
        <v>0</v>
      </c>
      <c r="BJ96" s="35">
        <f t="shared" si="279"/>
        <v>0</v>
      </c>
      <c r="BK96" s="35">
        <f t="shared" si="279"/>
        <v>1.3943510904540579</v>
      </c>
      <c r="BL96" s="1"/>
    </row>
    <row r="97" spans="1:64" ht="13">
      <c r="A97" s="28" t="s">
        <v>113</v>
      </c>
      <c r="B97" s="62" t="str">
        <f>INDEX([1]Sheet2!$B:$B,MATCH(C97,[1]Sheet2!$A:$A,0))</f>
        <v>E05004026</v>
      </c>
      <c r="C97" s="28" t="s">
        <v>119</v>
      </c>
      <c r="D97" s="29"/>
      <c r="E97" s="30">
        <v>1</v>
      </c>
      <c r="F97" s="31">
        <v>1</v>
      </c>
      <c r="G97" s="32"/>
      <c r="H97" s="32"/>
      <c r="I97" s="32"/>
      <c r="J97" s="32"/>
      <c r="K97" s="32"/>
      <c r="L97" s="32"/>
      <c r="M97" s="10"/>
      <c r="N97" s="32"/>
      <c r="O97" s="32"/>
      <c r="P97" s="32"/>
      <c r="Q97" s="31">
        <v>1</v>
      </c>
      <c r="R97" s="32"/>
      <c r="S97" s="32"/>
      <c r="T97" s="32"/>
      <c r="U97" s="1"/>
      <c r="V97" s="28">
        <v>1013</v>
      </c>
      <c r="W97" s="28">
        <v>857</v>
      </c>
      <c r="X97" s="34"/>
      <c r="Y97" s="28">
        <v>448</v>
      </c>
      <c r="Z97" s="34"/>
      <c r="AA97" s="34"/>
      <c r="AB97" s="34">
        <v>0</v>
      </c>
      <c r="AC97" s="1"/>
      <c r="AD97" s="35">
        <f t="shared" ref="AD97:AJ97" si="280">(V97/SUM($V97:$AB97))*100</f>
        <v>43.701466781708369</v>
      </c>
      <c r="AE97" s="35">
        <f t="shared" si="280"/>
        <v>36.971527178602244</v>
      </c>
      <c r="AF97" s="35">
        <f t="shared" si="280"/>
        <v>0</v>
      </c>
      <c r="AG97" s="35">
        <f t="shared" si="280"/>
        <v>19.327006039689387</v>
      </c>
      <c r="AH97" s="35">
        <f t="shared" si="280"/>
        <v>0</v>
      </c>
      <c r="AI97" s="35">
        <f t="shared" si="280"/>
        <v>0</v>
      </c>
      <c r="AJ97" s="35">
        <f t="shared" si="280"/>
        <v>0</v>
      </c>
      <c r="AK97" s="1"/>
      <c r="AL97" s="35">
        <f t="shared" ref="AL97:AR97" si="281">AD97-BE97</f>
        <v>21.832171418437103</v>
      </c>
      <c r="AM97" s="35">
        <f t="shared" si="281"/>
        <v>4.6604647470578868</v>
      </c>
      <c r="AN97" s="35">
        <f t="shared" si="281"/>
        <v>-4.0890836071558958</v>
      </c>
      <c r="AO97" s="35">
        <f t="shared" si="281"/>
        <v>-21.636849381997358</v>
      </c>
      <c r="AP97" s="35">
        <f t="shared" si="281"/>
        <v>0</v>
      </c>
      <c r="AQ97" s="35">
        <f t="shared" si="281"/>
        <v>0</v>
      </c>
      <c r="AR97" s="35">
        <f t="shared" si="281"/>
        <v>-0.76670317634173057</v>
      </c>
      <c r="AS97" s="1"/>
      <c r="AT97" s="1"/>
      <c r="AU97" s="1"/>
      <c r="AV97" s="1"/>
      <c r="AW97" s="36">
        <v>599</v>
      </c>
      <c r="AX97" s="36">
        <v>885</v>
      </c>
      <c r="AY97" s="36">
        <v>112</v>
      </c>
      <c r="AZ97" s="36">
        <v>1122</v>
      </c>
      <c r="BA97" s="36">
        <v>0</v>
      </c>
      <c r="BB97" s="36">
        <v>0</v>
      </c>
      <c r="BC97" s="1">
        <v>21</v>
      </c>
      <c r="BD97" s="1"/>
      <c r="BE97" s="35">
        <f t="shared" ref="BE97:BK97" si="282">(AW97/SUM($AW97:$BC97))*100</f>
        <v>21.869295363271267</v>
      </c>
      <c r="BF97" s="35">
        <f t="shared" si="282"/>
        <v>32.311062431544357</v>
      </c>
      <c r="BG97" s="35">
        <f t="shared" si="282"/>
        <v>4.0890836071558958</v>
      </c>
      <c r="BH97" s="35">
        <f t="shared" si="282"/>
        <v>40.963855421686745</v>
      </c>
      <c r="BI97" s="35">
        <f t="shared" si="282"/>
        <v>0</v>
      </c>
      <c r="BJ97" s="35">
        <f t="shared" si="282"/>
        <v>0</v>
      </c>
      <c r="BK97" s="35">
        <f t="shared" si="282"/>
        <v>0.76670317634173057</v>
      </c>
      <c r="BL97" s="1"/>
    </row>
    <row r="98" spans="1:64" ht="13">
      <c r="A98" s="28" t="s">
        <v>113</v>
      </c>
      <c r="B98" s="62" t="str">
        <f>INDEX([1]Sheet2!$B:$B,MATCH(C98,[1]Sheet2!$A:$A,0))</f>
        <v>E05004027</v>
      </c>
      <c r="C98" s="28" t="s">
        <v>120</v>
      </c>
      <c r="D98" s="29"/>
      <c r="E98" s="30">
        <v>1</v>
      </c>
      <c r="F98" s="32"/>
      <c r="G98" s="32"/>
      <c r="H98" s="32"/>
      <c r="I98" s="32"/>
      <c r="J98" s="32"/>
      <c r="K98" s="31">
        <v>1</v>
      </c>
      <c r="L98" s="32"/>
      <c r="M98" s="10"/>
      <c r="N98" s="32"/>
      <c r="O98" s="32"/>
      <c r="P98" s="32"/>
      <c r="Q98" s="31">
        <v>1</v>
      </c>
      <c r="R98" s="32"/>
      <c r="S98" s="32"/>
      <c r="T98" s="32"/>
      <c r="U98" s="1"/>
      <c r="V98" s="28">
        <v>721</v>
      </c>
      <c r="W98" s="28">
        <v>356</v>
      </c>
      <c r="X98" s="34"/>
      <c r="Y98" s="28">
        <v>139</v>
      </c>
      <c r="Z98" s="34"/>
      <c r="AA98" s="28">
        <v>1349</v>
      </c>
      <c r="AB98" s="34">
        <v>0</v>
      </c>
      <c r="AC98" s="1"/>
      <c r="AD98" s="35">
        <f t="shared" ref="AD98:AJ98" si="283">(V98/SUM($V98:$AB98))*100</f>
        <v>28.109161793372316</v>
      </c>
      <c r="AE98" s="35">
        <f t="shared" si="283"/>
        <v>13.879142300194932</v>
      </c>
      <c r="AF98" s="35">
        <f t="shared" si="283"/>
        <v>0</v>
      </c>
      <c r="AG98" s="35">
        <f t="shared" si="283"/>
        <v>5.4191033138401563</v>
      </c>
      <c r="AH98" s="35">
        <f t="shared" si="283"/>
        <v>0</v>
      </c>
      <c r="AI98" s="35">
        <f t="shared" si="283"/>
        <v>52.592592592592588</v>
      </c>
      <c r="AJ98" s="35">
        <f t="shared" si="283"/>
        <v>0</v>
      </c>
      <c r="AK98" s="1"/>
      <c r="AL98" s="35">
        <f t="shared" ref="AL98:AR98" si="284">AD98-BE98</f>
        <v>-9.8014040950329075</v>
      </c>
      <c r="AM98" s="35">
        <f t="shared" si="284"/>
        <v>-2.9392193935130209</v>
      </c>
      <c r="AN98" s="35">
        <f t="shared" si="284"/>
        <v>-4.3925603482390185</v>
      </c>
      <c r="AO98" s="35">
        <f t="shared" si="284"/>
        <v>-35.459408755807651</v>
      </c>
      <c r="AP98" s="35">
        <f t="shared" si="284"/>
        <v>0</v>
      </c>
      <c r="AQ98" s="35">
        <f t="shared" si="284"/>
        <v>52.592592592592588</v>
      </c>
      <c r="AR98" s="35">
        <f t="shared" si="284"/>
        <v>0</v>
      </c>
      <c r="AS98" s="1"/>
      <c r="AT98" s="1"/>
      <c r="AU98" s="1"/>
      <c r="AV98" s="1"/>
      <c r="AW98" s="36">
        <v>958</v>
      </c>
      <c r="AX98" s="36">
        <v>425</v>
      </c>
      <c r="AY98" s="36">
        <v>111</v>
      </c>
      <c r="AZ98" s="36">
        <v>1033</v>
      </c>
      <c r="BA98" s="36">
        <v>0</v>
      </c>
      <c r="BB98" s="36">
        <v>0</v>
      </c>
      <c r="BC98" s="1">
        <v>0</v>
      </c>
      <c r="BD98" s="1"/>
      <c r="BE98" s="35">
        <f t="shared" ref="BE98:BK98" si="285">(AW98/SUM($AW98:$BC98))*100</f>
        <v>37.910565888405223</v>
      </c>
      <c r="BF98" s="35">
        <f t="shared" si="285"/>
        <v>16.818361693707953</v>
      </c>
      <c r="BG98" s="35">
        <f t="shared" si="285"/>
        <v>4.3925603482390185</v>
      </c>
      <c r="BH98" s="35">
        <f t="shared" si="285"/>
        <v>40.878512069647805</v>
      </c>
      <c r="BI98" s="35">
        <f t="shared" si="285"/>
        <v>0</v>
      </c>
      <c r="BJ98" s="35">
        <f t="shared" si="285"/>
        <v>0</v>
      </c>
      <c r="BK98" s="35">
        <f t="shared" si="285"/>
        <v>0</v>
      </c>
      <c r="BL98" s="1"/>
    </row>
    <row r="99" spans="1:64" ht="13">
      <c r="A99" s="28" t="s">
        <v>113</v>
      </c>
      <c r="B99" s="62" t="str">
        <f>INDEX([1]Sheet2!$B:$B,MATCH(C99,[1]Sheet2!$A:$A,0))</f>
        <v>E05004028</v>
      </c>
      <c r="C99" s="28" t="s">
        <v>121</v>
      </c>
      <c r="D99" s="29"/>
      <c r="E99" s="30">
        <v>1</v>
      </c>
      <c r="F99" s="32"/>
      <c r="G99" s="31">
        <v>1</v>
      </c>
      <c r="H99" s="32"/>
      <c r="I99" s="32"/>
      <c r="J99" s="32"/>
      <c r="K99" s="32"/>
      <c r="L99" s="32"/>
      <c r="M99" s="10"/>
      <c r="N99" s="32"/>
      <c r="O99" s="32"/>
      <c r="P99" s="32"/>
      <c r="Q99" s="31">
        <v>1</v>
      </c>
      <c r="R99" s="32"/>
      <c r="S99" s="32"/>
      <c r="T99" s="32"/>
      <c r="U99" s="1"/>
      <c r="V99" s="28">
        <v>552</v>
      </c>
      <c r="W99" s="28">
        <v>1160</v>
      </c>
      <c r="X99" s="34"/>
      <c r="Y99" s="28">
        <v>369</v>
      </c>
      <c r="Z99" s="34"/>
      <c r="AA99" s="34"/>
      <c r="AB99" s="34">
        <v>0</v>
      </c>
      <c r="AC99" s="1"/>
      <c r="AD99" s="35">
        <f t="shared" ref="AD99:AJ99" si="286">(V99/SUM($V99:$AB99))*100</f>
        <v>26.525708793849113</v>
      </c>
      <c r="AE99" s="35">
        <f t="shared" si="286"/>
        <v>55.742431523306102</v>
      </c>
      <c r="AF99" s="35">
        <f t="shared" si="286"/>
        <v>0</v>
      </c>
      <c r="AG99" s="35">
        <f t="shared" si="286"/>
        <v>17.731859682844785</v>
      </c>
      <c r="AH99" s="35">
        <f t="shared" si="286"/>
        <v>0</v>
      </c>
      <c r="AI99" s="35">
        <f t="shared" si="286"/>
        <v>0</v>
      </c>
      <c r="AJ99" s="35">
        <f t="shared" si="286"/>
        <v>0</v>
      </c>
      <c r="AK99" s="1"/>
      <c r="AL99" s="35">
        <f t="shared" ref="AL99:AR99" si="287">AD99-BE99</f>
        <v>12.891228893310364</v>
      </c>
      <c r="AM99" s="35">
        <f t="shared" si="287"/>
        <v>17.532734051279583</v>
      </c>
      <c r="AN99" s="35">
        <f t="shared" si="287"/>
        <v>-4.1027766266058849</v>
      </c>
      <c r="AO99" s="35">
        <f t="shared" si="287"/>
        <v>-23.005811266181325</v>
      </c>
      <c r="AP99" s="35">
        <f t="shared" si="287"/>
        <v>0</v>
      </c>
      <c r="AQ99" s="35">
        <f t="shared" si="287"/>
        <v>0</v>
      </c>
      <c r="AR99" s="35">
        <f t="shared" si="287"/>
        <v>-3.3153750518027354</v>
      </c>
      <c r="AS99" s="1"/>
      <c r="AT99" s="1"/>
      <c r="AU99" s="1"/>
      <c r="AV99" s="1"/>
      <c r="AW99" s="36">
        <v>329</v>
      </c>
      <c r="AX99" s="36">
        <v>922</v>
      </c>
      <c r="AY99" s="36">
        <v>99</v>
      </c>
      <c r="AZ99" s="36">
        <v>983</v>
      </c>
      <c r="BA99" s="36">
        <v>0</v>
      </c>
      <c r="BB99" s="36">
        <v>0</v>
      </c>
      <c r="BC99" s="1">
        <v>80</v>
      </c>
      <c r="BD99" s="1"/>
      <c r="BE99" s="35">
        <f t="shared" ref="BE99:BK99" si="288">(AW99/SUM($AW99:$BC99))*100</f>
        <v>13.634479900538748</v>
      </c>
      <c r="BF99" s="35">
        <f t="shared" si="288"/>
        <v>38.209697472026519</v>
      </c>
      <c r="BG99" s="35">
        <f t="shared" si="288"/>
        <v>4.1027766266058849</v>
      </c>
      <c r="BH99" s="35">
        <f t="shared" si="288"/>
        <v>40.737670949026111</v>
      </c>
      <c r="BI99" s="35">
        <f t="shared" si="288"/>
        <v>0</v>
      </c>
      <c r="BJ99" s="35">
        <f t="shared" si="288"/>
        <v>0</v>
      </c>
      <c r="BK99" s="35">
        <f t="shared" si="288"/>
        <v>3.3153750518027354</v>
      </c>
      <c r="BL99" s="1"/>
    </row>
    <row r="100" spans="1:64" ht="13">
      <c r="A100" s="28" t="s">
        <v>113</v>
      </c>
      <c r="B100" s="62" t="str">
        <f>INDEX([1]Sheet2!$B:$B,MATCH(C100,[1]Sheet2!$A:$A,0))</f>
        <v>E05004029</v>
      </c>
      <c r="C100" s="28" t="s">
        <v>122</v>
      </c>
      <c r="D100" s="29"/>
      <c r="E100" s="30">
        <v>1</v>
      </c>
      <c r="F100" s="32"/>
      <c r="G100" s="32"/>
      <c r="H100" s="32"/>
      <c r="I100" s="32"/>
      <c r="J100" s="32"/>
      <c r="K100" s="31">
        <v>1</v>
      </c>
      <c r="L100" s="32"/>
      <c r="M100" s="10"/>
      <c r="N100" s="32"/>
      <c r="O100" s="32"/>
      <c r="P100" s="32"/>
      <c r="Q100" s="31">
        <v>1</v>
      </c>
      <c r="R100" s="32"/>
      <c r="S100" s="32"/>
      <c r="T100" s="32"/>
      <c r="U100" s="1"/>
      <c r="V100" s="28">
        <v>228</v>
      </c>
      <c r="W100" s="28">
        <v>433</v>
      </c>
      <c r="X100" s="34"/>
      <c r="Y100" s="28">
        <v>84</v>
      </c>
      <c r="Z100" s="34"/>
      <c r="AA100" s="28">
        <v>2542</v>
      </c>
      <c r="AB100" s="34">
        <v>0</v>
      </c>
      <c r="AC100" s="1"/>
      <c r="AD100" s="35">
        <f t="shared" ref="AD100:AJ100" si="289">(V100/SUM($V100:$AB100))*100</f>
        <v>6.9364161849710975</v>
      </c>
      <c r="AE100" s="35">
        <f t="shared" si="289"/>
        <v>13.173106175844234</v>
      </c>
      <c r="AF100" s="35">
        <f t="shared" si="289"/>
        <v>0</v>
      </c>
      <c r="AG100" s="35">
        <f t="shared" si="289"/>
        <v>2.5555217523577731</v>
      </c>
      <c r="AH100" s="35">
        <f t="shared" si="289"/>
        <v>0</v>
      </c>
      <c r="AI100" s="35">
        <f t="shared" si="289"/>
        <v>77.33495588682689</v>
      </c>
      <c r="AJ100" s="35">
        <f t="shared" si="289"/>
        <v>0</v>
      </c>
      <c r="AK100" s="1"/>
      <c r="AL100" s="35">
        <f t="shared" ref="AL100:AR100" si="290">AD100-BE100</f>
        <v>-7.5394033541395817</v>
      </c>
      <c r="AM100" s="35">
        <f t="shared" si="290"/>
        <v>-4.9703537397675799</v>
      </c>
      <c r="AN100" s="35">
        <f t="shared" si="290"/>
        <v>-22.719896137617656</v>
      </c>
      <c r="AO100" s="35">
        <f t="shared" si="290"/>
        <v>-40.936850853938878</v>
      </c>
      <c r="AP100" s="35">
        <f t="shared" si="290"/>
        <v>0</v>
      </c>
      <c r="AQ100" s="35">
        <f t="shared" si="290"/>
        <v>76.1665040854637</v>
      </c>
      <c r="AR100" s="35">
        <f t="shared" si="290"/>
        <v>0</v>
      </c>
      <c r="AS100" s="1"/>
      <c r="AT100" s="1"/>
      <c r="AU100" s="1"/>
      <c r="AV100" s="1"/>
      <c r="AW100" s="36">
        <v>446</v>
      </c>
      <c r="AX100" s="36">
        <v>559</v>
      </c>
      <c r="AY100" s="36">
        <v>700</v>
      </c>
      <c r="AZ100" s="36">
        <v>1340</v>
      </c>
      <c r="BA100" s="36">
        <v>0</v>
      </c>
      <c r="BB100" s="36">
        <v>36</v>
      </c>
      <c r="BC100" s="1">
        <v>0</v>
      </c>
      <c r="BD100" s="1"/>
      <c r="BE100" s="35">
        <f t="shared" ref="BE100:BK100" si="291">(AW100/SUM($AW100:$BC100))*100</f>
        <v>14.475819539110679</v>
      </c>
      <c r="BF100" s="35">
        <f t="shared" si="291"/>
        <v>18.143459915611814</v>
      </c>
      <c r="BG100" s="35">
        <f t="shared" si="291"/>
        <v>22.719896137617656</v>
      </c>
      <c r="BH100" s="35">
        <f t="shared" si="291"/>
        <v>43.492372606296655</v>
      </c>
      <c r="BI100" s="35">
        <f t="shared" si="291"/>
        <v>0</v>
      </c>
      <c r="BJ100" s="35">
        <f t="shared" si="291"/>
        <v>1.1684518013631937</v>
      </c>
      <c r="BK100" s="35">
        <f t="shared" si="291"/>
        <v>0</v>
      </c>
      <c r="BL100" s="1"/>
    </row>
    <row r="101" spans="1:64" ht="13">
      <c r="A101" s="28" t="s">
        <v>113</v>
      </c>
      <c r="B101" s="62" t="str">
        <f>INDEX([1]Sheet2!$B:$B,MATCH(C101,[1]Sheet2!$A:$A,0))</f>
        <v>E05004030</v>
      </c>
      <c r="C101" s="28" t="s">
        <v>123</v>
      </c>
      <c r="D101" s="29"/>
      <c r="E101" s="30">
        <v>1</v>
      </c>
      <c r="F101" s="32"/>
      <c r="G101" s="31">
        <v>1</v>
      </c>
      <c r="H101" s="32"/>
      <c r="I101" s="32"/>
      <c r="J101" s="32"/>
      <c r="K101" s="32"/>
      <c r="L101" s="32"/>
      <c r="M101" s="10"/>
      <c r="N101" s="32"/>
      <c r="O101" s="32"/>
      <c r="P101" s="32"/>
      <c r="Q101" s="31">
        <v>1</v>
      </c>
      <c r="R101" s="32"/>
      <c r="S101" s="32"/>
      <c r="T101" s="32"/>
      <c r="U101" s="1"/>
      <c r="V101" s="28">
        <v>655</v>
      </c>
      <c r="W101" s="28">
        <v>956</v>
      </c>
      <c r="X101" s="34"/>
      <c r="Y101" s="28">
        <v>342</v>
      </c>
      <c r="Z101" s="34"/>
      <c r="AA101" s="34"/>
      <c r="AB101" s="34">
        <v>74</v>
      </c>
      <c r="AC101" s="1"/>
      <c r="AD101" s="35">
        <f t="shared" ref="AD101:AJ101" si="292">(V101/SUM($V101:$AB101))*100</f>
        <v>32.313764183522444</v>
      </c>
      <c r="AE101" s="35">
        <f t="shared" si="292"/>
        <v>47.163295510606808</v>
      </c>
      <c r="AF101" s="35">
        <f t="shared" si="292"/>
        <v>0</v>
      </c>
      <c r="AG101" s="35">
        <f t="shared" si="292"/>
        <v>16.872224962999507</v>
      </c>
      <c r="AH101" s="35">
        <f t="shared" si="292"/>
        <v>0</v>
      </c>
      <c r="AI101" s="35">
        <f t="shared" si="292"/>
        <v>0</v>
      </c>
      <c r="AJ101" s="35">
        <f t="shared" si="292"/>
        <v>3.6507153428712384</v>
      </c>
      <c r="AK101" s="1"/>
      <c r="AL101" s="35">
        <f t="shared" ref="AL101:AR101" si="293">AD101-BE101</f>
        <v>15.64709751685578</v>
      </c>
      <c r="AM101" s="35">
        <f t="shared" si="293"/>
        <v>11.80029785252718</v>
      </c>
      <c r="AN101" s="35">
        <f t="shared" si="293"/>
        <v>-2.849336455893833</v>
      </c>
      <c r="AO101" s="35">
        <f t="shared" si="293"/>
        <v>-28.248774256360367</v>
      </c>
      <c r="AP101" s="35">
        <f t="shared" si="293"/>
        <v>0</v>
      </c>
      <c r="AQ101" s="35">
        <f t="shared" si="293"/>
        <v>0</v>
      </c>
      <c r="AR101" s="35">
        <f t="shared" si="293"/>
        <v>3.6507153428712384</v>
      </c>
      <c r="AS101" s="1"/>
      <c r="AT101" s="1"/>
      <c r="AU101" s="1"/>
      <c r="AV101" s="1"/>
      <c r="AW101" s="36">
        <v>427</v>
      </c>
      <c r="AX101" s="36">
        <v>906</v>
      </c>
      <c r="AY101" s="36">
        <v>73</v>
      </c>
      <c r="AZ101" s="36">
        <v>1156</v>
      </c>
      <c r="BA101" s="36">
        <v>0</v>
      </c>
      <c r="BB101" s="36">
        <v>0</v>
      </c>
      <c r="BC101" s="1">
        <v>0</v>
      </c>
      <c r="BD101" s="1"/>
      <c r="BE101" s="35">
        <f t="shared" ref="BE101:BK101" si="294">(AW101/SUM($AW101:$BC101))*100</f>
        <v>16.666666666666664</v>
      </c>
      <c r="BF101" s="35">
        <f t="shared" si="294"/>
        <v>35.362997658079628</v>
      </c>
      <c r="BG101" s="35">
        <f t="shared" si="294"/>
        <v>2.849336455893833</v>
      </c>
      <c r="BH101" s="35">
        <f t="shared" si="294"/>
        <v>45.120999219359874</v>
      </c>
      <c r="BI101" s="35">
        <f t="shared" si="294"/>
        <v>0</v>
      </c>
      <c r="BJ101" s="35">
        <f t="shared" si="294"/>
        <v>0</v>
      </c>
      <c r="BK101" s="35">
        <f t="shared" si="294"/>
        <v>0</v>
      </c>
      <c r="BL101" s="1"/>
    </row>
    <row r="102" spans="1:64" ht="13">
      <c r="A102" s="28" t="s">
        <v>113</v>
      </c>
      <c r="B102" s="62" t="str">
        <f>INDEX([1]Sheet2!$B:$B,MATCH(C102,[1]Sheet2!$A:$A,0))</f>
        <v>E05004031</v>
      </c>
      <c r="C102" s="28" t="s">
        <v>124</v>
      </c>
      <c r="D102" s="29"/>
      <c r="E102" s="30">
        <v>2</v>
      </c>
      <c r="F102" s="31">
        <v>2</v>
      </c>
      <c r="G102" s="32"/>
      <c r="H102" s="32"/>
      <c r="I102" s="32"/>
      <c r="J102" s="32"/>
      <c r="K102" s="32"/>
      <c r="L102" s="32"/>
      <c r="M102" s="10"/>
      <c r="N102" s="31">
        <v>1</v>
      </c>
      <c r="O102" s="32"/>
      <c r="P102" s="32"/>
      <c r="Q102" s="31">
        <v>1</v>
      </c>
      <c r="R102" s="32"/>
      <c r="S102" s="32"/>
      <c r="T102" s="32"/>
      <c r="U102" s="1"/>
      <c r="V102" s="28">
        <v>1165</v>
      </c>
      <c r="W102" s="28">
        <v>1008</v>
      </c>
      <c r="X102" s="34"/>
      <c r="Y102" s="28">
        <v>283</v>
      </c>
      <c r="Z102" s="34"/>
      <c r="AA102" s="34"/>
      <c r="AB102" s="34">
        <v>101</v>
      </c>
      <c r="AC102" s="1"/>
      <c r="AD102" s="35">
        <f t="shared" ref="AD102:AJ102" si="295">(V102/SUM($V102:$AB102))*100</f>
        <v>45.561204536566294</v>
      </c>
      <c r="AE102" s="35">
        <f t="shared" si="295"/>
        <v>39.421196714900276</v>
      </c>
      <c r="AF102" s="35">
        <f t="shared" si="295"/>
        <v>0</v>
      </c>
      <c r="AG102" s="35">
        <f t="shared" si="295"/>
        <v>11.067657411028549</v>
      </c>
      <c r="AH102" s="35">
        <f t="shared" si="295"/>
        <v>0</v>
      </c>
      <c r="AI102" s="35">
        <f t="shared" si="295"/>
        <v>0</v>
      </c>
      <c r="AJ102" s="35">
        <f t="shared" si="295"/>
        <v>3.9499413375048884</v>
      </c>
      <c r="AK102" s="1"/>
      <c r="AL102" s="35">
        <f t="shared" ref="AL102:AR102" si="296">AD102-BE102</f>
        <v>20.230729366862828</v>
      </c>
      <c r="AM102" s="35">
        <f t="shared" si="296"/>
        <v>4.9088708842464683</v>
      </c>
      <c r="AN102" s="35">
        <f t="shared" si="296"/>
        <v>-2.2508038585209005</v>
      </c>
      <c r="AO102" s="35">
        <f t="shared" si="296"/>
        <v>-26.838737730093278</v>
      </c>
      <c r="AP102" s="35">
        <f t="shared" si="296"/>
        <v>0</v>
      </c>
      <c r="AQ102" s="35">
        <f t="shared" si="296"/>
        <v>0</v>
      </c>
      <c r="AR102" s="35">
        <f t="shared" si="296"/>
        <v>3.9499413375048884</v>
      </c>
      <c r="AS102" s="1"/>
      <c r="AT102" s="1"/>
      <c r="AU102" s="1"/>
      <c r="AV102" s="1"/>
      <c r="AW102" s="36">
        <v>709</v>
      </c>
      <c r="AX102" s="36">
        <v>966</v>
      </c>
      <c r="AY102" s="36">
        <v>63</v>
      </c>
      <c r="AZ102" s="36">
        <v>1061</v>
      </c>
      <c r="BA102" s="36">
        <v>0</v>
      </c>
      <c r="BB102" s="36">
        <v>0</v>
      </c>
      <c r="BC102" s="1">
        <v>0</v>
      </c>
      <c r="BD102" s="1"/>
      <c r="BE102" s="35">
        <f t="shared" ref="BE102:BK102" si="297">(AW102/SUM($AW102:$BC102))*100</f>
        <v>25.330475169703465</v>
      </c>
      <c r="BF102" s="35">
        <f t="shared" si="297"/>
        <v>34.512325830653808</v>
      </c>
      <c r="BG102" s="35">
        <f t="shared" si="297"/>
        <v>2.2508038585209005</v>
      </c>
      <c r="BH102" s="35">
        <f t="shared" si="297"/>
        <v>37.906395141121827</v>
      </c>
      <c r="BI102" s="35">
        <f t="shared" si="297"/>
        <v>0</v>
      </c>
      <c r="BJ102" s="35">
        <f t="shared" si="297"/>
        <v>0</v>
      </c>
      <c r="BK102" s="35">
        <f t="shared" si="297"/>
        <v>0</v>
      </c>
      <c r="BL102" s="1"/>
    </row>
    <row r="103" spans="1:64" ht="13">
      <c r="A103" s="28" t="s">
        <v>113</v>
      </c>
      <c r="B103" s="62" t="str">
        <f>INDEX([1]Sheet2!$B:$B,MATCH(C103,[1]Sheet2!$A:$A,0))</f>
        <v>E05004034</v>
      </c>
      <c r="C103" s="28" t="s">
        <v>125</v>
      </c>
      <c r="D103" s="29"/>
      <c r="E103" s="30">
        <v>1</v>
      </c>
      <c r="F103" s="31">
        <v>1</v>
      </c>
      <c r="G103" s="32"/>
      <c r="H103" s="32"/>
      <c r="I103" s="32"/>
      <c r="J103" s="32"/>
      <c r="K103" s="32"/>
      <c r="L103" s="32"/>
      <c r="M103" s="10"/>
      <c r="N103" s="32"/>
      <c r="O103" s="32"/>
      <c r="P103" s="32"/>
      <c r="Q103" s="31">
        <v>1</v>
      </c>
      <c r="R103" s="32"/>
      <c r="S103" s="32"/>
      <c r="T103" s="32"/>
      <c r="U103" s="1"/>
      <c r="V103" s="28">
        <v>1191</v>
      </c>
      <c r="W103" s="28">
        <v>278</v>
      </c>
      <c r="X103" s="34"/>
      <c r="Y103" s="34"/>
      <c r="Z103" s="34"/>
      <c r="AA103" s="34"/>
      <c r="AB103" s="34">
        <v>566</v>
      </c>
      <c r="AC103" s="1"/>
      <c r="AD103" s="35">
        <f t="shared" ref="AD103:AJ103" si="298">(V103/SUM($V103:$AB103))*100</f>
        <v>58.525798525798521</v>
      </c>
      <c r="AE103" s="35">
        <f t="shared" si="298"/>
        <v>13.660933660933662</v>
      </c>
      <c r="AF103" s="35">
        <f t="shared" si="298"/>
        <v>0</v>
      </c>
      <c r="AG103" s="35">
        <f t="shared" si="298"/>
        <v>0</v>
      </c>
      <c r="AH103" s="35">
        <f t="shared" si="298"/>
        <v>0</v>
      </c>
      <c r="AI103" s="35">
        <f t="shared" si="298"/>
        <v>0</v>
      </c>
      <c r="AJ103" s="35">
        <f t="shared" si="298"/>
        <v>27.81326781326781</v>
      </c>
      <c r="AK103" s="1"/>
      <c r="AL103" s="35">
        <f t="shared" ref="AL103:AR103" si="299">AD103-BE103</f>
        <v>18.935206191303749</v>
      </c>
      <c r="AM103" s="35">
        <f t="shared" si="299"/>
        <v>1.944905786369203</v>
      </c>
      <c r="AN103" s="35">
        <f t="shared" si="299"/>
        <v>0</v>
      </c>
      <c r="AO103" s="35">
        <f t="shared" si="299"/>
        <v>-48.693379790940767</v>
      </c>
      <c r="AP103" s="35">
        <f t="shared" si="299"/>
        <v>0</v>
      </c>
      <c r="AQ103" s="35">
        <f t="shared" si="299"/>
        <v>0</v>
      </c>
      <c r="AR103" s="35">
        <f t="shared" si="299"/>
        <v>27.81326781326781</v>
      </c>
      <c r="AS103" s="1"/>
      <c r="AT103" s="1"/>
      <c r="AU103" s="1"/>
      <c r="AV103" s="1"/>
      <c r="AW103" s="36">
        <v>909</v>
      </c>
      <c r="AX103" s="36">
        <v>269</v>
      </c>
      <c r="AY103" s="36">
        <v>0</v>
      </c>
      <c r="AZ103" s="36">
        <v>1118</v>
      </c>
      <c r="BA103" s="36">
        <v>0</v>
      </c>
      <c r="BB103" s="36">
        <v>0</v>
      </c>
      <c r="BC103" s="1">
        <v>0</v>
      </c>
      <c r="BD103" s="1"/>
      <c r="BE103" s="35">
        <f t="shared" ref="BE103:BK103" si="300">(AW103/SUM($AW103:$BC103))*100</f>
        <v>39.590592334494772</v>
      </c>
      <c r="BF103" s="35">
        <f t="shared" si="300"/>
        <v>11.716027874564459</v>
      </c>
      <c r="BG103" s="35">
        <f t="shared" si="300"/>
        <v>0</v>
      </c>
      <c r="BH103" s="35">
        <f t="shared" si="300"/>
        <v>48.693379790940767</v>
      </c>
      <c r="BI103" s="35">
        <f t="shared" si="300"/>
        <v>0</v>
      </c>
      <c r="BJ103" s="35">
        <f t="shared" si="300"/>
        <v>0</v>
      </c>
      <c r="BK103" s="35">
        <f t="shared" si="300"/>
        <v>0</v>
      </c>
      <c r="BL103" s="1"/>
    </row>
    <row r="104" spans="1:64" ht="13">
      <c r="A104" s="28" t="s">
        <v>113</v>
      </c>
      <c r="B104" s="62" t="str">
        <f>INDEX([1]Sheet2!$B:$B,MATCH(C104,[1]Sheet2!$A:$A,0))</f>
        <v>E05004035</v>
      </c>
      <c r="C104" s="28" t="s">
        <v>126</v>
      </c>
      <c r="D104" s="29"/>
      <c r="E104" s="30">
        <v>1</v>
      </c>
      <c r="F104" s="31">
        <v>1</v>
      </c>
      <c r="G104" s="32"/>
      <c r="H104" s="32"/>
      <c r="I104" s="32"/>
      <c r="J104" s="32"/>
      <c r="K104" s="32"/>
      <c r="L104" s="32"/>
      <c r="M104" s="10"/>
      <c r="N104" s="32"/>
      <c r="O104" s="32"/>
      <c r="P104" s="32"/>
      <c r="Q104" s="31">
        <v>1</v>
      </c>
      <c r="R104" s="32"/>
      <c r="S104" s="32"/>
      <c r="T104" s="32"/>
      <c r="U104" s="1"/>
      <c r="V104" s="28">
        <v>1682</v>
      </c>
      <c r="W104" s="34"/>
      <c r="X104" s="34"/>
      <c r="Y104" s="34"/>
      <c r="Z104" s="34"/>
      <c r="AA104" s="34"/>
      <c r="AB104" s="34">
        <v>1256</v>
      </c>
      <c r="AC104" s="1"/>
      <c r="AD104" s="35">
        <f t="shared" ref="AD104:AJ104" si="301">(V104/SUM($V104:$AB104))*100</f>
        <v>57.249829816201505</v>
      </c>
      <c r="AE104" s="35">
        <f t="shared" si="301"/>
        <v>0</v>
      </c>
      <c r="AF104" s="35">
        <f t="shared" si="301"/>
        <v>0</v>
      </c>
      <c r="AG104" s="35">
        <f t="shared" si="301"/>
        <v>0</v>
      </c>
      <c r="AH104" s="35">
        <f t="shared" si="301"/>
        <v>0</v>
      </c>
      <c r="AI104" s="35">
        <f t="shared" si="301"/>
        <v>0</v>
      </c>
      <c r="AJ104" s="35">
        <f t="shared" si="301"/>
        <v>42.750170183798502</v>
      </c>
      <c r="AK104" s="1"/>
      <c r="AL104" s="35">
        <f t="shared" ref="AL104:AR104" si="302">AD104-BE104</f>
        <v>16.364020837593493</v>
      </c>
      <c r="AM104" s="35">
        <f t="shared" si="302"/>
        <v>-14.311539620367581</v>
      </c>
      <c r="AN104" s="35">
        <f t="shared" si="302"/>
        <v>0</v>
      </c>
      <c r="AO104" s="35">
        <f t="shared" si="302"/>
        <v>-44.802651401024406</v>
      </c>
      <c r="AP104" s="35">
        <f t="shared" si="302"/>
        <v>0</v>
      </c>
      <c r="AQ104" s="35">
        <f t="shared" si="302"/>
        <v>0</v>
      </c>
      <c r="AR104" s="35">
        <f t="shared" si="302"/>
        <v>42.750170183798502</v>
      </c>
      <c r="AS104" s="1"/>
      <c r="AT104" s="1"/>
      <c r="AU104" s="1"/>
      <c r="AV104" s="1"/>
      <c r="AW104" s="36">
        <v>1357</v>
      </c>
      <c r="AX104" s="36">
        <v>475</v>
      </c>
      <c r="AY104" s="36">
        <v>0</v>
      </c>
      <c r="AZ104" s="36">
        <v>1487</v>
      </c>
      <c r="BA104" s="36">
        <v>0</v>
      </c>
      <c r="BB104" s="36">
        <v>0</v>
      </c>
      <c r="BC104" s="1">
        <v>0</v>
      </c>
      <c r="BD104" s="1"/>
      <c r="BE104" s="35">
        <f t="shared" ref="BE104:BK104" si="303">(AW104/SUM($AW104:$BC104))*100</f>
        <v>40.885808978608011</v>
      </c>
      <c r="BF104" s="35">
        <f t="shared" si="303"/>
        <v>14.311539620367581</v>
      </c>
      <c r="BG104" s="35">
        <f t="shared" si="303"/>
        <v>0</v>
      </c>
      <c r="BH104" s="35">
        <f t="shared" si="303"/>
        <v>44.802651401024406</v>
      </c>
      <c r="BI104" s="35">
        <f t="shared" si="303"/>
        <v>0</v>
      </c>
      <c r="BJ104" s="35">
        <f t="shared" si="303"/>
        <v>0</v>
      </c>
      <c r="BK104" s="35">
        <f t="shared" si="303"/>
        <v>0</v>
      </c>
      <c r="BL104" s="1"/>
    </row>
    <row r="105" spans="1:64" ht="13">
      <c r="A105" s="28" t="s">
        <v>113</v>
      </c>
      <c r="B105" s="62" t="str">
        <f>INDEX([1]Sheet2!$B:$B,MATCH(C105,[1]Sheet2!$A:$A,0))</f>
        <v>E05004036</v>
      </c>
      <c r="C105" s="28" t="s">
        <v>127</v>
      </c>
      <c r="D105" s="29"/>
      <c r="E105" s="30">
        <v>1</v>
      </c>
      <c r="F105" s="31">
        <v>1</v>
      </c>
      <c r="G105" s="32"/>
      <c r="H105" s="32"/>
      <c r="I105" s="32"/>
      <c r="J105" s="32"/>
      <c r="K105" s="32"/>
      <c r="L105" s="32"/>
      <c r="M105" s="10"/>
      <c r="N105" s="32"/>
      <c r="O105" s="32"/>
      <c r="P105" s="32"/>
      <c r="Q105" s="31">
        <v>1</v>
      </c>
      <c r="R105" s="32"/>
      <c r="S105" s="32"/>
      <c r="T105" s="32"/>
      <c r="U105" s="1"/>
      <c r="V105" s="28">
        <v>941</v>
      </c>
      <c r="W105" s="28">
        <v>270</v>
      </c>
      <c r="X105" s="34"/>
      <c r="Y105" s="34"/>
      <c r="Z105" s="34"/>
      <c r="AA105" s="34"/>
      <c r="AB105" s="34">
        <v>750</v>
      </c>
      <c r="AC105" s="1"/>
      <c r="AD105" s="35">
        <f t="shared" ref="AD105:AJ105" si="304">(V105/SUM($V105:$AB105))*100</f>
        <v>47.985721570627234</v>
      </c>
      <c r="AE105" s="35">
        <f t="shared" si="304"/>
        <v>13.768485466598673</v>
      </c>
      <c r="AF105" s="35">
        <f t="shared" si="304"/>
        <v>0</v>
      </c>
      <c r="AG105" s="35">
        <f t="shared" si="304"/>
        <v>0</v>
      </c>
      <c r="AH105" s="35">
        <f t="shared" si="304"/>
        <v>0</v>
      </c>
      <c r="AI105" s="35">
        <f t="shared" si="304"/>
        <v>0</v>
      </c>
      <c r="AJ105" s="35">
        <f t="shared" si="304"/>
        <v>38.245792962774097</v>
      </c>
      <c r="AK105" s="1"/>
      <c r="AL105" s="35">
        <f t="shared" ref="AL105:AR105" si="305">AD105-BE105</f>
        <v>5.738530559391279</v>
      </c>
      <c r="AM105" s="35">
        <f t="shared" si="305"/>
        <v>0.64488996098069507</v>
      </c>
      <c r="AN105" s="35">
        <f t="shared" si="305"/>
        <v>0</v>
      </c>
      <c r="AO105" s="35">
        <f t="shared" si="305"/>
        <v>-44.629213483146067</v>
      </c>
      <c r="AP105" s="35">
        <f t="shared" si="305"/>
        <v>0</v>
      </c>
      <c r="AQ105" s="35">
        <f t="shared" si="305"/>
        <v>0</v>
      </c>
      <c r="AR105" s="35">
        <f t="shared" si="305"/>
        <v>38.245792962774097</v>
      </c>
      <c r="AS105" s="1"/>
      <c r="AT105" s="1"/>
      <c r="AU105" s="1"/>
      <c r="AV105" s="1"/>
      <c r="AW105" s="36">
        <v>940</v>
      </c>
      <c r="AX105" s="36">
        <v>292</v>
      </c>
      <c r="AY105" s="36">
        <v>0</v>
      </c>
      <c r="AZ105" s="36">
        <v>993</v>
      </c>
      <c r="BA105" s="36">
        <v>0</v>
      </c>
      <c r="BB105" s="36">
        <v>0</v>
      </c>
      <c r="BC105" s="1">
        <v>0</v>
      </c>
      <c r="BD105" s="1"/>
      <c r="BE105" s="35">
        <f t="shared" ref="BE105:BK105" si="306">(AW105/SUM($AW105:$BC105))*100</f>
        <v>42.247191011235955</v>
      </c>
      <c r="BF105" s="35">
        <f t="shared" si="306"/>
        <v>13.123595505617978</v>
      </c>
      <c r="BG105" s="35">
        <f t="shared" si="306"/>
        <v>0</v>
      </c>
      <c r="BH105" s="35">
        <f t="shared" si="306"/>
        <v>44.629213483146067</v>
      </c>
      <c r="BI105" s="35">
        <f t="shared" si="306"/>
        <v>0</v>
      </c>
      <c r="BJ105" s="35">
        <f t="shared" si="306"/>
        <v>0</v>
      </c>
      <c r="BK105" s="35">
        <f t="shared" si="306"/>
        <v>0</v>
      </c>
      <c r="BL105" s="1"/>
    </row>
    <row r="106" spans="1:64" ht="13">
      <c r="A106" s="28" t="s">
        <v>128</v>
      </c>
      <c r="B106" s="62" t="str">
        <f>INDEX([1]Sheet2!$B:$B,MATCH(C106,[1]Sheet2!$A:$A,0))</f>
        <v>E05004430</v>
      </c>
      <c r="C106" s="28" t="s">
        <v>129</v>
      </c>
      <c r="D106" s="29"/>
      <c r="E106" s="30">
        <v>1</v>
      </c>
      <c r="F106" s="31">
        <v>1</v>
      </c>
      <c r="G106" s="32"/>
      <c r="H106" s="38"/>
      <c r="I106" s="32"/>
      <c r="J106" s="32"/>
      <c r="K106" s="32"/>
      <c r="L106" s="32"/>
      <c r="M106" s="10"/>
      <c r="N106" s="38"/>
      <c r="O106" s="32"/>
      <c r="P106" s="38"/>
      <c r="Q106" s="38"/>
      <c r="R106" s="32"/>
      <c r="S106" s="31">
        <v>1</v>
      </c>
      <c r="T106" s="32"/>
      <c r="U106" s="1"/>
      <c r="V106" s="28">
        <v>1679</v>
      </c>
      <c r="W106" s="28">
        <v>329</v>
      </c>
      <c r="X106" s="28">
        <v>425</v>
      </c>
      <c r="Y106" s="33"/>
      <c r="Z106" s="33"/>
      <c r="AA106" s="34"/>
      <c r="AB106" s="34"/>
      <c r="AC106" s="1"/>
      <c r="AD106" s="35">
        <f t="shared" ref="AD106:AJ106" si="307">(V106/SUM($V106:$AB106))*100</f>
        <v>69.009453349773935</v>
      </c>
      <c r="AE106" s="35">
        <f t="shared" si="307"/>
        <v>13.522400328812164</v>
      </c>
      <c r="AF106" s="35">
        <f t="shared" si="307"/>
        <v>17.46814632141389</v>
      </c>
      <c r="AG106" s="35">
        <f t="shared" si="307"/>
        <v>0</v>
      </c>
      <c r="AH106" s="35">
        <f t="shared" si="307"/>
        <v>0</v>
      </c>
      <c r="AI106" s="35">
        <f t="shared" si="307"/>
        <v>0</v>
      </c>
      <c r="AJ106" s="35">
        <f t="shared" si="307"/>
        <v>0</v>
      </c>
      <c r="AK106" s="1"/>
      <c r="AL106" s="35">
        <f t="shared" ref="AL106:AR106" si="308">AD106-BE106</f>
        <v>45.297409678671926</v>
      </c>
      <c r="AM106" s="35">
        <f t="shared" si="308"/>
        <v>6.2893740579148592</v>
      </c>
      <c r="AN106" s="35">
        <f t="shared" si="308"/>
        <v>10.712772728783388</v>
      </c>
      <c r="AO106" s="35">
        <f t="shared" si="308"/>
        <v>-15.626066189013986</v>
      </c>
      <c r="AP106" s="35">
        <f t="shared" si="308"/>
        <v>0</v>
      </c>
      <c r="AQ106" s="35">
        <f t="shared" si="308"/>
        <v>-46.673490276356198</v>
      </c>
      <c r="AR106" s="35">
        <f t="shared" si="308"/>
        <v>0</v>
      </c>
      <c r="AS106" s="1"/>
      <c r="AT106" s="1"/>
      <c r="AU106" s="1"/>
      <c r="AV106" s="1"/>
      <c r="AW106" s="36">
        <v>695</v>
      </c>
      <c r="AX106" s="36">
        <v>212</v>
      </c>
      <c r="AY106" s="36">
        <v>198</v>
      </c>
      <c r="AZ106" s="36">
        <v>458</v>
      </c>
      <c r="BA106" s="36">
        <v>0</v>
      </c>
      <c r="BB106" s="36">
        <v>1368</v>
      </c>
      <c r="BC106" s="1"/>
      <c r="BD106" s="1"/>
      <c r="BE106" s="35">
        <f t="shared" ref="BE106:BK106" si="309">(AW106/SUM($AW106:$BC106))*100</f>
        <v>23.712043671102013</v>
      </c>
      <c r="BF106" s="35">
        <f t="shared" si="309"/>
        <v>7.2330262708973052</v>
      </c>
      <c r="BG106" s="35">
        <f t="shared" si="309"/>
        <v>6.7553735926305007</v>
      </c>
      <c r="BH106" s="35">
        <f t="shared" si="309"/>
        <v>15.626066189013986</v>
      </c>
      <c r="BI106" s="35">
        <f t="shared" si="309"/>
        <v>0</v>
      </c>
      <c r="BJ106" s="35">
        <f t="shared" si="309"/>
        <v>46.673490276356198</v>
      </c>
      <c r="BK106" s="35">
        <f t="shared" si="309"/>
        <v>0</v>
      </c>
      <c r="BL106" s="1"/>
    </row>
    <row r="107" spans="1:64" ht="13">
      <c r="A107" s="28" t="s">
        <v>128</v>
      </c>
      <c r="B107" s="62" t="str">
        <f>INDEX([1]Sheet2!$B:$B,MATCH(C107,[1]Sheet2!$A:$A,0))</f>
        <v>E05004432</v>
      </c>
      <c r="C107" s="28" t="s">
        <v>130</v>
      </c>
      <c r="D107" s="29"/>
      <c r="E107" s="30">
        <v>1</v>
      </c>
      <c r="F107" s="38"/>
      <c r="G107" s="31">
        <v>1</v>
      </c>
      <c r="H107" s="38"/>
      <c r="I107" s="32"/>
      <c r="J107" s="32"/>
      <c r="K107" s="32"/>
      <c r="L107" s="32"/>
      <c r="M107" s="10"/>
      <c r="N107" s="38"/>
      <c r="O107" s="31">
        <v>1</v>
      </c>
      <c r="P107" s="38"/>
      <c r="Q107" s="38"/>
      <c r="R107" s="32"/>
      <c r="S107" s="32"/>
      <c r="T107" s="32"/>
      <c r="U107" s="1"/>
      <c r="V107" s="28">
        <v>352</v>
      </c>
      <c r="W107" s="28">
        <v>452</v>
      </c>
      <c r="X107" s="28">
        <v>440</v>
      </c>
      <c r="Y107" s="33"/>
      <c r="Z107" s="33"/>
      <c r="AA107" s="34"/>
      <c r="AB107" s="34"/>
      <c r="AC107" s="1"/>
      <c r="AD107" s="35">
        <f t="shared" ref="AD107:AJ107" si="310">(V107/SUM($V107:$AB107))*100</f>
        <v>28.29581993569132</v>
      </c>
      <c r="AE107" s="35">
        <f t="shared" si="310"/>
        <v>36.334405144694529</v>
      </c>
      <c r="AF107" s="35">
        <f t="shared" si="310"/>
        <v>35.369774919614152</v>
      </c>
      <c r="AG107" s="35">
        <f t="shared" si="310"/>
        <v>0</v>
      </c>
      <c r="AH107" s="35">
        <f t="shared" si="310"/>
        <v>0</v>
      </c>
      <c r="AI107" s="35">
        <f t="shared" si="310"/>
        <v>0</v>
      </c>
      <c r="AJ107" s="35">
        <f t="shared" si="310"/>
        <v>0</v>
      </c>
      <c r="AK107" s="1"/>
      <c r="AL107" s="35">
        <f t="shared" ref="AL107:AR107" si="311">AD107-BE107</f>
        <v>9.3094356694280833</v>
      </c>
      <c r="AM107" s="35">
        <f t="shared" si="311"/>
        <v>3.4297152808518661</v>
      </c>
      <c r="AN107" s="35">
        <f t="shared" si="311"/>
        <v>14.643602453653486</v>
      </c>
      <c r="AO107" s="35">
        <f t="shared" si="311"/>
        <v>-27.382753403933435</v>
      </c>
      <c r="AP107" s="35">
        <f t="shared" si="311"/>
        <v>0</v>
      </c>
      <c r="AQ107" s="35">
        <f t="shared" si="311"/>
        <v>0</v>
      </c>
      <c r="AR107" s="35">
        <f t="shared" si="311"/>
        <v>0</v>
      </c>
      <c r="AS107" s="1"/>
      <c r="AT107" s="1"/>
      <c r="AU107" s="1"/>
      <c r="AV107" s="1"/>
      <c r="AW107" s="36">
        <v>251</v>
      </c>
      <c r="AX107" s="36">
        <v>435</v>
      </c>
      <c r="AY107" s="36">
        <v>274</v>
      </c>
      <c r="AZ107" s="36">
        <v>362</v>
      </c>
      <c r="BA107" s="36">
        <v>0</v>
      </c>
      <c r="BB107" s="36">
        <v>0</v>
      </c>
      <c r="BC107" s="1"/>
      <c r="BD107" s="1"/>
      <c r="BE107" s="35">
        <f t="shared" ref="BE107:BK107" si="312">(AW107/SUM($AW107:$BC107))*100</f>
        <v>18.986384266263236</v>
      </c>
      <c r="BF107" s="35">
        <f t="shared" si="312"/>
        <v>32.904689863842663</v>
      </c>
      <c r="BG107" s="35">
        <f t="shared" si="312"/>
        <v>20.726172465960666</v>
      </c>
      <c r="BH107" s="35">
        <f t="shared" si="312"/>
        <v>27.382753403933435</v>
      </c>
      <c r="BI107" s="35">
        <f t="shared" si="312"/>
        <v>0</v>
      </c>
      <c r="BJ107" s="35">
        <f t="shared" si="312"/>
        <v>0</v>
      </c>
      <c r="BK107" s="35">
        <f t="shared" si="312"/>
        <v>0</v>
      </c>
      <c r="BL107" s="1"/>
    </row>
    <row r="108" spans="1:64" ht="13">
      <c r="A108" s="28" t="s">
        <v>128</v>
      </c>
      <c r="B108" s="62" t="str">
        <f>INDEX([1]Sheet2!$B:$B,MATCH(C108,[1]Sheet2!$A:$A,0))</f>
        <v>E05004433</v>
      </c>
      <c r="C108" s="28" t="s">
        <v>131</v>
      </c>
      <c r="D108" s="29"/>
      <c r="E108" s="30">
        <v>1</v>
      </c>
      <c r="F108" s="38"/>
      <c r="G108" s="31">
        <v>1</v>
      </c>
      <c r="H108" s="38"/>
      <c r="I108" s="32"/>
      <c r="J108" s="32"/>
      <c r="K108" s="32"/>
      <c r="L108" s="32"/>
      <c r="M108" s="10"/>
      <c r="N108" s="38"/>
      <c r="O108" s="31">
        <v>1</v>
      </c>
      <c r="P108" s="38"/>
      <c r="Q108" s="38"/>
      <c r="R108" s="32"/>
      <c r="S108" s="32"/>
      <c r="T108" s="32"/>
      <c r="U108" s="1"/>
      <c r="V108" s="28">
        <v>345</v>
      </c>
      <c r="W108" s="28">
        <v>541</v>
      </c>
      <c r="X108" s="28">
        <v>60</v>
      </c>
      <c r="Y108" s="28">
        <v>72</v>
      </c>
      <c r="Z108" s="33"/>
      <c r="AA108" s="34"/>
      <c r="AB108" s="34"/>
      <c r="AC108" s="1"/>
      <c r="AD108" s="35">
        <f t="shared" ref="AD108:AJ108" si="313">(V108/SUM($V108:$AB108))*100</f>
        <v>33.889980353634577</v>
      </c>
      <c r="AE108" s="35">
        <f t="shared" si="313"/>
        <v>53.143418467583494</v>
      </c>
      <c r="AF108" s="35">
        <f t="shared" si="313"/>
        <v>5.8939096267190569</v>
      </c>
      <c r="AG108" s="35">
        <f t="shared" si="313"/>
        <v>7.0726915520628681</v>
      </c>
      <c r="AH108" s="35">
        <f t="shared" si="313"/>
        <v>0</v>
      </c>
      <c r="AI108" s="35">
        <f t="shared" si="313"/>
        <v>0</v>
      </c>
      <c r="AJ108" s="35">
        <f t="shared" si="313"/>
        <v>0</v>
      </c>
      <c r="AK108" s="1"/>
      <c r="AL108" s="35">
        <f t="shared" ref="AL108:AR108" si="314">AD108-BE108</f>
        <v>12.91153922593972</v>
      </c>
      <c r="AM108" s="35">
        <f t="shared" si="314"/>
        <v>19.975922613520474</v>
      </c>
      <c r="AN108" s="35">
        <f t="shared" si="314"/>
        <v>-11.021513258853084</v>
      </c>
      <c r="AO108" s="35">
        <f t="shared" si="314"/>
        <v>-21.865948580607117</v>
      </c>
      <c r="AP108" s="35">
        <f t="shared" si="314"/>
        <v>0</v>
      </c>
      <c r="AQ108" s="35">
        <f t="shared" si="314"/>
        <v>0</v>
      </c>
      <c r="AR108" s="35">
        <f t="shared" si="314"/>
        <v>0</v>
      </c>
      <c r="AS108" s="1"/>
      <c r="AT108" s="1"/>
      <c r="AU108" s="1"/>
      <c r="AV108" s="1"/>
      <c r="AW108" s="36">
        <v>253</v>
      </c>
      <c r="AX108" s="36">
        <v>400</v>
      </c>
      <c r="AY108" s="36">
        <v>204</v>
      </c>
      <c r="AZ108" s="36">
        <v>349</v>
      </c>
      <c r="BA108" s="36">
        <v>0</v>
      </c>
      <c r="BB108" s="36">
        <v>0</v>
      </c>
      <c r="BC108" s="1"/>
      <c r="BD108" s="1"/>
      <c r="BE108" s="35">
        <f t="shared" ref="BE108:BK108" si="315">(AW108/SUM($AW108:$BC108))*100</f>
        <v>20.978441127694857</v>
      </c>
      <c r="BF108" s="35">
        <f t="shared" si="315"/>
        <v>33.16749585406302</v>
      </c>
      <c r="BG108" s="35">
        <f t="shared" si="315"/>
        <v>16.915422885572141</v>
      </c>
      <c r="BH108" s="35">
        <f t="shared" si="315"/>
        <v>28.938640132669985</v>
      </c>
      <c r="BI108" s="35">
        <f t="shared" si="315"/>
        <v>0</v>
      </c>
      <c r="BJ108" s="35">
        <f t="shared" si="315"/>
        <v>0</v>
      </c>
      <c r="BK108" s="35">
        <f t="shared" si="315"/>
        <v>0</v>
      </c>
      <c r="BL108" s="1"/>
    </row>
    <row r="109" spans="1:64" ht="13">
      <c r="A109" s="28" t="s">
        <v>128</v>
      </c>
      <c r="B109" s="62" t="str">
        <f>INDEX([1]Sheet2!$B:$B,MATCH(C109,[1]Sheet2!$A:$A,0))</f>
        <v>E05004434</v>
      </c>
      <c r="C109" s="28" t="s">
        <v>132</v>
      </c>
      <c r="D109" s="29"/>
      <c r="E109" s="30">
        <v>1</v>
      </c>
      <c r="F109" s="38"/>
      <c r="G109" s="31">
        <v>1</v>
      </c>
      <c r="H109" s="38"/>
      <c r="I109" s="32"/>
      <c r="J109" s="32"/>
      <c r="K109" s="32"/>
      <c r="L109" s="32"/>
      <c r="M109" s="10"/>
      <c r="N109" s="38"/>
      <c r="O109" s="31">
        <v>1</v>
      </c>
      <c r="P109" s="38"/>
      <c r="Q109" s="38"/>
      <c r="R109" s="32"/>
      <c r="S109" s="32"/>
      <c r="T109" s="32"/>
      <c r="U109" s="1"/>
      <c r="V109" s="28">
        <v>529</v>
      </c>
      <c r="W109" s="28">
        <v>724</v>
      </c>
      <c r="X109" s="28">
        <v>234</v>
      </c>
      <c r="Y109" s="33"/>
      <c r="Z109" s="33"/>
      <c r="AA109" s="28">
        <v>109</v>
      </c>
      <c r="AB109" s="34"/>
      <c r="AC109" s="1"/>
      <c r="AD109" s="35">
        <f t="shared" ref="AD109:AJ109" si="316">(V109/SUM($V109:$AB109))*100</f>
        <v>33.145363408521305</v>
      </c>
      <c r="AE109" s="35">
        <f t="shared" si="316"/>
        <v>45.363408521303256</v>
      </c>
      <c r="AF109" s="35">
        <f t="shared" si="316"/>
        <v>14.661654135338345</v>
      </c>
      <c r="AG109" s="35">
        <f t="shared" si="316"/>
        <v>0</v>
      </c>
      <c r="AH109" s="35">
        <f t="shared" si="316"/>
        <v>0</v>
      </c>
      <c r="AI109" s="35">
        <f t="shared" si="316"/>
        <v>6.8295739348370921</v>
      </c>
      <c r="AJ109" s="35">
        <f t="shared" si="316"/>
        <v>0</v>
      </c>
      <c r="AK109" s="1"/>
      <c r="AL109" s="35">
        <f t="shared" ref="AL109:AR109" si="317">AD109-BE109</f>
        <v>15.688716009677375</v>
      </c>
      <c r="AM109" s="35">
        <f t="shared" si="317"/>
        <v>11.085951873904413</v>
      </c>
      <c r="AN109" s="35">
        <f t="shared" si="317"/>
        <v>-15.627363205702117</v>
      </c>
      <c r="AO109" s="35">
        <f t="shared" si="317"/>
        <v>-17.976878612716764</v>
      </c>
      <c r="AP109" s="35">
        <f t="shared" si="317"/>
        <v>0</v>
      </c>
      <c r="AQ109" s="35">
        <f t="shared" si="317"/>
        <v>6.8295739348370921</v>
      </c>
      <c r="AR109" s="35">
        <f t="shared" si="317"/>
        <v>0</v>
      </c>
      <c r="AS109" s="1"/>
      <c r="AT109" s="1"/>
      <c r="AU109" s="1"/>
      <c r="AV109" s="1"/>
      <c r="AW109" s="36">
        <v>302</v>
      </c>
      <c r="AX109" s="36">
        <v>593</v>
      </c>
      <c r="AY109" s="36">
        <v>524</v>
      </c>
      <c r="AZ109" s="36">
        <v>311</v>
      </c>
      <c r="BA109" s="36">
        <v>0</v>
      </c>
      <c r="BB109" s="36">
        <v>0</v>
      </c>
      <c r="BC109" s="1"/>
      <c r="BD109" s="1"/>
      <c r="BE109" s="35">
        <f t="shared" ref="BE109:BK109" si="318">(AW109/SUM($AW109:$BC109))*100</f>
        <v>17.456647398843931</v>
      </c>
      <c r="BF109" s="35">
        <f t="shared" si="318"/>
        <v>34.277456647398843</v>
      </c>
      <c r="BG109" s="35">
        <f t="shared" si="318"/>
        <v>30.289017341040463</v>
      </c>
      <c r="BH109" s="35">
        <f t="shared" si="318"/>
        <v>17.976878612716764</v>
      </c>
      <c r="BI109" s="35">
        <f t="shared" si="318"/>
        <v>0</v>
      </c>
      <c r="BJ109" s="35">
        <f t="shared" si="318"/>
        <v>0</v>
      </c>
      <c r="BK109" s="35">
        <f t="shared" si="318"/>
        <v>0</v>
      </c>
      <c r="BL109" s="1"/>
    </row>
    <row r="110" spans="1:64" ht="13">
      <c r="A110" s="28" t="s">
        <v>128</v>
      </c>
      <c r="B110" s="62" t="str">
        <f>INDEX([1]Sheet2!$B:$B,MATCH(C110,[1]Sheet2!$A:$A,0))</f>
        <v>E05004435</v>
      </c>
      <c r="C110" s="28" t="s">
        <v>133</v>
      </c>
      <c r="D110" s="29"/>
      <c r="E110" s="30">
        <v>1</v>
      </c>
      <c r="F110" s="38"/>
      <c r="G110" s="31">
        <v>1</v>
      </c>
      <c r="H110" s="38"/>
      <c r="I110" s="32"/>
      <c r="J110" s="32"/>
      <c r="K110" s="32"/>
      <c r="L110" s="32"/>
      <c r="M110" s="10"/>
      <c r="N110" s="38"/>
      <c r="O110" s="31">
        <v>1</v>
      </c>
      <c r="P110" s="38"/>
      <c r="Q110" s="38"/>
      <c r="R110" s="32"/>
      <c r="S110" s="32"/>
      <c r="T110" s="32"/>
      <c r="U110" s="1"/>
      <c r="V110" s="28">
        <v>485</v>
      </c>
      <c r="W110" s="28">
        <v>683</v>
      </c>
      <c r="X110" s="28">
        <v>83</v>
      </c>
      <c r="Y110" s="33"/>
      <c r="Z110" s="33"/>
      <c r="AA110" s="28">
        <v>56</v>
      </c>
      <c r="AB110" s="34"/>
      <c r="AC110" s="1"/>
      <c r="AD110" s="35">
        <f t="shared" ref="AD110:AJ110" si="319">(V110/SUM($V110:$AB110))*100</f>
        <v>37.107880642693189</v>
      </c>
      <c r="AE110" s="35">
        <f t="shared" si="319"/>
        <v>52.257077276205052</v>
      </c>
      <c r="AF110" s="35">
        <f t="shared" si="319"/>
        <v>6.3504208110175968</v>
      </c>
      <c r="AG110" s="35">
        <f t="shared" si="319"/>
        <v>0</v>
      </c>
      <c r="AH110" s="35">
        <f t="shared" si="319"/>
        <v>0</v>
      </c>
      <c r="AI110" s="35">
        <f t="shared" si="319"/>
        <v>4.2846212700841626</v>
      </c>
      <c r="AJ110" s="35">
        <f t="shared" si="319"/>
        <v>0</v>
      </c>
      <c r="AK110" s="1"/>
      <c r="AL110" s="35">
        <f t="shared" ref="AL110:AR110" si="320">AD110-BE110</f>
        <v>8.2119815890654273</v>
      </c>
      <c r="AM110" s="35">
        <f t="shared" si="320"/>
        <v>20.206604090085179</v>
      </c>
      <c r="AN110" s="35">
        <f t="shared" si="320"/>
        <v>-8.8546265075943893</v>
      </c>
      <c r="AO110" s="35">
        <f t="shared" si="320"/>
        <v>-23.848580441640379</v>
      </c>
      <c r="AP110" s="35">
        <f t="shared" si="320"/>
        <v>0</v>
      </c>
      <c r="AQ110" s="35">
        <f t="shared" si="320"/>
        <v>4.2846212700841626</v>
      </c>
      <c r="AR110" s="35">
        <f t="shared" si="320"/>
        <v>0</v>
      </c>
      <c r="AS110" s="1"/>
      <c r="AT110" s="1"/>
      <c r="AU110" s="1"/>
      <c r="AV110" s="1"/>
      <c r="AW110" s="36">
        <v>458</v>
      </c>
      <c r="AX110" s="36">
        <v>508</v>
      </c>
      <c r="AY110" s="36">
        <v>241</v>
      </c>
      <c r="AZ110" s="36">
        <v>378</v>
      </c>
      <c r="BA110" s="36">
        <v>0</v>
      </c>
      <c r="BB110" s="36">
        <v>0</v>
      </c>
      <c r="BC110" s="1"/>
      <c r="BD110" s="1"/>
      <c r="BE110" s="35">
        <f t="shared" ref="BE110:BK110" si="321">(AW110/SUM($AW110:$BC110))*100</f>
        <v>28.895899053627762</v>
      </c>
      <c r="BF110" s="35">
        <f t="shared" si="321"/>
        <v>32.050473186119874</v>
      </c>
      <c r="BG110" s="35">
        <f t="shared" si="321"/>
        <v>15.205047318611985</v>
      </c>
      <c r="BH110" s="35">
        <f t="shared" si="321"/>
        <v>23.848580441640379</v>
      </c>
      <c r="BI110" s="35">
        <f t="shared" si="321"/>
        <v>0</v>
      </c>
      <c r="BJ110" s="35">
        <f t="shared" si="321"/>
        <v>0</v>
      </c>
      <c r="BK110" s="35">
        <f t="shared" si="321"/>
        <v>0</v>
      </c>
      <c r="BL110" s="1"/>
    </row>
    <row r="111" spans="1:64" ht="13">
      <c r="A111" s="28" t="s">
        <v>128</v>
      </c>
      <c r="B111" s="62" t="str">
        <f>INDEX([1]Sheet2!$B:$B,MATCH(C111,[1]Sheet2!$A:$A,0))</f>
        <v>E05004436</v>
      </c>
      <c r="C111" s="28" t="s">
        <v>134</v>
      </c>
      <c r="D111" s="29"/>
      <c r="E111" s="30">
        <v>1</v>
      </c>
      <c r="F111" s="31">
        <v>1</v>
      </c>
      <c r="G111" s="32"/>
      <c r="H111" s="38"/>
      <c r="I111" s="32"/>
      <c r="J111" s="32"/>
      <c r="K111" s="32"/>
      <c r="L111" s="32"/>
      <c r="M111" s="10"/>
      <c r="N111" s="31">
        <v>1</v>
      </c>
      <c r="O111" s="32"/>
      <c r="P111" s="38"/>
      <c r="Q111" s="38"/>
      <c r="R111" s="32"/>
      <c r="S111" s="32"/>
      <c r="T111" s="32"/>
      <c r="U111" s="1"/>
      <c r="V111" s="28">
        <v>1123</v>
      </c>
      <c r="W111" s="28">
        <v>165</v>
      </c>
      <c r="X111" s="28">
        <v>253</v>
      </c>
      <c r="Y111" s="33"/>
      <c r="Z111" s="33"/>
      <c r="AA111" s="34"/>
      <c r="AB111" s="34"/>
      <c r="AC111" s="1"/>
      <c r="AD111" s="35">
        <f t="shared" ref="AD111:AJ111" si="322">(V111/SUM($V111:$AB111))*100</f>
        <v>72.87475665152499</v>
      </c>
      <c r="AE111" s="35">
        <f t="shared" si="322"/>
        <v>10.707332900713821</v>
      </c>
      <c r="AF111" s="35">
        <f t="shared" si="322"/>
        <v>16.417910447761194</v>
      </c>
      <c r="AG111" s="35">
        <f t="shared" si="322"/>
        <v>0</v>
      </c>
      <c r="AH111" s="35">
        <f t="shared" si="322"/>
        <v>0</v>
      </c>
      <c r="AI111" s="35">
        <f t="shared" si="322"/>
        <v>0</v>
      </c>
      <c r="AJ111" s="35">
        <f t="shared" si="322"/>
        <v>0</v>
      </c>
      <c r="AK111" s="1"/>
      <c r="AL111" s="35">
        <f t="shared" ref="AL111:AR111" si="323">AD111-BE111</f>
        <v>8.2406103100615695</v>
      </c>
      <c r="AM111" s="35">
        <f t="shared" si="323"/>
        <v>0.44310525843739867</v>
      </c>
      <c r="AN111" s="35">
        <f t="shared" si="323"/>
        <v>7.8813250819075353</v>
      </c>
      <c r="AO111" s="35">
        <f t="shared" si="323"/>
        <v>-16.565040650406505</v>
      </c>
      <c r="AP111" s="35">
        <f t="shared" si="323"/>
        <v>0</v>
      </c>
      <c r="AQ111" s="35">
        <f t="shared" si="323"/>
        <v>0</v>
      </c>
      <c r="AR111" s="35">
        <f t="shared" si="323"/>
        <v>0</v>
      </c>
      <c r="AS111" s="1"/>
      <c r="AT111" s="1"/>
      <c r="AU111" s="1"/>
      <c r="AV111" s="1"/>
      <c r="AW111" s="36">
        <v>1272</v>
      </c>
      <c r="AX111" s="36">
        <v>202</v>
      </c>
      <c r="AY111" s="36">
        <v>168</v>
      </c>
      <c r="AZ111" s="36">
        <v>326</v>
      </c>
      <c r="BA111" s="36">
        <v>0</v>
      </c>
      <c r="BB111" s="36">
        <v>0</v>
      </c>
      <c r="BC111" s="1"/>
      <c r="BD111" s="1"/>
      <c r="BE111" s="35">
        <f t="shared" ref="BE111:BK111" si="324">(AW111/SUM($AW111:$BC111))*100</f>
        <v>64.634146341463421</v>
      </c>
      <c r="BF111" s="35">
        <f t="shared" si="324"/>
        <v>10.264227642276422</v>
      </c>
      <c r="BG111" s="35">
        <f t="shared" si="324"/>
        <v>8.536585365853659</v>
      </c>
      <c r="BH111" s="35">
        <f t="shared" si="324"/>
        <v>16.565040650406505</v>
      </c>
      <c r="BI111" s="35">
        <f t="shared" si="324"/>
        <v>0</v>
      </c>
      <c r="BJ111" s="35">
        <f t="shared" si="324"/>
        <v>0</v>
      </c>
      <c r="BK111" s="35">
        <f t="shared" si="324"/>
        <v>0</v>
      </c>
      <c r="BL111" s="1"/>
    </row>
    <row r="112" spans="1:64" ht="13">
      <c r="A112" s="28" t="s">
        <v>128</v>
      </c>
      <c r="B112" s="62" t="str">
        <f>INDEX([1]Sheet2!$B:$B,MATCH(C112,[1]Sheet2!$A:$A,0))</f>
        <v>E05004438</v>
      </c>
      <c r="C112" s="28" t="s">
        <v>135</v>
      </c>
      <c r="D112" s="29"/>
      <c r="E112" s="30">
        <v>1</v>
      </c>
      <c r="F112" s="31">
        <v>1</v>
      </c>
      <c r="G112" s="32"/>
      <c r="H112" s="38"/>
      <c r="I112" s="32"/>
      <c r="J112" s="32"/>
      <c r="K112" s="32"/>
      <c r="L112" s="32"/>
      <c r="M112" s="10"/>
      <c r="N112" s="31">
        <v>1</v>
      </c>
      <c r="O112" s="32"/>
      <c r="P112" s="38"/>
      <c r="Q112" s="38"/>
      <c r="R112" s="32"/>
      <c r="S112" s="32"/>
      <c r="T112" s="32"/>
      <c r="U112" s="1"/>
      <c r="V112" s="28">
        <v>1487</v>
      </c>
      <c r="W112" s="28">
        <v>306</v>
      </c>
      <c r="X112" s="28">
        <v>255</v>
      </c>
      <c r="Y112" s="33"/>
      <c r="Z112" s="33"/>
      <c r="AA112" s="34"/>
      <c r="AB112" s="34"/>
      <c r="AC112" s="1"/>
      <c r="AD112" s="35">
        <f t="shared" ref="AD112:AJ112" si="325">(V112/SUM($V112:$AB112))*100</f>
        <v>72.607421875</v>
      </c>
      <c r="AE112" s="35">
        <f t="shared" si="325"/>
        <v>14.94140625</v>
      </c>
      <c r="AF112" s="35">
        <f t="shared" si="325"/>
        <v>12.451171875</v>
      </c>
      <c r="AG112" s="35">
        <f t="shared" si="325"/>
        <v>0</v>
      </c>
      <c r="AH112" s="35">
        <f t="shared" si="325"/>
        <v>0</v>
      </c>
      <c r="AI112" s="35">
        <f t="shared" si="325"/>
        <v>0</v>
      </c>
      <c r="AJ112" s="35">
        <f t="shared" si="325"/>
        <v>0</v>
      </c>
      <c r="AK112" s="1"/>
      <c r="AL112" s="35">
        <f t="shared" ref="AL112:AR112" si="326">AD112-BE112</f>
        <v>36.860118331086291</v>
      </c>
      <c r="AM112" s="35">
        <f t="shared" si="326"/>
        <v>7.3913292083975346</v>
      </c>
      <c r="AN112" s="35">
        <f t="shared" si="326"/>
        <v>7.0197389011941445</v>
      </c>
      <c r="AO112" s="35">
        <f t="shared" si="326"/>
        <v>-19.645608628659474</v>
      </c>
      <c r="AP112" s="35">
        <f t="shared" si="326"/>
        <v>0</v>
      </c>
      <c r="AQ112" s="35">
        <f t="shared" si="326"/>
        <v>-31.625577812018491</v>
      </c>
      <c r="AR112" s="35">
        <f t="shared" si="326"/>
        <v>0</v>
      </c>
      <c r="AS112" s="1"/>
      <c r="AT112" s="1"/>
      <c r="AU112" s="1"/>
      <c r="AV112" s="1"/>
      <c r="AW112" s="36">
        <v>928</v>
      </c>
      <c r="AX112" s="36">
        <v>196</v>
      </c>
      <c r="AY112" s="36">
        <v>141</v>
      </c>
      <c r="AZ112" s="36">
        <v>510</v>
      </c>
      <c r="BA112" s="36">
        <v>0</v>
      </c>
      <c r="BB112" s="36">
        <v>821</v>
      </c>
      <c r="BC112" s="1"/>
      <c r="BD112" s="1"/>
      <c r="BE112" s="35">
        <f t="shared" ref="BE112:BK112" si="327">(AW112/SUM($AW112:$BC112))*100</f>
        <v>35.747303543913709</v>
      </c>
      <c r="BF112" s="35">
        <f t="shared" si="327"/>
        <v>7.5500770416024654</v>
      </c>
      <c r="BG112" s="35">
        <f t="shared" si="327"/>
        <v>5.4314329738058555</v>
      </c>
      <c r="BH112" s="35">
        <f t="shared" si="327"/>
        <v>19.645608628659474</v>
      </c>
      <c r="BI112" s="35">
        <f t="shared" si="327"/>
        <v>0</v>
      </c>
      <c r="BJ112" s="35">
        <f t="shared" si="327"/>
        <v>31.625577812018491</v>
      </c>
      <c r="BK112" s="35">
        <f t="shared" si="327"/>
        <v>0</v>
      </c>
      <c r="BL112" s="1"/>
    </row>
    <row r="113" spans="1:64" ht="13">
      <c r="A113" s="28" t="s">
        <v>128</v>
      </c>
      <c r="B113" s="62" t="str">
        <f>INDEX([1]Sheet2!$B:$B,MATCH(C113,[1]Sheet2!$A:$A,0))</f>
        <v>E05004439</v>
      </c>
      <c r="C113" s="28" t="s">
        <v>136</v>
      </c>
      <c r="D113" s="29"/>
      <c r="E113" s="30">
        <v>1</v>
      </c>
      <c r="F113" s="31">
        <v>1</v>
      </c>
      <c r="G113" s="32"/>
      <c r="H113" s="38"/>
      <c r="I113" s="32"/>
      <c r="J113" s="32"/>
      <c r="K113" s="32"/>
      <c r="L113" s="32"/>
      <c r="M113" s="10"/>
      <c r="N113" s="31">
        <v>1</v>
      </c>
      <c r="O113" s="32"/>
      <c r="P113" s="38"/>
      <c r="Q113" s="38"/>
      <c r="R113" s="32"/>
      <c r="S113" s="32"/>
      <c r="T113" s="32"/>
      <c r="U113" s="1"/>
      <c r="V113" s="28">
        <v>595</v>
      </c>
      <c r="W113" s="28">
        <v>80</v>
      </c>
      <c r="X113" s="28">
        <v>152</v>
      </c>
      <c r="Y113" s="33"/>
      <c r="Z113" s="33"/>
      <c r="AA113" s="34"/>
      <c r="AB113" s="34"/>
      <c r="AC113" s="1"/>
      <c r="AD113" s="35">
        <f t="shared" ref="AD113:AJ113" si="328">(V113/SUM($V113:$AB113))*100</f>
        <v>71.946795646916556</v>
      </c>
      <c r="AE113" s="35">
        <f t="shared" si="328"/>
        <v>9.6735187424425639</v>
      </c>
      <c r="AF113" s="35">
        <f t="shared" si="328"/>
        <v>18.37968561064087</v>
      </c>
      <c r="AG113" s="35">
        <f t="shared" si="328"/>
        <v>0</v>
      </c>
      <c r="AH113" s="35">
        <f t="shared" si="328"/>
        <v>0</v>
      </c>
      <c r="AI113" s="35">
        <f t="shared" si="328"/>
        <v>0</v>
      </c>
      <c r="AJ113" s="35">
        <f t="shared" si="328"/>
        <v>0</v>
      </c>
      <c r="AK113" s="1"/>
      <c r="AL113" s="35">
        <f t="shared" ref="AL113:AR113" si="329">AD113-BE113</f>
        <v>1.8115198924940756</v>
      </c>
      <c r="AM113" s="35">
        <f t="shared" si="329"/>
        <v>-4.3743480629684655</v>
      </c>
      <c r="AN113" s="35">
        <f t="shared" si="329"/>
        <v>18.37968561064087</v>
      </c>
      <c r="AO113" s="35">
        <f t="shared" si="329"/>
        <v>-15.816857440166492</v>
      </c>
      <c r="AP113" s="35">
        <f t="shared" si="329"/>
        <v>0</v>
      </c>
      <c r="AQ113" s="35">
        <f t="shared" si="329"/>
        <v>0</v>
      </c>
      <c r="AR113" s="35">
        <f t="shared" si="329"/>
        <v>0</v>
      </c>
      <c r="AS113" s="1"/>
      <c r="AT113" s="1"/>
      <c r="AU113" s="1"/>
      <c r="AV113" s="1"/>
      <c r="AW113" s="36">
        <v>674</v>
      </c>
      <c r="AX113" s="36">
        <v>135</v>
      </c>
      <c r="AY113" s="36">
        <v>0</v>
      </c>
      <c r="AZ113" s="36">
        <v>152</v>
      </c>
      <c r="BA113" s="36">
        <v>0</v>
      </c>
      <c r="BB113" s="36">
        <v>0</v>
      </c>
      <c r="BC113" s="1"/>
      <c r="BD113" s="1"/>
      <c r="BE113" s="35">
        <f t="shared" ref="BE113:BK113" si="330">(AW113/SUM($AW113:$BC113))*100</f>
        <v>70.13527575442248</v>
      </c>
      <c r="BF113" s="35">
        <f t="shared" si="330"/>
        <v>14.047866805411029</v>
      </c>
      <c r="BG113" s="35">
        <f t="shared" si="330"/>
        <v>0</v>
      </c>
      <c r="BH113" s="35">
        <f t="shared" si="330"/>
        <v>15.816857440166492</v>
      </c>
      <c r="BI113" s="35">
        <f t="shared" si="330"/>
        <v>0</v>
      </c>
      <c r="BJ113" s="35">
        <f t="shared" si="330"/>
        <v>0</v>
      </c>
      <c r="BK113" s="35">
        <f t="shared" si="330"/>
        <v>0</v>
      </c>
      <c r="BL113" s="1"/>
    </row>
    <row r="114" spans="1:64" ht="13">
      <c r="A114" s="28" t="s">
        <v>128</v>
      </c>
      <c r="B114" s="62" t="str">
        <f>INDEX([1]Sheet2!$B:$B,MATCH(C114,[1]Sheet2!$A:$A,0))</f>
        <v>E05004440</v>
      </c>
      <c r="C114" s="28" t="s">
        <v>137</v>
      </c>
      <c r="D114" s="29"/>
      <c r="E114" s="30">
        <v>1</v>
      </c>
      <c r="F114" s="38"/>
      <c r="G114" s="32"/>
      <c r="H114" s="31">
        <v>1</v>
      </c>
      <c r="I114" s="32"/>
      <c r="J114" s="32"/>
      <c r="K114" s="32"/>
      <c r="L114" s="32"/>
      <c r="M114" s="10"/>
      <c r="N114" s="38"/>
      <c r="O114" s="32"/>
      <c r="P114" s="31">
        <v>1</v>
      </c>
      <c r="Q114" s="38"/>
      <c r="R114" s="32"/>
      <c r="S114" s="32"/>
      <c r="T114" s="32"/>
      <c r="U114" s="1"/>
      <c r="V114" s="28">
        <v>279</v>
      </c>
      <c r="W114" s="28">
        <v>322</v>
      </c>
      <c r="X114" s="28">
        <v>692</v>
      </c>
      <c r="Y114" s="33"/>
      <c r="Z114" s="33"/>
      <c r="AA114" s="28">
        <v>56</v>
      </c>
      <c r="AB114" s="34"/>
      <c r="AC114" s="1"/>
      <c r="AD114" s="35">
        <f t="shared" ref="AD114:AJ114" si="331">(V114/SUM($V114:$AB114))*100</f>
        <v>20.681986656782804</v>
      </c>
      <c r="AE114" s="35">
        <f t="shared" si="331"/>
        <v>23.869532987398074</v>
      </c>
      <c r="AF114" s="35">
        <f t="shared" si="331"/>
        <v>51.29725722757599</v>
      </c>
      <c r="AG114" s="35">
        <f t="shared" si="331"/>
        <v>0</v>
      </c>
      <c r="AH114" s="35">
        <f t="shared" si="331"/>
        <v>0</v>
      </c>
      <c r="AI114" s="35">
        <f t="shared" si="331"/>
        <v>4.1512231282431431</v>
      </c>
      <c r="AJ114" s="35">
        <f t="shared" si="331"/>
        <v>0</v>
      </c>
      <c r="AK114" s="1"/>
      <c r="AL114" s="35">
        <f t="shared" ref="AL114:AR114" si="332">AD114-BE114</f>
        <v>0.48834903575929189</v>
      </c>
      <c r="AM114" s="35">
        <f t="shared" si="332"/>
        <v>5.2664901104962745</v>
      </c>
      <c r="AN114" s="35">
        <f t="shared" si="332"/>
        <v>7.8671050837308982</v>
      </c>
      <c r="AO114" s="35">
        <f t="shared" si="332"/>
        <v>-17.7731673582296</v>
      </c>
      <c r="AP114" s="35">
        <f t="shared" si="332"/>
        <v>0</v>
      </c>
      <c r="AQ114" s="35">
        <f t="shared" si="332"/>
        <v>4.1512231282431431</v>
      </c>
      <c r="AR114" s="35">
        <f t="shared" si="332"/>
        <v>0</v>
      </c>
      <c r="AS114" s="1"/>
      <c r="AT114" s="1"/>
      <c r="AU114" s="1"/>
      <c r="AV114" s="1"/>
      <c r="AW114" s="36">
        <v>292</v>
      </c>
      <c r="AX114" s="36">
        <v>269</v>
      </c>
      <c r="AY114" s="36">
        <v>628</v>
      </c>
      <c r="AZ114" s="36">
        <v>257</v>
      </c>
      <c r="BA114" s="36">
        <v>0</v>
      </c>
      <c r="BB114" s="36">
        <v>0</v>
      </c>
      <c r="BC114" s="1"/>
      <c r="BD114" s="1"/>
      <c r="BE114" s="35">
        <f t="shared" ref="BE114:BK114" si="333">(AW114/SUM($AW114:$BC114))*100</f>
        <v>20.193637621023512</v>
      </c>
      <c r="BF114" s="35">
        <f t="shared" si="333"/>
        <v>18.603042876901799</v>
      </c>
      <c r="BG114" s="35">
        <f t="shared" si="333"/>
        <v>43.430152143845092</v>
      </c>
      <c r="BH114" s="35">
        <f t="shared" si="333"/>
        <v>17.7731673582296</v>
      </c>
      <c r="BI114" s="35">
        <f t="shared" si="333"/>
        <v>0</v>
      </c>
      <c r="BJ114" s="35">
        <f t="shared" si="333"/>
        <v>0</v>
      </c>
      <c r="BK114" s="35">
        <f t="shared" si="333"/>
        <v>0</v>
      </c>
      <c r="BL114" s="1"/>
    </row>
    <row r="115" spans="1:64" ht="13">
      <c r="A115" s="28" t="s">
        <v>128</v>
      </c>
      <c r="B115" s="62" t="str">
        <f>INDEX([1]Sheet2!$B:$B,MATCH(C115,[1]Sheet2!$A:$A,0))</f>
        <v>E05000408</v>
      </c>
      <c r="C115" s="28" t="s">
        <v>138</v>
      </c>
      <c r="D115" s="29"/>
      <c r="E115" s="30">
        <v>1</v>
      </c>
      <c r="F115" s="38"/>
      <c r="G115" s="32"/>
      <c r="H115" s="31">
        <v>1</v>
      </c>
      <c r="I115" s="32"/>
      <c r="J115" s="32"/>
      <c r="K115" s="32"/>
      <c r="L115" s="32"/>
      <c r="M115" s="10"/>
      <c r="N115" s="38"/>
      <c r="O115" s="32"/>
      <c r="P115" s="31">
        <v>1</v>
      </c>
      <c r="Q115" s="38"/>
      <c r="R115" s="32"/>
      <c r="S115" s="32"/>
      <c r="T115" s="32"/>
      <c r="U115" s="1"/>
      <c r="V115" s="28">
        <v>428</v>
      </c>
      <c r="W115" s="28">
        <v>225</v>
      </c>
      <c r="X115" s="28">
        <v>1109</v>
      </c>
      <c r="Y115" s="33"/>
      <c r="Z115" s="33"/>
      <c r="AA115" s="34"/>
      <c r="AB115" s="34"/>
      <c r="AC115" s="1"/>
      <c r="AD115" s="35">
        <f t="shared" ref="AD115:AJ115" si="334">(V115/SUM($V115:$AB115))*100</f>
        <v>24.290578887627696</v>
      </c>
      <c r="AE115" s="35">
        <f t="shared" si="334"/>
        <v>12.769580022701476</v>
      </c>
      <c r="AF115" s="35">
        <f t="shared" si="334"/>
        <v>62.939841089670836</v>
      </c>
      <c r="AG115" s="35">
        <f t="shared" si="334"/>
        <v>0</v>
      </c>
      <c r="AH115" s="35">
        <f t="shared" si="334"/>
        <v>0</v>
      </c>
      <c r="AI115" s="35">
        <f t="shared" si="334"/>
        <v>0</v>
      </c>
      <c r="AJ115" s="35">
        <f t="shared" si="334"/>
        <v>0</v>
      </c>
      <c r="AK115" s="1"/>
      <c r="AL115" s="35">
        <f t="shared" ref="AL115:AR115" si="335">AD115-BE115</f>
        <v>-1.4375764521781278</v>
      </c>
      <c r="AM115" s="35">
        <f t="shared" si="335"/>
        <v>0.95728228807364424</v>
      </c>
      <c r="AN115" s="35">
        <f t="shared" si="335"/>
        <v>21.354080571871485</v>
      </c>
      <c r="AO115" s="35">
        <f t="shared" si="335"/>
        <v>-20.873786407766989</v>
      </c>
      <c r="AP115" s="35">
        <f t="shared" si="335"/>
        <v>0</v>
      </c>
      <c r="AQ115" s="35">
        <f t="shared" si="335"/>
        <v>0</v>
      </c>
      <c r="AR115" s="35">
        <f t="shared" si="335"/>
        <v>0</v>
      </c>
      <c r="AS115" s="1"/>
      <c r="AT115" s="1"/>
      <c r="AU115" s="1"/>
      <c r="AV115" s="1"/>
      <c r="AW115" s="36">
        <v>477</v>
      </c>
      <c r="AX115" s="36">
        <v>219</v>
      </c>
      <c r="AY115" s="36">
        <v>771</v>
      </c>
      <c r="AZ115" s="36">
        <v>387</v>
      </c>
      <c r="BA115" s="36">
        <v>0</v>
      </c>
      <c r="BB115" s="36">
        <v>0</v>
      </c>
      <c r="BC115" s="1"/>
      <c r="BD115" s="1"/>
      <c r="BE115" s="35">
        <f t="shared" ref="BE115:BK115" si="336">(AW115/SUM($AW115:$BC115))*100</f>
        <v>25.728155339805824</v>
      </c>
      <c r="BF115" s="35">
        <f t="shared" si="336"/>
        <v>11.812297734627832</v>
      </c>
      <c r="BG115" s="35">
        <f t="shared" si="336"/>
        <v>41.585760517799351</v>
      </c>
      <c r="BH115" s="35">
        <f t="shared" si="336"/>
        <v>20.873786407766989</v>
      </c>
      <c r="BI115" s="35">
        <f t="shared" si="336"/>
        <v>0</v>
      </c>
      <c r="BJ115" s="35">
        <f t="shared" si="336"/>
        <v>0</v>
      </c>
      <c r="BK115" s="35">
        <f t="shared" si="336"/>
        <v>0</v>
      </c>
      <c r="BL115" s="1"/>
    </row>
    <row r="116" spans="1:64" ht="13">
      <c r="A116" s="28" t="s">
        <v>128</v>
      </c>
      <c r="B116" s="62" t="str">
        <f>INDEX([1]Sheet2!$B:$B,MATCH(C116,[1]Sheet2!$A:$A,0))</f>
        <v>E05004442</v>
      </c>
      <c r="C116" s="28" t="s">
        <v>139</v>
      </c>
      <c r="D116" s="29"/>
      <c r="E116" s="30">
        <v>1</v>
      </c>
      <c r="F116" s="31">
        <v>1</v>
      </c>
      <c r="G116" s="32"/>
      <c r="H116" s="38"/>
      <c r="I116" s="32"/>
      <c r="J116" s="32"/>
      <c r="K116" s="32"/>
      <c r="L116" s="32"/>
      <c r="M116" s="10"/>
      <c r="N116" s="31">
        <v>1</v>
      </c>
      <c r="O116" s="32"/>
      <c r="P116" s="38"/>
      <c r="Q116" s="38"/>
      <c r="R116" s="32"/>
      <c r="S116" s="32"/>
      <c r="T116" s="32"/>
      <c r="U116" s="1"/>
      <c r="V116" s="28">
        <v>1230</v>
      </c>
      <c r="W116" s="28">
        <v>358</v>
      </c>
      <c r="X116" s="28">
        <v>235</v>
      </c>
      <c r="Y116" s="33"/>
      <c r="Z116" s="33"/>
      <c r="AA116" s="34"/>
      <c r="AB116" s="34"/>
      <c r="AC116" s="1"/>
      <c r="AD116" s="35">
        <f t="shared" ref="AD116:AJ116" si="337">(V116/SUM($V116:$AB116))*100</f>
        <v>67.471201316511241</v>
      </c>
      <c r="AE116" s="35">
        <f t="shared" si="337"/>
        <v>19.637959407569941</v>
      </c>
      <c r="AF116" s="35">
        <f t="shared" si="337"/>
        <v>12.890839275918815</v>
      </c>
      <c r="AG116" s="35">
        <f t="shared" si="337"/>
        <v>0</v>
      </c>
      <c r="AH116" s="35">
        <f t="shared" si="337"/>
        <v>0</v>
      </c>
      <c r="AI116" s="35">
        <f t="shared" si="337"/>
        <v>0</v>
      </c>
      <c r="AJ116" s="35">
        <f t="shared" si="337"/>
        <v>0</v>
      </c>
      <c r="AK116" s="1"/>
      <c r="AL116" s="35">
        <f t="shared" ref="AL116:AR116" si="338">AD116-BE116</f>
        <v>11.435079643507436</v>
      </c>
      <c r="AM116" s="35">
        <f t="shared" si="338"/>
        <v>-1.3696451551676994</v>
      </c>
      <c r="AN116" s="35">
        <f t="shared" si="338"/>
        <v>12.890839275918815</v>
      </c>
      <c r="AO116" s="35">
        <f t="shared" si="338"/>
        <v>-22.956273764258555</v>
      </c>
      <c r="AP116" s="35">
        <f t="shared" si="338"/>
        <v>0</v>
      </c>
      <c r="AQ116" s="35">
        <f t="shared" si="338"/>
        <v>0</v>
      </c>
      <c r="AR116" s="35">
        <f t="shared" si="338"/>
        <v>0</v>
      </c>
      <c r="AS116" s="1"/>
      <c r="AT116" s="1"/>
      <c r="AU116" s="1"/>
      <c r="AV116" s="1"/>
      <c r="AW116" s="36">
        <v>1179</v>
      </c>
      <c r="AX116" s="36">
        <v>442</v>
      </c>
      <c r="AY116" s="36">
        <v>0</v>
      </c>
      <c r="AZ116" s="36">
        <v>483</v>
      </c>
      <c r="BA116" s="36">
        <v>0</v>
      </c>
      <c r="BB116" s="36">
        <v>0</v>
      </c>
      <c r="BC116" s="1"/>
      <c r="BD116" s="1"/>
      <c r="BE116" s="35">
        <f t="shared" ref="BE116:BK116" si="339">(AW116/SUM($AW116:$BC116))*100</f>
        <v>56.036121673003805</v>
      </c>
      <c r="BF116" s="35">
        <f t="shared" si="339"/>
        <v>21.00760456273764</v>
      </c>
      <c r="BG116" s="35">
        <f t="shared" si="339"/>
        <v>0</v>
      </c>
      <c r="BH116" s="35">
        <f t="shared" si="339"/>
        <v>22.956273764258555</v>
      </c>
      <c r="BI116" s="35">
        <f t="shared" si="339"/>
        <v>0</v>
      </c>
      <c r="BJ116" s="35">
        <f t="shared" si="339"/>
        <v>0</v>
      </c>
      <c r="BK116" s="35">
        <f t="shared" si="339"/>
        <v>0</v>
      </c>
      <c r="BL116" s="1"/>
    </row>
    <row r="117" spans="1:64" ht="13">
      <c r="A117" s="28" t="s">
        <v>128</v>
      </c>
      <c r="B117" s="62" t="str">
        <f>INDEX([1]Sheet2!$B:$B,MATCH(C117,[1]Sheet2!$A:$A,0))</f>
        <v>E05004443</v>
      </c>
      <c r="C117" s="28" t="s">
        <v>140</v>
      </c>
      <c r="D117" s="29"/>
      <c r="E117" s="30">
        <v>1</v>
      </c>
      <c r="F117" s="31">
        <v>1</v>
      </c>
      <c r="G117" s="32"/>
      <c r="H117" s="38"/>
      <c r="I117" s="32"/>
      <c r="J117" s="32"/>
      <c r="K117" s="32"/>
      <c r="L117" s="32"/>
      <c r="M117" s="10"/>
      <c r="N117" s="31">
        <v>1</v>
      </c>
      <c r="O117" s="32"/>
      <c r="P117" s="38"/>
      <c r="Q117" s="38"/>
      <c r="R117" s="32"/>
      <c r="S117" s="32"/>
      <c r="T117" s="32"/>
      <c r="U117" s="1"/>
      <c r="V117" s="28">
        <v>1298</v>
      </c>
      <c r="W117" s="28">
        <v>412</v>
      </c>
      <c r="X117" s="28">
        <v>234</v>
      </c>
      <c r="Y117" s="33"/>
      <c r="Z117" s="33"/>
      <c r="AA117" s="34"/>
      <c r="AB117" s="34"/>
      <c r="AC117" s="1"/>
      <c r="AD117" s="35">
        <f t="shared" ref="AD117:AJ117" si="340">(V117/SUM($V117:$AB117))*100</f>
        <v>66.769547325102891</v>
      </c>
      <c r="AE117" s="35">
        <f t="shared" si="340"/>
        <v>21.193415637860085</v>
      </c>
      <c r="AF117" s="35">
        <f t="shared" si="340"/>
        <v>12.037037037037036</v>
      </c>
      <c r="AG117" s="35">
        <f t="shared" si="340"/>
        <v>0</v>
      </c>
      <c r="AH117" s="35">
        <f t="shared" si="340"/>
        <v>0</v>
      </c>
      <c r="AI117" s="35">
        <f t="shared" si="340"/>
        <v>0</v>
      </c>
      <c r="AJ117" s="35">
        <f t="shared" si="340"/>
        <v>0</v>
      </c>
      <c r="AK117" s="1"/>
      <c r="AL117" s="35">
        <f t="shared" ref="AL117:AR117" si="341">AD117-BE117</f>
        <v>10.9376433799914</v>
      </c>
      <c r="AM117" s="35">
        <f t="shared" si="341"/>
        <v>4.683981675595934</v>
      </c>
      <c r="AN117" s="35">
        <f t="shared" si="341"/>
        <v>4.7042754589924396</v>
      </c>
      <c r="AO117" s="35">
        <f t="shared" si="341"/>
        <v>-20.325900514579757</v>
      </c>
      <c r="AP117" s="35">
        <f t="shared" si="341"/>
        <v>0</v>
      </c>
      <c r="AQ117" s="35">
        <f t="shared" si="341"/>
        <v>0</v>
      </c>
      <c r="AR117" s="35">
        <f t="shared" si="341"/>
        <v>0</v>
      </c>
      <c r="AS117" s="1"/>
      <c r="AT117" s="1"/>
      <c r="AU117" s="1"/>
      <c r="AV117" s="1"/>
      <c r="AW117" s="36">
        <v>1302</v>
      </c>
      <c r="AX117" s="36">
        <v>385</v>
      </c>
      <c r="AY117" s="36">
        <v>171</v>
      </c>
      <c r="AZ117" s="36">
        <v>474</v>
      </c>
      <c r="BA117" s="36">
        <v>0</v>
      </c>
      <c r="BB117" s="36">
        <v>0</v>
      </c>
      <c r="BC117" s="1"/>
      <c r="BD117" s="1"/>
      <c r="BE117" s="35">
        <f t="shared" ref="BE117:BK117" si="342">(AW117/SUM($AW117:$BC117))*100</f>
        <v>55.831903945111492</v>
      </c>
      <c r="BF117" s="35">
        <f t="shared" si="342"/>
        <v>16.509433962264151</v>
      </c>
      <c r="BG117" s="35">
        <f t="shared" si="342"/>
        <v>7.3327615780445967</v>
      </c>
      <c r="BH117" s="35">
        <f t="shared" si="342"/>
        <v>20.325900514579757</v>
      </c>
      <c r="BI117" s="35">
        <f t="shared" si="342"/>
        <v>0</v>
      </c>
      <c r="BJ117" s="35">
        <f t="shared" si="342"/>
        <v>0</v>
      </c>
      <c r="BK117" s="35">
        <f t="shared" si="342"/>
        <v>0</v>
      </c>
      <c r="BL117" s="1"/>
    </row>
    <row r="118" spans="1:64" ht="13">
      <c r="A118" s="28" t="s">
        <v>128</v>
      </c>
      <c r="B118" s="62" t="str">
        <f>INDEX([1]Sheet2!$B:$B,MATCH(C118,[1]Sheet2!$A:$A,0))</f>
        <v>E05000750</v>
      </c>
      <c r="C118" s="28" t="s">
        <v>141</v>
      </c>
      <c r="D118" s="29"/>
      <c r="E118" s="30">
        <v>1</v>
      </c>
      <c r="F118" s="38"/>
      <c r="G118" s="31">
        <v>1</v>
      </c>
      <c r="H118" s="38"/>
      <c r="I118" s="32"/>
      <c r="J118" s="32"/>
      <c r="K118" s="32"/>
      <c r="L118" s="32"/>
      <c r="M118" s="10"/>
      <c r="N118" s="38"/>
      <c r="O118" s="31">
        <v>1</v>
      </c>
      <c r="P118" s="38"/>
      <c r="Q118" s="38"/>
      <c r="R118" s="32"/>
      <c r="S118" s="32"/>
      <c r="T118" s="32"/>
      <c r="U118" s="1"/>
      <c r="V118" s="28">
        <v>428</v>
      </c>
      <c r="W118" s="28">
        <v>1183</v>
      </c>
      <c r="X118" s="28">
        <v>89</v>
      </c>
      <c r="Y118" s="33"/>
      <c r="Z118" s="33"/>
      <c r="AA118" s="28">
        <v>68</v>
      </c>
      <c r="AB118" s="28">
        <v>36</v>
      </c>
      <c r="AC118" s="1"/>
      <c r="AD118" s="35">
        <f t="shared" ref="AD118:AJ118" si="343">(V118/SUM($V118:$AB118))*100</f>
        <v>23.725055432372503</v>
      </c>
      <c r="AE118" s="35">
        <f t="shared" si="343"/>
        <v>65.576496674057651</v>
      </c>
      <c r="AF118" s="35">
        <f t="shared" si="343"/>
        <v>4.9334811529933482</v>
      </c>
      <c r="AG118" s="35">
        <f t="shared" si="343"/>
        <v>0</v>
      </c>
      <c r="AH118" s="35">
        <f t="shared" si="343"/>
        <v>0</v>
      </c>
      <c r="AI118" s="35">
        <f t="shared" si="343"/>
        <v>3.7694013303769403</v>
      </c>
      <c r="AJ118" s="35">
        <f t="shared" si="343"/>
        <v>1.9955654101995564</v>
      </c>
      <c r="AK118" s="1"/>
      <c r="AL118" s="35">
        <f t="shared" ref="AL118:AR118" si="344">AD118-BE118</f>
        <v>7.2724862624120306</v>
      </c>
      <c r="AM118" s="35">
        <f t="shared" si="344"/>
        <v>8.8571290851248534</v>
      </c>
      <c r="AN118" s="35">
        <f t="shared" si="344"/>
        <v>0.14099103441627303</v>
      </c>
      <c r="AO118" s="35">
        <f t="shared" si="344"/>
        <v>-22.035573122529645</v>
      </c>
      <c r="AP118" s="35">
        <f t="shared" si="344"/>
        <v>0</v>
      </c>
      <c r="AQ118" s="35">
        <f t="shared" si="344"/>
        <v>3.7694013303769403</v>
      </c>
      <c r="AR118" s="35">
        <f t="shared" si="344"/>
        <v>1.9955654101995564</v>
      </c>
      <c r="AS118" s="1"/>
      <c r="AT118" s="1"/>
      <c r="AU118" s="1"/>
      <c r="AV118" s="1"/>
      <c r="AW118" s="36">
        <v>333</v>
      </c>
      <c r="AX118" s="36">
        <v>1148</v>
      </c>
      <c r="AY118" s="36">
        <v>97</v>
      </c>
      <c r="AZ118" s="36">
        <v>446</v>
      </c>
      <c r="BA118" s="36">
        <v>0</v>
      </c>
      <c r="BB118" s="36">
        <v>0</v>
      </c>
      <c r="BC118" s="1"/>
      <c r="BD118" s="1"/>
      <c r="BE118" s="35">
        <f t="shared" ref="BE118:BK118" si="345">(AW118/SUM($AW118:$BC118))*100</f>
        <v>16.452569169960473</v>
      </c>
      <c r="BF118" s="35">
        <f t="shared" si="345"/>
        <v>56.719367588932798</v>
      </c>
      <c r="BG118" s="35">
        <f t="shared" si="345"/>
        <v>4.7924901185770752</v>
      </c>
      <c r="BH118" s="35">
        <f t="shared" si="345"/>
        <v>22.035573122529645</v>
      </c>
      <c r="BI118" s="35">
        <f t="shared" si="345"/>
        <v>0</v>
      </c>
      <c r="BJ118" s="35">
        <f t="shared" si="345"/>
        <v>0</v>
      </c>
      <c r="BK118" s="35">
        <f t="shared" si="345"/>
        <v>0</v>
      </c>
      <c r="BL118" s="1"/>
    </row>
    <row r="119" spans="1:64" ht="13">
      <c r="A119" s="28" t="s">
        <v>128</v>
      </c>
      <c r="B119" s="62" t="str">
        <f>INDEX([1]Sheet2!$B:$B,MATCH(C119,[1]Sheet2!$A:$A,0))</f>
        <v>E05004446</v>
      </c>
      <c r="C119" s="28" t="s">
        <v>142</v>
      </c>
      <c r="D119" s="29"/>
      <c r="E119" s="30">
        <v>1</v>
      </c>
      <c r="F119" s="31">
        <v>1</v>
      </c>
      <c r="G119" s="32"/>
      <c r="H119" s="38"/>
      <c r="I119" s="32"/>
      <c r="J119" s="32"/>
      <c r="K119" s="32"/>
      <c r="L119" s="32"/>
      <c r="M119" s="10"/>
      <c r="N119" s="31">
        <v>1</v>
      </c>
      <c r="O119" s="32"/>
      <c r="P119" s="38"/>
      <c r="Q119" s="38"/>
      <c r="R119" s="32"/>
      <c r="S119" s="32"/>
      <c r="T119" s="32"/>
      <c r="U119" s="1"/>
      <c r="V119" s="28">
        <v>1342</v>
      </c>
      <c r="W119" s="28">
        <v>391</v>
      </c>
      <c r="X119" s="28">
        <v>288</v>
      </c>
      <c r="Y119" s="33"/>
      <c r="Z119" s="28">
        <v>98</v>
      </c>
      <c r="AA119" s="34"/>
      <c r="AB119" s="34"/>
      <c r="AC119" s="1"/>
      <c r="AD119" s="35">
        <f t="shared" ref="AD119:AJ119" si="346">(V119/SUM($V119:$AB119))*100</f>
        <v>63.331760264275601</v>
      </c>
      <c r="AE119" s="35">
        <f t="shared" si="346"/>
        <v>18.452100047192072</v>
      </c>
      <c r="AF119" s="35">
        <f t="shared" si="346"/>
        <v>13.591316658801322</v>
      </c>
      <c r="AG119" s="35">
        <f t="shared" si="346"/>
        <v>0</v>
      </c>
      <c r="AH119" s="35">
        <f t="shared" si="346"/>
        <v>4.6248230297310053</v>
      </c>
      <c r="AI119" s="35">
        <f t="shared" si="346"/>
        <v>0</v>
      </c>
      <c r="AJ119" s="35">
        <f t="shared" si="346"/>
        <v>0</v>
      </c>
      <c r="AK119" s="1"/>
      <c r="AL119" s="35">
        <f t="shared" ref="AL119:AR119" si="347">AD119-BE119</f>
        <v>8.9193805068519367</v>
      </c>
      <c r="AM119" s="35">
        <f t="shared" si="347"/>
        <v>1.6808746185011465</v>
      </c>
      <c r="AN119" s="35">
        <f t="shared" si="347"/>
        <v>13.591316658801322</v>
      </c>
      <c r="AO119" s="35">
        <f t="shared" si="347"/>
        <v>-28.816394813885402</v>
      </c>
      <c r="AP119" s="35">
        <f t="shared" si="347"/>
        <v>4.6248230297310053</v>
      </c>
      <c r="AQ119" s="35">
        <f t="shared" si="347"/>
        <v>0</v>
      </c>
      <c r="AR119" s="35">
        <f t="shared" si="347"/>
        <v>0</v>
      </c>
      <c r="AS119" s="1"/>
      <c r="AT119" s="1"/>
      <c r="AU119" s="1"/>
      <c r="AV119" s="1"/>
      <c r="AW119" s="36">
        <v>1301</v>
      </c>
      <c r="AX119" s="36">
        <v>401</v>
      </c>
      <c r="AY119" s="36">
        <v>0</v>
      </c>
      <c r="AZ119" s="36">
        <v>689</v>
      </c>
      <c r="BA119" s="36">
        <v>0</v>
      </c>
      <c r="BB119" s="36">
        <v>0</v>
      </c>
      <c r="BC119" s="1"/>
      <c r="BD119" s="1"/>
      <c r="BE119" s="35">
        <f t="shared" ref="BE119:BK119" si="348">(AW119/SUM($AW119:$BC119))*100</f>
        <v>54.412379757423665</v>
      </c>
      <c r="BF119" s="35">
        <f t="shared" si="348"/>
        <v>16.771225428690926</v>
      </c>
      <c r="BG119" s="35">
        <f t="shared" si="348"/>
        <v>0</v>
      </c>
      <c r="BH119" s="35">
        <f t="shared" si="348"/>
        <v>28.816394813885402</v>
      </c>
      <c r="BI119" s="35">
        <f t="shared" si="348"/>
        <v>0</v>
      </c>
      <c r="BJ119" s="35">
        <f t="shared" si="348"/>
        <v>0</v>
      </c>
      <c r="BK119" s="35">
        <f t="shared" si="348"/>
        <v>0</v>
      </c>
      <c r="BL119" s="1"/>
    </row>
    <row r="120" spans="1:64" ht="13">
      <c r="A120" s="28" t="s">
        <v>128</v>
      </c>
      <c r="B120" s="62" t="str">
        <f>INDEX([1]Sheet2!$B:$B,MATCH(C120,[1]Sheet2!$A:$A,0))</f>
        <v>E05004447</v>
      </c>
      <c r="C120" s="28" t="s">
        <v>143</v>
      </c>
      <c r="D120" s="29"/>
      <c r="E120" s="30">
        <v>1</v>
      </c>
      <c r="F120" s="38"/>
      <c r="G120" s="32"/>
      <c r="H120" s="38"/>
      <c r="I120" s="32"/>
      <c r="J120" s="32"/>
      <c r="K120" s="31">
        <v>1</v>
      </c>
      <c r="L120" s="32"/>
      <c r="M120" s="10"/>
      <c r="N120" s="38"/>
      <c r="O120" s="32"/>
      <c r="P120" s="38"/>
      <c r="Q120" s="38"/>
      <c r="R120" s="32"/>
      <c r="S120" s="31">
        <v>1</v>
      </c>
      <c r="T120" s="32"/>
      <c r="U120" s="1"/>
      <c r="V120" s="28">
        <v>545</v>
      </c>
      <c r="W120" s="33"/>
      <c r="X120" s="28">
        <v>168</v>
      </c>
      <c r="Y120" s="33"/>
      <c r="Z120" s="28">
        <v>99</v>
      </c>
      <c r="AA120" s="34"/>
      <c r="AB120" s="34"/>
      <c r="AC120" s="1"/>
      <c r="AD120" s="35">
        <f t="shared" ref="AD120:AJ120" si="349">(V120/SUM($V120:$AB120))*100</f>
        <v>67.118226600985224</v>
      </c>
      <c r="AE120" s="35">
        <f t="shared" si="349"/>
        <v>0</v>
      </c>
      <c r="AF120" s="35">
        <f t="shared" si="349"/>
        <v>20.689655172413794</v>
      </c>
      <c r="AG120" s="35">
        <f t="shared" si="349"/>
        <v>0</v>
      </c>
      <c r="AH120" s="35">
        <f t="shared" si="349"/>
        <v>12.192118226600986</v>
      </c>
      <c r="AI120" s="35">
        <f t="shared" si="349"/>
        <v>0</v>
      </c>
      <c r="AJ120" s="35">
        <f t="shared" si="349"/>
        <v>0</v>
      </c>
      <c r="AK120" s="1"/>
      <c r="AL120" s="35">
        <f t="shared" ref="AL120:AR120" si="350">AD120-BE120</f>
        <v>48.209737075075637</v>
      </c>
      <c r="AM120" s="35">
        <f t="shared" si="350"/>
        <v>-4.6857772877618524</v>
      </c>
      <c r="AN120" s="35">
        <f t="shared" si="350"/>
        <v>11.759114929855912</v>
      </c>
      <c r="AO120" s="35">
        <f t="shared" si="350"/>
        <v>-8.4895259095920625</v>
      </c>
      <c r="AP120" s="35">
        <f t="shared" si="350"/>
        <v>12.192118226600986</v>
      </c>
      <c r="AQ120" s="35">
        <f t="shared" si="350"/>
        <v>-58.985667034178611</v>
      </c>
      <c r="AR120" s="35">
        <f t="shared" si="350"/>
        <v>0</v>
      </c>
      <c r="AS120" s="1"/>
      <c r="AT120" s="1"/>
      <c r="AU120" s="1"/>
      <c r="AV120" s="1"/>
      <c r="AW120" s="36">
        <v>343</v>
      </c>
      <c r="AX120" s="36">
        <v>85</v>
      </c>
      <c r="AY120" s="36">
        <v>162</v>
      </c>
      <c r="AZ120" s="36">
        <v>154</v>
      </c>
      <c r="BA120" s="36">
        <v>0</v>
      </c>
      <c r="BB120" s="36">
        <v>1070</v>
      </c>
      <c r="BC120" s="1"/>
      <c r="BD120" s="1"/>
      <c r="BE120" s="35">
        <f t="shared" ref="BE120:BK120" si="351">(AW120/SUM($AW120:$BC120))*100</f>
        <v>18.908489525909591</v>
      </c>
      <c r="BF120" s="35">
        <f t="shared" si="351"/>
        <v>4.6857772877618524</v>
      </c>
      <c r="BG120" s="35">
        <f t="shared" si="351"/>
        <v>8.9305402425578819</v>
      </c>
      <c r="BH120" s="35">
        <f t="shared" si="351"/>
        <v>8.4895259095920625</v>
      </c>
      <c r="BI120" s="35">
        <f t="shared" si="351"/>
        <v>0</v>
      </c>
      <c r="BJ120" s="35">
        <f t="shared" si="351"/>
        <v>58.985667034178611</v>
      </c>
      <c r="BK120" s="35">
        <f t="shared" si="351"/>
        <v>0</v>
      </c>
      <c r="BL120" s="1"/>
    </row>
    <row r="121" spans="1:64" ht="13">
      <c r="A121" s="28" t="s">
        <v>128</v>
      </c>
      <c r="B121" s="62" t="str">
        <f>INDEX([1]Sheet2!$B:$B,MATCH(C121,[1]Sheet2!$A:$A,0))</f>
        <v>E05004449</v>
      </c>
      <c r="C121" s="28" t="s">
        <v>144</v>
      </c>
      <c r="D121" s="29"/>
      <c r="E121" s="30">
        <v>1</v>
      </c>
      <c r="F121" s="38"/>
      <c r="G121" s="31">
        <v>1</v>
      </c>
      <c r="H121" s="38"/>
      <c r="I121" s="32"/>
      <c r="J121" s="32"/>
      <c r="K121" s="32"/>
      <c r="L121" s="32"/>
      <c r="M121" s="10"/>
      <c r="N121" s="38"/>
      <c r="O121" s="31">
        <v>1</v>
      </c>
      <c r="P121" s="38"/>
      <c r="Q121" s="38"/>
      <c r="R121" s="32"/>
      <c r="S121" s="32"/>
      <c r="T121" s="32"/>
      <c r="U121" s="1"/>
      <c r="V121" s="28">
        <v>287</v>
      </c>
      <c r="W121" s="28">
        <v>744</v>
      </c>
      <c r="X121" s="28">
        <v>118</v>
      </c>
      <c r="Y121" s="33"/>
      <c r="Z121" s="33"/>
      <c r="AA121" s="28">
        <v>941</v>
      </c>
      <c r="AB121" s="34"/>
      <c r="AC121" s="1"/>
      <c r="AD121" s="35">
        <f t="shared" ref="AD121:AJ121" si="352">(V121/SUM($V121:$AB121))*100</f>
        <v>13.732057416267942</v>
      </c>
      <c r="AE121" s="35">
        <f t="shared" si="352"/>
        <v>35.59808612440191</v>
      </c>
      <c r="AF121" s="35">
        <f t="shared" si="352"/>
        <v>5.6459330143540667</v>
      </c>
      <c r="AG121" s="35">
        <f t="shared" si="352"/>
        <v>0</v>
      </c>
      <c r="AH121" s="35">
        <f t="shared" si="352"/>
        <v>0</v>
      </c>
      <c r="AI121" s="35">
        <f t="shared" si="352"/>
        <v>45.023923444976077</v>
      </c>
      <c r="AJ121" s="35">
        <f t="shared" si="352"/>
        <v>0</v>
      </c>
      <c r="AK121" s="1"/>
      <c r="AL121" s="35">
        <f t="shared" ref="AL121:AR121" si="353">AD121-BE121</f>
        <v>-2.099929659660976</v>
      </c>
      <c r="AM121" s="35">
        <f t="shared" si="353"/>
        <v>-15.69432098383718</v>
      </c>
      <c r="AN121" s="35">
        <f t="shared" si="353"/>
        <v>-2.1085096350805053</v>
      </c>
      <c r="AO121" s="35">
        <f t="shared" si="353"/>
        <v>-25.121163166397416</v>
      </c>
      <c r="AP121" s="35">
        <f t="shared" si="353"/>
        <v>0</v>
      </c>
      <c r="AQ121" s="35">
        <f t="shared" si="353"/>
        <v>45.023923444976077</v>
      </c>
      <c r="AR121" s="35">
        <f t="shared" si="353"/>
        <v>0</v>
      </c>
      <c r="AS121" s="1"/>
      <c r="AT121" s="1"/>
      <c r="AU121" s="1"/>
      <c r="AV121" s="1"/>
      <c r="AW121" s="36">
        <v>196</v>
      </c>
      <c r="AX121" s="36">
        <v>635</v>
      </c>
      <c r="AY121" s="36">
        <v>96</v>
      </c>
      <c r="AZ121" s="36">
        <v>311</v>
      </c>
      <c r="BA121" s="36">
        <v>0</v>
      </c>
      <c r="BB121" s="36">
        <v>0</v>
      </c>
      <c r="BC121" s="1"/>
      <c r="BD121" s="1"/>
      <c r="BE121" s="35">
        <f t="shared" ref="BE121:BK121" si="354">(AW121/SUM($AW121:$BC121))*100</f>
        <v>15.831987075928918</v>
      </c>
      <c r="BF121" s="35">
        <f t="shared" si="354"/>
        <v>51.29240710823909</v>
      </c>
      <c r="BG121" s="35">
        <f t="shared" si="354"/>
        <v>7.754442649434572</v>
      </c>
      <c r="BH121" s="35">
        <f t="shared" si="354"/>
        <v>25.121163166397416</v>
      </c>
      <c r="BI121" s="35">
        <f t="shared" si="354"/>
        <v>0</v>
      </c>
      <c r="BJ121" s="35">
        <f t="shared" si="354"/>
        <v>0</v>
      </c>
      <c r="BK121" s="35">
        <f t="shared" si="354"/>
        <v>0</v>
      </c>
      <c r="BL121" s="1"/>
    </row>
    <row r="122" spans="1:64" ht="13">
      <c r="A122" s="28" t="s">
        <v>128</v>
      </c>
      <c r="B122" s="62" t="str">
        <f>INDEX([1]Sheet2!$B:$B,MATCH(C122,[1]Sheet2!$A:$A,0))</f>
        <v>E05004450</v>
      </c>
      <c r="C122" s="28" t="s">
        <v>145</v>
      </c>
      <c r="D122" s="29"/>
      <c r="E122" s="30">
        <v>1</v>
      </c>
      <c r="F122" s="38"/>
      <c r="G122" s="31">
        <v>1</v>
      </c>
      <c r="H122" s="38"/>
      <c r="I122" s="32"/>
      <c r="J122" s="32"/>
      <c r="K122" s="32"/>
      <c r="L122" s="32"/>
      <c r="M122" s="10"/>
      <c r="N122" s="38"/>
      <c r="O122" s="31">
        <v>1</v>
      </c>
      <c r="P122" s="38"/>
      <c r="Q122" s="38"/>
      <c r="R122" s="32"/>
      <c r="S122" s="32"/>
      <c r="T122" s="32"/>
      <c r="U122" s="1"/>
      <c r="V122" s="28">
        <v>278</v>
      </c>
      <c r="W122" s="28">
        <v>677</v>
      </c>
      <c r="X122" s="28">
        <v>114</v>
      </c>
      <c r="Y122" s="33"/>
      <c r="Z122" s="33"/>
      <c r="AA122" s="34"/>
      <c r="AB122" s="34"/>
      <c r="AC122" s="1"/>
      <c r="AD122" s="35">
        <f t="shared" ref="AD122:AJ122" si="355">(V122/SUM($V122:$AB122))*100</f>
        <v>26.005612722170252</v>
      </c>
      <c r="AE122" s="35">
        <f t="shared" si="355"/>
        <v>63.330215154349858</v>
      </c>
      <c r="AF122" s="35">
        <f t="shared" si="355"/>
        <v>10.664172123479888</v>
      </c>
      <c r="AG122" s="35">
        <f t="shared" si="355"/>
        <v>0</v>
      </c>
      <c r="AH122" s="35">
        <f t="shared" si="355"/>
        <v>0</v>
      </c>
      <c r="AI122" s="35">
        <f t="shared" si="355"/>
        <v>0</v>
      </c>
      <c r="AJ122" s="35">
        <f t="shared" si="355"/>
        <v>0</v>
      </c>
      <c r="AK122" s="1"/>
      <c r="AL122" s="35">
        <f t="shared" ref="AL122:AR122" si="356">AD122-BE122</f>
        <v>8.7092231335892265</v>
      </c>
      <c r="AM122" s="35">
        <f t="shared" si="356"/>
        <v>9.3419699822255993</v>
      </c>
      <c r="AN122" s="35">
        <f t="shared" si="356"/>
        <v>6.2141301419517605</v>
      </c>
      <c r="AO122" s="35">
        <f t="shared" si="356"/>
        <v>-24.265323257766582</v>
      </c>
      <c r="AP122" s="35">
        <f t="shared" si="356"/>
        <v>0</v>
      </c>
      <c r="AQ122" s="35">
        <f t="shared" si="356"/>
        <v>0</v>
      </c>
      <c r="AR122" s="35">
        <f t="shared" si="356"/>
        <v>0</v>
      </c>
      <c r="AS122" s="1"/>
      <c r="AT122" s="1"/>
      <c r="AU122" s="1"/>
      <c r="AV122" s="1"/>
      <c r="AW122" s="36">
        <v>206</v>
      </c>
      <c r="AX122" s="36">
        <v>643</v>
      </c>
      <c r="AY122" s="36">
        <v>53</v>
      </c>
      <c r="AZ122" s="36">
        <v>289</v>
      </c>
      <c r="BA122" s="36">
        <v>0</v>
      </c>
      <c r="BB122" s="36">
        <v>0</v>
      </c>
      <c r="BC122" s="1"/>
      <c r="BD122" s="1"/>
      <c r="BE122" s="35">
        <f t="shared" ref="BE122:BK122" si="357">(AW122/SUM($AW122:$BC122))*100</f>
        <v>17.296389588581025</v>
      </c>
      <c r="BF122" s="35">
        <f t="shared" si="357"/>
        <v>53.988245172124259</v>
      </c>
      <c r="BG122" s="35">
        <f t="shared" si="357"/>
        <v>4.4500419815281278</v>
      </c>
      <c r="BH122" s="35">
        <f t="shared" si="357"/>
        <v>24.265323257766582</v>
      </c>
      <c r="BI122" s="35">
        <f t="shared" si="357"/>
        <v>0</v>
      </c>
      <c r="BJ122" s="35">
        <f t="shared" si="357"/>
        <v>0</v>
      </c>
      <c r="BK122" s="35">
        <f t="shared" si="357"/>
        <v>0</v>
      </c>
      <c r="BL122" s="1"/>
    </row>
    <row r="123" spans="1:64" ht="13">
      <c r="A123" s="28" t="s">
        <v>128</v>
      </c>
      <c r="B123" s="62" t="str">
        <f>INDEX([1]Sheet2!$B:$B,MATCH(C123,[1]Sheet2!$A:$A,0))</f>
        <v>E05004453</v>
      </c>
      <c r="C123" s="28" t="s">
        <v>146</v>
      </c>
      <c r="D123" s="29"/>
      <c r="E123" s="30">
        <v>1</v>
      </c>
      <c r="F123" s="31">
        <v>1</v>
      </c>
      <c r="G123" s="32"/>
      <c r="H123" s="38"/>
      <c r="I123" s="32"/>
      <c r="J123" s="32"/>
      <c r="K123" s="32"/>
      <c r="L123" s="32"/>
      <c r="M123" s="10"/>
      <c r="N123" s="38"/>
      <c r="O123" s="31">
        <v>1</v>
      </c>
      <c r="P123" s="38"/>
      <c r="Q123" s="38"/>
      <c r="R123" s="32"/>
      <c r="S123" s="32"/>
      <c r="T123" s="32"/>
      <c r="U123" s="1"/>
      <c r="V123" s="28">
        <v>684</v>
      </c>
      <c r="W123" s="28">
        <v>1052</v>
      </c>
      <c r="X123" s="28">
        <v>96</v>
      </c>
      <c r="Y123" s="28">
        <v>139</v>
      </c>
      <c r="Z123" s="33"/>
      <c r="AA123" s="34"/>
      <c r="AB123" s="34"/>
      <c r="AC123" s="1"/>
      <c r="AD123" s="35">
        <f t="shared" ref="AD123:AJ123" si="358">(V123/SUM($V123:$AB123))*100</f>
        <v>34.703196347031962</v>
      </c>
      <c r="AE123" s="35">
        <f t="shared" si="358"/>
        <v>53.373921867072546</v>
      </c>
      <c r="AF123" s="35">
        <f t="shared" si="358"/>
        <v>4.8706240487062402</v>
      </c>
      <c r="AG123" s="35">
        <f t="shared" si="358"/>
        <v>7.0522577371892439</v>
      </c>
      <c r="AH123" s="35">
        <f t="shared" si="358"/>
        <v>0</v>
      </c>
      <c r="AI123" s="35">
        <f t="shared" si="358"/>
        <v>0</v>
      </c>
      <c r="AJ123" s="35">
        <f t="shared" si="358"/>
        <v>0</v>
      </c>
      <c r="AK123" s="1"/>
      <c r="AL123" s="35">
        <f t="shared" ref="AL123:AR123" si="359">AD123-BE123</f>
        <v>14.919646563482178</v>
      </c>
      <c r="AM123" s="35">
        <f t="shared" si="359"/>
        <v>9.3479478410985237</v>
      </c>
      <c r="AN123" s="35">
        <f t="shared" si="359"/>
        <v>6.5429243511434976E-2</v>
      </c>
      <c r="AO123" s="35">
        <f t="shared" si="359"/>
        <v>-24.333023648092137</v>
      </c>
      <c r="AP123" s="35">
        <f t="shared" si="359"/>
        <v>0</v>
      </c>
      <c r="AQ123" s="35">
        <f t="shared" si="359"/>
        <v>0</v>
      </c>
      <c r="AR123" s="35">
        <f t="shared" si="359"/>
        <v>0</v>
      </c>
      <c r="AS123" s="1"/>
      <c r="AT123" s="1"/>
      <c r="AU123" s="1"/>
      <c r="AV123" s="1"/>
      <c r="AW123" s="36">
        <v>457</v>
      </c>
      <c r="AX123" s="36">
        <v>1017</v>
      </c>
      <c r="AY123" s="36">
        <v>111</v>
      </c>
      <c r="AZ123" s="36">
        <v>725</v>
      </c>
      <c r="BA123" s="36">
        <v>0</v>
      </c>
      <c r="BB123" s="36">
        <v>0</v>
      </c>
      <c r="BC123" s="1"/>
      <c r="BD123" s="1"/>
      <c r="BE123" s="35">
        <f t="shared" ref="BE123:BK123" si="360">(AW123/SUM($AW123:$BC123))*100</f>
        <v>19.783549783549784</v>
      </c>
      <c r="BF123" s="35">
        <f t="shared" si="360"/>
        <v>44.025974025974023</v>
      </c>
      <c r="BG123" s="35">
        <f t="shared" si="360"/>
        <v>4.8051948051948052</v>
      </c>
      <c r="BH123" s="35">
        <f t="shared" si="360"/>
        <v>31.385281385281381</v>
      </c>
      <c r="BI123" s="35">
        <f t="shared" si="360"/>
        <v>0</v>
      </c>
      <c r="BJ123" s="35">
        <f t="shared" si="360"/>
        <v>0</v>
      </c>
      <c r="BK123" s="35">
        <f t="shared" si="360"/>
        <v>0</v>
      </c>
      <c r="BL123" s="1"/>
    </row>
    <row r="124" spans="1:64" ht="13">
      <c r="A124" s="28" t="s">
        <v>128</v>
      </c>
      <c r="B124" s="62" t="str">
        <f>INDEX([1]Sheet2!$B:$B,MATCH(C124,[1]Sheet2!$A:$A,0))</f>
        <v>E05004457</v>
      </c>
      <c r="C124" s="28" t="s">
        <v>147</v>
      </c>
      <c r="D124" s="29"/>
      <c r="E124" s="30">
        <v>1</v>
      </c>
      <c r="F124" s="31">
        <v>1</v>
      </c>
      <c r="G124" s="32"/>
      <c r="H124" s="38"/>
      <c r="I124" s="32"/>
      <c r="J124" s="32"/>
      <c r="K124" s="32"/>
      <c r="L124" s="32"/>
      <c r="M124" s="10"/>
      <c r="N124" s="38"/>
      <c r="O124" s="32"/>
      <c r="P124" s="31">
        <v>1</v>
      </c>
      <c r="Q124" s="38"/>
      <c r="R124" s="32"/>
      <c r="S124" s="32"/>
      <c r="T124" s="32"/>
      <c r="U124" s="1"/>
      <c r="V124" s="28">
        <v>717</v>
      </c>
      <c r="W124" s="28">
        <v>625</v>
      </c>
      <c r="X124" s="28">
        <v>439</v>
      </c>
      <c r="Y124" s="33"/>
      <c r="Z124" s="33"/>
      <c r="AA124" s="34"/>
      <c r="AB124" s="34"/>
      <c r="AC124" s="1"/>
      <c r="AD124" s="35">
        <f t="shared" ref="AD124:AJ124" si="361">(V124/SUM($V124:$AB124))*100</f>
        <v>40.25828186412128</v>
      </c>
      <c r="AE124" s="35">
        <f t="shared" si="361"/>
        <v>35.092644581695673</v>
      </c>
      <c r="AF124" s="35">
        <f t="shared" si="361"/>
        <v>24.649073554183044</v>
      </c>
      <c r="AG124" s="35">
        <f t="shared" si="361"/>
        <v>0</v>
      </c>
      <c r="AH124" s="35">
        <f t="shared" si="361"/>
        <v>0</v>
      </c>
      <c r="AI124" s="35">
        <f t="shared" si="361"/>
        <v>0</v>
      </c>
      <c r="AJ124" s="35">
        <f t="shared" si="361"/>
        <v>0</v>
      </c>
      <c r="AK124" s="1"/>
      <c r="AL124" s="35">
        <f t="shared" ref="AL124:AR124" si="362">AD124-BE124</f>
        <v>15.002492957282293</v>
      </c>
      <c r="AM124" s="35">
        <f t="shared" si="362"/>
        <v>26.90739956284807</v>
      </c>
      <c r="AN124" s="35">
        <f t="shared" si="362"/>
        <v>-30.978282396274682</v>
      </c>
      <c r="AO124" s="35">
        <f t="shared" si="362"/>
        <v>-10.93161012385568</v>
      </c>
      <c r="AP124" s="35">
        <f t="shared" si="362"/>
        <v>0</v>
      </c>
      <c r="AQ124" s="35">
        <f t="shared" si="362"/>
        <v>0</v>
      </c>
      <c r="AR124" s="35">
        <f t="shared" si="362"/>
        <v>0</v>
      </c>
      <c r="AS124" s="1"/>
      <c r="AT124" s="1"/>
      <c r="AU124" s="1"/>
      <c r="AV124" s="1"/>
      <c r="AW124" s="36">
        <v>469</v>
      </c>
      <c r="AX124" s="36">
        <v>152</v>
      </c>
      <c r="AY124" s="36">
        <v>1033</v>
      </c>
      <c r="AZ124" s="36">
        <v>203</v>
      </c>
      <c r="BA124" s="36">
        <v>0</v>
      </c>
      <c r="BB124" s="36">
        <v>0</v>
      </c>
      <c r="BC124" s="1"/>
      <c r="BD124" s="1"/>
      <c r="BE124" s="35">
        <f t="shared" ref="BE124:BK124" si="363">(AW124/SUM($AW124:$BC124))*100</f>
        <v>25.255788906838987</v>
      </c>
      <c r="BF124" s="35">
        <f t="shared" si="363"/>
        <v>8.1852450188476027</v>
      </c>
      <c r="BG124" s="35">
        <f t="shared" si="363"/>
        <v>55.627355950457726</v>
      </c>
      <c r="BH124" s="35">
        <f t="shared" si="363"/>
        <v>10.93161012385568</v>
      </c>
      <c r="BI124" s="35">
        <f t="shared" si="363"/>
        <v>0</v>
      </c>
      <c r="BJ124" s="35">
        <f t="shared" si="363"/>
        <v>0</v>
      </c>
      <c r="BK124" s="35">
        <f t="shared" si="363"/>
        <v>0</v>
      </c>
      <c r="BL124" s="1"/>
    </row>
    <row r="125" spans="1:64" ht="13">
      <c r="A125" s="28" t="s">
        <v>128</v>
      </c>
      <c r="B125" s="62" t="str">
        <f>INDEX([1]Sheet2!$B:$B,MATCH(C125,[1]Sheet2!$A:$A,0))</f>
        <v>E05004458</v>
      </c>
      <c r="C125" s="28" t="s">
        <v>148</v>
      </c>
      <c r="D125" s="29"/>
      <c r="E125" s="30">
        <v>1</v>
      </c>
      <c r="F125" s="38"/>
      <c r="G125" s="31">
        <v>1</v>
      </c>
      <c r="H125" s="38"/>
      <c r="I125" s="32"/>
      <c r="J125" s="32"/>
      <c r="K125" s="32"/>
      <c r="L125" s="32"/>
      <c r="M125" s="10"/>
      <c r="N125" s="31">
        <v>1</v>
      </c>
      <c r="O125" s="32"/>
      <c r="P125" s="38"/>
      <c r="Q125" s="38"/>
      <c r="R125" s="32"/>
      <c r="S125" s="32"/>
      <c r="T125" s="32"/>
      <c r="U125" s="1"/>
      <c r="V125" s="28">
        <v>826</v>
      </c>
      <c r="W125" s="28">
        <v>884</v>
      </c>
      <c r="X125" s="28">
        <v>44</v>
      </c>
      <c r="Y125" s="33"/>
      <c r="Z125" s="28">
        <v>49</v>
      </c>
      <c r="AA125" s="34"/>
      <c r="AB125" s="34"/>
      <c r="AC125" s="1"/>
      <c r="AD125" s="35">
        <f t="shared" ref="AD125:AJ125" si="364">(V125/SUM($V125:$AB125))*100</f>
        <v>45.812534664448137</v>
      </c>
      <c r="AE125" s="35">
        <f t="shared" si="364"/>
        <v>49.029395452024403</v>
      </c>
      <c r="AF125" s="35">
        <f t="shared" si="364"/>
        <v>2.4403771491957849</v>
      </c>
      <c r="AG125" s="35">
        <f t="shared" si="364"/>
        <v>0</v>
      </c>
      <c r="AH125" s="35">
        <f t="shared" si="364"/>
        <v>2.7176927343316692</v>
      </c>
      <c r="AI125" s="35">
        <f t="shared" si="364"/>
        <v>0</v>
      </c>
      <c r="AJ125" s="35">
        <f t="shared" si="364"/>
        <v>0</v>
      </c>
      <c r="AK125" s="1"/>
      <c r="AL125" s="35">
        <f t="shared" ref="AL125:AR125" si="365">AD125-BE125</f>
        <v>6.4824428222007029</v>
      </c>
      <c r="AM125" s="35">
        <f t="shared" si="365"/>
        <v>11.968347369906624</v>
      </c>
      <c r="AN125" s="35">
        <f t="shared" si="365"/>
        <v>-4.4766016660509056E-2</v>
      </c>
      <c r="AO125" s="35">
        <f t="shared" si="365"/>
        <v>-21.123716909778498</v>
      </c>
      <c r="AP125" s="35">
        <f t="shared" si="365"/>
        <v>2.7176927343316692</v>
      </c>
      <c r="AQ125" s="35">
        <f t="shared" si="365"/>
        <v>0</v>
      </c>
      <c r="AR125" s="35">
        <f t="shared" si="365"/>
        <v>0</v>
      </c>
      <c r="AS125" s="1"/>
      <c r="AT125" s="1"/>
      <c r="AU125" s="1"/>
      <c r="AV125" s="1"/>
      <c r="AW125" s="36">
        <v>728</v>
      </c>
      <c r="AX125" s="36">
        <v>686</v>
      </c>
      <c r="AY125" s="36">
        <v>46</v>
      </c>
      <c r="AZ125" s="36">
        <v>391</v>
      </c>
      <c r="BA125" s="36">
        <v>0</v>
      </c>
      <c r="BB125" s="36">
        <v>0</v>
      </c>
      <c r="BC125" s="1"/>
      <c r="BD125" s="1"/>
      <c r="BE125" s="35">
        <f t="shared" ref="BE125:BK125" si="366">(AW125/SUM($AW125:$BC125))*100</f>
        <v>39.330091842247434</v>
      </c>
      <c r="BF125" s="35">
        <f t="shared" si="366"/>
        <v>37.061048082117779</v>
      </c>
      <c r="BG125" s="35">
        <f t="shared" si="366"/>
        <v>2.4851431658562939</v>
      </c>
      <c r="BH125" s="35">
        <f t="shared" si="366"/>
        <v>21.123716909778498</v>
      </c>
      <c r="BI125" s="35">
        <f t="shared" si="366"/>
        <v>0</v>
      </c>
      <c r="BJ125" s="35">
        <f t="shared" si="366"/>
        <v>0</v>
      </c>
      <c r="BK125" s="35">
        <f t="shared" si="366"/>
        <v>0</v>
      </c>
      <c r="BL125" s="1"/>
    </row>
    <row r="126" spans="1:64" ht="13">
      <c r="A126" s="28" t="s">
        <v>149</v>
      </c>
      <c r="B126" s="62" t="str">
        <f>INDEX([1]Sheet2!$B:$B,MATCH(C126,[1]Sheet2!$A:$A,0))</f>
        <v>E05000064</v>
      </c>
      <c r="C126" s="28" t="s">
        <v>150</v>
      </c>
      <c r="D126" s="49"/>
      <c r="E126" s="30">
        <v>2</v>
      </c>
      <c r="F126" s="31">
        <v>2</v>
      </c>
      <c r="G126" s="32"/>
      <c r="H126" s="38"/>
      <c r="I126" s="32"/>
      <c r="J126" s="32"/>
      <c r="K126" s="32"/>
      <c r="L126" s="32"/>
      <c r="M126" s="10"/>
      <c r="N126" s="50"/>
      <c r="O126" s="50"/>
      <c r="P126" s="51">
        <v>1</v>
      </c>
      <c r="Q126" s="50"/>
      <c r="R126" s="50"/>
      <c r="S126" s="50"/>
      <c r="T126" s="50"/>
      <c r="U126" s="1"/>
      <c r="V126" s="28">
        <v>1833</v>
      </c>
      <c r="W126" s="28">
        <v>1060</v>
      </c>
      <c r="X126" s="33"/>
      <c r="Y126" s="28">
        <v>282</v>
      </c>
      <c r="Z126" s="33"/>
      <c r="AA126" s="34"/>
      <c r="AB126" s="34"/>
      <c r="AC126" s="1"/>
      <c r="AD126" s="35">
        <f t="shared" ref="AD126:AJ126" si="367">(V126/SUM($V126:$AB126))*100</f>
        <v>57.732283464566926</v>
      </c>
      <c r="AE126" s="35">
        <f t="shared" si="367"/>
        <v>33.385826771653541</v>
      </c>
      <c r="AF126" s="35">
        <f t="shared" si="367"/>
        <v>0</v>
      </c>
      <c r="AG126" s="35">
        <f t="shared" si="367"/>
        <v>8.881889763779526</v>
      </c>
      <c r="AH126" s="35">
        <f t="shared" si="367"/>
        <v>0</v>
      </c>
      <c r="AI126" s="35">
        <f t="shared" si="367"/>
        <v>0</v>
      </c>
      <c r="AJ126" s="35">
        <f t="shared" si="367"/>
        <v>0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13">
      <c r="A127" s="28" t="s">
        <v>149</v>
      </c>
      <c r="B127" s="62" t="str">
        <f>INDEX([1]Sheet2!$B:$B,MATCH(C127,[1]Sheet2!$A:$A,0))</f>
        <v>E05000065</v>
      </c>
      <c r="C127" s="28" t="s">
        <v>151</v>
      </c>
      <c r="D127" s="49"/>
      <c r="E127" s="30">
        <v>3</v>
      </c>
      <c r="F127" s="38"/>
      <c r="G127" s="31">
        <v>3</v>
      </c>
      <c r="H127" s="38"/>
      <c r="I127" s="32"/>
      <c r="J127" s="32"/>
      <c r="K127" s="32"/>
      <c r="L127" s="32"/>
      <c r="M127" s="10"/>
      <c r="N127" s="52"/>
      <c r="O127" s="53"/>
      <c r="P127" s="52"/>
      <c r="Q127" s="52"/>
      <c r="R127" s="53"/>
      <c r="S127" s="53"/>
      <c r="T127" s="53"/>
      <c r="U127" s="1"/>
      <c r="V127" s="28">
        <v>1457</v>
      </c>
      <c r="W127" s="28">
        <v>2403</v>
      </c>
      <c r="X127" s="33"/>
      <c r="Y127" s="33"/>
      <c r="Z127" s="33"/>
      <c r="AA127" s="34"/>
      <c r="AB127" s="34"/>
      <c r="AC127" s="1"/>
      <c r="AD127" s="35">
        <f t="shared" ref="AD127:AJ127" si="368">(V127/SUM($V127:$AB127))*100</f>
        <v>37.746113989637301</v>
      </c>
      <c r="AE127" s="35">
        <f t="shared" si="368"/>
        <v>62.253886010362692</v>
      </c>
      <c r="AF127" s="35">
        <f t="shared" si="368"/>
        <v>0</v>
      </c>
      <c r="AG127" s="35">
        <f t="shared" si="368"/>
        <v>0</v>
      </c>
      <c r="AH127" s="35">
        <f t="shared" si="368"/>
        <v>0</v>
      </c>
      <c r="AI127" s="35">
        <f t="shared" si="368"/>
        <v>0</v>
      </c>
      <c r="AJ127" s="35">
        <f t="shared" si="368"/>
        <v>0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13">
      <c r="A128" s="28" t="s">
        <v>149</v>
      </c>
      <c r="B128" s="62" t="e">
        <f>INDEX([1]Sheet2!$B:$B,MATCH(C128,[1]Sheet2!$A:$A,0))</f>
        <v>#N/A</v>
      </c>
      <c r="C128" s="28" t="s">
        <v>152</v>
      </c>
      <c r="D128" s="49"/>
      <c r="E128" s="30">
        <v>3</v>
      </c>
      <c r="F128" s="31">
        <v>3</v>
      </c>
      <c r="G128" s="32"/>
      <c r="H128" s="38"/>
      <c r="I128" s="32"/>
      <c r="J128" s="32"/>
      <c r="K128" s="32"/>
      <c r="L128" s="32"/>
      <c r="M128" s="10"/>
      <c r="N128" s="10"/>
      <c r="O128" s="10"/>
      <c r="P128" s="10"/>
      <c r="Q128" s="10"/>
      <c r="R128" s="10"/>
      <c r="S128" s="10"/>
      <c r="T128" s="10"/>
      <c r="U128" s="1"/>
      <c r="V128" s="28">
        <v>2806</v>
      </c>
      <c r="W128" s="28">
        <v>1280</v>
      </c>
      <c r="X128" s="28">
        <v>413</v>
      </c>
      <c r="Y128" s="28">
        <v>361</v>
      </c>
      <c r="Z128" s="33"/>
      <c r="AA128" s="34"/>
      <c r="AB128" s="34"/>
      <c r="AC128" s="1"/>
      <c r="AD128" s="35">
        <f t="shared" ref="AD128:AJ128" si="369">(V128/SUM($V128:$AB128))*100</f>
        <v>57.736625514403293</v>
      </c>
      <c r="AE128" s="35">
        <f t="shared" si="369"/>
        <v>26.337448559670783</v>
      </c>
      <c r="AF128" s="35">
        <f t="shared" si="369"/>
        <v>8.4979423868312747</v>
      </c>
      <c r="AG128" s="35">
        <f t="shared" si="369"/>
        <v>7.42798353909465</v>
      </c>
      <c r="AH128" s="35">
        <f t="shared" si="369"/>
        <v>0</v>
      </c>
      <c r="AI128" s="35">
        <f t="shared" si="369"/>
        <v>0</v>
      </c>
      <c r="AJ128" s="35">
        <f t="shared" si="369"/>
        <v>0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13">
      <c r="A129" s="28" t="s">
        <v>149</v>
      </c>
      <c r="B129" s="62" t="str">
        <f>INDEX([1]Sheet2!$B:$B,MATCH(C129,[1]Sheet2!$A:$A,0))</f>
        <v>E05000066</v>
      </c>
      <c r="C129" s="28" t="s">
        <v>153</v>
      </c>
      <c r="D129" s="49"/>
      <c r="E129" s="30">
        <v>3</v>
      </c>
      <c r="F129" s="31">
        <v>3</v>
      </c>
      <c r="G129" s="32"/>
      <c r="H129" s="38"/>
      <c r="I129" s="32"/>
      <c r="J129" s="32"/>
      <c r="K129" s="32"/>
      <c r="L129" s="32"/>
      <c r="M129" s="10"/>
      <c r="N129" s="10"/>
      <c r="O129" s="10"/>
      <c r="P129" s="10"/>
      <c r="Q129" s="10"/>
      <c r="R129" s="10"/>
      <c r="S129" s="10"/>
      <c r="T129" s="10"/>
      <c r="U129" s="1"/>
      <c r="V129" s="28">
        <v>2688</v>
      </c>
      <c r="W129" s="28">
        <v>1179</v>
      </c>
      <c r="X129" s="28">
        <v>530</v>
      </c>
      <c r="Y129" s="28">
        <v>611</v>
      </c>
      <c r="Z129" s="33"/>
      <c r="AA129" s="28">
        <v>809</v>
      </c>
      <c r="AB129" s="34"/>
      <c r="AC129" s="1"/>
      <c r="AD129" s="35">
        <f t="shared" ref="AD129:AJ129" si="370">(V129/SUM($V129:$AB129))*100</f>
        <v>46.209386281588451</v>
      </c>
      <c r="AE129" s="35">
        <f t="shared" si="370"/>
        <v>20.268179473955648</v>
      </c>
      <c r="AF129" s="35">
        <f t="shared" si="370"/>
        <v>9.1112257177239133</v>
      </c>
      <c r="AG129" s="35">
        <f t="shared" si="370"/>
        <v>10.503696063262851</v>
      </c>
      <c r="AH129" s="35">
        <f t="shared" si="370"/>
        <v>0</v>
      </c>
      <c r="AI129" s="35">
        <f t="shared" si="370"/>
        <v>13.907512463469143</v>
      </c>
      <c r="AJ129" s="35">
        <f t="shared" si="370"/>
        <v>0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13">
      <c r="A130" s="28" t="s">
        <v>149</v>
      </c>
      <c r="B130" s="62" t="str">
        <f>INDEX([1]Sheet2!$B:$B,MATCH(C130,[1]Sheet2!$A:$A,0))</f>
        <v>E05000067</v>
      </c>
      <c r="C130" s="28" t="s">
        <v>154</v>
      </c>
      <c r="D130" s="49"/>
      <c r="E130" s="30">
        <v>3</v>
      </c>
      <c r="F130" s="31">
        <v>3</v>
      </c>
      <c r="G130" s="32"/>
      <c r="H130" s="38"/>
      <c r="I130" s="32"/>
      <c r="J130" s="32"/>
      <c r="K130" s="32"/>
      <c r="L130" s="32"/>
      <c r="M130" s="10"/>
      <c r="N130" s="10"/>
      <c r="O130" s="10"/>
      <c r="P130" s="10"/>
      <c r="Q130" s="10"/>
      <c r="R130" s="10"/>
      <c r="S130" s="10"/>
      <c r="T130" s="10"/>
      <c r="U130" s="1"/>
      <c r="V130" s="28">
        <v>2835</v>
      </c>
      <c r="W130" s="28">
        <v>1098</v>
      </c>
      <c r="X130" s="28">
        <v>334</v>
      </c>
      <c r="Y130" s="28">
        <v>497</v>
      </c>
      <c r="Z130" s="33"/>
      <c r="AA130" s="34"/>
      <c r="AB130" s="34"/>
      <c r="AC130" s="1"/>
      <c r="AD130" s="35">
        <f t="shared" ref="AD130:AJ130" si="371">(V130/SUM($V130:$AB130))*100</f>
        <v>59.508816120906808</v>
      </c>
      <c r="AE130" s="35">
        <f t="shared" si="371"/>
        <v>23.047858942065492</v>
      </c>
      <c r="AF130" s="35">
        <f t="shared" si="371"/>
        <v>7.0109151973131816</v>
      </c>
      <c r="AG130" s="35">
        <f t="shared" si="371"/>
        <v>10.432409739714526</v>
      </c>
      <c r="AH130" s="35">
        <f t="shared" si="371"/>
        <v>0</v>
      </c>
      <c r="AI130" s="35">
        <f t="shared" si="371"/>
        <v>0</v>
      </c>
      <c r="AJ130" s="35">
        <f t="shared" si="371"/>
        <v>0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13">
      <c r="A131" s="28" t="s">
        <v>149</v>
      </c>
      <c r="B131" s="62" t="str">
        <f>INDEX([1]Sheet2!$B:$B,MATCH(C131,[1]Sheet2!$A:$A,0))</f>
        <v>E05000071</v>
      </c>
      <c r="C131" s="28" t="s">
        <v>155</v>
      </c>
      <c r="D131" s="49"/>
      <c r="E131" s="30">
        <v>3</v>
      </c>
      <c r="F131" s="31">
        <v>3</v>
      </c>
      <c r="G131" s="32"/>
      <c r="H131" s="38"/>
      <c r="I131" s="32"/>
      <c r="J131" s="32"/>
      <c r="K131" s="32"/>
      <c r="L131" s="32"/>
      <c r="M131" s="10"/>
      <c r="N131" s="10"/>
      <c r="O131" s="10"/>
      <c r="P131" s="10"/>
      <c r="Q131" s="10"/>
      <c r="R131" s="10"/>
      <c r="S131" s="10"/>
      <c r="T131" s="10"/>
      <c r="U131" s="1"/>
      <c r="V131" s="28">
        <v>1958</v>
      </c>
      <c r="W131" s="28">
        <v>1489</v>
      </c>
      <c r="X131" s="28">
        <v>375</v>
      </c>
      <c r="Y131" s="28">
        <v>460</v>
      </c>
      <c r="Z131" s="33"/>
      <c r="AA131" s="34"/>
      <c r="AB131" s="34"/>
      <c r="AC131" s="1"/>
      <c r="AD131" s="35">
        <f t="shared" ref="AD131:AJ131" si="372">(V131/SUM($V131:$AB131))*100</f>
        <v>45.726296123306867</v>
      </c>
      <c r="AE131" s="35">
        <f t="shared" si="372"/>
        <v>34.773470340962163</v>
      </c>
      <c r="AF131" s="35">
        <f t="shared" si="372"/>
        <v>8.7575899112564226</v>
      </c>
      <c r="AG131" s="35">
        <f t="shared" si="372"/>
        <v>10.742643624474544</v>
      </c>
      <c r="AH131" s="35">
        <f t="shared" si="372"/>
        <v>0</v>
      </c>
      <c r="AI131" s="35">
        <f t="shared" si="372"/>
        <v>0</v>
      </c>
      <c r="AJ131" s="35">
        <f t="shared" si="372"/>
        <v>0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13">
      <c r="A132" s="28" t="s">
        <v>149</v>
      </c>
      <c r="B132" s="62" t="e">
        <f>INDEX([1]Sheet2!$B:$B,MATCH(C132,[1]Sheet2!$A:$A,0))</f>
        <v>#N/A</v>
      </c>
      <c r="C132" s="28" t="s">
        <v>156</v>
      </c>
      <c r="D132" s="49"/>
      <c r="E132" s="30">
        <v>3</v>
      </c>
      <c r="F132" s="31">
        <v>3</v>
      </c>
      <c r="G132" s="32"/>
      <c r="H132" s="38"/>
      <c r="I132" s="32"/>
      <c r="J132" s="32"/>
      <c r="K132" s="32"/>
      <c r="L132" s="32"/>
      <c r="M132" s="10"/>
      <c r="N132" s="10"/>
      <c r="O132" s="10"/>
      <c r="P132" s="10"/>
      <c r="Q132" s="10"/>
      <c r="R132" s="10"/>
      <c r="S132" s="10"/>
      <c r="T132" s="10"/>
      <c r="U132" s="1"/>
      <c r="V132" s="28">
        <v>2922</v>
      </c>
      <c r="W132" s="28">
        <v>1482</v>
      </c>
      <c r="X132" s="28">
        <v>440</v>
      </c>
      <c r="Y132" s="33"/>
      <c r="Z132" s="33"/>
      <c r="AA132" s="34"/>
      <c r="AB132" s="34"/>
      <c r="AC132" s="1"/>
      <c r="AD132" s="35">
        <f t="shared" ref="AD132:AJ132" si="373">(V132/SUM($V132:$AB132))*100</f>
        <v>60.32204789430223</v>
      </c>
      <c r="AE132" s="35">
        <f t="shared" si="373"/>
        <v>30.594549958711809</v>
      </c>
      <c r="AF132" s="35">
        <f t="shared" si="373"/>
        <v>9.0834021469859625</v>
      </c>
      <c r="AG132" s="35">
        <f t="shared" si="373"/>
        <v>0</v>
      </c>
      <c r="AH132" s="35">
        <f t="shared" si="373"/>
        <v>0</v>
      </c>
      <c r="AI132" s="35">
        <f t="shared" si="373"/>
        <v>0</v>
      </c>
      <c r="AJ132" s="35">
        <f t="shared" si="373"/>
        <v>0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13">
      <c r="A133" s="28" t="s">
        <v>149</v>
      </c>
      <c r="B133" s="62" t="str">
        <f>INDEX([1]Sheet2!$B:$B,MATCH(C133,[1]Sheet2!$A:$A,0))</f>
        <v>E05000074</v>
      </c>
      <c r="C133" s="28" t="s">
        <v>157</v>
      </c>
      <c r="D133" s="49"/>
      <c r="E133" s="30">
        <v>3</v>
      </c>
      <c r="F133" s="31">
        <v>3</v>
      </c>
      <c r="G133" s="32"/>
      <c r="H133" s="38"/>
      <c r="I133" s="32"/>
      <c r="J133" s="32"/>
      <c r="K133" s="32"/>
      <c r="L133" s="32"/>
      <c r="M133" s="10"/>
      <c r="N133" s="10"/>
      <c r="O133" s="10"/>
      <c r="P133" s="10"/>
      <c r="Q133" s="10"/>
      <c r="R133" s="10"/>
      <c r="S133" s="10"/>
      <c r="T133" s="10"/>
      <c r="U133" s="1"/>
      <c r="V133" s="28">
        <v>2473</v>
      </c>
      <c r="W133" s="28">
        <v>1727</v>
      </c>
      <c r="X133" s="33"/>
      <c r="Y133" s="33"/>
      <c r="Z133" s="33"/>
      <c r="AA133" s="34"/>
      <c r="AB133" s="28">
        <v>398</v>
      </c>
      <c r="AC133" s="1"/>
      <c r="AD133" s="35">
        <f t="shared" ref="AD133:AJ133" si="374">(V133/SUM($V133:$AB133))*100</f>
        <v>53.784254023488472</v>
      </c>
      <c r="AE133" s="35">
        <f t="shared" si="374"/>
        <v>37.559808612440193</v>
      </c>
      <c r="AF133" s="35">
        <f t="shared" si="374"/>
        <v>0</v>
      </c>
      <c r="AG133" s="35">
        <f t="shared" si="374"/>
        <v>0</v>
      </c>
      <c r="AH133" s="35">
        <f t="shared" si="374"/>
        <v>0</v>
      </c>
      <c r="AI133" s="35">
        <f t="shared" si="374"/>
        <v>0</v>
      </c>
      <c r="AJ133" s="35">
        <f t="shared" si="374"/>
        <v>8.6559373640713346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13">
      <c r="A134" s="28" t="s">
        <v>149</v>
      </c>
      <c r="B134" s="62" t="str">
        <f>INDEX([1]Sheet2!$B:$B,MATCH(C134,[1]Sheet2!$A:$A,0))</f>
        <v>E05000075</v>
      </c>
      <c r="C134" s="28" t="s">
        <v>158</v>
      </c>
      <c r="D134" s="49"/>
      <c r="E134" s="30">
        <v>2</v>
      </c>
      <c r="F134" s="38"/>
      <c r="G134" s="31">
        <v>2</v>
      </c>
      <c r="H134" s="38"/>
      <c r="I134" s="32"/>
      <c r="J134" s="32"/>
      <c r="K134" s="32"/>
      <c r="L134" s="32"/>
      <c r="M134" s="10"/>
      <c r="N134" s="10"/>
      <c r="O134" s="10"/>
      <c r="P134" s="10"/>
      <c r="Q134" s="10"/>
      <c r="R134" s="10"/>
      <c r="S134" s="10"/>
      <c r="T134" s="10"/>
      <c r="U134" s="1"/>
      <c r="V134" s="28">
        <v>747</v>
      </c>
      <c r="W134" s="28">
        <v>1463</v>
      </c>
      <c r="X134" s="33"/>
      <c r="Y134" s="33"/>
      <c r="Z134" s="33"/>
      <c r="AA134" s="34"/>
      <c r="AB134" s="28">
        <v>154</v>
      </c>
      <c r="AC134" s="1"/>
      <c r="AD134" s="35">
        <f t="shared" ref="AD134:AJ134" si="375">(V134/SUM($V134:$AB134))*100</f>
        <v>31.598984771573601</v>
      </c>
      <c r="AE134" s="35">
        <f t="shared" si="375"/>
        <v>61.886632825719126</v>
      </c>
      <c r="AF134" s="35">
        <f t="shared" si="375"/>
        <v>0</v>
      </c>
      <c r="AG134" s="35">
        <f t="shared" si="375"/>
        <v>0</v>
      </c>
      <c r="AH134" s="35">
        <f t="shared" si="375"/>
        <v>0</v>
      </c>
      <c r="AI134" s="35">
        <f t="shared" si="375"/>
        <v>0</v>
      </c>
      <c r="AJ134" s="35">
        <f t="shared" si="375"/>
        <v>6.5143824027072768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13">
      <c r="A135" s="28" t="s">
        <v>149</v>
      </c>
      <c r="B135" s="62" t="str">
        <f>INDEX([1]Sheet2!$B:$B,MATCH(C135,[1]Sheet2!$A:$A,0))</f>
        <v>E05000076</v>
      </c>
      <c r="C135" s="28" t="s">
        <v>159</v>
      </c>
      <c r="D135" s="49"/>
      <c r="E135" s="30">
        <v>3</v>
      </c>
      <c r="F135" s="31">
        <v>3</v>
      </c>
      <c r="G135" s="32"/>
      <c r="H135" s="38"/>
      <c r="I135" s="32"/>
      <c r="J135" s="32"/>
      <c r="K135" s="32"/>
      <c r="L135" s="32"/>
      <c r="M135" s="10"/>
      <c r="N135" s="10"/>
      <c r="O135" s="10"/>
      <c r="P135" s="10"/>
      <c r="Q135" s="10"/>
      <c r="R135" s="10"/>
      <c r="S135" s="10"/>
      <c r="T135" s="10"/>
      <c r="U135" s="1"/>
      <c r="V135" s="28">
        <v>2641</v>
      </c>
      <c r="W135" s="28">
        <v>1437</v>
      </c>
      <c r="X135" s="28">
        <v>233</v>
      </c>
      <c r="Y135" s="28">
        <v>426</v>
      </c>
      <c r="Z135" s="28">
        <v>420</v>
      </c>
      <c r="AA135" s="34"/>
      <c r="AB135" s="28">
        <v>101</v>
      </c>
      <c r="AC135" s="1"/>
      <c r="AD135" s="35">
        <f t="shared" ref="AD135:AJ135" si="376">(V135/SUM($V135:$AB135))*100</f>
        <v>50.228223659186</v>
      </c>
      <c r="AE135" s="35">
        <f t="shared" si="376"/>
        <v>27.32978318752377</v>
      </c>
      <c r="AF135" s="35">
        <f t="shared" si="376"/>
        <v>4.4313427158615442</v>
      </c>
      <c r="AG135" s="35">
        <f t="shared" si="376"/>
        <v>8.1019399011030799</v>
      </c>
      <c r="AH135" s="35">
        <f t="shared" si="376"/>
        <v>7.9878280715100791</v>
      </c>
      <c r="AI135" s="35">
        <f t="shared" si="376"/>
        <v>0</v>
      </c>
      <c r="AJ135" s="35">
        <f t="shared" si="376"/>
        <v>1.9208824648155192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13">
      <c r="A136" s="28" t="s">
        <v>149</v>
      </c>
      <c r="B136" s="62" t="str">
        <f>INDEX([1]Sheet2!$B:$B,MATCH(C136,[1]Sheet2!$A:$A,0))</f>
        <v>E05000078</v>
      </c>
      <c r="C136" s="28" t="s">
        <v>160</v>
      </c>
      <c r="D136" s="49"/>
      <c r="E136" s="30">
        <v>2</v>
      </c>
      <c r="F136" s="31">
        <v>2</v>
      </c>
      <c r="G136" s="32"/>
      <c r="H136" s="38"/>
      <c r="I136" s="32"/>
      <c r="J136" s="32"/>
      <c r="K136" s="32"/>
      <c r="L136" s="32"/>
      <c r="M136" s="10"/>
      <c r="N136" s="10"/>
      <c r="O136" s="10"/>
      <c r="P136" s="10"/>
      <c r="Q136" s="10"/>
      <c r="R136" s="10"/>
      <c r="S136" s="10"/>
      <c r="T136" s="10"/>
      <c r="U136" s="1"/>
      <c r="V136" s="28">
        <v>2038</v>
      </c>
      <c r="W136" s="28">
        <v>868</v>
      </c>
      <c r="X136" s="28">
        <v>353</v>
      </c>
      <c r="Y136" s="28">
        <v>212</v>
      </c>
      <c r="Z136" s="33"/>
      <c r="AA136" s="34"/>
      <c r="AB136" s="34"/>
      <c r="AC136" s="1"/>
      <c r="AD136" s="35">
        <f t="shared" ref="AD136:AJ136" si="377">(V136/SUM($V136:$AB136))*100</f>
        <v>58.71506770383175</v>
      </c>
      <c r="AE136" s="35">
        <f t="shared" si="377"/>
        <v>25.007202535292421</v>
      </c>
      <c r="AF136" s="35">
        <f t="shared" si="377"/>
        <v>10.169979832901181</v>
      </c>
      <c r="AG136" s="35">
        <f t="shared" si="377"/>
        <v>6.1077499279746466</v>
      </c>
      <c r="AH136" s="35">
        <f t="shared" si="377"/>
        <v>0</v>
      </c>
      <c r="AI136" s="35">
        <f t="shared" si="377"/>
        <v>0</v>
      </c>
      <c r="AJ136" s="35">
        <f t="shared" si="377"/>
        <v>0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13">
      <c r="A137" s="28" t="s">
        <v>149</v>
      </c>
      <c r="B137" s="62" t="str">
        <f>INDEX([1]Sheet2!$B:$B,MATCH(C137,[1]Sheet2!$A:$A,0))</f>
        <v>E05000080</v>
      </c>
      <c r="C137" s="28" t="s">
        <v>161</v>
      </c>
      <c r="D137" s="49"/>
      <c r="E137" s="30">
        <v>2</v>
      </c>
      <c r="F137" s="31">
        <v>1</v>
      </c>
      <c r="G137" s="31">
        <v>1</v>
      </c>
      <c r="H137" s="38"/>
      <c r="I137" s="32"/>
      <c r="J137" s="32"/>
      <c r="K137" s="32"/>
      <c r="L137" s="32"/>
      <c r="M137" s="10"/>
      <c r="N137" s="10"/>
      <c r="O137" s="10"/>
      <c r="P137" s="10"/>
      <c r="Q137" s="10"/>
      <c r="R137" s="10"/>
      <c r="S137" s="10"/>
      <c r="T137" s="10"/>
      <c r="U137" s="1"/>
      <c r="V137" s="28">
        <v>1419</v>
      </c>
      <c r="W137" s="28">
        <v>1333</v>
      </c>
      <c r="X137" s="28">
        <v>215</v>
      </c>
      <c r="Y137" s="33"/>
      <c r="Z137" s="33"/>
      <c r="AA137" s="34"/>
      <c r="AB137" s="28">
        <v>160</v>
      </c>
      <c r="AC137" s="1"/>
      <c r="AD137" s="35">
        <f t="shared" ref="AD137:AJ137" si="378">(V137/SUM($V137:$AB137))*100</f>
        <v>45.378957467220978</v>
      </c>
      <c r="AE137" s="35">
        <f t="shared" si="378"/>
        <v>42.628717620722739</v>
      </c>
      <c r="AF137" s="35">
        <f t="shared" si="378"/>
        <v>6.8755996162456032</v>
      </c>
      <c r="AG137" s="35">
        <f t="shared" si="378"/>
        <v>0</v>
      </c>
      <c r="AH137" s="35">
        <f t="shared" si="378"/>
        <v>0</v>
      </c>
      <c r="AI137" s="35">
        <f t="shared" si="378"/>
        <v>0</v>
      </c>
      <c r="AJ137" s="35">
        <f t="shared" si="378"/>
        <v>5.1167252958106815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13">
      <c r="A138" s="28" t="s">
        <v>149</v>
      </c>
      <c r="B138" s="62" t="str">
        <f>INDEX([1]Sheet2!$B:$B,MATCH(C138,[1]Sheet2!$A:$A,0))</f>
        <v>E05000083</v>
      </c>
      <c r="C138" s="28" t="s">
        <v>162</v>
      </c>
      <c r="D138" s="49"/>
      <c r="E138" s="30">
        <v>3</v>
      </c>
      <c r="F138" s="31">
        <v>3</v>
      </c>
      <c r="G138" s="32"/>
      <c r="H138" s="38"/>
      <c r="I138" s="32"/>
      <c r="J138" s="32"/>
      <c r="K138" s="32"/>
      <c r="L138" s="32"/>
      <c r="M138" s="10"/>
      <c r="N138" s="10"/>
      <c r="O138" s="10"/>
      <c r="P138" s="10"/>
      <c r="Q138" s="10"/>
      <c r="R138" s="10"/>
      <c r="S138" s="10"/>
      <c r="T138" s="10"/>
      <c r="U138" s="1"/>
      <c r="V138" s="28">
        <v>2957</v>
      </c>
      <c r="W138" s="28">
        <v>1095</v>
      </c>
      <c r="X138" s="28">
        <v>366</v>
      </c>
      <c r="Y138" s="28">
        <v>296</v>
      </c>
      <c r="Z138" s="28">
        <v>450</v>
      </c>
      <c r="AA138" s="34"/>
      <c r="AB138" s="28">
        <v>212</v>
      </c>
      <c r="AC138" s="1"/>
      <c r="AD138" s="35">
        <f t="shared" ref="AD138:AJ138" si="379">(V138/SUM($V138:$AB138))*100</f>
        <v>55.003720238095234</v>
      </c>
      <c r="AE138" s="35">
        <f t="shared" si="379"/>
        <v>20.368303571428573</v>
      </c>
      <c r="AF138" s="35">
        <f t="shared" si="379"/>
        <v>6.8080357142857135</v>
      </c>
      <c r="AG138" s="35">
        <f t="shared" si="379"/>
        <v>5.5059523809523805</v>
      </c>
      <c r="AH138" s="35">
        <f t="shared" si="379"/>
        <v>8.3705357142857135</v>
      </c>
      <c r="AI138" s="35">
        <f t="shared" si="379"/>
        <v>0</v>
      </c>
      <c r="AJ138" s="35">
        <f t="shared" si="379"/>
        <v>3.9434523809523809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13">
      <c r="A139" s="28" t="s">
        <v>149</v>
      </c>
      <c r="B139" s="62" t="e">
        <f>INDEX([1]Sheet2!$B:$B,MATCH(C139,[1]Sheet2!$A:$A,0))</f>
        <v>#N/A</v>
      </c>
      <c r="C139" s="28" t="s">
        <v>163</v>
      </c>
      <c r="D139" s="49"/>
      <c r="E139" s="30">
        <v>2</v>
      </c>
      <c r="F139" s="38"/>
      <c r="G139" s="31">
        <v>2</v>
      </c>
      <c r="H139" s="38"/>
      <c r="I139" s="32"/>
      <c r="J139" s="32"/>
      <c r="K139" s="32"/>
      <c r="L139" s="32"/>
      <c r="M139" s="10"/>
      <c r="N139" s="10"/>
      <c r="O139" s="10"/>
      <c r="P139" s="10"/>
      <c r="Q139" s="10"/>
      <c r="R139" s="10"/>
      <c r="S139" s="10"/>
      <c r="T139" s="10"/>
      <c r="U139" s="1"/>
      <c r="V139" s="28">
        <v>668</v>
      </c>
      <c r="W139" s="28">
        <v>1291</v>
      </c>
      <c r="X139" s="33"/>
      <c r="Y139" s="28">
        <v>305</v>
      </c>
      <c r="Z139" s="28">
        <v>289</v>
      </c>
      <c r="AA139" s="34"/>
      <c r="AB139" s="34"/>
      <c r="AC139" s="1"/>
      <c r="AD139" s="35">
        <f t="shared" ref="AD139:AJ139" si="380">(V139/SUM($V139:$AB139))*100</f>
        <v>26.165295730513122</v>
      </c>
      <c r="AE139" s="35">
        <f t="shared" si="380"/>
        <v>50.567959263611442</v>
      </c>
      <c r="AF139" s="35">
        <f t="shared" si="380"/>
        <v>0</v>
      </c>
      <c r="AG139" s="35">
        <f t="shared" si="380"/>
        <v>11.946729338033686</v>
      </c>
      <c r="AH139" s="35">
        <f t="shared" si="380"/>
        <v>11.320015667841755</v>
      </c>
      <c r="AI139" s="35">
        <f t="shared" si="380"/>
        <v>0</v>
      </c>
      <c r="AJ139" s="35">
        <f t="shared" si="380"/>
        <v>0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13">
      <c r="A140" s="28" t="s">
        <v>149</v>
      </c>
      <c r="B140" s="62" t="e">
        <f>INDEX([1]Sheet2!$B:$B,MATCH(C140,[1]Sheet2!$A:$A,0))</f>
        <v>#N/A</v>
      </c>
      <c r="C140" s="28" t="s">
        <v>164</v>
      </c>
      <c r="D140" s="49"/>
      <c r="E140" s="30">
        <v>2</v>
      </c>
      <c r="F140" s="31">
        <v>2</v>
      </c>
      <c r="G140" s="32"/>
      <c r="H140" s="38"/>
      <c r="I140" s="32"/>
      <c r="J140" s="32"/>
      <c r="K140" s="32"/>
      <c r="L140" s="32"/>
      <c r="M140" s="10"/>
      <c r="N140" s="10"/>
      <c r="O140" s="10"/>
      <c r="P140" s="10"/>
      <c r="Q140" s="10"/>
      <c r="R140" s="10"/>
      <c r="S140" s="10"/>
      <c r="T140" s="10"/>
      <c r="U140" s="1"/>
      <c r="V140" s="28">
        <v>2273</v>
      </c>
      <c r="W140" s="28">
        <v>788</v>
      </c>
      <c r="X140" s="28">
        <v>328</v>
      </c>
      <c r="Y140" s="33"/>
      <c r="Z140" s="33"/>
      <c r="AA140" s="34"/>
      <c r="AB140" s="34"/>
      <c r="AC140" s="1"/>
      <c r="AD140" s="35">
        <f t="shared" ref="AD140:AJ140" si="381">(V140/SUM($V140:$AB140))*100</f>
        <v>67.069932133372674</v>
      </c>
      <c r="AE140" s="35">
        <f t="shared" si="381"/>
        <v>23.251696665683092</v>
      </c>
      <c r="AF140" s="35">
        <f t="shared" si="381"/>
        <v>9.6783712009442322</v>
      </c>
      <c r="AG140" s="35">
        <f t="shared" si="381"/>
        <v>0</v>
      </c>
      <c r="AH140" s="35">
        <f t="shared" si="381"/>
        <v>0</v>
      </c>
      <c r="AI140" s="35">
        <f t="shared" si="381"/>
        <v>0</v>
      </c>
      <c r="AJ140" s="35">
        <f t="shared" si="381"/>
        <v>0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13">
      <c r="A141" s="28" t="s">
        <v>149</v>
      </c>
      <c r="B141" s="62" t="str">
        <f>INDEX([1]Sheet2!$B:$B,MATCH(C141,[1]Sheet2!$A:$A,0))</f>
        <v>E05000084</v>
      </c>
      <c r="C141" s="28" t="s">
        <v>165</v>
      </c>
      <c r="D141" s="49"/>
      <c r="E141" s="30">
        <v>3</v>
      </c>
      <c r="F141" s="38"/>
      <c r="G141" s="31">
        <v>3</v>
      </c>
      <c r="H141" s="38"/>
      <c r="I141" s="32"/>
      <c r="J141" s="32"/>
      <c r="K141" s="32"/>
      <c r="L141" s="32"/>
      <c r="M141" s="10"/>
      <c r="N141" s="10"/>
      <c r="O141" s="10"/>
      <c r="P141" s="10"/>
      <c r="Q141" s="10"/>
      <c r="R141" s="10"/>
      <c r="S141" s="10"/>
      <c r="T141" s="10"/>
      <c r="U141" s="1"/>
      <c r="V141" s="28">
        <v>661</v>
      </c>
      <c r="W141" s="28">
        <v>1932</v>
      </c>
      <c r="X141" s="33"/>
      <c r="Y141" s="33"/>
      <c r="Z141" s="33"/>
      <c r="AA141" s="34"/>
      <c r="AB141" s="28">
        <v>270</v>
      </c>
      <c r="AC141" s="1"/>
      <c r="AD141" s="35">
        <f t="shared" ref="AD141:AJ141" si="382">(V141/SUM($V141:$AB141))*100</f>
        <v>23.087670275934336</v>
      </c>
      <c r="AE141" s="35">
        <f t="shared" si="382"/>
        <v>67.481662591687041</v>
      </c>
      <c r="AF141" s="35">
        <f t="shared" si="382"/>
        <v>0</v>
      </c>
      <c r="AG141" s="35">
        <f t="shared" si="382"/>
        <v>0</v>
      </c>
      <c r="AH141" s="35">
        <f t="shared" si="382"/>
        <v>0</v>
      </c>
      <c r="AI141" s="35">
        <f t="shared" si="382"/>
        <v>0</v>
      </c>
      <c r="AJ141" s="35">
        <f t="shared" si="382"/>
        <v>9.4306671323786251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13">
      <c r="A142" s="28" t="s">
        <v>149</v>
      </c>
      <c r="B142" s="62" t="str">
        <f>INDEX([1]Sheet2!$B:$B,MATCH(C142,[1]Sheet2!$A:$A,0))</f>
        <v>E05009001</v>
      </c>
      <c r="C142" s="28" t="s">
        <v>166</v>
      </c>
      <c r="D142" s="49"/>
      <c r="E142" s="30">
        <v>3</v>
      </c>
      <c r="F142" s="31">
        <v>3</v>
      </c>
      <c r="G142" s="32"/>
      <c r="H142" s="38"/>
      <c r="I142" s="32"/>
      <c r="J142" s="32"/>
      <c r="K142" s="32"/>
      <c r="L142" s="32"/>
      <c r="M142" s="10"/>
      <c r="N142" s="10"/>
      <c r="O142" s="10"/>
      <c r="P142" s="10"/>
      <c r="Q142" s="10"/>
      <c r="R142" s="10"/>
      <c r="S142" s="10"/>
      <c r="T142" s="10"/>
      <c r="U142" s="1"/>
      <c r="V142" s="28">
        <v>2831</v>
      </c>
      <c r="W142" s="28">
        <v>1639</v>
      </c>
      <c r="X142" s="28">
        <v>390</v>
      </c>
      <c r="Y142" s="28">
        <v>438</v>
      </c>
      <c r="Z142" s="33"/>
      <c r="AA142" s="34"/>
      <c r="AB142" s="34"/>
      <c r="AC142" s="1"/>
      <c r="AD142" s="35">
        <f t="shared" ref="AD142:AJ142" si="383">(V142/SUM($V142:$AB142))*100</f>
        <v>53.435258588146475</v>
      </c>
      <c r="AE142" s="35">
        <f t="shared" si="383"/>
        <v>30.936202340505854</v>
      </c>
      <c r="AF142" s="35">
        <f t="shared" si="383"/>
        <v>7.3612684031710076</v>
      </c>
      <c r="AG142" s="35">
        <f t="shared" si="383"/>
        <v>8.2672706681766712</v>
      </c>
      <c r="AH142" s="35">
        <f t="shared" si="383"/>
        <v>0</v>
      </c>
      <c r="AI142" s="35">
        <f t="shared" si="383"/>
        <v>0</v>
      </c>
      <c r="AJ142" s="35">
        <f t="shared" si="383"/>
        <v>0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13">
      <c r="A143" s="28" t="s">
        <v>167</v>
      </c>
      <c r="B143" s="62" t="e">
        <f>INDEX([1]Sheet2!$B:$B,MATCH(C143,[1]Sheet2!$A:$A,0))</f>
        <v>#N/A</v>
      </c>
      <c r="C143" s="28" t="s">
        <v>168</v>
      </c>
      <c r="D143" s="29"/>
      <c r="E143" s="30">
        <v>3</v>
      </c>
      <c r="F143" s="31">
        <v>1</v>
      </c>
      <c r="G143" s="31">
        <v>2</v>
      </c>
      <c r="H143" s="38"/>
      <c r="I143" s="32"/>
      <c r="J143" s="32"/>
      <c r="K143" s="32"/>
      <c r="L143" s="32"/>
      <c r="M143" s="10"/>
      <c r="N143" s="32"/>
      <c r="O143" s="32"/>
      <c r="P143" s="32"/>
      <c r="Q143" s="32"/>
      <c r="R143" s="32"/>
      <c r="S143" s="32"/>
      <c r="T143" s="32"/>
      <c r="U143" s="1"/>
      <c r="V143" s="28">
        <v>1206</v>
      </c>
      <c r="W143" s="28">
        <v>1273</v>
      </c>
      <c r="X143" s="33"/>
      <c r="Y143" s="33"/>
      <c r="Z143" s="33"/>
      <c r="AA143" s="34"/>
      <c r="AB143" s="34"/>
      <c r="AC143" s="1"/>
      <c r="AD143" s="35">
        <f t="shared" ref="AD143:AJ143" si="384">(V143/SUM($V143:$AB143))*100</f>
        <v>48.648648648648653</v>
      </c>
      <c r="AE143" s="35">
        <f t="shared" si="384"/>
        <v>51.351351351351347</v>
      </c>
      <c r="AF143" s="35">
        <f t="shared" si="384"/>
        <v>0</v>
      </c>
      <c r="AG143" s="35">
        <f t="shared" si="384"/>
        <v>0</v>
      </c>
      <c r="AH143" s="35">
        <f t="shared" si="384"/>
        <v>0</v>
      </c>
      <c r="AI143" s="35">
        <f t="shared" si="384"/>
        <v>0</v>
      </c>
      <c r="AJ143" s="35">
        <f t="shared" si="384"/>
        <v>0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13">
      <c r="A144" s="28" t="s">
        <v>167</v>
      </c>
      <c r="B144" s="62" t="e">
        <f>INDEX([1]Sheet2!$B:$B,MATCH(C144,[1]Sheet2!$A:$A,0))</f>
        <v>#N/A</v>
      </c>
      <c r="C144" s="28" t="s">
        <v>169</v>
      </c>
      <c r="D144" s="29"/>
      <c r="E144" s="30">
        <v>3</v>
      </c>
      <c r="F144" s="31">
        <v>3</v>
      </c>
      <c r="G144" s="32"/>
      <c r="H144" s="38"/>
      <c r="I144" s="32"/>
      <c r="J144" s="32"/>
      <c r="K144" s="32"/>
      <c r="L144" s="32"/>
      <c r="M144" s="10"/>
      <c r="N144" s="32"/>
      <c r="O144" s="32"/>
      <c r="P144" s="32"/>
      <c r="Q144" s="32"/>
      <c r="R144" s="32"/>
      <c r="S144" s="32"/>
      <c r="T144" s="32"/>
      <c r="U144" s="1"/>
      <c r="V144" s="28">
        <v>1055</v>
      </c>
      <c r="W144" s="28">
        <v>645</v>
      </c>
      <c r="X144" s="33"/>
      <c r="Y144" s="33"/>
      <c r="Z144" s="33"/>
      <c r="AA144" s="34"/>
      <c r="AB144" s="34"/>
      <c r="AC144" s="1"/>
      <c r="AD144" s="35">
        <f t="shared" ref="AD144:AJ144" si="385">(V144/SUM($V144:$AB144))*100</f>
        <v>62.058823529411768</v>
      </c>
      <c r="AE144" s="35">
        <f t="shared" si="385"/>
        <v>37.941176470588232</v>
      </c>
      <c r="AF144" s="35">
        <f t="shared" si="385"/>
        <v>0</v>
      </c>
      <c r="AG144" s="35">
        <f t="shared" si="385"/>
        <v>0</v>
      </c>
      <c r="AH144" s="35">
        <f t="shared" si="385"/>
        <v>0</v>
      </c>
      <c r="AI144" s="35">
        <f t="shared" si="385"/>
        <v>0</v>
      </c>
      <c r="AJ144" s="35">
        <f t="shared" si="385"/>
        <v>0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13">
      <c r="A145" s="28" t="s">
        <v>167</v>
      </c>
      <c r="B145" s="62" t="e">
        <f>INDEX([1]Sheet2!$B:$B,MATCH(C145,[1]Sheet2!$A:$A,0))</f>
        <v>#N/A</v>
      </c>
      <c r="C145" s="28" t="s">
        <v>170</v>
      </c>
      <c r="D145" s="29"/>
      <c r="E145" s="30">
        <v>3</v>
      </c>
      <c r="F145" s="38"/>
      <c r="G145" s="31">
        <v>2</v>
      </c>
      <c r="H145" s="31">
        <v>1</v>
      </c>
      <c r="I145" s="32"/>
      <c r="J145" s="32"/>
      <c r="K145" s="32"/>
      <c r="L145" s="32"/>
      <c r="M145" s="10"/>
      <c r="N145" s="32"/>
      <c r="O145" s="32"/>
      <c r="P145" s="32"/>
      <c r="Q145" s="32"/>
      <c r="R145" s="32"/>
      <c r="S145" s="32"/>
      <c r="T145" s="32"/>
      <c r="U145" s="1"/>
      <c r="V145" s="28">
        <v>341</v>
      </c>
      <c r="W145" s="28">
        <v>828</v>
      </c>
      <c r="X145" s="28">
        <v>800</v>
      </c>
      <c r="Y145" s="33"/>
      <c r="Z145" s="33"/>
      <c r="AA145" s="34"/>
      <c r="AB145" s="34"/>
      <c r="AC145" s="1"/>
      <c r="AD145" s="35">
        <f t="shared" ref="AD145:AJ145" si="386">(V145/SUM($V145:$AB145))*100</f>
        <v>17.318435754189945</v>
      </c>
      <c r="AE145" s="35">
        <f t="shared" si="386"/>
        <v>42.051802945657698</v>
      </c>
      <c r="AF145" s="35">
        <f t="shared" si="386"/>
        <v>40.62976130015236</v>
      </c>
      <c r="AG145" s="35">
        <f t="shared" si="386"/>
        <v>0</v>
      </c>
      <c r="AH145" s="35">
        <f t="shared" si="386"/>
        <v>0</v>
      </c>
      <c r="AI145" s="35">
        <f t="shared" si="386"/>
        <v>0</v>
      </c>
      <c r="AJ145" s="35">
        <f t="shared" si="386"/>
        <v>0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13">
      <c r="A146" s="28" t="s">
        <v>167</v>
      </c>
      <c r="B146" s="62" t="e">
        <f>INDEX([1]Sheet2!$B:$B,MATCH(C146,[1]Sheet2!$A:$A,0))</f>
        <v>#N/A</v>
      </c>
      <c r="C146" s="28" t="s">
        <v>171</v>
      </c>
      <c r="D146" s="29"/>
      <c r="E146" s="30">
        <v>3</v>
      </c>
      <c r="F146" s="31">
        <v>3</v>
      </c>
      <c r="G146" s="32"/>
      <c r="H146" s="38"/>
      <c r="I146" s="32"/>
      <c r="J146" s="32"/>
      <c r="K146" s="32"/>
      <c r="L146" s="32"/>
      <c r="M146" s="10"/>
      <c r="N146" s="32"/>
      <c r="O146" s="32"/>
      <c r="P146" s="32"/>
      <c r="Q146" s="32"/>
      <c r="R146" s="32"/>
      <c r="S146" s="32"/>
      <c r="T146" s="32"/>
      <c r="U146" s="1"/>
      <c r="V146" s="28">
        <v>934</v>
      </c>
      <c r="W146" s="28">
        <v>624</v>
      </c>
      <c r="X146" s="28">
        <v>574</v>
      </c>
      <c r="Y146" s="33"/>
      <c r="Z146" s="33"/>
      <c r="AA146" s="34"/>
      <c r="AB146" s="34"/>
      <c r="AC146" s="1"/>
      <c r="AD146" s="35">
        <f t="shared" ref="AD146:AJ146" si="387">(V146/SUM($V146:$AB146))*100</f>
        <v>43.808630393996246</v>
      </c>
      <c r="AE146" s="35">
        <f t="shared" si="387"/>
        <v>29.268292682926827</v>
      </c>
      <c r="AF146" s="35">
        <f t="shared" si="387"/>
        <v>26.923076923076923</v>
      </c>
      <c r="AG146" s="35">
        <f t="shared" si="387"/>
        <v>0</v>
      </c>
      <c r="AH146" s="35">
        <f t="shared" si="387"/>
        <v>0</v>
      </c>
      <c r="AI146" s="35">
        <f t="shared" si="387"/>
        <v>0</v>
      </c>
      <c r="AJ146" s="35">
        <f t="shared" si="387"/>
        <v>0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13">
      <c r="A147" s="28" t="s">
        <v>167</v>
      </c>
      <c r="B147" s="62" t="str">
        <f>INDEX([1]Sheet2!$B:$B,MATCH(C147,[1]Sheet2!$A:$A,0))</f>
        <v>E05001630</v>
      </c>
      <c r="C147" s="28" t="s">
        <v>172</v>
      </c>
      <c r="D147" s="29"/>
      <c r="E147" s="30">
        <v>3</v>
      </c>
      <c r="F147" s="31">
        <v>3</v>
      </c>
      <c r="G147" s="32"/>
      <c r="H147" s="38"/>
      <c r="I147" s="32"/>
      <c r="J147" s="32"/>
      <c r="K147" s="32"/>
      <c r="L147" s="32"/>
      <c r="M147" s="10"/>
      <c r="N147" s="54"/>
      <c r="O147" s="54"/>
      <c r="P147" s="54"/>
      <c r="Q147" s="54"/>
      <c r="R147" s="32"/>
      <c r="S147" s="32"/>
      <c r="T147" s="32"/>
      <c r="U147" s="1"/>
      <c r="V147" s="28">
        <v>1629</v>
      </c>
      <c r="W147" s="28">
        <v>623</v>
      </c>
      <c r="X147" s="33"/>
      <c r="Y147" s="33"/>
      <c r="Z147" s="33"/>
      <c r="AA147" s="34"/>
      <c r="AB147" s="34"/>
      <c r="AC147" s="1"/>
      <c r="AD147" s="35">
        <f t="shared" ref="AD147:AJ147" si="388">(V147/SUM($V147:$AB147))*100</f>
        <v>72.335701598579035</v>
      </c>
      <c r="AE147" s="35">
        <f t="shared" si="388"/>
        <v>27.664298401420961</v>
      </c>
      <c r="AF147" s="35">
        <f t="shared" si="388"/>
        <v>0</v>
      </c>
      <c r="AG147" s="35">
        <f t="shared" si="388"/>
        <v>0</v>
      </c>
      <c r="AH147" s="35">
        <f t="shared" si="388"/>
        <v>0</v>
      </c>
      <c r="AI147" s="35">
        <f t="shared" si="388"/>
        <v>0</v>
      </c>
      <c r="AJ147" s="35">
        <f t="shared" si="388"/>
        <v>0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13">
      <c r="A148" s="28" t="s">
        <v>173</v>
      </c>
      <c r="B148" s="62" t="str">
        <f>INDEX([1]Sheet2!$B:$B,MATCH(C148,[1]Sheet2!$A:$A,0))</f>
        <v>E05000650</v>
      </c>
      <c r="C148" s="28" t="s">
        <v>174</v>
      </c>
      <c r="D148" s="29"/>
      <c r="E148" s="30">
        <v>1</v>
      </c>
      <c r="F148" s="31">
        <v>1</v>
      </c>
      <c r="G148" s="31"/>
      <c r="H148" s="38"/>
      <c r="I148" s="32"/>
      <c r="J148" s="32"/>
      <c r="K148" s="32"/>
      <c r="L148" s="32"/>
      <c r="M148" s="10"/>
      <c r="N148" s="31">
        <v>1</v>
      </c>
      <c r="O148" s="38"/>
      <c r="P148" s="32"/>
      <c r="Q148" s="32"/>
      <c r="R148" s="32"/>
      <c r="S148" s="32"/>
      <c r="T148" s="32"/>
      <c r="U148" s="1"/>
      <c r="V148" s="28">
        <v>1842</v>
      </c>
      <c r="W148" s="28">
        <v>930</v>
      </c>
      <c r="X148" s="28">
        <v>1564</v>
      </c>
      <c r="Y148" s="33"/>
      <c r="Z148" s="33"/>
      <c r="AA148" s="34"/>
      <c r="AB148" s="34"/>
      <c r="AC148" s="1"/>
      <c r="AD148" s="35">
        <f t="shared" ref="AD148:AJ148" si="389">(V148/SUM($V148:$AB148))*100</f>
        <v>42.481549815498155</v>
      </c>
      <c r="AE148" s="35">
        <f t="shared" si="389"/>
        <v>21.448339483394836</v>
      </c>
      <c r="AF148" s="35">
        <f t="shared" si="389"/>
        <v>36.070110701107012</v>
      </c>
      <c r="AG148" s="35">
        <f t="shared" si="389"/>
        <v>0</v>
      </c>
      <c r="AH148" s="35">
        <f t="shared" si="389"/>
        <v>0</v>
      </c>
      <c r="AI148" s="35">
        <f t="shared" si="389"/>
        <v>0</v>
      </c>
      <c r="AJ148" s="35">
        <f t="shared" si="389"/>
        <v>0</v>
      </c>
      <c r="AK148" s="1"/>
      <c r="AL148" s="43">
        <f t="shared" ref="AL148:AR148" si="390">AD148-BE148</f>
        <v>6.0575458804268294</v>
      </c>
      <c r="AM148" s="44">
        <f t="shared" si="390"/>
        <v>-10.007636906177225</v>
      </c>
      <c r="AN148" s="45">
        <f t="shared" si="390"/>
        <v>33.979604060674156</v>
      </c>
      <c r="AO148" s="46">
        <f t="shared" si="390"/>
        <v>-25.553369404820465</v>
      </c>
      <c r="AP148" s="47">
        <f t="shared" si="390"/>
        <v>-4.4761436301032953</v>
      </c>
      <c r="AQ148" s="48">
        <f t="shared" si="390"/>
        <v>0</v>
      </c>
      <c r="AR148" s="48">
        <f t="shared" si="390"/>
        <v>0</v>
      </c>
      <c r="AS148" s="1"/>
      <c r="AT148" s="35">
        <f t="shared" ref="AT148:AT167" si="391">(AL148-AM148)/2</f>
        <v>8.0325913933020274</v>
      </c>
      <c r="AU148" s="35"/>
      <c r="AV148" s="1"/>
      <c r="AW148" s="36">
        <v>1481</v>
      </c>
      <c r="AX148" s="36">
        <v>1279</v>
      </c>
      <c r="AY148" s="36">
        <v>85</v>
      </c>
      <c r="AZ148" s="36">
        <v>1039</v>
      </c>
      <c r="BA148" s="36">
        <v>182</v>
      </c>
      <c r="BB148" s="36">
        <v>0</v>
      </c>
      <c r="BC148" s="36">
        <v>0</v>
      </c>
      <c r="BD148" s="1"/>
      <c r="BE148" s="35">
        <f t="shared" ref="BE148:BK148" si="392">(AW148/SUM($AW148:$BC148))*100</f>
        <v>36.424003935071326</v>
      </c>
      <c r="BF148" s="35">
        <f t="shared" si="392"/>
        <v>31.455976389572061</v>
      </c>
      <c r="BG148" s="35">
        <f t="shared" si="392"/>
        <v>2.0905066404328578</v>
      </c>
      <c r="BH148" s="35">
        <f t="shared" si="392"/>
        <v>25.553369404820465</v>
      </c>
      <c r="BI148" s="35">
        <f t="shared" si="392"/>
        <v>4.4761436301032953</v>
      </c>
      <c r="BJ148" s="35">
        <f t="shared" si="392"/>
        <v>0</v>
      </c>
      <c r="BK148" s="35">
        <f t="shared" si="392"/>
        <v>0</v>
      </c>
      <c r="BL148" s="1"/>
    </row>
    <row r="149" spans="1:64" ht="13">
      <c r="A149" s="28" t="s">
        <v>173</v>
      </c>
      <c r="B149" s="62" t="str">
        <f>INDEX([1]Sheet2!$B:$B,MATCH(C149,[1]Sheet2!$A:$A,0))</f>
        <v>E05000651</v>
      </c>
      <c r="C149" s="28" t="s">
        <v>175</v>
      </c>
      <c r="D149" s="29"/>
      <c r="E149" s="30">
        <v>1</v>
      </c>
      <c r="F149" s="31">
        <v>1</v>
      </c>
      <c r="G149" s="31"/>
      <c r="H149" s="38"/>
      <c r="I149" s="32"/>
      <c r="J149" s="32"/>
      <c r="K149" s="32"/>
      <c r="L149" s="32"/>
      <c r="M149" s="10"/>
      <c r="N149" s="31">
        <v>1</v>
      </c>
      <c r="O149" s="38"/>
      <c r="P149" s="32"/>
      <c r="Q149" s="32"/>
      <c r="R149" s="32"/>
      <c r="S149" s="32"/>
      <c r="T149" s="32"/>
      <c r="U149" s="1"/>
      <c r="V149" s="28">
        <v>1949</v>
      </c>
      <c r="W149" s="28">
        <v>880</v>
      </c>
      <c r="X149" s="28">
        <v>173</v>
      </c>
      <c r="Y149" s="33"/>
      <c r="Z149" s="28">
        <v>135</v>
      </c>
      <c r="AA149" s="28">
        <v>278</v>
      </c>
      <c r="AB149" s="34"/>
      <c r="AC149" s="1"/>
      <c r="AD149" s="35">
        <f t="shared" ref="AD149:AJ149" si="393">(V149/SUM($V149:$AB149))*100</f>
        <v>57.071742313323568</v>
      </c>
      <c r="AE149" s="35">
        <f t="shared" si="393"/>
        <v>25.768667642752561</v>
      </c>
      <c r="AF149" s="35">
        <f t="shared" si="393"/>
        <v>5.0658857979502194</v>
      </c>
      <c r="AG149" s="35">
        <f t="shared" si="393"/>
        <v>0</v>
      </c>
      <c r="AH149" s="35">
        <f t="shared" si="393"/>
        <v>3.9531478770131772</v>
      </c>
      <c r="AI149" s="35">
        <f t="shared" si="393"/>
        <v>8.1405563689604676</v>
      </c>
      <c r="AJ149" s="35">
        <f t="shared" si="393"/>
        <v>0</v>
      </c>
      <c r="AK149" s="1"/>
      <c r="AL149" s="43">
        <f t="shared" ref="AL149:AR149" si="394">AD149-BE149</f>
        <v>13.347604382289084</v>
      </c>
      <c r="AM149" s="44">
        <f t="shared" si="394"/>
        <v>4.0859090220629071</v>
      </c>
      <c r="AN149" s="45">
        <f t="shared" si="394"/>
        <v>0.32105821174332316</v>
      </c>
      <c r="AO149" s="46">
        <f t="shared" si="394"/>
        <v>-25.710344827586205</v>
      </c>
      <c r="AP149" s="47">
        <f t="shared" si="394"/>
        <v>-0.18478315746958174</v>
      </c>
      <c r="AQ149" s="48">
        <f t="shared" si="394"/>
        <v>8.1405563689604676</v>
      </c>
      <c r="AR149" s="48">
        <f t="shared" si="394"/>
        <v>0</v>
      </c>
      <c r="AS149" s="1"/>
      <c r="AT149" s="35">
        <f t="shared" si="391"/>
        <v>4.6308476801130887</v>
      </c>
      <c r="AU149" s="35"/>
      <c r="AV149" s="1"/>
      <c r="AW149" s="36">
        <v>1585</v>
      </c>
      <c r="AX149" s="36">
        <v>786</v>
      </c>
      <c r="AY149" s="36">
        <v>172</v>
      </c>
      <c r="AZ149" s="36">
        <v>932</v>
      </c>
      <c r="BA149" s="36">
        <v>150</v>
      </c>
      <c r="BB149" s="36">
        <v>0</v>
      </c>
      <c r="BC149" s="36">
        <v>0</v>
      </c>
      <c r="BD149" s="1"/>
      <c r="BE149" s="35">
        <f t="shared" ref="BE149:BK149" si="395">(AW149/SUM($AW149:$BC149))*100</f>
        <v>43.724137931034484</v>
      </c>
      <c r="BF149" s="35">
        <f t="shared" si="395"/>
        <v>21.682758620689654</v>
      </c>
      <c r="BG149" s="35">
        <f t="shared" si="395"/>
        <v>4.7448275862068963</v>
      </c>
      <c r="BH149" s="35">
        <f t="shared" si="395"/>
        <v>25.710344827586205</v>
      </c>
      <c r="BI149" s="35">
        <f t="shared" si="395"/>
        <v>4.1379310344827589</v>
      </c>
      <c r="BJ149" s="35">
        <f t="shared" si="395"/>
        <v>0</v>
      </c>
      <c r="BK149" s="35">
        <f t="shared" si="395"/>
        <v>0</v>
      </c>
      <c r="BL149" s="1"/>
    </row>
    <row r="150" spans="1:64" ht="13">
      <c r="A150" s="28" t="s">
        <v>173</v>
      </c>
      <c r="B150" s="62" t="str">
        <f>INDEX([1]Sheet2!$B:$B,MATCH(C150,[1]Sheet2!$A:$A,0))</f>
        <v>E05000652</v>
      </c>
      <c r="C150" s="28" t="s">
        <v>176</v>
      </c>
      <c r="D150" s="29"/>
      <c r="E150" s="30">
        <v>1</v>
      </c>
      <c r="F150" s="31">
        <v>1</v>
      </c>
      <c r="G150" s="31"/>
      <c r="H150" s="38"/>
      <c r="I150" s="32"/>
      <c r="J150" s="32"/>
      <c r="K150" s="32"/>
      <c r="L150" s="32"/>
      <c r="M150" s="10"/>
      <c r="N150" s="38"/>
      <c r="O150" s="31">
        <v>1</v>
      </c>
      <c r="P150" s="32"/>
      <c r="Q150" s="32"/>
      <c r="R150" s="32"/>
      <c r="S150" s="32"/>
      <c r="T150" s="32"/>
      <c r="U150" s="1"/>
      <c r="V150" s="28">
        <v>1549</v>
      </c>
      <c r="W150" s="28">
        <v>1278</v>
      </c>
      <c r="X150" s="28">
        <v>61</v>
      </c>
      <c r="Y150" s="28">
        <v>242</v>
      </c>
      <c r="Z150" s="28">
        <v>138</v>
      </c>
      <c r="AA150" s="34"/>
      <c r="AB150" s="34"/>
      <c r="AC150" s="1"/>
      <c r="AD150" s="35">
        <f t="shared" ref="AD150:AJ150" si="396">(V150/SUM($V150:$AB150))*100</f>
        <v>47.399020807833537</v>
      </c>
      <c r="AE150" s="35">
        <f t="shared" si="396"/>
        <v>39.106487148102815</v>
      </c>
      <c r="AF150" s="35">
        <f t="shared" si="396"/>
        <v>1.8665850673194615</v>
      </c>
      <c r="AG150" s="35">
        <f t="shared" si="396"/>
        <v>7.4051407588739293</v>
      </c>
      <c r="AH150" s="35">
        <f t="shared" si="396"/>
        <v>4.222766217870257</v>
      </c>
      <c r="AI150" s="35">
        <f t="shared" si="396"/>
        <v>0</v>
      </c>
      <c r="AJ150" s="35">
        <f t="shared" si="396"/>
        <v>0</v>
      </c>
      <c r="AK150" s="1"/>
      <c r="AL150" s="43">
        <f t="shared" ref="AL150:AR150" si="397">AD150-BE150</f>
        <v>30.674383126674115</v>
      </c>
      <c r="AM150" s="44">
        <f t="shared" si="397"/>
        <v>-4.0819186489986308</v>
      </c>
      <c r="AN150" s="45">
        <f t="shared" si="397"/>
        <v>0.3883241977542442</v>
      </c>
      <c r="AO150" s="46">
        <f t="shared" si="397"/>
        <v>-27.870221559966648</v>
      </c>
      <c r="AP150" s="47">
        <f t="shared" si="397"/>
        <v>0.88943288453692348</v>
      </c>
      <c r="AQ150" s="48">
        <f t="shared" si="397"/>
        <v>0</v>
      </c>
      <c r="AR150" s="48">
        <f t="shared" si="397"/>
        <v>0</v>
      </c>
      <c r="AS150" s="1"/>
      <c r="AT150" s="35">
        <f t="shared" si="391"/>
        <v>17.378150887836373</v>
      </c>
      <c r="AU150" s="35"/>
      <c r="AV150" s="1"/>
      <c r="AW150" s="36">
        <v>577</v>
      </c>
      <c r="AX150" s="36">
        <v>1490</v>
      </c>
      <c r="AY150" s="36">
        <v>51</v>
      </c>
      <c r="AZ150" s="36">
        <v>1217</v>
      </c>
      <c r="BA150" s="36">
        <v>115</v>
      </c>
      <c r="BB150" s="36">
        <v>0</v>
      </c>
      <c r="BC150" s="36">
        <v>0</v>
      </c>
      <c r="BD150" s="1"/>
      <c r="BE150" s="35">
        <f t="shared" ref="BE150:BK150" si="398">(AW150/SUM($AW150:$BC150))*100</f>
        <v>16.724637681159422</v>
      </c>
      <c r="BF150" s="35">
        <f t="shared" si="398"/>
        <v>43.188405797101446</v>
      </c>
      <c r="BG150" s="35">
        <f t="shared" si="398"/>
        <v>1.4782608695652173</v>
      </c>
      <c r="BH150" s="35">
        <f t="shared" si="398"/>
        <v>35.275362318840578</v>
      </c>
      <c r="BI150" s="35">
        <f t="shared" si="398"/>
        <v>3.3333333333333335</v>
      </c>
      <c r="BJ150" s="35">
        <f t="shared" si="398"/>
        <v>0</v>
      </c>
      <c r="BK150" s="35">
        <f t="shared" si="398"/>
        <v>0</v>
      </c>
      <c r="BL150" s="1"/>
    </row>
    <row r="151" spans="1:64" ht="13">
      <c r="A151" s="28" t="s">
        <v>173</v>
      </c>
      <c r="B151" s="62" t="str">
        <f>INDEX([1]Sheet2!$B:$B,MATCH(C151,[1]Sheet2!$A:$A,0))</f>
        <v>E05000653</v>
      </c>
      <c r="C151" s="28" t="s">
        <v>177</v>
      </c>
      <c r="D151" s="29"/>
      <c r="E151" s="30">
        <v>2</v>
      </c>
      <c r="F151" s="31">
        <v>2</v>
      </c>
      <c r="G151" s="31"/>
      <c r="H151" s="38"/>
      <c r="I151" s="32"/>
      <c r="J151" s="32"/>
      <c r="K151" s="32"/>
      <c r="L151" s="32"/>
      <c r="M151" s="10"/>
      <c r="N151" s="31">
        <v>2</v>
      </c>
      <c r="O151" s="38"/>
      <c r="P151" s="32"/>
      <c r="Q151" s="32"/>
      <c r="R151" s="32"/>
      <c r="S151" s="32"/>
      <c r="T151" s="32"/>
      <c r="U151" s="1"/>
      <c r="V151" s="28">
        <v>2928</v>
      </c>
      <c r="W151" s="28">
        <v>1023</v>
      </c>
      <c r="X151" s="28">
        <v>303</v>
      </c>
      <c r="Y151" s="33"/>
      <c r="Z151" s="28">
        <v>374</v>
      </c>
      <c r="AA151" s="34"/>
      <c r="AB151" s="34"/>
      <c r="AC151" s="1"/>
      <c r="AD151" s="35">
        <f t="shared" ref="AD151:AJ151" si="399">(V151/SUM($V151:$AB151))*100</f>
        <v>63.267070008643046</v>
      </c>
      <c r="AE151" s="35">
        <f t="shared" si="399"/>
        <v>22.104580812445981</v>
      </c>
      <c r="AF151" s="35">
        <f t="shared" si="399"/>
        <v>6.5471045808124462</v>
      </c>
      <c r="AG151" s="35">
        <f t="shared" si="399"/>
        <v>0</v>
      </c>
      <c r="AH151" s="35">
        <f t="shared" si="399"/>
        <v>8.0812445980985306</v>
      </c>
      <c r="AI151" s="35">
        <f t="shared" si="399"/>
        <v>0</v>
      </c>
      <c r="AJ151" s="35">
        <f t="shared" si="399"/>
        <v>0</v>
      </c>
      <c r="AK151" s="1"/>
      <c r="AL151" s="43">
        <f t="shared" ref="AL151:AR151" si="400">AD151-BE151</f>
        <v>9.6989513802834466</v>
      </c>
      <c r="AM151" s="44">
        <f t="shared" si="400"/>
        <v>-6.8727806645771494E-2</v>
      </c>
      <c r="AN151" s="45">
        <f t="shared" si="400"/>
        <v>2.6314419302100363</v>
      </c>
      <c r="AO151" s="46">
        <f t="shared" si="400"/>
        <v>-20.342910101946245</v>
      </c>
      <c r="AP151" s="47">
        <f t="shared" si="400"/>
        <v>8.0812445980985306</v>
      </c>
      <c r="AQ151" s="48">
        <f t="shared" si="400"/>
        <v>0</v>
      </c>
      <c r="AR151" s="48">
        <f t="shared" si="400"/>
        <v>0</v>
      </c>
      <c r="AS151" s="1"/>
      <c r="AT151" s="35">
        <f t="shared" si="391"/>
        <v>4.8838395934646091</v>
      </c>
      <c r="AU151" s="35"/>
      <c r="AV151" s="1"/>
      <c r="AW151" s="36">
        <v>2312</v>
      </c>
      <c r="AX151" s="36">
        <v>957</v>
      </c>
      <c r="AY151" s="36">
        <v>169</v>
      </c>
      <c r="AZ151" s="36">
        <v>878</v>
      </c>
      <c r="BA151" s="36">
        <v>0</v>
      </c>
      <c r="BB151" s="36">
        <v>0</v>
      </c>
      <c r="BC151" s="36">
        <v>0</v>
      </c>
      <c r="BD151" s="1"/>
      <c r="BE151" s="35">
        <f t="shared" ref="BE151:BK151" si="401">(AW151/SUM($AW151:$BC151))*100</f>
        <v>53.568118628359599</v>
      </c>
      <c r="BF151" s="35">
        <f t="shared" si="401"/>
        <v>22.173308619091753</v>
      </c>
      <c r="BG151" s="35">
        <f t="shared" si="401"/>
        <v>3.9156626506024099</v>
      </c>
      <c r="BH151" s="35">
        <f t="shared" si="401"/>
        <v>20.342910101946245</v>
      </c>
      <c r="BI151" s="35">
        <f t="shared" si="401"/>
        <v>0</v>
      </c>
      <c r="BJ151" s="35">
        <f t="shared" si="401"/>
        <v>0</v>
      </c>
      <c r="BK151" s="35">
        <f t="shared" si="401"/>
        <v>0</v>
      </c>
      <c r="BL151" s="1"/>
    </row>
    <row r="152" spans="1:64" ht="13">
      <c r="A152" s="28" t="s">
        <v>173</v>
      </c>
      <c r="B152" s="62" t="str">
        <f>INDEX([1]Sheet2!$B:$B,MATCH(C152,[1]Sheet2!$A:$A,0))</f>
        <v>E05000654</v>
      </c>
      <c r="C152" s="28" t="s">
        <v>178</v>
      </c>
      <c r="D152" s="29"/>
      <c r="E152" s="30">
        <v>1</v>
      </c>
      <c r="F152" s="38"/>
      <c r="G152" s="31">
        <v>1</v>
      </c>
      <c r="H152" s="31"/>
      <c r="I152" s="32"/>
      <c r="J152" s="32"/>
      <c r="K152" s="32"/>
      <c r="L152" s="32"/>
      <c r="M152" s="10"/>
      <c r="N152" s="38"/>
      <c r="O152" s="31">
        <v>1</v>
      </c>
      <c r="P152" s="32"/>
      <c r="Q152" s="32"/>
      <c r="R152" s="32"/>
      <c r="S152" s="32"/>
      <c r="T152" s="32"/>
      <c r="U152" s="1"/>
      <c r="V152" s="28">
        <v>737</v>
      </c>
      <c r="W152" s="28">
        <v>2258</v>
      </c>
      <c r="X152" s="28">
        <v>252</v>
      </c>
      <c r="Y152" s="33"/>
      <c r="Z152" s="33"/>
      <c r="AA152" s="28">
        <v>706</v>
      </c>
      <c r="AB152" s="34"/>
      <c r="AC152" s="1"/>
      <c r="AD152" s="35">
        <f t="shared" ref="AD152:AJ152" si="402">(V152/SUM($V152:$AB152))*100</f>
        <v>18.64406779661017</v>
      </c>
      <c r="AE152" s="35">
        <f t="shared" si="402"/>
        <v>57.121173792056666</v>
      </c>
      <c r="AF152" s="35">
        <f t="shared" si="402"/>
        <v>6.3749051353402475</v>
      </c>
      <c r="AG152" s="35">
        <f t="shared" si="402"/>
        <v>0</v>
      </c>
      <c r="AH152" s="35">
        <f t="shared" si="402"/>
        <v>0</v>
      </c>
      <c r="AI152" s="35">
        <f t="shared" si="402"/>
        <v>17.859853275992918</v>
      </c>
      <c r="AJ152" s="35">
        <f t="shared" si="402"/>
        <v>0</v>
      </c>
      <c r="AK152" s="1"/>
      <c r="AL152" s="43">
        <f t="shared" ref="AL152:AR152" si="403">AD152-BE152</f>
        <v>6.9935823597169655</v>
      </c>
      <c r="AM152" s="44">
        <f t="shared" si="403"/>
        <v>-3.2518461364052698</v>
      </c>
      <c r="AN152" s="45">
        <f t="shared" si="403"/>
        <v>2.5936072303836815</v>
      </c>
      <c r="AO152" s="46">
        <f t="shared" si="403"/>
        <v>-21.10373019928462</v>
      </c>
      <c r="AP152" s="47">
        <f t="shared" si="403"/>
        <v>0</v>
      </c>
      <c r="AQ152" s="48">
        <f t="shared" si="403"/>
        <v>14.76838674558924</v>
      </c>
      <c r="AR152" s="48">
        <f t="shared" si="403"/>
        <v>0</v>
      </c>
      <c r="AS152" s="1"/>
      <c r="AT152" s="35">
        <f t="shared" si="391"/>
        <v>5.1227142480611176</v>
      </c>
      <c r="AU152" s="35"/>
      <c r="AV152" s="1"/>
      <c r="AW152" s="36">
        <v>456</v>
      </c>
      <c r="AX152" s="36">
        <v>2363</v>
      </c>
      <c r="AY152" s="36">
        <v>148</v>
      </c>
      <c r="AZ152" s="36">
        <v>826</v>
      </c>
      <c r="BA152" s="36">
        <v>0</v>
      </c>
      <c r="BB152" s="36">
        <v>121</v>
      </c>
      <c r="BC152" s="36">
        <v>0</v>
      </c>
      <c r="BD152" s="1"/>
      <c r="BE152" s="35">
        <f t="shared" ref="BE152:BK152" si="404">(AW152/SUM($AW152:$BC152))*100</f>
        <v>11.650485436893204</v>
      </c>
      <c r="BF152" s="35">
        <f t="shared" si="404"/>
        <v>60.373019928461936</v>
      </c>
      <c r="BG152" s="35">
        <f t="shared" si="404"/>
        <v>3.781297904956566</v>
      </c>
      <c r="BH152" s="35">
        <f t="shared" si="404"/>
        <v>21.10373019928462</v>
      </c>
      <c r="BI152" s="35">
        <f t="shared" si="404"/>
        <v>0</v>
      </c>
      <c r="BJ152" s="35">
        <f t="shared" si="404"/>
        <v>3.0914665304036788</v>
      </c>
      <c r="BK152" s="35">
        <f t="shared" si="404"/>
        <v>0</v>
      </c>
      <c r="BL152" s="1"/>
    </row>
    <row r="153" spans="1:64" ht="13">
      <c r="A153" s="28" t="s">
        <v>173</v>
      </c>
      <c r="B153" s="62" t="str">
        <f>INDEX([1]Sheet2!$B:$B,MATCH(C153,[1]Sheet2!$A:$A,0))</f>
        <v>E05000655</v>
      </c>
      <c r="C153" s="28" t="s">
        <v>179</v>
      </c>
      <c r="D153" s="29"/>
      <c r="E153" s="30">
        <v>1</v>
      </c>
      <c r="F153" s="38"/>
      <c r="G153" s="38"/>
      <c r="H153" s="38"/>
      <c r="I153" s="32"/>
      <c r="J153" s="32"/>
      <c r="K153" s="32"/>
      <c r="L153" s="31">
        <v>1</v>
      </c>
      <c r="M153" s="10"/>
      <c r="N153" s="38"/>
      <c r="O153" s="31">
        <v>1</v>
      </c>
      <c r="P153" s="32"/>
      <c r="Q153" s="32"/>
      <c r="R153" s="32"/>
      <c r="S153" s="32"/>
      <c r="T153" s="32"/>
      <c r="U153" s="1"/>
      <c r="V153" s="28">
        <v>142</v>
      </c>
      <c r="W153" s="28">
        <v>1172</v>
      </c>
      <c r="X153" s="28">
        <v>44</v>
      </c>
      <c r="Y153" s="28">
        <v>92</v>
      </c>
      <c r="Z153" s="33"/>
      <c r="AA153" s="34"/>
      <c r="AB153" s="28">
        <v>1699</v>
      </c>
      <c r="AC153" s="1"/>
      <c r="AD153" s="35">
        <f t="shared" ref="AD153:AJ153" si="405">(V153/SUM($V153:$AB153))*100</f>
        <v>4.5093680533502694</v>
      </c>
      <c r="AE153" s="35">
        <f t="shared" si="405"/>
        <v>37.218164496665608</v>
      </c>
      <c r="AF153" s="35">
        <f t="shared" si="405"/>
        <v>1.3972689742775484</v>
      </c>
      <c r="AG153" s="35">
        <f t="shared" si="405"/>
        <v>2.9215624007621468</v>
      </c>
      <c r="AH153" s="35">
        <f t="shared" si="405"/>
        <v>0</v>
      </c>
      <c r="AI153" s="35">
        <f t="shared" si="405"/>
        <v>0</v>
      </c>
      <c r="AJ153" s="35">
        <f t="shared" si="405"/>
        <v>53.95363607494442</v>
      </c>
      <c r="AK153" s="1"/>
      <c r="AL153" s="43">
        <f t="shared" ref="AL153:AR153" si="406">AD153-BE153</f>
        <v>-2.6166029024079211</v>
      </c>
      <c r="AM153" s="44">
        <f t="shared" si="406"/>
        <v>-11.886867587089881</v>
      </c>
      <c r="AN153" s="45">
        <f t="shared" si="406"/>
        <v>-1.0681143421695976</v>
      </c>
      <c r="AO153" s="46">
        <f t="shared" si="406"/>
        <v>-34.498228210517823</v>
      </c>
      <c r="AP153" s="47">
        <f t="shared" si="406"/>
        <v>-3.8838230327592029</v>
      </c>
      <c r="AQ153" s="48">
        <f t="shared" si="406"/>
        <v>0</v>
      </c>
      <c r="AR153" s="48">
        <f t="shared" si="406"/>
        <v>53.95363607494442</v>
      </c>
      <c r="AS153" s="1"/>
      <c r="AT153" s="35">
        <f t="shared" si="391"/>
        <v>4.63513234234098</v>
      </c>
      <c r="AU153" s="35"/>
      <c r="AV153" s="1"/>
      <c r="AW153" s="36">
        <v>211</v>
      </c>
      <c r="AX153" s="36">
        <v>1454</v>
      </c>
      <c r="AY153" s="36">
        <v>73</v>
      </c>
      <c r="AZ153" s="36">
        <v>1108</v>
      </c>
      <c r="BA153" s="36">
        <v>115</v>
      </c>
      <c r="BB153" s="36">
        <v>0</v>
      </c>
      <c r="BC153" s="36">
        <v>0</v>
      </c>
      <c r="BD153" s="1"/>
      <c r="BE153" s="35">
        <f t="shared" ref="BE153:BK153" si="407">(AW153/SUM($AW153:$BC153))*100</f>
        <v>7.1259709557581905</v>
      </c>
      <c r="BF153" s="35">
        <f t="shared" si="407"/>
        <v>49.105032083755489</v>
      </c>
      <c r="BG153" s="35">
        <f t="shared" si="407"/>
        <v>2.4653833164471459</v>
      </c>
      <c r="BH153" s="35">
        <f t="shared" si="407"/>
        <v>37.419790611279971</v>
      </c>
      <c r="BI153" s="35">
        <f t="shared" si="407"/>
        <v>3.8838230327592029</v>
      </c>
      <c r="BJ153" s="35">
        <f t="shared" si="407"/>
        <v>0</v>
      </c>
      <c r="BK153" s="35">
        <f t="shared" si="407"/>
        <v>0</v>
      </c>
      <c r="BL153" s="1"/>
    </row>
    <row r="154" spans="1:64" ht="13">
      <c r="A154" s="28" t="s">
        <v>173</v>
      </c>
      <c r="B154" s="62" t="str">
        <f>INDEX([1]Sheet2!$B:$B,MATCH(C154,[1]Sheet2!$A:$A,0))</f>
        <v>E05000656</v>
      </c>
      <c r="C154" s="28" t="s">
        <v>180</v>
      </c>
      <c r="D154" s="29"/>
      <c r="E154" s="30">
        <v>1</v>
      </c>
      <c r="F154" s="38"/>
      <c r="G154" s="31">
        <v>1</v>
      </c>
      <c r="H154" s="31"/>
      <c r="I154" s="32"/>
      <c r="J154" s="32"/>
      <c r="K154" s="32"/>
      <c r="L154" s="32"/>
      <c r="M154" s="10"/>
      <c r="N154" s="38"/>
      <c r="O154" s="31">
        <v>1</v>
      </c>
      <c r="P154" s="32"/>
      <c r="Q154" s="32"/>
      <c r="R154" s="32"/>
      <c r="S154" s="32"/>
      <c r="T154" s="32"/>
      <c r="U154" s="1"/>
      <c r="V154" s="28">
        <v>389</v>
      </c>
      <c r="W154" s="28">
        <v>2422</v>
      </c>
      <c r="X154" s="28">
        <v>143</v>
      </c>
      <c r="Y154" s="33"/>
      <c r="Z154" s="28">
        <v>232</v>
      </c>
      <c r="AA154" s="34"/>
      <c r="AB154" s="34"/>
      <c r="AC154" s="1"/>
      <c r="AD154" s="35">
        <f t="shared" ref="AD154:AJ154" si="408">(V154/SUM($V154:$AB154))*100</f>
        <v>12.209667294413057</v>
      </c>
      <c r="AE154" s="35">
        <f t="shared" si="408"/>
        <v>76.020087884494671</v>
      </c>
      <c r="AF154" s="35">
        <f t="shared" si="408"/>
        <v>4.4883866917765216</v>
      </c>
      <c r="AG154" s="35">
        <f t="shared" si="408"/>
        <v>0</v>
      </c>
      <c r="AH154" s="35">
        <f t="shared" si="408"/>
        <v>7.281858129315756</v>
      </c>
      <c r="AI154" s="35">
        <f t="shared" si="408"/>
        <v>0</v>
      </c>
      <c r="AJ154" s="35">
        <f t="shared" si="408"/>
        <v>0</v>
      </c>
      <c r="AK154" s="1"/>
      <c r="AL154" s="43">
        <f t="shared" ref="AL154:AR154" si="409">AD154-BE154</f>
        <v>2.5745475680732621</v>
      </c>
      <c r="AM154" s="44">
        <f t="shared" si="409"/>
        <v>7.0349111456121136</v>
      </c>
      <c r="AN154" s="45">
        <f t="shared" si="409"/>
        <v>2.6639853234754955</v>
      </c>
      <c r="AO154" s="46">
        <f t="shared" si="409"/>
        <v>-14.395667046750285</v>
      </c>
      <c r="AP154" s="47">
        <f t="shared" si="409"/>
        <v>3.6615616640934072</v>
      </c>
      <c r="AQ154" s="48">
        <f t="shared" si="409"/>
        <v>-1.5393386545039909</v>
      </c>
      <c r="AR154" s="48">
        <f t="shared" si="409"/>
        <v>0</v>
      </c>
      <c r="AS154" s="1"/>
      <c r="AT154" s="35">
        <f t="shared" si="391"/>
        <v>-2.2301817887694257</v>
      </c>
      <c r="AU154" s="35"/>
      <c r="AV154" s="1"/>
      <c r="AW154" s="36">
        <v>338</v>
      </c>
      <c r="AX154" s="36">
        <v>2420</v>
      </c>
      <c r="AY154" s="36">
        <v>64</v>
      </c>
      <c r="AZ154" s="36">
        <v>505</v>
      </c>
      <c r="BA154" s="36">
        <v>127</v>
      </c>
      <c r="BB154" s="36">
        <v>54</v>
      </c>
      <c r="BC154" s="36">
        <v>0</v>
      </c>
      <c r="BD154" s="1"/>
      <c r="BE154" s="35">
        <f t="shared" ref="BE154:BK154" si="410">(AW154/SUM($AW154:$BC154))*100</f>
        <v>9.635119726339795</v>
      </c>
      <c r="BF154" s="35">
        <f t="shared" si="410"/>
        <v>68.985176738882558</v>
      </c>
      <c r="BG154" s="35">
        <f t="shared" si="410"/>
        <v>1.8244013683010263</v>
      </c>
      <c r="BH154" s="35">
        <f t="shared" si="410"/>
        <v>14.395667046750285</v>
      </c>
      <c r="BI154" s="35">
        <f t="shared" si="410"/>
        <v>3.6202964652223488</v>
      </c>
      <c r="BJ154" s="35">
        <f t="shared" si="410"/>
        <v>1.5393386545039909</v>
      </c>
      <c r="BK154" s="35">
        <f t="shared" si="410"/>
        <v>0</v>
      </c>
      <c r="BL154" s="1"/>
    </row>
    <row r="155" spans="1:64" ht="13">
      <c r="A155" s="28" t="s">
        <v>173</v>
      </c>
      <c r="B155" s="62" t="str">
        <f>INDEX([1]Sheet2!$B:$B,MATCH(C155,[1]Sheet2!$A:$A,0))</f>
        <v>E05000657</v>
      </c>
      <c r="C155" s="28" t="s">
        <v>181</v>
      </c>
      <c r="D155" s="29"/>
      <c r="E155" s="30">
        <v>1</v>
      </c>
      <c r="F155" s="38"/>
      <c r="G155" s="31">
        <v>1</v>
      </c>
      <c r="H155" s="31"/>
      <c r="I155" s="32"/>
      <c r="J155" s="32"/>
      <c r="K155" s="32"/>
      <c r="L155" s="32"/>
      <c r="M155" s="10"/>
      <c r="N155" s="38"/>
      <c r="O155" s="31">
        <v>1</v>
      </c>
      <c r="P155" s="32"/>
      <c r="Q155" s="32"/>
      <c r="R155" s="32"/>
      <c r="S155" s="32"/>
      <c r="T155" s="32"/>
      <c r="U155" s="1"/>
      <c r="V155" s="28">
        <v>418</v>
      </c>
      <c r="W155" s="28">
        <v>2181</v>
      </c>
      <c r="X155" s="28">
        <v>120</v>
      </c>
      <c r="Y155" s="33"/>
      <c r="Z155" s="28">
        <v>118</v>
      </c>
      <c r="AA155" s="28">
        <v>114</v>
      </c>
      <c r="AB155" s="28">
        <f>83+154</f>
        <v>237</v>
      </c>
      <c r="AC155" s="1"/>
      <c r="AD155" s="35">
        <f t="shared" ref="AD155:AJ155" si="411">(V155/SUM($V155:$AB155))*100</f>
        <v>13.111668757841906</v>
      </c>
      <c r="AE155" s="35">
        <f t="shared" si="411"/>
        <v>68.412797992471781</v>
      </c>
      <c r="AF155" s="35">
        <f t="shared" si="411"/>
        <v>3.7641154328732744</v>
      </c>
      <c r="AG155" s="35">
        <f t="shared" si="411"/>
        <v>0</v>
      </c>
      <c r="AH155" s="35">
        <f t="shared" si="411"/>
        <v>3.7013801756587204</v>
      </c>
      <c r="AI155" s="35">
        <f t="shared" si="411"/>
        <v>3.5759096612296113</v>
      </c>
      <c r="AJ155" s="35">
        <f t="shared" si="411"/>
        <v>7.4341279799247175</v>
      </c>
      <c r="AK155" s="1"/>
      <c r="AL155" s="43">
        <f t="shared" ref="AL155:AR155" si="412">AD155-BE155</f>
        <v>6.5528452284301419</v>
      </c>
      <c r="AM155" s="44">
        <f t="shared" si="412"/>
        <v>1.9422097571776646</v>
      </c>
      <c r="AN155" s="45">
        <f t="shared" si="412"/>
        <v>0.96999778581445062</v>
      </c>
      <c r="AO155" s="46">
        <f t="shared" si="412"/>
        <v>-17.852941176470587</v>
      </c>
      <c r="AP155" s="47">
        <f t="shared" si="412"/>
        <v>-1.3868551184589264</v>
      </c>
      <c r="AQ155" s="48">
        <f t="shared" si="412"/>
        <v>2.3406155435825529</v>
      </c>
      <c r="AR155" s="48">
        <f t="shared" si="412"/>
        <v>7.4341279799247175</v>
      </c>
      <c r="AS155" s="1"/>
      <c r="AT155" s="35">
        <f t="shared" si="391"/>
        <v>2.3053177356262387</v>
      </c>
      <c r="AU155" s="35"/>
      <c r="AV155" s="1"/>
      <c r="AW155" s="36">
        <v>223</v>
      </c>
      <c r="AX155" s="36">
        <v>2260</v>
      </c>
      <c r="AY155" s="36">
        <v>95</v>
      </c>
      <c r="AZ155" s="36">
        <v>607</v>
      </c>
      <c r="BA155" s="36">
        <v>173</v>
      </c>
      <c r="BB155" s="36">
        <v>42</v>
      </c>
      <c r="BC155" s="36">
        <v>0</v>
      </c>
      <c r="BD155" s="1"/>
      <c r="BE155" s="35">
        <f t="shared" ref="BE155:BK155" si="413">(AW155/SUM($AW155:$BC155))*100</f>
        <v>6.5588235294117645</v>
      </c>
      <c r="BF155" s="35">
        <f t="shared" si="413"/>
        <v>66.470588235294116</v>
      </c>
      <c r="BG155" s="35">
        <f t="shared" si="413"/>
        <v>2.7941176470588238</v>
      </c>
      <c r="BH155" s="35">
        <f t="shared" si="413"/>
        <v>17.852941176470587</v>
      </c>
      <c r="BI155" s="35">
        <f t="shared" si="413"/>
        <v>5.0882352941176467</v>
      </c>
      <c r="BJ155" s="35">
        <f t="shared" si="413"/>
        <v>1.2352941176470587</v>
      </c>
      <c r="BK155" s="35">
        <f t="shared" si="413"/>
        <v>0</v>
      </c>
      <c r="BL155" s="1"/>
    </row>
    <row r="156" spans="1:64" ht="13">
      <c r="A156" s="28" t="s">
        <v>173</v>
      </c>
      <c r="B156" s="62" t="str">
        <f>INDEX([1]Sheet2!$B:$B,MATCH(C156,[1]Sheet2!$A:$A,0))</f>
        <v>E05000658</v>
      </c>
      <c r="C156" s="28" t="s">
        <v>182</v>
      </c>
      <c r="D156" s="29"/>
      <c r="E156" s="30">
        <v>1</v>
      </c>
      <c r="F156" s="38"/>
      <c r="G156" s="31">
        <v>1</v>
      </c>
      <c r="H156" s="31"/>
      <c r="I156" s="32"/>
      <c r="J156" s="32"/>
      <c r="K156" s="32"/>
      <c r="L156" s="32"/>
      <c r="M156" s="10"/>
      <c r="N156" s="38"/>
      <c r="O156" s="31">
        <v>1</v>
      </c>
      <c r="P156" s="32"/>
      <c r="Q156" s="32"/>
      <c r="R156" s="32"/>
      <c r="S156" s="32"/>
      <c r="T156" s="32"/>
      <c r="U156" s="1"/>
      <c r="V156" s="28">
        <v>477</v>
      </c>
      <c r="W156" s="28">
        <v>1910</v>
      </c>
      <c r="X156" s="28">
        <v>62</v>
      </c>
      <c r="Y156" s="28">
        <v>157</v>
      </c>
      <c r="Z156" s="28">
        <v>63</v>
      </c>
      <c r="AA156" s="34"/>
      <c r="AB156" s="28">
        <v>897</v>
      </c>
      <c r="AC156" s="1"/>
      <c r="AD156" s="35">
        <f t="shared" ref="AD156:AJ156" si="414">(V156/SUM($V156:$AB156))*100</f>
        <v>13.376332024677509</v>
      </c>
      <c r="AE156" s="35">
        <f t="shared" si="414"/>
        <v>53.561413348289399</v>
      </c>
      <c r="AF156" s="35">
        <f t="shared" si="414"/>
        <v>1.7386427369601793</v>
      </c>
      <c r="AG156" s="35">
        <f t="shared" si="414"/>
        <v>4.4026920919798096</v>
      </c>
      <c r="AH156" s="35">
        <f t="shared" si="414"/>
        <v>1.7666853617498597</v>
      </c>
      <c r="AI156" s="35">
        <f t="shared" si="414"/>
        <v>0</v>
      </c>
      <c r="AJ156" s="35">
        <f t="shared" si="414"/>
        <v>25.154234436343241</v>
      </c>
      <c r="AK156" s="1"/>
      <c r="AL156" s="43">
        <f t="shared" ref="AL156:AR156" si="415">AD156-BE156</f>
        <v>1.2006833220826998</v>
      </c>
      <c r="AM156" s="44">
        <f t="shared" si="415"/>
        <v>-3.4246145958223764</v>
      </c>
      <c r="AN156" s="45">
        <f t="shared" si="415"/>
        <v>-1.1223020401522625</v>
      </c>
      <c r="AO156" s="46">
        <f t="shared" si="415"/>
        <v>-19.749004514806618</v>
      </c>
      <c r="AP156" s="47">
        <f t="shared" si="415"/>
        <v>-2.0589966076446844</v>
      </c>
      <c r="AQ156" s="48">
        <f t="shared" si="415"/>
        <v>0</v>
      </c>
      <c r="AR156" s="48">
        <f t="shared" si="415"/>
        <v>25.154234436343241</v>
      </c>
      <c r="AS156" s="1"/>
      <c r="AT156" s="35">
        <f t="shared" si="391"/>
        <v>2.3126489589525381</v>
      </c>
      <c r="AU156" s="35"/>
      <c r="AV156" s="1"/>
      <c r="AW156" s="36">
        <v>366</v>
      </c>
      <c r="AX156" s="36">
        <v>1713</v>
      </c>
      <c r="AY156" s="36">
        <v>86</v>
      </c>
      <c r="AZ156" s="36">
        <v>726</v>
      </c>
      <c r="BA156" s="36">
        <v>115</v>
      </c>
      <c r="BB156" s="36">
        <v>0</v>
      </c>
      <c r="BC156" s="36">
        <v>0</v>
      </c>
      <c r="BD156" s="1"/>
      <c r="BE156" s="35">
        <f t="shared" ref="BE156:BK156" si="416">(AW156/SUM($AW156:$BC156))*100</f>
        <v>12.17564870259481</v>
      </c>
      <c r="BF156" s="35">
        <f t="shared" si="416"/>
        <v>56.986027944111775</v>
      </c>
      <c r="BG156" s="35">
        <f t="shared" si="416"/>
        <v>2.8609447771124419</v>
      </c>
      <c r="BH156" s="35">
        <f t="shared" si="416"/>
        <v>24.151696606786427</v>
      </c>
      <c r="BI156" s="35">
        <f t="shared" si="416"/>
        <v>3.8256819693945441</v>
      </c>
      <c r="BJ156" s="35">
        <f t="shared" si="416"/>
        <v>0</v>
      </c>
      <c r="BK156" s="35">
        <f t="shared" si="416"/>
        <v>0</v>
      </c>
      <c r="BL156" s="1"/>
    </row>
    <row r="157" spans="1:64" ht="13">
      <c r="A157" s="28" t="s">
        <v>173</v>
      </c>
      <c r="B157" s="62" t="str">
        <f>INDEX([1]Sheet2!$B:$B,MATCH(C157,[1]Sheet2!$A:$A,0))</f>
        <v>E05000659</v>
      </c>
      <c r="C157" s="28" t="s">
        <v>183</v>
      </c>
      <c r="D157" s="29"/>
      <c r="E157" s="30">
        <v>1</v>
      </c>
      <c r="F157" s="31">
        <v>1</v>
      </c>
      <c r="G157" s="31"/>
      <c r="H157" s="38"/>
      <c r="I157" s="32"/>
      <c r="J157" s="32"/>
      <c r="K157" s="32"/>
      <c r="L157" s="32"/>
      <c r="M157" s="10"/>
      <c r="N157" s="31">
        <v>1</v>
      </c>
      <c r="O157" s="38"/>
      <c r="P157" s="32"/>
      <c r="Q157" s="32"/>
      <c r="R157" s="32"/>
      <c r="S157" s="32"/>
      <c r="T157" s="32"/>
      <c r="U157" s="1"/>
      <c r="V157" s="28">
        <v>3000</v>
      </c>
      <c r="W157" s="28">
        <v>1247</v>
      </c>
      <c r="X157" s="28">
        <v>269</v>
      </c>
      <c r="Y157" s="33"/>
      <c r="Z157" s="33"/>
      <c r="AA157" s="34"/>
      <c r="AB157" s="34"/>
      <c r="AC157" s="1"/>
      <c r="AD157" s="35">
        <f t="shared" ref="AD157:AJ157" si="417">(V157/SUM($V157:$AB157))*100</f>
        <v>66.430469441984059</v>
      </c>
      <c r="AE157" s="35">
        <f t="shared" si="417"/>
        <v>27.61293179805137</v>
      </c>
      <c r="AF157" s="35">
        <f t="shared" si="417"/>
        <v>5.95659875996457</v>
      </c>
      <c r="AG157" s="35">
        <f t="shared" si="417"/>
        <v>0</v>
      </c>
      <c r="AH157" s="35">
        <f t="shared" si="417"/>
        <v>0</v>
      </c>
      <c r="AI157" s="35">
        <f t="shared" si="417"/>
        <v>0</v>
      </c>
      <c r="AJ157" s="35">
        <f t="shared" si="417"/>
        <v>0</v>
      </c>
      <c r="AK157" s="1"/>
      <c r="AL157" s="43">
        <f t="shared" ref="AL157:AR157" si="418">AD157-BE157</f>
        <v>18.824595851858504</v>
      </c>
      <c r="AM157" s="44">
        <f t="shared" si="418"/>
        <v>3.0545151136504352</v>
      </c>
      <c r="AN157" s="45">
        <f t="shared" si="418"/>
        <v>1.7854985258722103</v>
      </c>
      <c r="AO157" s="46">
        <f t="shared" si="418"/>
        <v>-19.855288359225369</v>
      </c>
      <c r="AP157" s="47">
        <f t="shared" si="418"/>
        <v>-3.8093211321557776</v>
      </c>
      <c r="AQ157" s="48">
        <f t="shared" si="418"/>
        <v>0</v>
      </c>
      <c r="AR157" s="48">
        <f t="shared" si="418"/>
        <v>0</v>
      </c>
      <c r="AS157" s="1"/>
      <c r="AT157" s="35">
        <f t="shared" si="391"/>
        <v>7.8850403691040345</v>
      </c>
      <c r="AU157" s="35"/>
      <c r="AV157" s="1"/>
      <c r="AW157" s="36">
        <v>2237</v>
      </c>
      <c r="AX157" s="36">
        <v>1154</v>
      </c>
      <c r="AY157" s="36">
        <v>196</v>
      </c>
      <c r="AZ157" s="36">
        <v>933</v>
      </c>
      <c r="BA157" s="36">
        <v>179</v>
      </c>
      <c r="BB157" s="36">
        <v>0</v>
      </c>
      <c r="BC157" s="36">
        <v>0</v>
      </c>
      <c r="BD157" s="1"/>
      <c r="BE157" s="35">
        <f t="shared" ref="BE157:BK157" si="419">(AW157/SUM($AW157:$BC157))*100</f>
        <v>47.605873590125555</v>
      </c>
      <c r="BF157" s="35">
        <f t="shared" si="419"/>
        <v>24.558416684400935</v>
      </c>
      <c r="BG157" s="35">
        <f t="shared" si="419"/>
        <v>4.1711002340923597</v>
      </c>
      <c r="BH157" s="35">
        <f t="shared" si="419"/>
        <v>19.855288359225369</v>
      </c>
      <c r="BI157" s="35">
        <f t="shared" si="419"/>
        <v>3.8093211321557776</v>
      </c>
      <c r="BJ157" s="35">
        <f t="shared" si="419"/>
        <v>0</v>
      </c>
      <c r="BK157" s="35">
        <f t="shared" si="419"/>
        <v>0</v>
      </c>
      <c r="BL157" s="1"/>
    </row>
    <row r="158" spans="1:64" ht="13">
      <c r="A158" s="28" t="s">
        <v>173</v>
      </c>
      <c r="B158" s="62" t="str">
        <f>INDEX([1]Sheet2!$B:$B,MATCH(C158,[1]Sheet2!$A:$A,0))</f>
        <v>E05000660</v>
      </c>
      <c r="C158" s="28" t="s">
        <v>184</v>
      </c>
      <c r="D158" s="29"/>
      <c r="E158" s="30">
        <v>1</v>
      </c>
      <c r="F158" s="31">
        <v>1</v>
      </c>
      <c r="G158" s="31"/>
      <c r="H158" s="38"/>
      <c r="I158" s="32"/>
      <c r="J158" s="32"/>
      <c r="K158" s="32"/>
      <c r="L158" s="32"/>
      <c r="M158" s="10"/>
      <c r="N158" s="38"/>
      <c r="O158" s="31">
        <v>1</v>
      </c>
      <c r="P158" s="32"/>
      <c r="Q158" s="32"/>
      <c r="R158" s="32"/>
      <c r="S158" s="32"/>
      <c r="T158" s="32"/>
      <c r="U158" s="1"/>
      <c r="V158" s="28">
        <v>1668</v>
      </c>
      <c r="W158" s="28">
        <v>1437</v>
      </c>
      <c r="X158" s="28">
        <v>231</v>
      </c>
      <c r="Y158" s="33"/>
      <c r="Z158" s="28">
        <v>169</v>
      </c>
      <c r="AA158" s="34"/>
      <c r="AB158" s="34"/>
      <c r="AC158" s="1"/>
      <c r="AD158" s="35">
        <f t="shared" ref="AD158:AJ158" si="420">(V158/SUM($V158:$AB158))*100</f>
        <v>47.589158345221108</v>
      </c>
      <c r="AE158" s="35">
        <f t="shared" si="420"/>
        <v>40.998573466476465</v>
      </c>
      <c r="AF158" s="35">
        <f t="shared" si="420"/>
        <v>6.5905848787446502</v>
      </c>
      <c r="AG158" s="35">
        <f t="shared" si="420"/>
        <v>0</v>
      </c>
      <c r="AH158" s="35">
        <f t="shared" si="420"/>
        <v>4.8216833095577751</v>
      </c>
      <c r="AI158" s="35">
        <f t="shared" si="420"/>
        <v>0</v>
      </c>
      <c r="AJ158" s="35">
        <f t="shared" si="420"/>
        <v>0</v>
      </c>
      <c r="AK158" s="1"/>
      <c r="AL158" s="43">
        <f t="shared" ref="AL158:AR158" si="421">AD158-BE158</f>
        <v>25.861141985302908</v>
      </c>
      <c r="AM158" s="44">
        <f t="shared" si="421"/>
        <v>7.4351787834498779</v>
      </c>
      <c r="AN158" s="45">
        <f t="shared" si="421"/>
        <v>1.4525480689286994</v>
      </c>
      <c r="AO158" s="46">
        <f t="shared" si="421"/>
        <v>-29.320040899795501</v>
      </c>
      <c r="AP158" s="47">
        <f t="shared" si="421"/>
        <v>-5.4288279378859876</v>
      </c>
      <c r="AQ158" s="48">
        <f t="shared" si="421"/>
        <v>0</v>
      </c>
      <c r="AR158" s="48">
        <f t="shared" si="421"/>
        <v>0</v>
      </c>
      <c r="AS158" s="1"/>
      <c r="AT158" s="35">
        <f t="shared" si="391"/>
        <v>9.2129816009265149</v>
      </c>
      <c r="AU158" s="35"/>
      <c r="AV158" s="1"/>
      <c r="AW158" s="36">
        <v>850</v>
      </c>
      <c r="AX158" s="36">
        <v>1313</v>
      </c>
      <c r="AY158" s="36">
        <v>201</v>
      </c>
      <c r="AZ158" s="36">
        <v>1147</v>
      </c>
      <c r="BA158" s="36">
        <v>401</v>
      </c>
      <c r="BB158" s="36">
        <v>0</v>
      </c>
      <c r="BC158" s="36">
        <v>0</v>
      </c>
      <c r="BD158" s="1"/>
      <c r="BE158" s="35">
        <f t="shared" ref="BE158:BK158" si="422">(AW158/SUM($AW158:$BC158))*100</f>
        <v>21.7280163599182</v>
      </c>
      <c r="BF158" s="35">
        <f t="shared" si="422"/>
        <v>33.563394683026587</v>
      </c>
      <c r="BG158" s="35">
        <f t="shared" si="422"/>
        <v>5.1380368098159508</v>
      </c>
      <c r="BH158" s="35">
        <f t="shared" si="422"/>
        <v>29.320040899795501</v>
      </c>
      <c r="BI158" s="35">
        <f t="shared" si="422"/>
        <v>10.250511247443763</v>
      </c>
      <c r="BJ158" s="35">
        <f t="shared" si="422"/>
        <v>0</v>
      </c>
      <c r="BK158" s="35">
        <f t="shared" si="422"/>
        <v>0</v>
      </c>
      <c r="BL158" s="1"/>
    </row>
    <row r="159" spans="1:64" ht="13">
      <c r="A159" s="28" t="s">
        <v>173</v>
      </c>
      <c r="B159" s="62" t="str">
        <f>INDEX([1]Sheet2!$B:$B,MATCH(C159,[1]Sheet2!$A:$A,0))</f>
        <v>E05000661</v>
      </c>
      <c r="C159" s="28" t="s">
        <v>185</v>
      </c>
      <c r="D159" s="29"/>
      <c r="E159" s="30">
        <v>1</v>
      </c>
      <c r="F159" s="38"/>
      <c r="G159" s="31">
        <v>1</v>
      </c>
      <c r="H159" s="31"/>
      <c r="I159" s="32"/>
      <c r="J159" s="32"/>
      <c r="K159" s="32"/>
      <c r="L159" s="32"/>
      <c r="M159" s="10"/>
      <c r="N159" s="38"/>
      <c r="O159" s="31">
        <v>1</v>
      </c>
      <c r="P159" s="32"/>
      <c r="Q159" s="32"/>
      <c r="R159" s="32"/>
      <c r="S159" s="32"/>
      <c r="T159" s="32"/>
      <c r="U159" s="1"/>
      <c r="V159" s="28">
        <v>887</v>
      </c>
      <c r="W159" s="28">
        <v>1345</v>
      </c>
      <c r="X159" s="28">
        <v>1288</v>
      </c>
      <c r="Y159" s="33"/>
      <c r="Z159" s="28">
        <v>213</v>
      </c>
      <c r="AA159" s="34"/>
      <c r="AB159" s="34"/>
      <c r="AC159" s="1"/>
      <c r="AD159" s="35">
        <f t="shared" ref="AD159:AJ159" si="423">(V159/SUM($V159:$AB159))*100</f>
        <v>23.761050093758371</v>
      </c>
      <c r="AE159" s="35">
        <f t="shared" si="423"/>
        <v>36.030002678810611</v>
      </c>
      <c r="AF159" s="35">
        <f t="shared" si="423"/>
        <v>34.5030806321993</v>
      </c>
      <c r="AG159" s="35">
        <f t="shared" si="423"/>
        <v>0</v>
      </c>
      <c r="AH159" s="35">
        <f t="shared" si="423"/>
        <v>5.7058665952317167</v>
      </c>
      <c r="AI159" s="35">
        <f t="shared" si="423"/>
        <v>0</v>
      </c>
      <c r="AJ159" s="35">
        <f t="shared" si="423"/>
        <v>0</v>
      </c>
      <c r="AK159" s="1"/>
      <c r="AL159" s="43">
        <f t="shared" ref="AL159:AR159" si="424">AD159-BE159</f>
        <v>3.8468179844043107</v>
      </c>
      <c r="AM159" s="44">
        <f t="shared" si="424"/>
        <v>0.54353792405317591</v>
      </c>
      <c r="AN159" s="45">
        <f t="shared" si="424"/>
        <v>19.145267713410767</v>
      </c>
      <c r="AO159" s="46">
        <f t="shared" si="424"/>
        <v>-23.800589654248192</v>
      </c>
      <c r="AP159" s="47">
        <f t="shared" si="424"/>
        <v>0.26496603237993455</v>
      </c>
      <c r="AQ159" s="48">
        <f t="shared" si="424"/>
        <v>0</v>
      </c>
      <c r="AR159" s="48">
        <f t="shared" si="424"/>
        <v>0</v>
      </c>
      <c r="AS159" s="1"/>
      <c r="AT159" s="35">
        <f t="shared" si="391"/>
        <v>1.6516400301755674</v>
      </c>
      <c r="AU159" s="35"/>
      <c r="AV159" s="1"/>
      <c r="AW159" s="36">
        <v>743</v>
      </c>
      <c r="AX159" s="36">
        <v>1324</v>
      </c>
      <c r="AY159" s="36">
        <v>573</v>
      </c>
      <c r="AZ159" s="36">
        <v>888</v>
      </c>
      <c r="BA159" s="36">
        <v>203</v>
      </c>
      <c r="BB159" s="36">
        <v>0</v>
      </c>
      <c r="BC159" s="36">
        <v>0</v>
      </c>
      <c r="BD159" s="1"/>
      <c r="BE159" s="35">
        <f t="shared" ref="BE159:BK159" si="425">(AW159/SUM($AW159:$BC159))*100</f>
        <v>19.91423210935406</v>
      </c>
      <c r="BF159" s="35">
        <f t="shared" si="425"/>
        <v>35.486464754757435</v>
      </c>
      <c r="BG159" s="35">
        <f t="shared" si="425"/>
        <v>15.357812918788531</v>
      </c>
      <c r="BH159" s="35">
        <f t="shared" si="425"/>
        <v>23.800589654248192</v>
      </c>
      <c r="BI159" s="35">
        <f t="shared" si="425"/>
        <v>5.4409005628517821</v>
      </c>
      <c r="BJ159" s="35">
        <f t="shared" si="425"/>
        <v>0</v>
      </c>
      <c r="BK159" s="35">
        <f t="shared" si="425"/>
        <v>0</v>
      </c>
      <c r="BL159" s="1"/>
    </row>
    <row r="160" spans="1:64" ht="13">
      <c r="A160" s="28" t="s">
        <v>173</v>
      </c>
      <c r="B160" s="62" t="str">
        <f>INDEX([1]Sheet2!$B:$B,MATCH(C160,[1]Sheet2!$A:$A,0))</f>
        <v>E05000662</v>
      </c>
      <c r="C160" s="28" t="s">
        <v>186</v>
      </c>
      <c r="D160" s="29"/>
      <c r="E160" s="30">
        <v>1</v>
      </c>
      <c r="F160" s="31">
        <v>1</v>
      </c>
      <c r="G160" s="31"/>
      <c r="H160" s="38"/>
      <c r="I160" s="32"/>
      <c r="J160" s="32"/>
      <c r="K160" s="32"/>
      <c r="L160" s="32"/>
      <c r="M160" s="10"/>
      <c r="N160" s="38"/>
      <c r="O160" s="38"/>
      <c r="P160" s="32"/>
      <c r="Q160" s="31">
        <v>1</v>
      </c>
      <c r="R160" s="32"/>
      <c r="S160" s="32"/>
      <c r="T160" s="32"/>
      <c r="U160" s="1"/>
      <c r="V160" s="28">
        <v>1858</v>
      </c>
      <c r="W160" s="28">
        <v>1451</v>
      </c>
      <c r="X160" s="28">
        <v>68</v>
      </c>
      <c r="Y160" s="28">
        <v>215</v>
      </c>
      <c r="Z160" s="28">
        <v>107</v>
      </c>
      <c r="AA160" s="34"/>
      <c r="AB160" s="34"/>
      <c r="AC160" s="1"/>
      <c r="AD160" s="35">
        <f t="shared" ref="AD160:AJ160" si="426">(V160/SUM($V160:$AB160))*100</f>
        <v>50.229791835631254</v>
      </c>
      <c r="AE160" s="35">
        <f t="shared" si="426"/>
        <v>39.226818058934846</v>
      </c>
      <c r="AF160" s="35">
        <f t="shared" si="426"/>
        <v>1.8383346850500133</v>
      </c>
      <c r="AG160" s="35">
        <f t="shared" si="426"/>
        <v>5.8123817247904839</v>
      </c>
      <c r="AH160" s="35">
        <f t="shared" si="426"/>
        <v>2.8926736955934036</v>
      </c>
      <c r="AI160" s="35">
        <f t="shared" si="426"/>
        <v>0</v>
      </c>
      <c r="AJ160" s="35">
        <f t="shared" si="426"/>
        <v>0</v>
      </c>
      <c r="AK160" s="1"/>
      <c r="AL160" s="43">
        <f t="shared" ref="AL160:AR160" si="427">AD160-BE160</f>
        <v>20.061900964697358</v>
      </c>
      <c r="AM160" s="44">
        <f t="shared" si="427"/>
        <v>9.3212566738351619</v>
      </c>
      <c r="AN160" s="45">
        <f t="shared" si="427"/>
        <v>2.826123279397974E-2</v>
      </c>
      <c r="AO160" s="46">
        <f t="shared" si="427"/>
        <v>-28.054354896405741</v>
      </c>
      <c r="AP160" s="47">
        <f t="shared" si="427"/>
        <v>-1.357063974920762</v>
      </c>
      <c r="AQ160" s="48">
        <f t="shared" si="427"/>
        <v>0</v>
      </c>
      <c r="AR160" s="48">
        <f t="shared" si="427"/>
        <v>0</v>
      </c>
      <c r="AS160" s="1"/>
      <c r="AT160" s="35">
        <f t="shared" si="391"/>
        <v>5.3703221454310981</v>
      </c>
      <c r="AU160" s="35"/>
      <c r="AV160" s="1"/>
      <c r="AW160" s="36">
        <v>1150</v>
      </c>
      <c r="AX160" s="36">
        <v>1140</v>
      </c>
      <c r="AY160" s="36">
        <v>69</v>
      </c>
      <c r="AZ160" s="36">
        <v>1291</v>
      </c>
      <c r="BA160" s="36">
        <v>162</v>
      </c>
      <c r="BB160" s="36">
        <v>0</v>
      </c>
      <c r="BC160" s="36">
        <v>0</v>
      </c>
      <c r="BD160" s="1"/>
      <c r="BE160" s="35">
        <f t="shared" ref="BE160:BK160" si="428">(AW160/SUM($AW160:$BC160))*100</f>
        <v>30.167890870933896</v>
      </c>
      <c r="BF160" s="35">
        <f t="shared" si="428"/>
        <v>29.905561385099684</v>
      </c>
      <c r="BG160" s="35">
        <f t="shared" si="428"/>
        <v>1.8100734522560336</v>
      </c>
      <c r="BH160" s="35">
        <f t="shared" si="428"/>
        <v>33.866736621196225</v>
      </c>
      <c r="BI160" s="35">
        <f t="shared" si="428"/>
        <v>4.2497376705141656</v>
      </c>
      <c r="BJ160" s="35">
        <f t="shared" si="428"/>
        <v>0</v>
      </c>
      <c r="BK160" s="35">
        <f t="shared" si="428"/>
        <v>0</v>
      </c>
      <c r="BL160" s="1"/>
    </row>
    <row r="161" spans="1:64" ht="13">
      <c r="A161" s="28" t="s">
        <v>173</v>
      </c>
      <c r="B161" s="62" t="str">
        <f>INDEX([1]Sheet2!$B:$B,MATCH(C161,[1]Sheet2!$A:$A,0))</f>
        <v>E05000663</v>
      </c>
      <c r="C161" s="28" t="s">
        <v>187</v>
      </c>
      <c r="D161" s="29"/>
      <c r="E161" s="30">
        <v>1</v>
      </c>
      <c r="F161" s="38"/>
      <c r="G161" s="31">
        <v>1</v>
      </c>
      <c r="H161" s="31"/>
      <c r="I161" s="32"/>
      <c r="J161" s="32"/>
      <c r="K161" s="32"/>
      <c r="L161" s="32"/>
      <c r="M161" s="10"/>
      <c r="N161" s="38"/>
      <c r="O161" s="31">
        <v>1</v>
      </c>
      <c r="P161" s="32"/>
      <c r="Q161" s="32"/>
      <c r="R161" s="32"/>
      <c r="S161" s="32"/>
      <c r="T161" s="32"/>
      <c r="U161" s="1"/>
      <c r="V161" s="28">
        <v>290</v>
      </c>
      <c r="W161" s="28">
        <v>882</v>
      </c>
      <c r="X161" s="28">
        <v>131</v>
      </c>
      <c r="Y161" s="28">
        <v>399</v>
      </c>
      <c r="Z161" s="33"/>
      <c r="AA161" s="34"/>
      <c r="AB161" s="34"/>
      <c r="AC161" s="1"/>
      <c r="AD161" s="35">
        <f t="shared" ref="AD161:AJ161" si="429">(V161/SUM($V161:$AB161))*100</f>
        <v>17.038777908343125</v>
      </c>
      <c r="AE161" s="35">
        <f t="shared" si="429"/>
        <v>51.8213866039953</v>
      </c>
      <c r="AF161" s="35">
        <f t="shared" si="429"/>
        <v>7.6968272620446534</v>
      </c>
      <c r="AG161" s="35">
        <f t="shared" si="429"/>
        <v>23.443008225616921</v>
      </c>
      <c r="AH161" s="35">
        <f t="shared" si="429"/>
        <v>0</v>
      </c>
      <c r="AI161" s="35">
        <f t="shared" si="429"/>
        <v>0</v>
      </c>
      <c r="AJ161" s="35">
        <f t="shared" si="429"/>
        <v>0</v>
      </c>
      <c r="AK161" s="1"/>
      <c r="AL161" s="43">
        <f t="shared" ref="AL161:AR161" si="430">AD161-BE161</f>
        <v>8.2690618200150503</v>
      </c>
      <c r="AM161" s="44">
        <f t="shared" si="430"/>
        <v>15.890787234910128</v>
      </c>
      <c r="AN161" s="45">
        <f t="shared" si="430"/>
        <v>-3.2810907190279011</v>
      </c>
      <c r="AO161" s="46">
        <f t="shared" si="430"/>
        <v>-11.131124266496641</v>
      </c>
      <c r="AP161" s="47">
        <f t="shared" si="430"/>
        <v>0</v>
      </c>
      <c r="AQ161" s="48">
        <f t="shared" si="430"/>
        <v>-9.7476340694006307</v>
      </c>
      <c r="AR161" s="48">
        <f t="shared" si="430"/>
        <v>0</v>
      </c>
      <c r="AS161" s="1"/>
      <c r="AT161" s="35">
        <f t="shared" si="391"/>
        <v>-3.810862707447539</v>
      </c>
      <c r="AU161" s="35"/>
      <c r="AV161" s="1"/>
      <c r="AW161" s="36">
        <v>278</v>
      </c>
      <c r="AX161" s="36">
        <v>1139</v>
      </c>
      <c r="AY161" s="36">
        <v>348</v>
      </c>
      <c r="AZ161" s="36">
        <v>1096</v>
      </c>
      <c r="BA161" s="36">
        <v>0</v>
      </c>
      <c r="BB161" s="36">
        <v>309</v>
      </c>
      <c r="BC161" s="36">
        <v>0</v>
      </c>
      <c r="BD161" s="1"/>
      <c r="BE161" s="35">
        <f t="shared" ref="BE161:BK161" si="431">(AW161/SUM($AW161:$BC161))*100</f>
        <v>8.7697160883280745</v>
      </c>
      <c r="BF161" s="35">
        <f t="shared" si="431"/>
        <v>35.930599369085172</v>
      </c>
      <c r="BG161" s="35">
        <f t="shared" si="431"/>
        <v>10.977917981072554</v>
      </c>
      <c r="BH161" s="35">
        <f t="shared" si="431"/>
        <v>34.574132492113563</v>
      </c>
      <c r="BI161" s="35">
        <f t="shared" si="431"/>
        <v>0</v>
      </c>
      <c r="BJ161" s="35">
        <f t="shared" si="431"/>
        <v>9.7476340694006307</v>
      </c>
      <c r="BK161" s="35">
        <f t="shared" si="431"/>
        <v>0</v>
      </c>
      <c r="BL161" s="1"/>
    </row>
    <row r="162" spans="1:64" ht="13">
      <c r="A162" s="28" t="s">
        <v>173</v>
      </c>
      <c r="B162" s="62" t="str">
        <f>INDEX([1]Sheet2!$B:$B,MATCH(C162,[1]Sheet2!$A:$A,0))</f>
        <v>E05000664</v>
      </c>
      <c r="C162" s="28" t="s">
        <v>188</v>
      </c>
      <c r="D162" s="29"/>
      <c r="E162" s="30">
        <v>1</v>
      </c>
      <c r="F162" s="38"/>
      <c r="G162" s="31">
        <v>1</v>
      </c>
      <c r="H162" s="31"/>
      <c r="I162" s="32"/>
      <c r="J162" s="32"/>
      <c r="K162" s="32"/>
      <c r="L162" s="32"/>
      <c r="M162" s="10"/>
      <c r="N162" s="38"/>
      <c r="O162" s="38"/>
      <c r="P162" s="32"/>
      <c r="Q162" s="31">
        <v>1</v>
      </c>
      <c r="R162" s="32"/>
      <c r="S162" s="32"/>
      <c r="T162" s="32"/>
      <c r="U162" s="1"/>
      <c r="V162" s="28">
        <v>1000</v>
      </c>
      <c r="W162" s="28">
        <v>1249</v>
      </c>
      <c r="X162" s="28">
        <v>159</v>
      </c>
      <c r="Y162" s="28">
        <v>926</v>
      </c>
      <c r="Z162" s="33"/>
      <c r="AA162" s="34"/>
      <c r="AB162" s="34"/>
      <c r="AC162" s="1"/>
      <c r="AD162" s="35">
        <f t="shared" ref="AD162:AJ162" si="432">(V162/SUM($V162:$AB162))*100</f>
        <v>29.994001199760046</v>
      </c>
      <c r="AE162" s="35">
        <f t="shared" si="432"/>
        <v>37.462507498500301</v>
      </c>
      <c r="AF162" s="35">
        <f t="shared" si="432"/>
        <v>4.7690461907618475</v>
      </c>
      <c r="AG162" s="35">
        <f t="shared" si="432"/>
        <v>27.774445110977801</v>
      </c>
      <c r="AH162" s="35">
        <f t="shared" si="432"/>
        <v>0</v>
      </c>
      <c r="AI162" s="35">
        <f t="shared" si="432"/>
        <v>0</v>
      </c>
      <c r="AJ162" s="35">
        <f t="shared" si="432"/>
        <v>0</v>
      </c>
      <c r="AK162" s="1"/>
      <c r="AL162" s="43">
        <f t="shared" ref="AL162:AR162" si="433">AD162-BE162</f>
        <v>12.571566832218277</v>
      </c>
      <c r="AM162" s="44">
        <f t="shared" si="433"/>
        <v>9.5919161434220719</v>
      </c>
      <c r="AN162" s="45">
        <f t="shared" si="433"/>
        <v>-12.759460836551863</v>
      </c>
      <c r="AO162" s="46">
        <f t="shared" si="433"/>
        <v>-5.5058518924695576</v>
      </c>
      <c r="AP162" s="47">
        <f t="shared" si="433"/>
        <v>-3.8981702466189336</v>
      </c>
      <c r="AQ162" s="48">
        <f t="shared" si="433"/>
        <v>0</v>
      </c>
      <c r="AR162" s="48">
        <f t="shared" si="433"/>
        <v>0</v>
      </c>
      <c r="AS162" s="1"/>
      <c r="AT162" s="35">
        <f t="shared" si="391"/>
        <v>1.4898253443981027</v>
      </c>
      <c r="AU162" s="35"/>
      <c r="AV162" s="1"/>
      <c r="AW162" s="36">
        <v>657</v>
      </c>
      <c r="AX162" s="36">
        <v>1051</v>
      </c>
      <c r="AY162" s="36">
        <v>661</v>
      </c>
      <c r="AZ162" s="36">
        <v>1255</v>
      </c>
      <c r="BA162" s="36">
        <v>147</v>
      </c>
      <c r="BB162" s="36">
        <v>0</v>
      </c>
      <c r="BC162" s="36">
        <v>0</v>
      </c>
      <c r="BD162" s="1"/>
      <c r="BE162" s="35">
        <f t="shared" ref="BE162:BK162" si="434">(AW162/SUM($AW162:$BC162))*100</f>
        <v>17.422434367541769</v>
      </c>
      <c r="BF162" s="35">
        <f t="shared" si="434"/>
        <v>27.870591355078229</v>
      </c>
      <c r="BG162" s="35">
        <f t="shared" si="434"/>
        <v>17.528507027313712</v>
      </c>
      <c r="BH162" s="35">
        <f t="shared" si="434"/>
        <v>33.280297003447359</v>
      </c>
      <c r="BI162" s="35">
        <f t="shared" si="434"/>
        <v>3.8981702466189336</v>
      </c>
      <c r="BJ162" s="35">
        <f t="shared" si="434"/>
        <v>0</v>
      </c>
      <c r="BK162" s="35">
        <f t="shared" si="434"/>
        <v>0</v>
      </c>
      <c r="BL162" s="1"/>
    </row>
    <row r="163" spans="1:64" ht="13">
      <c r="A163" s="28" t="s">
        <v>173</v>
      </c>
      <c r="B163" s="62" t="str">
        <f>INDEX([1]Sheet2!$B:$B,MATCH(C163,[1]Sheet2!$A:$A,0))</f>
        <v>E05000665</v>
      </c>
      <c r="C163" s="28" t="s">
        <v>189</v>
      </c>
      <c r="D163" s="29"/>
      <c r="E163" s="30">
        <v>1</v>
      </c>
      <c r="F163" s="38"/>
      <c r="G163" s="31">
        <v>1</v>
      </c>
      <c r="H163" s="31"/>
      <c r="I163" s="32"/>
      <c r="J163" s="32"/>
      <c r="K163" s="32"/>
      <c r="L163" s="32"/>
      <c r="M163" s="10"/>
      <c r="N163" s="38"/>
      <c r="O163" s="31">
        <v>1</v>
      </c>
      <c r="P163" s="32"/>
      <c r="Q163" s="32"/>
      <c r="R163" s="32"/>
      <c r="S163" s="32"/>
      <c r="T163" s="32"/>
      <c r="U163" s="1"/>
      <c r="V163" s="28">
        <v>379</v>
      </c>
      <c r="W163" s="28">
        <v>2570</v>
      </c>
      <c r="X163" s="28">
        <v>55</v>
      </c>
      <c r="Y163" s="33"/>
      <c r="Z163" s="28">
        <v>251</v>
      </c>
      <c r="AA163" s="28">
        <v>111</v>
      </c>
      <c r="AB163" s="34"/>
      <c r="AC163" s="1"/>
      <c r="AD163" s="35">
        <f t="shared" ref="AD163:AJ163" si="435">(V163/SUM($V163:$AB163))*100</f>
        <v>11.259655377302435</v>
      </c>
      <c r="AE163" s="35">
        <f t="shared" si="435"/>
        <v>76.351752822341055</v>
      </c>
      <c r="AF163" s="35">
        <f t="shared" si="435"/>
        <v>1.6339869281045754</v>
      </c>
      <c r="AG163" s="35">
        <f t="shared" si="435"/>
        <v>0</v>
      </c>
      <c r="AH163" s="35">
        <f t="shared" si="435"/>
        <v>7.4569221628045161</v>
      </c>
      <c r="AI163" s="35">
        <f t="shared" si="435"/>
        <v>3.297682709447415</v>
      </c>
      <c r="AJ163" s="35">
        <f t="shared" si="435"/>
        <v>0</v>
      </c>
      <c r="AK163" s="1"/>
      <c r="AL163" s="43">
        <f t="shared" ref="AL163:AR163" si="436">AD163-BE163</f>
        <v>3.2363701330604719</v>
      </c>
      <c r="AM163" s="44">
        <f t="shared" si="436"/>
        <v>3.5600545181142706</v>
      </c>
      <c r="AN163" s="45">
        <f t="shared" si="436"/>
        <v>-3.6476245775455052E-2</v>
      </c>
      <c r="AO163" s="46">
        <f t="shared" si="436"/>
        <v>-12.452543659832955</v>
      </c>
      <c r="AP163" s="47">
        <f t="shared" si="436"/>
        <v>2.3949125449862425</v>
      </c>
      <c r="AQ163" s="48">
        <f t="shared" si="436"/>
        <v>3.297682709447415</v>
      </c>
      <c r="AR163" s="48">
        <f t="shared" si="436"/>
        <v>0</v>
      </c>
      <c r="AS163" s="1"/>
      <c r="AT163" s="35">
        <f t="shared" si="391"/>
        <v>-0.16184219252689935</v>
      </c>
      <c r="AU163" s="35"/>
      <c r="AV163" s="1"/>
      <c r="AW163" s="36">
        <v>317</v>
      </c>
      <c r="AX163" s="36">
        <v>2876</v>
      </c>
      <c r="AY163" s="36">
        <v>66</v>
      </c>
      <c r="AZ163" s="36">
        <v>492</v>
      </c>
      <c r="BA163" s="36">
        <v>200</v>
      </c>
      <c r="BB163" s="36">
        <v>0</v>
      </c>
      <c r="BC163" s="36">
        <v>0</v>
      </c>
      <c r="BD163" s="1"/>
      <c r="BE163" s="35">
        <f t="shared" ref="BE163:BK163" si="437">(AW163/SUM($AW163:$BC163))*100</f>
        <v>8.0232852442419631</v>
      </c>
      <c r="BF163" s="35">
        <f t="shared" si="437"/>
        <v>72.791698304226784</v>
      </c>
      <c r="BG163" s="35">
        <f t="shared" si="437"/>
        <v>1.6704631738800304</v>
      </c>
      <c r="BH163" s="35">
        <f t="shared" si="437"/>
        <v>12.452543659832955</v>
      </c>
      <c r="BI163" s="35">
        <f t="shared" si="437"/>
        <v>5.0620096178182736</v>
      </c>
      <c r="BJ163" s="35">
        <f t="shared" si="437"/>
        <v>0</v>
      </c>
      <c r="BK163" s="35">
        <f t="shared" si="437"/>
        <v>0</v>
      </c>
      <c r="BL163" s="1"/>
    </row>
    <row r="164" spans="1:64" ht="13">
      <c r="A164" s="28" t="s">
        <v>173</v>
      </c>
      <c r="B164" s="62" t="str">
        <f>INDEX([1]Sheet2!$B:$B,MATCH(C164,[1]Sheet2!$A:$A,0))</f>
        <v>E05000666</v>
      </c>
      <c r="C164" s="28" t="s">
        <v>190</v>
      </c>
      <c r="D164" s="29"/>
      <c r="E164" s="30">
        <v>1</v>
      </c>
      <c r="F164" s="38"/>
      <c r="G164" s="38"/>
      <c r="H164" s="31">
        <v>1</v>
      </c>
      <c r="I164" s="31"/>
      <c r="J164" s="32"/>
      <c r="K164" s="32"/>
      <c r="L164" s="32"/>
      <c r="M164" s="10"/>
      <c r="N164" s="38"/>
      <c r="O164" s="38"/>
      <c r="P164" s="31">
        <v>1</v>
      </c>
      <c r="Q164" s="32"/>
      <c r="R164" s="32"/>
      <c r="S164" s="32"/>
      <c r="T164" s="32"/>
      <c r="U164" s="1"/>
      <c r="V164" s="28">
        <v>751</v>
      </c>
      <c r="W164" s="28">
        <v>1260</v>
      </c>
      <c r="X164" s="28">
        <v>2031</v>
      </c>
      <c r="Y164" s="33"/>
      <c r="Z164" s="28">
        <v>111</v>
      </c>
      <c r="AA164" s="34"/>
      <c r="AB164" s="34"/>
      <c r="AC164" s="1"/>
      <c r="AD164" s="35">
        <f t="shared" ref="AD164:AJ164" si="438">(V164/SUM($V164:$AB164))*100</f>
        <v>18.083313267517457</v>
      </c>
      <c r="AE164" s="35">
        <f t="shared" si="438"/>
        <v>30.339513604623164</v>
      </c>
      <c r="AF164" s="35">
        <f t="shared" si="438"/>
        <v>48.904406453166388</v>
      </c>
      <c r="AG164" s="35">
        <f t="shared" si="438"/>
        <v>0</v>
      </c>
      <c r="AH164" s="35">
        <f t="shared" si="438"/>
        <v>2.6727666746929932</v>
      </c>
      <c r="AI164" s="35">
        <f t="shared" si="438"/>
        <v>0</v>
      </c>
      <c r="AJ164" s="35">
        <f t="shared" si="438"/>
        <v>0</v>
      </c>
      <c r="AK164" s="1"/>
      <c r="AL164" s="43">
        <f t="shared" ref="AL164:AR164" si="439">AD164-BE164</f>
        <v>8.4363602654936205</v>
      </c>
      <c r="AM164" s="44">
        <f t="shared" si="439"/>
        <v>0.45419766129057848</v>
      </c>
      <c r="AN164" s="45">
        <f t="shared" si="439"/>
        <v>11.261051382332113</v>
      </c>
      <c r="AO164" s="46">
        <f t="shared" si="439"/>
        <v>-19.698673262873847</v>
      </c>
      <c r="AP164" s="47">
        <f t="shared" si="439"/>
        <v>-0.45293604624246919</v>
      </c>
      <c r="AQ164" s="48">
        <f t="shared" si="439"/>
        <v>0</v>
      </c>
      <c r="AR164" s="48">
        <f t="shared" si="439"/>
        <v>0</v>
      </c>
      <c r="AS164" s="1"/>
      <c r="AT164" s="35">
        <f t="shared" si="391"/>
        <v>3.991081302101521</v>
      </c>
      <c r="AU164" s="35"/>
      <c r="AV164" s="1"/>
      <c r="AW164" s="36">
        <v>429</v>
      </c>
      <c r="AX164" s="36">
        <v>1329</v>
      </c>
      <c r="AY164" s="36">
        <v>1674</v>
      </c>
      <c r="AZ164" s="36">
        <v>876</v>
      </c>
      <c r="BA164" s="36">
        <v>139</v>
      </c>
      <c r="BB164" s="36">
        <v>0</v>
      </c>
      <c r="BC164" s="36">
        <v>0</v>
      </c>
      <c r="BD164" s="1"/>
      <c r="BE164" s="35">
        <f t="shared" ref="BE164:BK164" si="440">(AW164/SUM($AW164:$BC164))*100</f>
        <v>9.646953002023837</v>
      </c>
      <c r="BF164" s="35">
        <f t="shared" si="440"/>
        <v>29.885315943332586</v>
      </c>
      <c r="BG164" s="35">
        <f t="shared" si="440"/>
        <v>37.643355070834275</v>
      </c>
      <c r="BH164" s="35">
        <f t="shared" si="440"/>
        <v>19.698673262873847</v>
      </c>
      <c r="BI164" s="35">
        <f t="shared" si="440"/>
        <v>3.1257027209354624</v>
      </c>
      <c r="BJ164" s="35">
        <f t="shared" si="440"/>
        <v>0</v>
      </c>
      <c r="BK164" s="35">
        <f t="shared" si="440"/>
        <v>0</v>
      </c>
      <c r="BL164" s="1"/>
    </row>
    <row r="165" spans="1:64" ht="13">
      <c r="A165" s="28" t="s">
        <v>173</v>
      </c>
      <c r="B165" s="62" t="str">
        <f>INDEX([1]Sheet2!$B:$B,MATCH(C165,[1]Sheet2!$A:$A,0))</f>
        <v>E05000667</v>
      </c>
      <c r="C165" s="28" t="s">
        <v>191</v>
      </c>
      <c r="D165" s="29"/>
      <c r="E165" s="30">
        <v>1</v>
      </c>
      <c r="F165" s="38"/>
      <c r="G165" s="31">
        <v>1</v>
      </c>
      <c r="H165" s="31"/>
      <c r="I165" s="32"/>
      <c r="J165" s="32"/>
      <c r="K165" s="32"/>
      <c r="L165" s="32"/>
      <c r="M165" s="10"/>
      <c r="N165" s="38"/>
      <c r="O165" s="31">
        <v>1</v>
      </c>
      <c r="P165" s="32"/>
      <c r="Q165" s="32"/>
      <c r="R165" s="32"/>
      <c r="S165" s="32"/>
      <c r="T165" s="32"/>
      <c r="U165" s="1"/>
      <c r="V165" s="28">
        <v>928</v>
      </c>
      <c r="W165" s="28">
        <v>1379</v>
      </c>
      <c r="X165" s="28">
        <v>113</v>
      </c>
      <c r="Y165" s="28">
        <v>232</v>
      </c>
      <c r="Z165" s="28">
        <v>82</v>
      </c>
      <c r="AA165" s="34"/>
      <c r="AB165" s="34"/>
      <c r="AC165" s="1"/>
      <c r="AD165" s="35">
        <f t="shared" ref="AD165:AJ165" si="441">(V165/SUM($V165:$AB165))*100</f>
        <v>33.942940746159472</v>
      </c>
      <c r="AE165" s="35">
        <f t="shared" si="441"/>
        <v>50.438917337234827</v>
      </c>
      <c r="AF165" s="35">
        <f t="shared" si="441"/>
        <v>4.1331382589612291</v>
      </c>
      <c r="AG165" s="35">
        <f t="shared" si="441"/>
        <v>8.485735186539868</v>
      </c>
      <c r="AH165" s="35">
        <f t="shared" si="441"/>
        <v>2.9992684711046085</v>
      </c>
      <c r="AI165" s="35">
        <f t="shared" si="441"/>
        <v>0</v>
      </c>
      <c r="AJ165" s="35">
        <f t="shared" si="441"/>
        <v>0</v>
      </c>
      <c r="AK165" s="1"/>
      <c r="AL165" s="43">
        <f t="shared" ref="AL165:AR165" si="442">AD165-BE165</f>
        <v>18.84039257959639</v>
      </c>
      <c r="AM165" s="44">
        <f t="shared" si="442"/>
        <v>6.9647097548855399</v>
      </c>
      <c r="AN165" s="45">
        <f t="shared" si="442"/>
        <v>2.082174927699576</v>
      </c>
      <c r="AO165" s="46">
        <f t="shared" si="442"/>
        <v>-24.236452507680141</v>
      </c>
      <c r="AP165" s="47">
        <f t="shared" si="442"/>
        <v>0.17142509012263174</v>
      </c>
      <c r="AQ165" s="48">
        <f t="shared" si="442"/>
        <v>0</v>
      </c>
      <c r="AR165" s="48">
        <f t="shared" si="442"/>
        <v>-3.8222498446239901</v>
      </c>
      <c r="AS165" s="1"/>
      <c r="AT165" s="35">
        <f t="shared" si="391"/>
        <v>5.9378414123554251</v>
      </c>
      <c r="AU165" s="35"/>
      <c r="AV165" s="1"/>
      <c r="AW165" s="36">
        <v>486</v>
      </c>
      <c r="AX165" s="36">
        <v>1399</v>
      </c>
      <c r="AY165" s="36">
        <v>66</v>
      </c>
      <c r="AZ165" s="36">
        <v>1053</v>
      </c>
      <c r="BA165" s="36">
        <v>91</v>
      </c>
      <c r="BB165" s="36">
        <v>0</v>
      </c>
      <c r="BC165" s="36">
        <f>109+14</f>
        <v>123</v>
      </c>
      <c r="BD165" s="1"/>
      <c r="BE165" s="35">
        <f t="shared" ref="BE165:BK165" si="443">(AW165/SUM($AW165:$BC165))*100</f>
        <v>15.102548166563082</v>
      </c>
      <c r="BF165" s="35">
        <f t="shared" si="443"/>
        <v>43.474207582349287</v>
      </c>
      <c r="BG165" s="35">
        <f t="shared" si="443"/>
        <v>2.0509633312616531</v>
      </c>
      <c r="BH165" s="35">
        <f t="shared" si="443"/>
        <v>32.722187694220011</v>
      </c>
      <c r="BI165" s="35">
        <f t="shared" si="443"/>
        <v>2.8278433809819767</v>
      </c>
      <c r="BJ165" s="35">
        <f t="shared" si="443"/>
        <v>0</v>
      </c>
      <c r="BK165" s="35">
        <f t="shared" si="443"/>
        <v>3.8222498446239901</v>
      </c>
      <c r="BL165" s="1"/>
    </row>
    <row r="166" spans="1:64" ht="13">
      <c r="A166" s="28" t="s">
        <v>173</v>
      </c>
      <c r="B166" s="62" t="str">
        <f>INDEX([1]Sheet2!$B:$B,MATCH(C166,[1]Sheet2!$A:$A,0))</f>
        <v>E05000668</v>
      </c>
      <c r="C166" s="28" t="s">
        <v>192</v>
      </c>
      <c r="D166" s="29"/>
      <c r="E166" s="30">
        <v>1</v>
      </c>
      <c r="F166" s="31">
        <v>1</v>
      </c>
      <c r="G166" s="31"/>
      <c r="H166" s="38"/>
      <c r="I166" s="32"/>
      <c r="J166" s="32"/>
      <c r="K166" s="32"/>
      <c r="L166" s="32"/>
      <c r="M166" s="10"/>
      <c r="N166" s="31">
        <v>1</v>
      </c>
      <c r="O166" s="38"/>
      <c r="P166" s="32"/>
      <c r="Q166" s="32"/>
      <c r="R166" s="32"/>
      <c r="S166" s="32"/>
      <c r="T166" s="32"/>
      <c r="U166" s="1"/>
      <c r="V166" s="28">
        <v>1831</v>
      </c>
      <c r="W166" s="28">
        <v>784</v>
      </c>
      <c r="X166" s="28">
        <v>1386</v>
      </c>
      <c r="Y166" s="33"/>
      <c r="Z166" s="28">
        <v>61</v>
      </c>
      <c r="AA166" s="28">
        <v>236</v>
      </c>
      <c r="AB166" s="34"/>
      <c r="AC166" s="1"/>
      <c r="AD166" s="35">
        <f t="shared" ref="AD166:AJ166" si="444">(V166/SUM($V166:$AB166))*100</f>
        <v>42.601209865053512</v>
      </c>
      <c r="AE166" s="35">
        <f t="shared" si="444"/>
        <v>18.241042345276874</v>
      </c>
      <c r="AF166" s="35">
        <f t="shared" si="444"/>
        <v>32.247557003257327</v>
      </c>
      <c r="AG166" s="35">
        <f t="shared" si="444"/>
        <v>0</v>
      </c>
      <c r="AH166" s="35">
        <f t="shared" si="444"/>
        <v>1.4192647743136344</v>
      </c>
      <c r="AI166" s="35">
        <f t="shared" si="444"/>
        <v>5.4909260120986509</v>
      </c>
      <c r="AJ166" s="35">
        <f t="shared" si="444"/>
        <v>0</v>
      </c>
      <c r="AK166" s="1"/>
      <c r="AL166" s="43">
        <f t="shared" ref="AL166:AR166" si="445">AD166-BE166</f>
        <v>8.5260722723279798</v>
      </c>
      <c r="AM166" s="44">
        <f t="shared" si="445"/>
        <v>-12.34043647740798</v>
      </c>
      <c r="AN166" s="45">
        <f t="shared" si="445"/>
        <v>28.347102349033829</v>
      </c>
      <c r="AO166" s="46">
        <f t="shared" si="445"/>
        <v>-23.546302943287866</v>
      </c>
      <c r="AP166" s="47">
        <f t="shared" si="445"/>
        <v>-1.6197397722286009</v>
      </c>
      <c r="AQ166" s="48">
        <f t="shared" si="445"/>
        <v>0.63330457156263797</v>
      </c>
      <c r="AR166" s="48">
        <f t="shared" si="445"/>
        <v>0</v>
      </c>
      <c r="AS166" s="1"/>
      <c r="AT166" s="35">
        <f t="shared" si="391"/>
        <v>10.43325437486798</v>
      </c>
      <c r="AU166" s="35"/>
      <c r="AV166" s="1"/>
      <c r="AW166" s="36">
        <v>1424</v>
      </c>
      <c r="AX166" s="36">
        <v>1278</v>
      </c>
      <c r="AY166" s="36">
        <v>163</v>
      </c>
      <c r="AZ166" s="36">
        <v>984</v>
      </c>
      <c r="BA166" s="36">
        <v>127</v>
      </c>
      <c r="BB166" s="36">
        <v>203</v>
      </c>
      <c r="BC166" s="36">
        <v>0</v>
      </c>
      <c r="BD166" s="1"/>
      <c r="BE166" s="35">
        <f t="shared" ref="BE166:BK166" si="446">(AW166/SUM($AW166:$BC166))*100</f>
        <v>34.075137592725532</v>
      </c>
      <c r="BF166" s="35">
        <f t="shared" si="446"/>
        <v>30.581478822684854</v>
      </c>
      <c r="BG166" s="35">
        <f t="shared" si="446"/>
        <v>3.9004546542234988</v>
      </c>
      <c r="BH166" s="35">
        <f t="shared" si="446"/>
        <v>23.546302943287866</v>
      </c>
      <c r="BI166" s="35">
        <f t="shared" si="446"/>
        <v>3.0390045465422353</v>
      </c>
      <c r="BJ166" s="35">
        <f t="shared" si="446"/>
        <v>4.857621440536013</v>
      </c>
      <c r="BK166" s="35">
        <f t="shared" si="446"/>
        <v>0</v>
      </c>
      <c r="BL166" s="1"/>
    </row>
    <row r="167" spans="1:64" ht="13">
      <c r="A167" s="28" t="s">
        <v>173</v>
      </c>
      <c r="B167" s="62" t="str">
        <f>INDEX([1]Sheet2!$B:$B,MATCH(C167,[1]Sheet2!$A:$A,0))</f>
        <v>E05000669</v>
      </c>
      <c r="C167" s="28" t="s">
        <v>193</v>
      </c>
      <c r="D167" s="29"/>
      <c r="E167" s="30">
        <v>1</v>
      </c>
      <c r="F167" s="38"/>
      <c r="G167" s="38"/>
      <c r="H167" s="31">
        <v>1</v>
      </c>
      <c r="I167" s="31"/>
      <c r="J167" s="32"/>
      <c r="K167" s="32"/>
      <c r="L167" s="32"/>
      <c r="M167" s="10"/>
      <c r="N167" s="38"/>
      <c r="O167" s="31">
        <v>1</v>
      </c>
      <c r="P167" s="32"/>
      <c r="Q167" s="32"/>
      <c r="R167" s="32"/>
      <c r="S167" s="32"/>
      <c r="T167" s="32"/>
      <c r="U167" s="1"/>
      <c r="V167" s="28">
        <v>804</v>
      </c>
      <c r="W167" s="28">
        <v>899</v>
      </c>
      <c r="X167" s="28">
        <v>1934</v>
      </c>
      <c r="Y167" s="33"/>
      <c r="Z167" s="33"/>
      <c r="AA167" s="34"/>
      <c r="AB167" s="34"/>
      <c r="AC167" s="1"/>
      <c r="AD167" s="35">
        <f t="shared" ref="AD167:AJ167" si="447">(V167/SUM($V167:$AB167))*100</f>
        <v>22.106131427000275</v>
      </c>
      <c r="AE167" s="35">
        <f t="shared" si="447"/>
        <v>24.718174319494089</v>
      </c>
      <c r="AF167" s="35">
        <f t="shared" si="447"/>
        <v>53.175694253505633</v>
      </c>
      <c r="AG167" s="35">
        <f t="shared" si="447"/>
        <v>0</v>
      </c>
      <c r="AH167" s="35">
        <f t="shared" si="447"/>
        <v>0</v>
      </c>
      <c r="AI167" s="35">
        <f t="shared" si="447"/>
        <v>0</v>
      </c>
      <c r="AJ167" s="35">
        <f t="shared" si="447"/>
        <v>0</v>
      </c>
      <c r="AK167" s="1"/>
      <c r="AL167" s="43">
        <f t="shared" ref="AL167:AR167" si="448">AD167-BE167</f>
        <v>4.5710300229441145</v>
      </c>
      <c r="AM167" s="44">
        <f t="shared" si="448"/>
        <v>-14.845008207807005</v>
      </c>
      <c r="AN167" s="45">
        <f t="shared" si="448"/>
        <v>41.912043707483789</v>
      </c>
      <c r="AO167" s="46">
        <f t="shared" si="448"/>
        <v>-28.611544461778472</v>
      </c>
      <c r="AP167" s="47">
        <f t="shared" si="448"/>
        <v>0</v>
      </c>
      <c r="AQ167" s="48">
        <f t="shared" si="448"/>
        <v>0</v>
      </c>
      <c r="AR167" s="48">
        <f t="shared" si="448"/>
        <v>-3.0265210608424336</v>
      </c>
      <c r="AS167" s="1"/>
      <c r="AT167" s="35">
        <f t="shared" si="391"/>
        <v>9.7080191153755599</v>
      </c>
      <c r="AU167" s="35"/>
      <c r="AV167" s="1"/>
      <c r="AW167" s="36">
        <v>562</v>
      </c>
      <c r="AX167" s="36">
        <v>1268</v>
      </c>
      <c r="AY167" s="36">
        <v>361</v>
      </c>
      <c r="AZ167" s="36">
        <v>917</v>
      </c>
      <c r="BA167" s="36">
        <v>0</v>
      </c>
      <c r="BB167" s="36">
        <v>0</v>
      </c>
      <c r="BC167" s="36">
        <v>97</v>
      </c>
      <c r="BD167" s="1"/>
      <c r="BE167" s="35">
        <f t="shared" ref="BE167:BK167" si="449">(AW167/SUM($AW167:$BC167))*100</f>
        <v>17.53510140405616</v>
      </c>
      <c r="BF167" s="35">
        <f t="shared" si="449"/>
        <v>39.563182527301095</v>
      </c>
      <c r="BG167" s="35">
        <f t="shared" si="449"/>
        <v>11.263650546021839</v>
      </c>
      <c r="BH167" s="35">
        <f t="shared" si="449"/>
        <v>28.611544461778472</v>
      </c>
      <c r="BI167" s="35">
        <f t="shared" si="449"/>
        <v>0</v>
      </c>
      <c r="BJ167" s="35">
        <f t="shared" si="449"/>
        <v>0</v>
      </c>
      <c r="BK167" s="35">
        <f t="shared" si="449"/>
        <v>3.0265210608424336</v>
      </c>
      <c r="BL167" s="1"/>
    </row>
    <row r="168" spans="1:64" ht="13">
      <c r="A168" s="28" t="s">
        <v>194</v>
      </c>
      <c r="B168" s="62" t="str">
        <f>INDEX([1]Sheet2!$B:$B,MATCH(C168,[1]Sheet2!$A:$A,0))</f>
        <v>E05001341</v>
      </c>
      <c r="C168" s="28" t="s">
        <v>195</v>
      </c>
      <c r="D168" s="29"/>
      <c r="E168" s="30">
        <v>1</v>
      </c>
      <c r="F168" s="31">
        <v>1</v>
      </c>
      <c r="G168" s="38"/>
      <c r="H168" s="38"/>
      <c r="I168" s="38"/>
      <c r="J168" s="32"/>
      <c r="K168" s="32"/>
      <c r="L168" s="32"/>
      <c r="M168" s="10"/>
      <c r="N168" s="31">
        <v>1</v>
      </c>
      <c r="O168" s="38"/>
      <c r="P168" s="32"/>
      <c r="Q168" s="32"/>
      <c r="R168" s="32"/>
      <c r="S168" s="32"/>
      <c r="T168" s="32"/>
      <c r="U168" s="1"/>
      <c r="V168" s="28">
        <v>2757</v>
      </c>
      <c r="W168" s="28">
        <v>1351</v>
      </c>
      <c r="X168" s="28">
        <v>444</v>
      </c>
      <c r="Y168" s="33"/>
      <c r="Z168" s="28">
        <v>197</v>
      </c>
      <c r="AA168" s="34"/>
      <c r="AB168" s="28">
        <v>76</v>
      </c>
      <c r="AC168" s="1"/>
      <c r="AD168" s="35">
        <f t="shared" ref="AD168:AJ168" si="450">(V168/SUM($V168:$AB168))*100</f>
        <v>57.139896373056999</v>
      </c>
      <c r="AE168" s="35">
        <f t="shared" si="450"/>
        <v>28.000000000000004</v>
      </c>
      <c r="AF168" s="35">
        <f t="shared" si="450"/>
        <v>9.2020725388601043</v>
      </c>
      <c r="AG168" s="35">
        <f t="shared" si="450"/>
        <v>0</v>
      </c>
      <c r="AH168" s="35">
        <f t="shared" si="450"/>
        <v>4.0829015544041454</v>
      </c>
      <c r="AI168" s="35">
        <f t="shared" si="450"/>
        <v>0</v>
      </c>
      <c r="AJ168" s="35">
        <f t="shared" si="450"/>
        <v>1.5751295336787565</v>
      </c>
      <c r="AK168" s="1"/>
      <c r="AL168" s="43">
        <f t="shared" ref="AL168:AR168" si="451">AD168-BE168</f>
        <v>11.086459701631341</v>
      </c>
      <c r="AM168" s="44">
        <f t="shared" si="451"/>
        <v>10.826840709769531</v>
      </c>
      <c r="AN168" s="45">
        <f t="shared" si="451"/>
        <v>-20.840758380984887</v>
      </c>
      <c r="AO168" s="46">
        <f t="shared" si="451"/>
        <v>0</v>
      </c>
      <c r="AP168" s="47">
        <f t="shared" si="451"/>
        <v>-2.6476715640947326</v>
      </c>
      <c r="AQ168" s="48">
        <f t="shared" si="451"/>
        <v>0</v>
      </c>
      <c r="AR168" s="48">
        <f t="shared" si="451"/>
        <v>1.5751295336787565</v>
      </c>
      <c r="AS168" s="1"/>
      <c r="AT168" s="1"/>
      <c r="AU168" s="1"/>
      <c r="AV168" s="1"/>
      <c r="AW168" s="36">
        <v>2258</v>
      </c>
      <c r="AX168" s="36">
        <v>842</v>
      </c>
      <c r="AY168" s="36">
        <v>1473</v>
      </c>
      <c r="AZ168" s="36">
        <v>0</v>
      </c>
      <c r="BA168" s="36">
        <v>330</v>
      </c>
      <c r="BB168" s="36">
        <v>0</v>
      </c>
      <c r="BC168" s="36">
        <v>0</v>
      </c>
      <c r="BD168" s="1"/>
      <c r="BE168" s="35">
        <f t="shared" ref="BE168:BK168" si="452">(AW168/SUM($AW168:$BC168))*100</f>
        <v>46.053436671425658</v>
      </c>
      <c r="BF168" s="35">
        <f t="shared" si="452"/>
        <v>17.173159290230473</v>
      </c>
      <c r="BG168" s="35">
        <f t="shared" si="452"/>
        <v>30.042830919844992</v>
      </c>
      <c r="BH168" s="35">
        <f t="shared" si="452"/>
        <v>0</v>
      </c>
      <c r="BI168" s="35">
        <f t="shared" si="452"/>
        <v>6.730573118498878</v>
      </c>
      <c r="BJ168" s="35">
        <f t="shared" si="452"/>
        <v>0</v>
      </c>
      <c r="BK168" s="35">
        <f t="shared" si="452"/>
        <v>0</v>
      </c>
      <c r="BL168" s="1"/>
    </row>
    <row r="169" spans="1:64" ht="13">
      <c r="A169" s="28" t="s">
        <v>194</v>
      </c>
      <c r="B169" s="62" t="str">
        <f>INDEX([1]Sheet2!$B:$B,MATCH(C169,[1]Sheet2!$A:$A,0))</f>
        <v>E05001342</v>
      </c>
      <c r="C169" s="28" t="s">
        <v>196</v>
      </c>
      <c r="D169" s="29"/>
      <c r="E169" s="30">
        <v>1</v>
      </c>
      <c r="F169" s="31">
        <v>1</v>
      </c>
      <c r="G169" s="38"/>
      <c r="H169" s="38"/>
      <c r="I169" s="38"/>
      <c r="J169" s="32"/>
      <c r="K169" s="32"/>
      <c r="L169" s="32"/>
      <c r="M169" s="10"/>
      <c r="N169" s="31">
        <v>1</v>
      </c>
      <c r="O169" s="38"/>
      <c r="P169" s="32"/>
      <c r="Q169" s="32"/>
      <c r="R169" s="32"/>
      <c r="S169" s="32"/>
      <c r="T169" s="32"/>
      <c r="U169" s="1"/>
      <c r="V169" s="28">
        <v>2770</v>
      </c>
      <c r="W169" s="28">
        <v>2443</v>
      </c>
      <c r="X169" s="28">
        <v>212</v>
      </c>
      <c r="Y169" s="33"/>
      <c r="Z169" s="28">
        <v>298</v>
      </c>
      <c r="AA169" s="34"/>
      <c r="AB169" s="28">
        <v>230</v>
      </c>
      <c r="AC169" s="1"/>
      <c r="AD169" s="35">
        <f t="shared" ref="AD169:AJ169" si="453">(V169/SUM($V169:$AB169))*100</f>
        <v>46.531160759281036</v>
      </c>
      <c r="AE169" s="35">
        <f t="shared" si="453"/>
        <v>41.038132034268436</v>
      </c>
      <c r="AF169" s="35">
        <f t="shared" si="453"/>
        <v>3.5612296321182595</v>
      </c>
      <c r="AG169" s="35">
        <f t="shared" si="453"/>
        <v>0</v>
      </c>
      <c r="AH169" s="35">
        <f t="shared" si="453"/>
        <v>5.0058793885435913</v>
      </c>
      <c r="AI169" s="35">
        <f t="shared" si="453"/>
        <v>0</v>
      </c>
      <c r="AJ169" s="35">
        <f t="shared" si="453"/>
        <v>3.8635981857886783</v>
      </c>
      <c r="AK169" s="1"/>
      <c r="AL169" s="43">
        <f t="shared" ref="AL169:AR169" si="454">AD169-BE169</f>
        <v>6.4761148877214083</v>
      </c>
      <c r="AM169" s="44">
        <f t="shared" si="454"/>
        <v>17.056480658121647</v>
      </c>
      <c r="AN169" s="45">
        <f t="shared" si="454"/>
        <v>-0.34702724861568557</v>
      </c>
      <c r="AO169" s="46">
        <f t="shared" si="454"/>
        <v>-23.761467889908257</v>
      </c>
      <c r="AP169" s="47">
        <f t="shared" si="454"/>
        <v>-3.2876985931077849</v>
      </c>
      <c r="AQ169" s="48">
        <f t="shared" si="454"/>
        <v>0</v>
      </c>
      <c r="AR169" s="48">
        <f t="shared" si="454"/>
        <v>3.8635981857886783</v>
      </c>
      <c r="AS169" s="1"/>
      <c r="AT169" s="1"/>
      <c r="AU169" s="1"/>
      <c r="AV169" s="1"/>
      <c r="AW169" s="36">
        <v>2183</v>
      </c>
      <c r="AX169" s="36">
        <v>1307</v>
      </c>
      <c r="AY169" s="36">
        <v>213</v>
      </c>
      <c r="AZ169" s="36">
        <v>1295</v>
      </c>
      <c r="BA169" s="36">
        <v>452</v>
      </c>
      <c r="BB169" s="36">
        <v>0</v>
      </c>
      <c r="BC169" s="36">
        <v>0</v>
      </c>
      <c r="BD169" s="1"/>
      <c r="BE169" s="35">
        <f t="shared" ref="BE169:BK169" si="455">(AW169/SUM($AW169:$BC169))*100</f>
        <v>40.055045871559628</v>
      </c>
      <c r="BF169" s="35">
        <f t="shared" si="455"/>
        <v>23.98165137614679</v>
      </c>
      <c r="BG169" s="35">
        <f t="shared" si="455"/>
        <v>3.9082568807339451</v>
      </c>
      <c r="BH169" s="35">
        <f t="shared" si="455"/>
        <v>23.761467889908257</v>
      </c>
      <c r="BI169" s="35">
        <f t="shared" si="455"/>
        <v>8.2935779816513762</v>
      </c>
      <c r="BJ169" s="35">
        <f t="shared" si="455"/>
        <v>0</v>
      </c>
      <c r="BK169" s="35">
        <f t="shared" si="455"/>
        <v>0</v>
      </c>
      <c r="BL169" s="1"/>
    </row>
    <row r="170" spans="1:64" ht="13">
      <c r="A170" s="28" t="s">
        <v>194</v>
      </c>
      <c r="B170" s="62" t="str">
        <f>INDEX([1]Sheet2!$B:$B,MATCH(C170,[1]Sheet2!$A:$A,0))</f>
        <v>E05001343</v>
      </c>
      <c r="C170" s="28" t="s">
        <v>197</v>
      </c>
      <c r="D170" s="29"/>
      <c r="E170" s="30">
        <v>1</v>
      </c>
      <c r="F170" s="31">
        <v>1</v>
      </c>
      <c r="G170" s="38"/>
      <c r="H170" s="38"/>
      <c r="I170" s="38"/>
      <c r="J170" s="32"/>
      <c r="K170" s="32"/>
      <c r="L170" s="32"/>
      <c r="M170" s="10"/>
      <c r="N170" s="31">
        <v>1</v>
      </c>
      <c r="O170" s="38"/>
      <c r="P170" s="32"/>
      <c r="Q170" s="32"/>
      <c r="R170" s="32"/>
      <c r="S170" s="32"/>
      <c r="T170" s="32"/>
      <c r="U170" s="1"/>
      <c r="V170" s="28">
        <v>2929</v>
      </c>
      <c r="W170" s="28">
        <v>1227</v>
      </c>
      <c r="X170" s="28">
        <v>527</v>
      </c>
      <c r="Y170" s="28">
        <v>249</v>
      </c>
      <c r="Z170" s="28">
        <v>333</v>
      </c>
      <c r="AA170" s="34"/>
      <c r="AB170" s="34"/>
      <c r="AC170" s="1"/>
      <c r="AD170" s="35">
        <f t="shared" ref="AD170:AJ170" si="456">(V170/SUM($V170:$AB170))*100</f>
        <v>55.631528964862298</v>
      </c>
      <c r="AE170" s="35">
        <f t="shared" si="456"/>
        <v>23.304843304843303</v>
      </c>
      <c r="AF170" s="35">
        <f t="shared" si="456"/>
        <v>10.009496676163343</v>
      </c>
      <c r="AG170" s="35">
        <f t="shared" si="456"/>
        <v>4.7293447293447297</v>
      </c>
      <c r="AH170" s="35">
        <f t="shared" si="456"/>
        <v>6.3247863247863245</v>
      </c>
      <c r="AI170" s="35">
        <f t="shared" si="456"/>
        <v>0</v>
      </c>
      <c r="AJ170" s="35">
        <f t="shared" si="456"/>
        <v>0</v>
      </c>
      <c r="AK170" s="1"/>
      <c r="AL170" s="43">
        <f t="shared" ref="AL170:AR170" si="457">AD170-BE170</f>
        <v>15.588492971122079</v>
      </c>
      <c r="AM170" s="44">
        <f t="shared" si="457"/>
        <v>5.0145459652501891</v>
      </c>
      <c r="AN170" s="45">
        <f t="shared" si="457"/>
        <v>5.3146609954121695</v>
      </c>
      <c r="AO170" s="46">
        <f t="shared" si="457"/>
        <v>-24.319951045303156</v>
      </c>
      <c r="AP170" s="47">
        <f t="shared" si="457"/>
        <v>-1.5977488864812814</v>
      </c>
      <c r="AQ170" s="48">
        <f t="shared" si="457"/>
        <v>0</v>
      </c>
      <c r="AR170" s="48">
        <f t="shared" si="457"/>
        <v>0</v>
      </c>
      <c r="AS170" s="1"/>
      <c r="AT170" s="1"/>
      <c r="AU170" s="1"/>
      <c r="AV170" s="1"/>
      <c r="AW170" s="36">
        <v>2047</v>
      </c>
      <c r="AX170" s="36">
        <v>935</v>
      </c>
      <c r="AY170" s="36">
        <v>240</v>
      </c>
      <c r="AZ170" s="36">
        <v>1485</v>
      </c>
      <c r="BA170" s="36">
        <v>405</v>
      </c>
      <c r="BB170" s="36">
        <v>0</v>
      </c>
      <c r="BC170" s="36">
        <v>0</v>
      </c>
      <c r="BD170" s="1"/>
      <c r="BE170" s="35">
        <f t="shared" ref="BE170:BK170" si="458">(AW170/SUM($AW170:$BC170))*100</f>
        <v>40.043035993740219</v>
      </c>
      <c r="BF170" s="35">
        <f t="shared" si="458"/>
        <v>18.290297339593113</v>
      </c>
      <c r="BG170" s="35">
        <f t="shared" si="458"/>
        <v>4.6948356807511731</v>
      </c>
      <c r="BH170" s="35">
        <f t="shared" si="458"/>
        <v>29.049295774647888</v>
      </c>
      <c r="BI170" s="35">
        <f t="shared" si="458"/>
        <v>7.922535211267606</v>
      </c>
      <c r="BJ170" s="35">
        <f t="shared" si="458"/>
        <v>0</v>
      </c>
      <c r="BK170" s="35">
        <f t="shared" si="458"/>
        <v>0</v>
      </c>
      <c r="BL170" s="1"/>
    </row>
    <row r="171" spans="1:64" ht="13">
      <c r="A171" s="28" t="s">
        <v>194</v>
      </c>
      <c r="B171" s="62" t="str">
        <f>INDEX([1]Sheet2!$B:$B,MATCH(C171,[1]Sheet2!$A:$A,0))</f>
        <v>E05001344</v>
      </c>
      <c r="C171" s="28" t="s">
        <v>198</v>
      </c>
      <c r="D171" s="29"/>
      <c r="E171" s="30">
        <v>1</v>
      </c>
      <c r="F171" s="38"/>
      <c r="G171" s="31">
        <v>1</v>
      </c>
      <c r="H171" s="38"/>
      <c r="I171" s="38"/>
      <c r="J171" s="32"/>
      <c r="K171" s="32"/>
      <c r="L171" s="32"/>
      <c r="M171" s="10"/>
      <c r="N171" s="38"/>
      <c r="O171" s="38"/>
      <c r="P171" s="31">
        <v>1</v>
      </c>
      <c r="Q171" s="32"/>
      <c r="R171" s="32"/>
      <c r="S171" s="32"/>
      <c r="T171" s="32"/>
      <c r="U171" s="1"/>
      <c r="V171" s="28">
        <v>376</v>
      </c>
      <c r="W171" s="28">
        <v>1686</v>
      </c>
      <c r="X171" s="28">
        <v>1596</v>
      </c>
      <c r="Y171" s="33"/>
      <c r="Z171" s="28">
        <v>113</v>
      </c>
      <c r="AA171" s="34"/>
      <c r="AB171" s="34"/>
      <c r="AC171" s="1"/>
      <c r="AD171" s="35">
        <f t="shared" ref="AD171:AJ171" si="459">(V171/SUM($V171:$AB171))*100</f>
        <v>9.9708300185627152</v>
      </c>
      <c r="AE171" s="35">
        <f t="shared" si="459"/>
        <v>44.709626093874306</v>
      </c>
      <c r="AF171" s="35">
        <f t="shared" si="459"/>
        <v>42.322991249005568</v>
      </c>
      <c r="AG171" s="35">
        <f t="shared" si="459"/>
        <v>0</v>
      </c>
      <c r="AH171" s="35">
        <f t="shared" si="459"/>
        <v>2.9965526385574117</v>
      </c>
      <c r="AI171" s="35">
        <f t="shared" si="459"/>
        <v>0</v>
      </c>
      <c r="AJ171" s="35">
        <f t="shared" si="459"/>
        <v>0</v>
      </c>
      <c r="AK171" s="1"/>
      <c r="AL171" s="43">
        <f t="shared" ref="AL171:AR171" si="460">AD171-BE171</f>
        <v>-0.74996103009718595</v>
      </c>
      <c r="AM171" s="44">
        <f t="shared" si="460"/>
        <v>6.666430673629705</v>
      </c>
      <c r="AN171" s="45">
        <f t="shared" si="460"/>
        <v>-8.9130222820899334</v>
      </c>
      <c r="AO171" s="46">
        <f t="shared" si="460"/>
        <v>0</v>
      </c>
      <c r="AP171" s="47">
        <f t="shared" si="460"/>
        <v>2.9965526385574117</v>
      </c>
      <c r="AQ171" s="48">
        <f t="shared" si="460"/>
        <v>0</v>
      </c>
      <c r="AR171" s="48">
        <f t="shared" si="460"/>
        <v>0</v>
      </c>
      <c r="AS171" s="1"/>
      <c r="AT171" s="1"/>
      <c r="AU171" s="1"/>
      <c r="AV171" s="1"/>
      <c r="AW171" s="36">
        <v>412</v>
      </c>
      <c r="AX171" s="36">
        <v>1462</v>
      </c>
      <c r="AY171" s="36">
        <v>1969</v>
      </c>
      <c r="AZ171" s="36">
        <v>0</v>
      </c>
      <c r="BA171" s="36">
        <v>0</v>
      </c>
      <c r="BB171" s="36">
        <v>0</v>
      </c>
      <c r="BC171" s="36">
        <v>0</v>
      </c>
      <c r="BD171" s="1"/>
      <c r="BE171" s="35">
        <f t="shared" ref="BE171:BK171" si="461">(AW171/SUM($AW171:$BC171))*100</f>
        <v>10.720791048659901</v>
      </c>
      <c r="BF171" s="35">
        <f t="shared" si="461"/>
        <v>38.043195420244601</v>
      </c>
      <c r="BG171" s="35">
        <f t="shared" si="461"/>
        <v>51.236013531095502</v>
      </c>
      <c r="BH171" s="35">
        <f t="shared" si="461"/>
        <v>0</v>
      </c>
      <c r="BI171" s="35">
        <f t="shared" si="461"/>
        <v>0</v>
      </c>
      <c r="BJ171" s="35">
        <f t="shared" si="461"/>
        <v>0</v>
      </c>
      <c r="BK171" s="35">
        <f t="shared" si="461"/>
        <v>0</v>
      </c>
      <c r="BL171" s="1"/>
    </row>
    <row r="172" spans="1:64" ht="13">
      <c r="A172" s="28" t="s">
        <v>194</v>
      </c>
      <c r="B172" s="62" t="str">
        <f>INDEX([1]Sheet2!$B:$B,MATCH(C172,[1]Sheet2!$A:$A,0))</f>
        <v>E05001345</v>
      </c>
      <c r="C172" s="28" t="s">
        <v>199</v>
      </c>
      <c r="D172" s="29"/>
      <c r="E172" s="30">
        <v>1</v>
      </c>
      <c r="F172" s="38"/>
      <c r="G172" s="31">
        <v>1</v>
      </c>
      <c r="H172" s="38"/>
      <c r="I172" s="38"/>
      <c r="J172" s="32"/>
      <c r="K172" s="32"/>
      <c r="L172" s="32"/>
      <c r="M172" s="10"/>
      <c r="N172" s="38"/>
      <c r="O172" s="31">
        <v>1</v>
      </c>
      <c r="P172" s="32"/>
      <c r="Q172" s="32"/>
      <c r="R172" s="32"/>
      <c r="S172" s="32"/>
      <c r="T172" s="32"/>
      <c r="U172" s="1"/>
      <c r="V172" s="28">
        <v>309</v>
      </c>
      <c r="W172" s="28">
        <v>3193</v>
      </c>
      <c r="X172" s="28">
        <v>397</v>
      </c>
      <c r="Y172" s="33"/>
      <c r="Z172" s="28">
        <v>101</v>
      </c>
      <c r="AA172" s="34"/>
      <c r="AB172" s="28">
        <v>115</v>
      </c>
      <c r="AC172" s="1"/>
      <c r="AD172" s="35">
        <f t="shared" ref="AD172:AJ172" si="462">(V172/SUM($V172:$AB172))*100</f>
        <v>7.5091130012150664</v>
      </c>
      <c r="AE172" s="35">
        <f t="shared" si="462"/>
        <v>77.594167679222352</v>
      </c>
      <c r="AF172" s="35">
        <f t="shared" si="462"/>
        <v>9.6476306196840831</v>
      </c>
      <c r="AG172" s="35">
        <f t="shared" si="462"/>
        <v>0</v>
      </c>
      <c r="AH172" s="35">
        <f t="shared" si="462"/>
        <v>2.4544349939246661</v>
      </c>
      <c r="AI172" s="35">
        <f t="shared" si="462"/>
        <v>0</v>
      </c>
      <c r="AJ172" s="35">
        <f t="shared" si="462"/>
        <v>2.7946537059538272</v>
      </c>
      <c r="AK172" s="1"/>
      <c r="AL172" s="43">
        <f t="shared" ref="AL172:AR172" si="463">AD172-BE172</f>
        <v>1.9423792654672463</v>
      </c>
      <c r="AM172" s="44">
        <f t="shared" si="463"/>
        <v>20.987863185593916</v>
      </c>
      <c r="AN172" s="45">
        <f t="shared" si="463"/>
        <v>-9.6459083921647881</v>
      </c>
      <c r="AO172" s="46">
        <f t="shared" si="463"/>
        <v>0</v>
      </c>
      <c r="AP172" s="47">
        <f t="shared" si="463"/>
        <v>2.4544349939246661</v>
      </c>
      <c r="AQ172" s="48">
        <f t="shared" si="463"/>
        <v>0</v>
      </c>
      <c r="AR172" s="48">
        <f t="shared" si="463"/>
        <v>-15.738769052821041</v>
      </c>
      <c r="AS172" s="1"/>
      <c r="AT172" s="1"/>
      <c r="AU172" s="1"/>
      <c r="AV172" s="1"/>
      <c r="AW172" s="36">
        <v>249</v>
      </c>
      <c r="AX172" s="36">
        <v>2532</v>
      </c>
      <c r="AY172" s="36">
        <v>863</v>
      </c>
      <c r="AZ172" s="36">
        <v>0</v>
      </c>
      <c r="BA172" s="36">
        <v>0</v>
      </c>
      <c r="BB172" s="36">
        <v>0</v>
      </c>
      <c r="BC172" s="36">
        <v>829</v>
      </c>
      <c r="BD172" s="1"/>
      <c r="BE172" s="35">
        <f t="shared" ref="BE172:BK172" si="464">(AW172/SUM($AW172:$BC172))*100</f>
        <v>5.5667337357478202</v>
      </c>
      <c r="BF172" s="35">
        <f t="shared" si="464"/>
        <v>56.606304493628436</v>
      </c>
      <c r="BG172" s="35">
        <f t="shared" si="464"/>
        <v>19.293539011848871</v>
      </c>
      <c r="BH172" s="35">
        <f t="shared" si="464"/>
        <v>0</v>
      </c>
      <c r="BI172" s="35">
        <f t="shared" si="464"/>
        <v>0</v>
      </c>
      <c r="BJ172" s="35">
        <f t="shared" si="464"/>
        <v>0</v>
      </c>
      <c r="BK172" s="35">
        <f t="shared" si="464"/>
        <v>18.533422758774869</v>
      </c>
      <c r="BL172" s="1"/>
    </row>
    <row r="173" spans="1:64" ht="13">
      <c r="A173" s="28" t="s">
        <v>194</v>
      </c>
      <c r="B173" s="62" t="str">
        <f>INDEX([1]Sheet2!$B:$B,MATCH(C173,[1]Sheet2!$A:$A,0))</f>
        <v>E05001346</v>
      </c>
      <c r="C173" s="28" t="s">
        <v>200</v>
      </c>
      <c r="D173" s="29"/>
      <c r="E173" s="30">
        <v>1</v>
      </c>
      <c r="F173" s="38"/>
      <c r="G173" s="31">
        <v>1</v>
      </c>
      <c r="H173" s="38"/>
      <c r="I173" s="38"/>
      <c r="J173" s="32"/>
      <c r="K173" s="32"/>
      <c r="L173" s="32"/>
      <c r="M173" s="10"/>
      <c r="N173" s="38"/>
      <c r="O173" s="31">
        <v>1</v>
      </c>
      <c r="P173" s="32"/>
      <c r="Q173" s="32"/>
      <c r="R173" s="32"/>
      <c r="S173" s="32"/>
      <c r="T173" s="32"/>
      <c r="U173" s="1"/>
      <c r="V173" s="28">
        <v>132</v>
      </c>
      <c r="W173" s="28">
        <v>3270</v>
      </c>
      <c r="X173" s="28">
        <v>1136</v>
      </c>
      <c r="Y173" s="33"/>
      <c r="Z173" s="28">
        <v>78</v>
      </c>
      <c r="AA173" s="28">
        <v>1432</v>
      </c>
      <c r="AB173" s="34"/>
      <c r="AC173" s="1"/>
      <c r="AD173" s="35">
        <f t="shared" ref="AD173:AJ173" si="465">(V173/SUM($V173:$AB173))*100</f>
        <v>2.1825396825396823</v>
      </c>
      <c r="AE173" s="35">
        <f t="shared" si="465"/>
        <v>54.067460317460316</v>
      </c>
      <c r="AF173" s="35">
        <f t="shared" si="465"/>
        <v>18.783068783068781</v>
      </c>
      <c r="AG173" s="35">
        <f t="shared" si="465"/>
        <v>0</v>
      </c>
      <c r="AH173" s="35">
        <f t="shared" si="465"/>
        <v>1.2896825396825395</v>
      </c>
      <c r="AI173" s="35">
        <f t="shared" si="465"/>
        <v>23.677248677248677</v>
      </c>
      <c r="AJ173" s="35">
        <f t="shared" si="465"/>
        <v>0</v>
      </c>
      <c r="AK173" s="1"/>
      <c r="AL173" s="43">
        <f t="shared" ref="AL173:AR173" si="466">AD173-BE173</f>
        <v>-0.40959574331113746</v>
      </c>
      <c r="AM173" s="44">
        <f t="shared" si="466"/>
        <v>6.968183294007666</v>
      </c>
      <c r="AN173" s="45">
        <f t="shared" si="466"/>
        <v>-27.328728078154985</v>
      </c>
      <c r="AO173" s="46">
        <f t="shared" si="466"/>
        <v>0</v>
      </c>
      <c r="AP173" s="47">
        <f t="shared" si="466"/>
        <v>1.2896825396825395</v>
      </c>
      <c r="AQ173" s="48">
        <f t="shared" si="466"/>
        <v>23.677248677248677</v>
      </c>
      <c r="AR173" s="48">
        <f t="shared" si="466"/>
        <v>-4.1967906894727562</v>
      </c>
      <c r="AS173" s="1"/>
      <c r="AT173" s="1"/>
      <c r="AU173" s="1"/>
      <c r="AV173" s="1"/>
      <c r="AW173" s="36">
        <v>147</v>
      </c>
      <c r="AX173" s="36">
        <v>2671</v>
      </c>
      <c r="AY173" s="36">
        <v>2615</v>
      </c>
      <c r="AZ173" s="36">
        <v>0</v>
      </c>
      <c r="BA173" s="36">
        <v>0</v>
      </c>
      <c r="BB173" s="36">
        <v>0</v>
      </c>
      <c r="BC173" s="36">
        <v>238</v>
      </c>
      <c r="BD173" s="1"/>
      <c r="BE173" s="35">
        <f t="shared" ref="BE173:BK173" si="467">(AW173/SUM($AW173:$BC173))*100</f>
        <v>2.5921354258508198</v>
      </c>
      <c r="BF173" s="35">
        <f t="shared" si="467"/>
        <v>47.09927702345265</v>
      </c>
      <c r="BG173" s="35">
        <f t="shared" si="467"/>
        <v>46.111796861223766</v>
      </c>
      <c r="BH173" s="35">
        <f t="shared" si="467"/>
        <v>0</v>
      </c>
      <c r="BI173" s="35">
        <f t="shared" si="467"/>
        <v>0</v>
      </c>
      <c r="BJ173" s="35">
        <f t="shared" si="467"/>
        <v>0</v>
      </c>
      <c r="BK173" s="35">
        <f t="shared" si="467"/>
        <v>4.1967906894727562</v>
      </c>
      <c r="BL173" s="1"/>
    </row>
    <row r="174" spans="1:64" ht="13">
      <c r="A174" s="28" t="s">
        <v>194</v>
      </c>
      <c r="B174" s="62" t="str">
        <f>INDEX([1]Sheet2!$B:$B,MATCH(C174,[1]Sheet2!$A:$A,0))</f>
        <v>E05001347</v>
      </c>
      <c r="C174" s="28" t="s">
        <v>201</v>
      </c>
      <c r="D174" s="29"/>
      <c r="E174" s="30">
        <v>1</v>
      </c>
      <c r="F174" s="38"/>
      <c r="G174" s="31">
        <v>1</v>
      </c>
      <c r="H174" s="38"/>
      <c r="I174" s="38"/>
      <c r="J174" s="32"/>
      <c r="K174" s="32"/>
      <c r="L174" s="32"/>
      <c r="M174" s="10"/>
      <c r="N174" s="38"/>
      <c r="O174" s="31">
        <v>1</v>
      </c>
      <c r="P174" s="32"/>
      <c r="Q174" s="32"/>
      <c r="R174" s="32"/>
      <c r="S174" s="32"/>
      <c r="T174" s="32"/>
      <c r="U174" s="1"/>
      <c r="V174" s="33"/>
      <c r="W174" s="28">
        <v>3184</v>
      </c>
      <c r="X174" s="28">
        <v>179</v>
      </c>
      <c r="Y174" s="28">
        <v>246</v>
      </c>
      <c r="Z174" s="33"/>
      <c r="AA174" s="34"/>
      <c r="AB174" s="34"/>
      <c r="AC174" s="1"/>
      <c r="AD174" s="35">
        <f t="shared" ref="AD174:AJ174" si="468">(V174/SUM($V174:$AB174))*100</f>
        <v>0</v>
      </c>
      <c r="AE174" s="35">
        <f t="shared" si="468"/>
        <v>88.223884732612916</v>
      </c>
      <c r="AF174" s="35">
        <f t="shared" si="468"/>
        <v>4.9598226655583266</v>
      </c>
      <c r="AG174" s="35">
        <f t="shared" si="468"/>
        <v>6.8162926018287617</v>
      </c>
      <c r="AH174" s="35">
        <f t="shared" si="468"/>
        <v>0</v>
      </c>
      <c r="AI174" s="35">
        <f t="shared" si="468"/>
        <v>0</v>
      </c>
      <c r="AJ174" s="35">
        <f t="shared" si="468"/>
        <v>0</v>
      </c>
      <c r="AK174" s="1"/>
      <c r="AL174" s="43">
        <f t="shared" ref="AL174:AR174" si="469">AD174-BE174</f>
        <v>-3.1810035842293907</v>
      </c>
      <c r="AM174" s="44">
        <f t="shared" si="469"/>
        <v>9.5948524745484036</v>
      </c>
      <c r="AN174" s="45">
        <f t="shared" si="469"/>
        <v>1.4651990096443486</v>
      </c>
      <c r="AO174" s="46">
        <f t="shared" si="469"/>
        <v>6.8162926018287617</v>
      </c>
      <c r="AP174" s="47">
        <f t="shared" si="469"/>
        <v>0</v>
      </c>
      <c r="AQ174" s="48">
        <f t="shared" si="469"/>
        <v>0</v>
      </c>
      <c r="AR174" s="48">
        <f t="shared" si="469"/>
        <v>-14.695340501792115</v>
      </c>
      <c r="AS174" s="1"/>
      <c r="AT174" s="1"/>
      <c r="AU174" s="1"/>
      <c r="AV174" s="1"/>
      <c r="AW174" s="36">
        <v>142</v>
      </c>
      <c r="AX174" s="36">
        <v>3510</v>
      </c>
      <c r="AY174" s="36">
        <v>156</v>
      </c>
      <c r="AZ174" s="36">
        <v>0</v>
      </c>
      <c r="BA174" s="36">
        <v>0</v>
      </c>
      <c r="BB174" s="36">
        <v>0</v>
      </c>
      <c r="BC174" s="36">
        <v>656</v>
      </c>
      <c r="BD174" s="1"/>
      <c r="BE174" s="35">
        <f t="shared" ref="BE174:BK174" si="470">(AW174/SUM($AW174:$BC174))*100</f>
        <v>3.1810035842293907</v>
      </c>
      <c r="BF174" s="35">
        <f t="shared" si="470"/>
        <v>78.629032258064512</v>
      </c>
      <c r="BG174" s="35">
        <f t="shared" si="470"/>
        <v>3.4946236559139781</v>
      </c>
      <c r="BH174" s="35">
        <f t="shared" si="470"/>
        <v>0</v>
      </c>
      <c r="BI174" s="35">
        <f t="shared" si="470"/>
        <v>0</v>
      </c>
      <c r="BJ174" s="35">
        <f t="shared" si="470"/>
        <v>0</v>
      </c>
      <c r="BK174" s="35">
        <f t="shared" si="470"/>
        <v>14.695340501792115</v>
      </c>
      <c r="BL174" s="1"/>
    </row>
    <row r="175" spans="1:64" ht="13">
      <c r="A175" s="28" t="s">
        <v>194</v>
      </c>
      <c r="B175" s="62" t="str">
        <f>INDEX([1]Sheet2!$B:$B,MATCH(C175,[1]Sheet2!$A:$A,0))</f>
        <v>E05001348</v>
      </c>
      <c r="C175" s="28" t="s">
        <v>202</v>
      </c>
      <c r="D175" s="29"/>
      <c r="E175" s="30">
        <v>1</v>
      </c>
      <c r="F175" s="38"/>
      <c r="G175" s="31">
        <v>1</v>
      </c>
      <c r="H175" s="38"/>
      <c r="I175" s="38"/>
      <c r="J175" s="32"/>
      <c r="K175" s="32"/>
      <c r="L175" s="32"/>
      <c r="M175" s="10"/>
      <c r="N175" s="38"/>
      <c r="O175" s="31">
        <v>1</v>
      </c>
      <c r="P175" s="32"/>
      <c r="Q175" s="32"/>
      <c r="R175" s="32"/>
      <c r="S175" s="32"/>
      <c r="T175" s="32"/>
      <c r="U175" s="1"/>
      <c r="V175" s="28">
        <v>983</v>
      </c>
      <c r="W175" s="28">
        <v>2182</v>
      </c>
      <c r="X175" s="28">
        <v>140</v>
      </c>
      <c r="Y175" s="33"/>
      <c r="Z175" s="28">
        <v>212</v>
      </c>
      <c r="AA175" s="34"/>
      <c r="AB175" s="34"/>
      <c r="AC175" s="1"/>
      <c r="AD175" s="35">
        <f t="shared" ref="AD175:AJ175" si="471">(V175/SUM($V175:$AB175))*100</f>
        <v>27.949957350014216</v>
      </c>
      <c r="AE175" s="35">
        <f t="shared" si="471"/>
        <v>62.041512652829113</v>
      </c>
      <c r="AF175" s="35">
        <f t="shared" si="471"/>
        <v>3.9806653397782199</v>
      </c>
      <c r="AG175" s="35">
        <f t="shared" si="471"/>
        <v>0</v>
      </c>
      <c r="AH175" s="35">
        <f t="shared" si="471"/>
        <v>6.0278646573784478</v>
      </c>
      <c r="AI175" s="35">
        <f t="shared" si="471"/>
        <v>0</v>
      </c>
      <c r="AJ175" s="35">
        <f t="shared" si="471"/>
        <v>0</v>
      </c>
      <c r="AK175" s="1"/>
      <c r="AL175" s="43">
        <f t="shared" ref="AL175:AR175" si="472">AD175-BE175</f>
        <v>10.301358240299631</v>
      </c>
      <c r="AM175" s="44">
        <f t="shared" si="472"/>
        <v>10.640622367414075</v>
      </c>
      <c r="AN175" s="45">
        <f t="shared" si="472"/>
        <v>0.18385989332626895</v>
      </c>
      <c r="AO175" s="46">
        <f t="shared" si="472"/>
        <v>-27.153705158418433</v>
      </c>
      <c r="AP175" s="47">
        <f t="shared" si="472"/>
        <v>6.0278646573784478</v>
      </c>
      <c r="AQ175" s="48">
        <f t="shared" si="472"/>
        <v>0</v>
      </c>
      <c r="AR175" s="48">
        <f t="shared" si="472"/>
        <v>0</v>
      </c>
      <c r="AS175" s="1"/>
      <c r="AT175" s="1"/>
      <c r="AU175" s="1"/>
      <c r="AV175" s="1"/>
      <c r="AW175" s="36">
        <v>674</v>
      </c>
      <c r="AX175" s="36">
        <v>1963</v>
      </c>
      <c r="AY175" s="36">
        <v>145</v>
      </c>
      <c r="AZ175" s="36">
        <v>1037</v>
      </c>
      <c r="BA175" s="36">
        <v>0</v>
      </c>
      <c r="BB175" s="36">
        <v>0</v>
      </c>
      <c r="BC175" s="36">
        <v>0</v>
      </c>
      <c r="BD175" s="1"/>
      <c r="BE175" s="35">
        <f t="shared" ref="BE175:BK175" si="473">(AW175/SUM($AW175:$BC175))*100</f>
        <v>17.648599109714585</v>
      </c>
      <c r="BF175" s="35">
        <f t="shared" si="473"/>
        <v>51.400890285415038</v>
      </c>
      <c r="BG175" s="35">
        <f t="shared" si="473"/>
        <v>3.7968054464519509</v>
      </c>
      <c r="BH175" s="35">
        <f t="shared" si="473"/>
        <v>27.153705158418433</v>
      </c>
      <c r="BI175" s="35">
        <f t="shared" si="473"/>
        <v>0</v>
      </c>
      <c r="BJ175" s="35">
        <f t="shared" si="473"/>
        <v>0</v>
      </c>
      <c r="BK175" s="35">
        <f t="shared" si="473"/>
        <v>0</v>
      </c>
      <c r="BL175" s="1"/>
    </row>
    <row r="176" spans="1:64" ht="13">
      <c r="A176" s="28" t="s">
        <v>194</v>
      </c>
      <c r="B176" s="62" t="str">
        <f>INDEX([1]Sheet2!$B:$B,MATCH(C176,[1]Sheet2!$A:$A,0))</f>
        <v>E07000163</v>
      </c>
      <c r="C176" s="28" t="s">
        <v>203</v>
      </c>
      <c r="D176" s="29"/>
      <c r="E176" s="30">
        <v>1</v>
      </c>
      <c r="F176" s="31">
        <v>1</v>
      </c>
      <c r="G176" s="38"/>
      <c r="H176" s="38"/>
      <c r="I176" s="38"/>
      <c r="J176" s="32"/>
      <c r="K176" s="32"/>
      <c r="L176" s="32"/>
      <c r="M176" s="10"/>
      <c r="N176" s="38"/>
      <c r="O176" s="38"/>
      <c r="P176" s="32"/>
      <c r="Q176" s="32"/>
      <c r="R176" s="32"/>
      <c r="S176" s="31">
        <v>1</v>
      </c>
      <c r="T176" s="32"/>
      <c r="U176" s="1"/>
      <c r="V176" s="28">
        <v>2763</v>
      </c>
      <c r="W176" s="28">
        <v>1619</v>
      </c>
      <c r="X176" s="28">
        <v>248</v>
      </c>
      <c r="Y176" s="28">
        <v>377</v>
      </c>
      <c r="Z176" s="33"/>
      <c r="AA176" s="34"/>
      <c r="AB176" s="34"/>
      <c r="AC176" s="1"/>
      <c r="AD176" s="35">
        <f t="shared" ref="AD176:AJ176" si="474">(V176/SUM($V176:$AB176))*100</f>
        <v>55.182744158178551</v>
      </c>
      <c r="AE176" s="35">
        <f t="shared" si="474"/>
        <v>32.334731376073492</v>
      </c>
      <c r="AF176" s="35">
        <f t="shared" si="474"/>
        <v>4.9530657080087881</v>
      </c>
      <c r="AG176" s="35">
        <f t="shared" si="474"/>
        <v>7.5294587577391656</v>
      </c>
      <c r="AH176" s="35">
        <f t="shared" si="474"/>
        <v>0</v>
      </c>
      <c r="AI176" s="35">
        <f t="shared" si="474"/>
        <v>0</v>
      </c>
      <c r="AJ176" s="35">
        <f t="shared" si="474"/>
        <v>0</v>
      </c>
      <c r="AK176" s="1"/>
      <c r="AL176" s="43">
        <f t="shared" ref="AL176:AR176" si="475">AD176-BE176</f>
        <v>30.484188440674906</v>
      </c>
      <c r="AM176" s="44">
        <f t="shared" si="475"/>
        <v>18.117161480750845</v>
      </c>
      <c r="AN176" s="45">
        <f t="shared" si="475"/>
        <v>2.581262342433063</v>
      </c>
      <c r="AO176" s="46">
        <f t="shared" si="475"/>
        <v>7.5294587577391656</v>
      </c>
      <c r="AP176" s="47">
        <f t="shared" si="475"/>
        <v>-5.9493838611368757</v>
      </c>
      <c r="AQ176" s="48">
        <f t="shared" si="475"/>
        <v>-52.762687160461105</v>
      </c>
      <c r="AR176" s="48">
        <f t="shared" si="475"/>
        <v>0</v>
      </c>
      <c r="AS176" s="1"/>
      <c r="AT176" s="1"/>
      <c r="AU176" s="1"/>
      <c r="AV176" s="1"/>
      <c r="AW176" s="36">
        <v>1864</v>
      </c>
      <c r="AX176" s="36">
        <v>1073</v>
      </c>
      <c r="AY176" s="36">
        <v>179</v>
      </c>
      <c r="AZ176" s="36">
        <v>0</v>
      </c>
      <c r="BA176" s="36">
        <v>449</v>
      </c>
      <c r="BB176" s="36">
        <v>3982</v>
      </c>
      <c r="BC176" s="36">
        <v>0</v>
      </c>
      <c r="BD176" s="1"/>
      <c r="BE176" s="35">
        <f t="shared" ref="BE176:BK176" si="476">(AW176/SUM($AW176:$BC176))*100</f>
        <v>24.698555717503645</v>
      </c>
      <c r="BF176" s="35">
        <f t="shared" si="476"/>
        <v>14.217569895322645</v>
      </c>
      <c r="BG176" s="35">
        <f t="shared" si="476"/>
        <v>2.3718033655757251</v>
      </c>
      <c r="BH176" s="35">
        <f t="shared" si="476"/>
        <v>0</v>
      </c>
      <c r="BI176" s="35">
        <f t="shared" si="476"/>
        <v>5.9493838611368757</v>
      </c>
      <c r="BJ176" s="35">
        <f t="shared" si="476"/>
        <v>52.762687160461105</v>
      </c>
      <c r="BK176" s="35">
        <f t="shared" si="476"/>
        <v>0</v>
      </c>
      <c r="BL176" s="1"/>
    </row>
    <row r="177" spans="1:64" ht="13">
      <c r="A177" s="28" t="s">
        <v>194</v>
      </c>
      <c r="B177" s="62" t="str">
        <f>INDEX([1]Sheet2!$B:$B,MATCH(C177,[1]Sheet2!$A:$A,0))</f>
        <v>E05001350</v>
      </c>
      <c r="C177" s="28" t="s">
        <v>204</v>
      </c>
      <c r="D177" s="29"/>
      <c r="E177" s="30">
        <v>1</v>
      </c>
      <c r="F177" s="38"/>
      <c r="G177" s="38"/>
      <c r="H177" s="31">
        <v>1</v>
      </c>
      <c r="I177" s="38"/>
      <c r="J177" s="32"/>
      <c r="K177" s="32"/>
      <c r="L177" s="32"/>
      <c r="M177" s="10"/>
      <c r="N177" s="38"/>
      <c r="O177" s="38"/>
      <c r="P177" s="31">
        <v>1</v>
      </c>
      <c r="Q177" s="32"/>
      <c r="R177" s="32"/>
      <c r="S177" s="32"/>
      <c r="T177" s="32"/>
      <c r="U177" s="1"/>
      <c r="V177" s="28">
        <v>247</v>
      </c>
      <c r="W177" s="28">
        <v>1280</v>
      </c>
      <c r="X177" s="28">
        <v>1529</v>
      </c>
      <c r="Y177" s="33"/>
      <c r="Z177" s="28">
        <v>82</v>
      </c>
      <c r="AA177" s="28">
        <v>170</v>
      </c>
      <c r="AB177" s="28">
        <v>131</v>
      </c>
      <c r="AC177" s="1"/>
      <c r="AD177" s="35">
        <f t="shared" ref="AD177:AJ177" si="477">(V177/SUM($V177:$AB177))*100</f>
        <v>7.1823204419889501</v>
      </c>
      <c r="AE177" s="35">
        <f t="shared" si="477"/>
        <v>37.220122128525738</v>
      </c>
      <c r="AF177" s="35">
        <f t="shared" si="477"/>
        <v>44.460599011340506</v>
      </c>
      <c r="AG177" s="35">
        <f t="shared" si="477"/>
        <v>0</v>
      </c>
      <c r="AH177" s="35">
        <f t="shared" si="477"/>
        <v>2.3844140738586801</v>
      </c>
      <c r="AI177" s="35">
        <f t="shared" si="477"/>
        <v>4.9432974701948238</v>
      </c>
      <c r="AJ177" s="35">
        <f t="shared" si="477"/>
        <v>3.8092468740913059</v>
      </c>
      <c r="AK177" s="1"/>
      <c r="AL177" s="43">
        <f t="shared" ref="AL177:AR177" si="478">AD177-BE177</f>
        <v>-6.4516318126529599</v>
      </c>
      <c r="AM177" s="44">
        <f t="shared" si="478"/>
        <v>2.1007587333002675</v>
      </c>
      <c r="AN177" s="45">
        <f t="shared" si="478"/>
        <v>3.5852674463537682</v>
      </c>
      <c r="AO177" s="46">
        <f t="shared" si="478"/>
        <v>0</v>
      </c>
      <c r="AP177" s="47">
        <f t="shared" si="478"/>
        <v>-7.986938711287209</v>
      </c>
      <c r="AQ177" s="48">
        <f t="shared" si="478"/>
        <v>4.9432974701948238</v>
      </c>
      <c r="AR177" s="48">
        <f t="shared" si="478"/>
        <v>3.8092468740913059</v>
      </c>
      <c r="AS177" s="1"/>
      <c r="AT177" s="1"/>
      <c r="AU177" s="1"/>
      <c r="AV177" s="1"/>
      <c r="AW177" s="36">
        <v>514</v>
      </c>
      <c r="AX177" s="36">
        <v>1324</v>
      </c>
      <c r="AY177" s="36">
        <v>1541</v>
      </c>
      <c r="AZ177" s="36">
        <v>0</v>
      </c>
      <c r="BA177" s="36">
        <v>391</v>
      </c>
      <c r="BB177" s="36">
        <v>0</v>
      </c>
      <c r="BC177" s="36">
        <v>0</v>
      </c>
      <c r="BD177" s="1"/>
      <c r="BE177" s="35">
        <f t="shared" ref="BE177:BK177" si="479">(AW177/SUM($AW177:$BC177))*100</f>
        <v>13.63395225464191</v>
      </c>
      <c r="BF177" s="35">
        <f t="shared" si="479"/>
        <v>35.11936339522547</v>
      </c>
      <c r="BG177" s="35">
        <f t="shared" si="479"/>
        <v>40.875331564986737</v>
      </c>
      <c r="BH177" s="35">
        <f t="shared" si="479"/>
        <v>0</v>
      </c>
      <c r="BI177" s="35">
        <f t="shared" si="479"/>
        <v>10.37135278514589</v>
      </c>
      <c r="BJ177" s="35">
        <f t="shared" si="479"/>
        <v>0</v>
      </c>
      <c r="BK177" s="35">
        <f t="shared" si="479"/>
        <v>0</v>
      </c>
      <c r="BL177" s="1"/>
    </row>
    <row r="178" spans="1:64" ht="13">
      <c r="A178" s="28" t="s">
        <v>194</v>
      </c>
      <c r="B178" s="62" t="str">
        <f>INDEX([1]Sheet2!$B:$B,MATCH(C178,[1]Sheet2!$A:$A,0))</f>
        <v>E05001351</v>
      </c>
      <c r="C178" s="28" t="s">
        <v>205</v>
      </c>
      <c r="D178" s="29"/>
      <c r="E178" s="30">
        <v>1</v>
      </c>
      <c r="F178" s="38"/>
      <c r="G178" s="31">
        <v>1</v>
      </c>
      <c r="H178" s="38"/>
      <c r="I178" s="38"/>
      <c r="J178" s="32"/>
      <c r="K178" s="32"/>
      <c r="L178" s="32"/>
      <c r="M178" s="10"/>
      <c r="N178" s="38"/>
      <c r="O178" s="31">
        <v>1</v>
      </c>
      <c r="P178" s="32"/>
      <c r="Q178" s="32"/>
      <c r="R178" s="32"/>
      <c r="S178" s="32"/>
      <c r="T178" s="32"/>
      <c r="U178" s="1"/>
      <c r="V178" s="28">
        <v>397</v>
      </c>
      <c r="W178" s="28">
        <v>3076</v>
      </c>
      <c r="X178" s="28">
        <v>86</v>
      </c>
      <c r="Y178" s="33"/>
      <c r="Z178" s="28">
        <v>121</v>
      </c>
      <c r="AA178" s="34"/>
      <c r="AB178" s="34"/>
      <c r="AC178" s="1"/>
      <c r="AD178" s="35">
        <f t="shared" ref="AD178:AJ178" si="480">(V178/SUM($V178:$AB178))*100</f>
        <v>10.788043478260869</v>
      </c>
      <c r="AE178" s="35">
        <f t="shared" si="480"/>
        <v>83.586956521739125</v>
      </c>
      <c r="AF178" s="35">
        <f t="shared" si="480"/>
        <v>2.3369565217391304</v>
      </c>
      <c r="AG178" s="35">
        <f t="shared" si="480"/>
        <v>0</v>
      </c>
      <c r="AH178" s="35">
        <f t="shared" si="480"/>
        <v>3.2880434782608692</v>
      </c>
      <c r="AI178" s="35">
        <f t="shared" si="480"/>
        <v>0</v>
      </c>
      <c r="AJ178" s="35">
        <f t="shared" si="480"/>
        <v>0</v>
      </c>
      <c r="AK178" s="1"/>
      <c r="AL178" s="43">
        <f t="shared" ref="AL178:AR178" si="481">AD178-BE178</f>
        <v>-2.1091087928617469</v>
      </c>
      <c r="AM178" s="44">
        <f t="shared" si="481"/>
        <v>20.136732939719835</v>
      </c>
      <c r="AN178" s="45">
        <f t="shared" si="481"/>
        <v>-0.36956265924463061</v>
      </c>
      <c r="AO178" s="46">
        <f t="shared" si="481"/>
        <v>-16.333254883502001</v>
      </c>
      <c r="AP178" s="47">
        <f t="shared" si="481"/>
        <v>3.2880434782608692</v>
      </c>
      <c r="AQ178" s="48">
        <f t="shared" si="481"/>
        <v>0</v>
      </c>
      <c r="AR178" s="48">
        <f t="shared" si="481"/>
        <v>-4.6128500823723231</v>
      </c>
      <c r="AS178" s="1"/>
      <c r="AT178" s="1"/>
      <c r="AU178" s="1"/>
      <c r="AV178" s="1"/>
      <c r="AW178" s="36">
        <v>548</v>
      </c>
      <c r="AX178" s="36">
        <v>2696</v>
      </c>
      <c r="AY178" s="36">
        <v>115</v>
      </c>
      <c r="AZ178" s="36">
        <v>694</v>
      </c>
      <c r="BA178" s="36">
        <v>0</v>
      </c>
      <c r="BB178" s="36">
        <v>0</v>
      </c>
      <c r="BC178" s="36">
        <v>196</v>
      </c>
      <c r="BD178" s="1"/>
      <c r="BE178" s="35">
        <f t="shared" ref="BE178:BK178" si="482">(AW178/SUM($AW178:$BC178))*100</f>
        <v>12.897152271122616</v>
      </c>
      <c r="BF178" s="35">
        <f t="shared" si="482"/>
        <v>63.450223582019291</v>
      </c>
      <c r="BG178" s="35">
        <f t="shared" si="482"/>
        <v>2.706519180983761</v>
      </c>
      <c r="BH178" s="35">
        <f t="shared" si="482"/>
        <v>16.333254883502001</v>
      </c>
      <c r="BI178" s="35">
        <f t="shared" si="482"/>
        <v>0</v>
      </c>
      <c r="BJ178" s="35">
        <f t="shared" si="482"/>
        <v>0</v>
      </c>
      <c r="BK178" s="35">
        <f t="shared" si="482"/>
        <v>4.6128500823723231</v>
      </c>
      <c r="BL178" s="1"/>
    </row>
    <row r="179" spans="1:64" ht="13">
      <c r="A179" s="28" t="s">
        <v>194</v>
      </c>
      <c r="B179" s="62" t="str">
        <f>INDEX([1]Sheet2!$B:$B,MATCH(C179,[1]Sheet2!$A:$A,0))</f>
        <v>E05000314</v>
      </c>
      <c r="C179" s="28" t="s">
        <v>206</v>
      </c>
      <c r="D179" s="29"/>
      <c r="E179" s="30">
        <v>1</v>
      </c>
      <c r="F179" s="38"/>
      <c r="G179" s="31">
        <v>1</v>
      </c>
      <c r="H179" s="38"/>
      <c r="I179" s="38"/>
      <c r="J179" s="32"/>
      <c r="K179" s="32"/>
      <c r="L179" s="32"/>
      <c r="M179" s="10"/>
      <c r="N179" s="38"/>
      <c r="O179" s="31">
        <v>1</v>
      </c>
      <c r="P179" s="32"/>
      <c r="Q179" s="32"/>
      <c r="R179" s="32"/>
      <c r="S179" s="32"/>
      <c r="T179" s="32"/>
      <c r="U179" s="1"/>
      <c r="V179" s="28">
        <v>361</v>
      </c>
      <c r="W179" s="28">
        <v>2969</v>
      </c>
      <c r="X179" s="28">
        <v>170</v>
      </c>
      <c r="Y179" s="33"/>
      <c r="Z179" s="28">
        <v>485</v>
      </c>
      <c r="AA179" s="34"/>
      <c r="AB179" s="34"/>
      <c r="AC179" s="1"/>
      <c r="AD179" s="35">
        <f t="shared" ref="AD179:AJ179" si="483">(V179/SUM($V179:$AB179))*100</f>
        <v>9.0589711417816812</v>
      </c>
      <c r="AE179" s="35">
        <f t="shared" si="483"/>
        <v>74.504391468005011</v>
      </c>
      <c r="AF179" s="35">
        <f t="shared" si="483"/>
        <v>4.2659974905897116</v>
      </c>
      <c r="AG179" s="35">
        <f t="shared" si="483"/>
        <v>0</v>
      </c>
      <c r="AH179" s="35">
        <f t="shared" si="483"/>
        <v>12.170639899623588</v>
      </c>
      <c r="AI179" s="35">
        <f t="shared" si="483"/>
        <v>0</v>
      </c>
      <c r="AJ179" s="35">
        <f t="shared" si="483"/>
        <v>0</v>
      </c>
      <c r="AK179" s="1"/>
      <c r="AL179" s="43">
        <f t="shared" ref="AL179:AR179" si="484">AD179-BE179</f>
        <v>-4.607284509677422</v>
      </c>
      <c r="AM179" s="44">
        <f t="shared" si="484"/>
        <v>37.841834953413972</v>
      </c>
      <c r="AN179" s="45">
        <f t="shared" si="484"/>
        <v>1.5738478810541587</v>
      </c>
      <c r="AO179" s="46">
        <f t="shared" si="484"/>
        <v>0</v>
      </c>
      <c r="AP179" s="47">
        <f t="shared" si="484"/>
        <v>-6.1811891180500673</v>
      </c>
      <c r="AQ179" s="48">
        <f t="shared" si="484"/>
        <v>0</v>
      </c>
      <c r="AR179" s="48">
        <f t="shared" si="484"/>
        <v>-28.627209206740652</v>
      </c>
      <c r="AS179" s="1"/>
      <c r="AT179" s="1"/>
      <c r="AU179" s="1"/>
      <c r="AV179" s="1"/>
      <c r="AW179" s="36">
        <v>665</v>
      </c>
      <c r="AX179" s="36">
        <v>1784</v>
      </c>
      <c r="AY179" s="36">
        <v>131</v>
      </c>
      <c r="AZ179" s="36">
        <v>0</v>
      </c>
      <c r="BA179" s="36">
        <v>893</v>
      </c>
      <c r="BB179" s="36">
        <v>0</v>
      </c>
      <c r="BC179" s="36">
        <v>1393</v>
      </c>
      <c r="BD179" s="1"/>
      <c r="BE179" s="35">
        <f t="shared" ref="BE179:BK179" si="485">(AW179/SUM($AW179:$BC179))*100</f>
        <v>13.666255651459103</v>
      </c>
      <c r="BF179" s="35">
        <f t="shared" si="485"/>
        <v>36.662556514591039</v>
      </c>
      <c r="BG179" s="35">
        <f t="shared" si="485"/>
        <v>2.6921496095355528</v>
      </c>
      <c r="BH179" s="35">
        <f t="shared" si="485"/>
        <v>0</v>
      </c>
      <c r="BI179" s="35">
        <f t="shared" si="485"/>
        <v>18.351829017673655</v>
      </c>
      <c r="BJ179" s="35">
        <f t="shared" si="485"/>
        <v>0</v>
      </c>
      <c r="BK179" s="35">
        <f t="shared" si="485"/>
        <v>28.627209206740652</v>
      </c>
      <c r="BL179" s="1"/>
    </row>
    <row r="180" spans="1:64" ht="13">
      <c r="A180" s="28" t="s">
        <v>194</v>
      </c>
      <c r="B180" s="62" t="str">
        <f>INDEX([1]Sheet2!$B:$B,MATCH(C180,[1]Sheet2!$A:$A,0))</f>
        <v>E05001353</v>
      </c>
      <c r="C180" s="28" t="s">
        <v>207</v>
      </c>
      <c r="D180" s="29"/>
      <c r="E180" s="30">
        <v>1</v>
      </c>
      <c r="F180" s="38"/>
      <c r="G180" s="38"/>
      <c r="H180" s="31">
        <v>1</v>
      </c>
      <c r="I180" s="38"/>
      <c r="J180" s="32"/>
      <c r="K180" s="32"/>
      <c r="L180" s="32"/>
      <c r="M180" s="10"/>
      <c r="N180" s="38"/>
      <c r="O180" s="38"/>
      <c r="P180" s="31">
        <v>1</v>
      </c>
      <c r="Q180" s="32"/>
      <c r="R180" s="32"/>
      <c r="S180" s="32"/>
      <c r="T180" s="32"/>
      <c r="U180" s="1"/>
      <c r="V180" s="28">
        <v>435</v>
      </c>
      <c r="W180" s="28">
        <v>1087</v>
      </c>
      <c r="X180" s="28">
        <v>2387</v>
      </c>
      <c r="Y180" s="33"/>
      <c r="Z180" s="28">
        <v>106</v>
      </c>
      <c r="AA180" s="34"/>
      <c r="AB180" s="28">
        <v>180</v>
      </c>
      <c r="AC180" s="1"/>
      <c r="AD180" s="35">
        <f t="shared" ref="AD180:AJ180" si="486">(V180/SUM($V180:$AB180))*100</f>
        <v>10.369487485101311</v>
      </c>
      <c r="AE180" s="35">
        <f t="shared" si="486"/>
        <v>25.91179976162098</v>
      </c>
      <c r="AF180" s="35">
        <f t="shared" si="486"/>
        <v>56.901072705601905</v>
      </c>
      <c r="AG180" s="35">
        <f t="shared" si="486"/>
        <v>0</v>
      </c>
      <c r="AH180" s="35">
        <f t="shared" si="486"/>
        <v>2.5268176400476761</v>
      </c>
      <c r="AI180" s="35">
        <f t="shared" si="486"/>
        <v>0</v>
      </c>
      <c r="AJ180" s="35">
        <f t="shared" si="486"/>
        <v>4.2908224076281289</v>
      </c>
      <c r="AK180" s="1"/>
      <c r="AL180" s="43">
        <f t="shared" ref="AL180:AR180" si="487">AD180-BE180</f>
        <v>-10.26582401452932</v>
      </c>
      <c r="AM180" s="44">
        <f t="shared" si="487"/>
        <v>4.0206399487670019</v>
      </c>
      <c r="AN180" s="45">
        <f t="shared" si="487"/>
        <v>-0.57245598191347824</v>
      </c>
      <c r="AO180" s="46">
        <f t="shared" si="487"/>
        <v>0</v>
      </c>
      <c r="AP180" s="47">
        <f t="shared" si="487"/>
        <v>2.5268176400476761</v>
      </c>
      <c r="AQ180" s="48">
        <f t="shared" si="487"/>
        <v>0</v>
      </c>
      <c r="AR180" s="48">
        <f t="shared" si="487"/>
        <v>4.2908224076281289</v>
      </c>
      <c r="AS180" s="1"/>
      <c r="AT180" s="1"/>
      <c r="AU180" s="1"/>
      <c r="AV180" s="1"/>
      <c r="AW180" s="36">
        <v>838</v>
      </c>
      <c r="AX180" s="36">
        <v>889</v>
      </c>
      <c r="AY180" s="36">
        <v>2334</v>
      </c>
      <c r="AZ180" s="36">
        <v>0</v>
      </c>
      <c r="BA180" s="36">
        <v>0</v>
      </c>
      <c r="BB180" s="36">
        <v>0</v>
      </c>
      <c r="BC180" s="36">
        <v>0</v>
      </c>
      <c r="BD180" s="1"/>
      <c r="BE180" s="35">
        <f t="shared" ref="BE180:BK180" si="488">(AW180/SUM($AW180:$BC180))*100</f>
        <v>20.635311499630632</v>
      </c>
      <c r="BF180" s="35">
        <f t="shared" si="488"/>
        <v>21.891159812853978</v>
      </c>
      <c r="BG180" s="35">
        <f t="shared" si="488"/>
        <v>57.473528687515383</v>
      </c>
      <c r="BH180" s="35">
        <f t="shared" si="488"/>
        <v>0</v>
      </c>
      <c r="BI180" s="35">
        <f t="shared" si="488"/>
        <v>0</v>
      </c>
      <c r="BJ180" s="35">
        <f t="shared" si="488"/>
        <v>0</v>
      </c>
      <c r="BK180" s="35">
        <f t="shared" si="488"/>
        <v>0</v>
      </c>
      <c r="BL180" s="1"/>
    </row>
    <row r="181" spans="1:64" ht="13">
      <c r="A181" s="28" t="s">
        <v>194</v>
      </c>
      <c r="B181" s="62" t="str">
        <f>INDEX([1]Sheet2!$B:$B,MATCH(C181,[1]Sheet2!$A:$A,0))</f>
        <v>E05001354</v>
      </c>
      <c r="C181" s="28" t="s">
        <v>208</v>
      </c>
      <c r="D181" s="29"/>
      <c r="E181" s="30">
        <v>1</v>
      </c>
      <c r="F181" s="38"/>
      <c r="G181" s="31">
        <v>1</v>
      </c>
      <c r="H181" s="38"/>
      <c r="I181" s="38"/>
      <c r="J181" s="32"/>
      <c r="K181" s="32"/>
      <c r="L181" s="32"/>
      <c r="M181" s="10"/>
      <c r="N181" s="31">
        <v>1</v>
      </c>
      <c r="O181" s="38"/>
      <c r="P181" s="32"/>
      <c r="Q181" s="32"/>
      <c r="R181" s="32"/>
      <c r="S181" s="32"/>
      <c r="T181" s="32"/>
      <c r="U181" s="1"/>
      <c r="V181" s="28">
        <v>2843</v>
      </c>
      <c r="W181" s="28">
        <v>1556</v>
      </c>
      <c r="X181" s="28">
        <v>607</v>
      </c>
      <c r="Y181" s="33"/>
      <c r="Z181" s="28">
        <v>671</v>
      </c>
      <c r="AA181" s="34"/>
      <c r="AB181" s="34"/>
      <c r="AC181" s="1"/>
      <c r="AD181" s="35">
        <f t="shared" ref="AD181:AJ181" si="489">(V181/SUM($V181:$AB181))*100</f>
        <v>50.079267218601373</v>
      </c>
      <c r="AE181" s="35">
        <f t="shared" si="489"/>
        <v>27.408842698608421</v>
      </c>
      <c r="AF181" s="35">
        <f t="shared" si="489"/>
        <v>10.692267042451999</v>
      </c>
      <c r="AG181" s="35">
        <f t="shared" si="489"/>
        <v>0</v>
      </c>
      <c r="AH181" s="35">
        <f t="shared" si="489"/>
        <v>11.819623040338206</v>
      </c>
      <c r="AI181" s="35">
        <f t="shared" si="489"/>
        <v>0</v>
      </c>
      <c r="AJ181" s="35">
        <f t="shared" si="489"/>
        <v>0</v>
      </c>
      <c r="AK181" s="1"/>
      <c r="AL181" s="43">
        <f t="shared" ref="AL181:AR181" si="490">AD181-BE181</f>
        <v>-1.7108916939010186</v>
      </c>
      <c r="AM181" s="44">
        <f t="shared" si="490"/>
        <v>2.4614944313290792</v>
      </c>
      <c r="AN181" s="45">
        <f t="shared" si="490"/>
        <v>3.818822661827836</v>
      </c>
      <c r="AO181" s="46">
        <f t="shared" si="490"/>
        <v>-6.6628374497415281</v>
      </c>
      <c r="AP181" s="47">
        <f t="shared" si="490"/>
        <v>2.0934120504856306</v>
      </c>
      <c r="AQ181" s="48">
        <f t="shared" si="490"/>
        <v>0</v>
      </c>
      <c r="AR181" s="48">
        <f t="shared" si="490"/>
        <v>0</v>
      </c>
      <c r="AS181" s="1"/>
      <c r="AT181" s="1"/>
      <c r="AU181" s="1"/>
      <c r="AV181" s="1"/>
      <c r="AW181" s="36">
        <v>2705</v>
      </c>
      <c r="AX181" s="36">
        <v>1303</v>
      </c>
      <c r="AY181" s="36">
        <v>359</v>
      </c>
      <c r="AZ181" s="36">
        <v>348</v>
      </c>
      <c r="BA181" s="36">
        <v>508</v>
      </c>
      <c r="BB181" s="36">
        <v>0</v>
      </c>
      <c r="BC181" s="36">
        <v>0</v>
      </c>
      <c r="BD181" s="1"/>
      <c r="BE181" s="35">
        <f t="shared" ref="BE181:BK181" si="491">(AW181/SUM($AW181:$BC181))*100</f>
        <v>51.790158912502392</v>
      </c>
      <c r="BF181" s="35">
        <f t="shared" si="491"/>
        <v>24.947348267279342</v>
      </c>
      <c r="BG181" s="35">
        <f t="shared" si="491"/>
        <v>6.8734443806241625</v>
      </c>
      <c r="BH181" s="35">
        <f t="shared" si="491"/>
        <v>6.6628374497415281</v>
      </c>
      <c r="BI181" s="35">
        <f t="shared" si="491"/>
        <v>9.726210989852575</v>
      </c>
      <c r="BJ181" s="35">
        <f t="shared" si="491"/>
        <v>0</v>
      </c>
      <c r="BK181" s="35">
        <f t="shared" si="491"/>
        <v>0</v>
      </c>
      <c r="BL181" s="1"/>
    </row>
    <row r="182" spans="1:64" ht="13">
      <c r="A182" s="28" t="s">
        <v>194</v>
      </c>
      <c r="B182" s="62" t="str">
        <f>INDEX([1]Sheet2!$B:$B,MATCH(C182,[1]Sheet2!$A:$A,0))</f>
        <v>E05001355</v>
      </c>
      <c r="C182" s="28" t="s">
        <v>209</v>
      </c>
      <c r="D182" s="29"/>
      <c r="E182" s="30">
        <v>1</v>
      </c>
      <c r="F182" s="38"/>
      <c r="G182" s="31">
        <v>1</v>
      </c>
      <c r="H182" s="38"/>
      <c r="I182" s="38"/>
      <c r="J182" s="32"/>
      <c r="K182" s="32"/>
      <c r="L182" s="32"/>
      <c r="M182" s="10"/>
      <c r="N182" s="38"/>
      <c r="O182" s="31">
        <v>1</v>
      </c>
      <c r="P182" s="32"/>
      <c r="Q182" s="32"/>
      <c r="R182" s="32"/>
      <c r="S182" s="32"/>
      <c r="T182" s="32"/>
      <c r="U182" s="1"/>
      <c r="V182" s="28">
        <v>715</v>
      </c>
      <c r="W182" s="28">
        <v>3523</v>
      </c>
      <c r="X182" s="28">
        <v>185</v>
      </c>
      <c r="Y182" s="33"/>
      <c r="Z182" s="28">
        <v>182</v>
      </c>
      <c r="AA182" s="34"/>
      <c r="AB182" s="34"/>
      <c r="AC182" s="1"/>
      <c r="AD182" s="35">
        <f t="shared" ref="AD182:AJ182" si="492">(V182/SUM($V182:$AB182))*100</f>
        <v>15.526601520086864</v>
      </c>
      <c r="AE182" s="35">
        <f t="shared" si="492"/>
        <v>76.503800217155273</v>
      </c>
      <c r="AF182" s="35">
        <f t="shared" si="492"/>
        <v>4.0173724212812161</v>
      </c>
      <c r="AG182" s="35">
        <f t="shared" si="492"/>
        <v>0</v>
      </c>
      <c r="AH182" s="35">
        <f t="shared" si="492"/>
        <v>3.9522258414766558</v>
      </c>
      <c r="AI182" s="35">
        <f t="shared" si="492"/>
        <v>0</v>
      </c>
      <c r="AJ182" s="35">
        <f t="shared" si="492"/>
        <v>0</v>
      </c>
      <c r="AK182" s="1"/>
      <c r="AL182" s="43">
        <f t="shared" ref="AL182:AR182" si="493">AD182-BE182</f>
        <v>1.583124072959782</v>
      </c>
      <c r="AM182" s="44">
        <f t="shared" si="493"/>
        <v>12.532248654362832</v>
      </c>
      <c r="AN182" s="45">
        <f t="shared" si="493"/>
        <v>-0.13759669719155276</v>
      </c>
      <c r="AO182" s="46">
        <f t="shared" si="493"/>
        <v>-13.513007673591614</v>
      </c>
      <c r="AP182" s="47">
        <f t="shared" si="493"/>
        <v>-0.46476835653944004</v>
      </c>
      <c r="AQ182" s="48">
        <f t="shared" si="493"/>
        <v>0</v>
      </c>
      <c r="AR182" s="48">
        <f t="shared" si="493"/>
        <v>0</v>
      </c>
      <c r="AS182" s="1"/>
      <c r="AT182" s="1"/>
      <c r="AU182" s="1"/>
      <c r="AV182" s="1"/>
      <c r="AW182" s="36">
        <v>745</v>
      </c>
      <c r="AX182" s="36">
        <v>3418</v>
      </c>
      <c r="AY182" s="36">
        <v>222</v>
      </c>
      <c r="AZ182" s="36">
        <v>722</v>
      </c>
      <c r="BA182" s="36">
        <v>236</v>
      </c>
      <c r="BB182" s="36">
        <v>0</v>
      </c>
      <c r="BC182" s="36">
        <v>0</v>
      </c>
      <c r="BD182" s="1"/>
      <c r="BE182" s="35">
        <f t="shared" ref="BE182:BK182" si="494">(AW182/SUM($AW182:$BC182))*100</f>
        <v>13.943477447127082</v>
      </c>
      <c r="BF182" s="35">
        <f t="shared" si="494"/>
        <v>63.971551562792442</v>
      </c>
      <c r="BG182" s="35">
        <f t="shared" si="494"/>
        <v>4.1549691184727688</v>
      </c>
      <c r="BH182" s="35">
        <f t="shared" si="494"/>
        <v>13.513007673591614</v>
      </c>
      <c r="BI182" s="35">
        <f t="shared" si="494"/>
        <v>4.4169941980160958</v>
      </c>
      <c r="BJ182" s="35">
        <f t="shared" si="494"/>
        <v>0</v>
      </c>
      <c r="BK182" s="35">
        <f t="shared" si="494"/>
        <v>0</v>
      </c>
      <c r="BL182" s="1"/>
    </row>
    <row r="183" spans="1:64" ht="13">
      <c r="A183" s="28" t="s">
        <v>194</v>
      </c>
      <c r="B183" s="62" t="str">
        <f>INDEX([1]Sheet2!$B:$B,MATCH(C183,[1]Sheet2!$A:$A,0))</f>
        <v>E05001356</v>
      </c>
      <c r="C183" s="28" t="s">
        <v>210</v>
      </c>
      <c r="D183" s="29"/>
      <c r="E183" s="30">
        <v>1</v>
      </c>
      <c r="F183" s="38"/>
      <c r="G183" s="31">
        <v>1</v>
      </c>
      <c r="H183" s="38"/>
      <c r="I183" s="38"/>
      <c r="J183" s="32"/>
      <c r="K183" s="32"/>
      <c r="L183" s="32"/>
      <c r="M183" s="10"/>
      <c r="N183" s="38"/>
      <c r="O183" s="31">
        <v>1</v>
      </c>
      <c r="P183" s="32"/>
      <c r="Q183" s="32"/>
      <c r="R183" s="32"/>
      <c r="S183" s="32"/>
      <c r="T183" s="32"/>
      <c r="U183" s="1"/>
      <c r="V183" s="28">
        <v>1525</v>
      </c>
      <c r="W183" s="28">
        <v>2436</v>
      </c>
      <c r="X183" s="28">
        <v>154</v>
      </c>
      <c r="Y183" s="33"/>
      <c r="Z183" s="28">
        <v>287</v>
      </c>
      <c r="AA183" s="34"/>
      <c r="AB183" s="34"/>
      <c r="AC183" s="1"/>
      <c r="AD183" s="35">
        <f t="shared" ref="AD183:AJ183" si="495">(V183/SUM($V183:$AB183))*100</f>
        <v>34.643343934575192</v>
      </c>
      <c r="AE183" s="35">
        <f t="shared" si="495"/>
        <v>55.338482507950935</v>
      </c>
      <c r="AF183" s="35">
        <f t="shared" si="495"/>
        <v>3.498409813721036</v>
      </c>
      <c r="AG183" s="35">
        <f t="shared" si="495"/>
        <v>0</v>
      </c>
      <c r="AH183" s="35">
        <f t="shared" si="495"/>
        <v>6.5197637437528391</v>
      </c>
      <c r="AI183" s="35">
        <f t="shared" si="495"/>
        <v>0</v>
      </c>
      <c r="AJ183" s="35">
        <f t="shared" si="495"/>
        <v>0</v>
      </c>
      <c r="AK183" s="1"/>
      <c r="AL183" s="43">
        <f t="shared" ref="AL183:AR183" si="496">AD183-BE183</f>
        <v>14.45985769604308</v>
      </c>
      <c r="AM183" s="44">
        <f t="shared" si="496"/>
        <v>16.118299021712403</v>
      </c>
      <c r="AN183" s="45">
        <f t="shared" si="496"/>
        <v>-1.9853266333181638</v>
      </c>
      <c r="AO183" s="46">
        <f t="shared" si="496"/>
        <v>-24.854045037531275</v>
      </c>
      <c r="AP183" s="47">
        <f t="shared" si="496"/>
        <v>6.5197637437528391</v>
      </c>
      <c r="AQ183" s="48">
        <f t="shared" si="496"/>
        <v>0</v>
      </c>
      <c r="AR183" s="48">
        <f t="shared" si="496"/>
        <v>-10.258548790658882</v>
      </c>
      <c r="AS183" s="1"/>
      <c r="AT183" s="1"/>
      <c r="AU183" s="1"/>
      <c r="AV183" s="1"/>
      <c r="AW183" s="36">
        <v>968</v>
      </c>
      <c r="AX183" s="36">
        <v>1881</v>
      </c>
      <c r="AY183" s="36">
        <v>263</v>
      </c>
      <c r="AZ183" s="36">
        <v>1192</v>
      </c>
      <c r="BA183" s="36">
        <v>0</v>
      </c>
      <c r="BB183" s="36">
        <v>0</v>
      </c>
      <c r="BC183" s="36">
        <v>492</v>
      </c>
      <c r="BD183" s="1"/>
      <c r="BE183" s="35">
        <f t="shared" ref="BE183:BK183" si="497">(AW183/SUM($AW183:$BC183))*100</f>
        <v>20.183486238532112</v>
      </c>
      <c r="BF183" s="35">
        <f t="shared" si="497"/>
        <v>39.220183486238533</v>
      </c>
      <c r="BG183" s="35">
        <f t="shared" si="497"/>
        <v>5.4837364470391998</v>
      </c>
      <c r="BH183" s="35">
        <f t="shared" si="497"/>
        <v>24.854045037531275</v>
      </c>
      <c r="BI183" s="35">
        <f t="shared" si="497"/>
        <v>0</v>
      </c>
      <c r="BJ183" s="35">
        <f t="shared" si="497"/>
        <v>0</v>
      </c>
      <c r="BK183" s="35">
        <f t="shared" si="497"/>
        <v>10.258548790658882</v>
      </c>
      <c r="BL183" s="1"/>
    </row>
    <row r="184" spans="1:64" ht="13">
      <c r="A184" s="28" t="s">
        <v>194</v>
      </c>
      <c r="B184" s="62" t="str">
        <f>INDEX([1]Sheet2!$B:$B,MATCH(C184,[1]Sheet2!$A:$A,0))</f>
        <v>E05001357</v>
      </c>
      <c r="C184" s="28" t="s">
        <v>211</v>
      </c>
      <c r="D184" s="29"/>
      <c r="E184" s="30">
        <v>1</v>
      </c>
      <c r="F184" s="38"/>
      <c r="G184" s="31">
        <v>1</v>
      </c>
      <c r="H184" s="38"/>
      <c r="I184" s="38"/>
      <c r="J184" s="32"/>
      <c r="K184" s="32"/>
      <c r="L184" s="32"/>
      <c r="M184" s="10"/>
      <c r="N184" s="38"/>
      <c r="O184" s="38"/>
      <c r="P184" s="32"/>
      <c r="Q184" s="31">
        <v>1</v>
      </c>
      <c r="R184" s="32"/>
      <c r="S184" s="32"/>
      <c r="T184" s="32"/>
      <c r="U184" s="1"/>
      <c r="V184" s="28">
        <v>1100</v>
      </c>
      <c r="W184" s="28">
        <v>1571</v>
      </c>
      <c r="X184" s="28">
        <v>71</v>
      </c>
      <c r="Y184" s="33"/>
      <c r="Z184" s="28">
        <v>102</v>
      </c>
      <c r="AA184" s="28">
        <v>401</v>
      </c>
      <c r="AB184" s="34"/>
      <c r="AC184" s="1"/>
      <c r="AD184" s="35">
        <f t="shared" ref="AD184:AJ184" si="498">(V184/SUM($V184:$AB184))*100</f>
        <v>33.898305084745758</v>
      </c>
      <c r="AE184" s="35">
        <f t="shared" si="498"/>
        <v>48.412942989214173</v>
      </c>
      <c r="AF184" s="35">
        <f t="shared" si="498"/>
        <v>2.1879815100154083</v>
      </c>
      <c r="AG184" s="35">
        <f t="shared" si="498"/>
        <v>0</v>
      </c>
      <c r="AH184" s="35">
        <f t="shared" si="498"/>
        <v>3.1432973805855164</v>
      </c>
      <c r="AI184" s="35">
        <f t="shared" si="498"/>
        <v>12.357473035439137</v>
      </c>
      <c r="AJ184" s="35">
        <f t="shared" si="498"/>
        <v>0</v>
      </c>
      <c r="AK184" s="1"/>
      <c r="AL184" s="43">
        <f t="shared" ref="AL184:AR184" si="499">AD184-BE184</f>
        <v>16.650134009900512</v>
      </c>
      <c r="AM184" s="44">
        <f t="shared" si="499"/>
        <v>13.185030777621598</v>
      </c>
      <c r="AN184" s="45">
        <f t="shared" si="499"/>
        <v>0.41533097540651687</v>
      </c>
      <c r="AO184" s="46">
        <f t="shared" si="499"/>
        <v>-39.898705683736637</v>
      </c>
      <c r="AP184" s="47">
        <f t="shared" si="499"/>
        <v>-2.7092631146311401</v>
      </c>
      <c r="AQ184" s="48">
        <f t="shared" si="499"/>
        <v>12.357473035439137</v>
      </c>
      <c r="AR184" s="48">
        <f t="shared" si="499"/>
        <v>0</v>
      </c>
      <c r="AS184" s="1"/>
      <c r="AT184" s="1"/>
      <c r="AU184" s="1"/>
      <c r="AV184" s="1"/>
      <c r="AW184" s="36">
        <v>613</v>
      </c>
      <c r="AX184" s="36">
        <v>1252</v>
      </c>
      <c r="AY184" s="36">
        <v>63</v>
      </c>
      <c r="AZ184" s="36">
        <v>1418</v>
      </c>
      <c r="BA184" s="36">
        <v>208</v>
      </c>
      <c r="BB184" s="36">
        <v>0</v>
      </c>
      <c r="BC184" s="36">
        <v>0</v>
      </c>
      <c r="BD184" s="1"/>
      <c r="BE184" s="35">
        <f t="shared" ref="BE184:BK184" si="500">(AW184/SUM($AW184:$BC184))*100</f>
        <v>17.248171074845246</v>
      </c>
      <c r="BF184" s="35">
        <f t="shared" si="500"/>
        <v>35.227912211592574</v>
      </c>
      <c r="BG184" s="35">
        <f t="shared" si="500"/>
        <v>1.7726505346088914</v>
      </c>
      <c r="BH184" s="35">
        <f t="shared" si="500"/>
        <v>39.898705683736637</v>
      </c>
      <c r="BI184" s="35">
        <f t="shared" si="500"/>
        <v>5.8525604952166566</v>
      </c>
      <c r="BJ184" s="35">
        <f t="shared" si="500"/>
        <v>0</v>
      </c>
      <c r="BK184" s="35">
        <f t="shared" si="500"/>
        <v>0</v>
      </c>
      <c r="BL184" s="1"/>
    </row>
    <row r="185" spans="1:64" ht="13">
      <c r="A185" s="28" t="s">
        <v>194</v>
      </c>
      <c r="B185" s="62" t="str">
        <f>INDEX([1]Sheet2!$B:$B,MATCH(C185,[1]Sheet2!$A:$A,0))</f>
        <v>E05001358</v>
      </c>
      <c r="C185" s="28" t="s">
        <v>212</v>
      </c>
      <c r="D185" s="29"/>
      <c r="E185" s="30">
        <v>1</v>
      </c>
      <c r="F185" s="38"/>
      <c r="G185" s="31">
        <v>1</v>
      </c>
      <c r="H185" s="38"/>
      <c r="I185" s="38"/>
      <c r="J185" s="32"/>
      <c r="K185" s="32"/>
      <c r="L185" s="32"/>
      <c r="M185" s="10"/>
      <c r="N185" s="38"/>
      <c r="O185" s="31">
        <v>1</v>
      </c>
      <c r="P185" s="32"/>
      <c r="Q185" s="32"/>
      <c r="R185" s="32"/>
      <c r="S185" s="32"/>
      <c r="T185" s="32"/>
      <c r="U185" s="1"/>
      <c r="V185" s="28">
        <v>280</v>
      </c>
      <c r="W185" s="28">
        <v>3375</v>
      </c>
      <c r="X185" s="28">
        <v>219</v>
      </c>
      <c r="Y185" s="33"/>
      <c r="Z185" s="28">
        <v>97</v>
      </c>
      <c r="AA185" s="34"/>
      <c r="AB185" s="34"/>
      <c r="AC185" s="1"/>
      <c r="AD185" s="35">
        <f t="shared" ref="AD185:AJ185" si="501">(V185/SUM($V185:$AB185))*100</f>
        <v>7.051120624527826</v>
      </c>
      <c r="AE185" s="35">
        <f t="shared" si="501"/>
        <v>84.991186099219334</v>
      </c>
      <c r="AF185" s="35">
        <f t="shared" si="501"/>
        <v>5.5149836313271212</v>
      </c>
      <c r="AG185" s="35">
        <f t="shared" si="501"/>
        <v>0</v>
      </c>
      <c r="AH185" s="35">
        <f t="shared" si="501"/>
        <v>2.4427096449257113</v>
      </c>
      <c r="AI185" s="35">
        <f t="shared" si="501"/>
        <v>0</v>
      </c>
      <c r="AJ185" s="35">
        <f t="shared" si="501"/>
        <v>0</v>
      </c>
      <c r="AK185" s="1"/>
      <c r="AL185" s="43">
        <f t="shared" ref="AL185:AR185" si="502">AD185-BE185</f>
        <v>3.8922550492453727</v>
      </c>
      <c r="AM185" s="44">
        <f t="shared" si="502"/>
        <v>8.9708955758160585</v>
      </c>
      <c r="AN185" s="45">
        <f t="shared" si="502"/>
        <v>1.3415918858809599</v>
      </c>
      <c r="AO185" s="46">
        <f t="shared" si="502"/>
        <v>0</v>
      </c>
      <c r="AP185" s="47">
        <f t="shared" si="502"/>
        <v>2.4427096449257113</v>
      </c>
      <c r="AQ185" s="48">
        <f t="shared" si="502"/>
        <v>0</v>
      </c>
      <c r="AR185" s="48">
        <f t="shared" si="502"/>
        <v>-16.647452155868113</v>
      </c>
      <c r="AS185" s="1"/>
      <c r="AT185" s="1"/>
      <c r="AU185" s="1"/>
      <c r="AV185" s="1"/>
      <c r="AW185" s="36">
        <v>137</v>
      </c>
      <c r="AX185" s="36">
        <v>3297</v>
      </c>
      <c r="AY185" s="36">
        <v>181</v>
      </c>
      <c r="AZ185" s="36">
        <v>0</v>
      </c>
      <c r="BA185" s="36">
        <v>0</v>
      </c>
      <c r="BB185" s="36">
        <v>0</v>
      </c>
      <c r="BC185" s="36">
        <v>722</v>
      </c>
      <c r="BD185" s="1"/>
      <c r="BE185" s="35">
        <f t="shared" ref="BE185:BK185" si="503">(AW185/SUM($AW185:$BC185))*100</f>
        <v>3.1588655752824533</v>
      </c>
      <c r="BF185" s="35">
        <f t="shared" si="503"/>
        <v>76.020290523403276</v>
      </c>
      <c r="BG185" s="35">
        <f t="shared" si="503"/>
        <v>4.1733917454461613</v>
      </c>
      <c r="BH185" s="35">
        <f t="shared" si="503"/>
        <v>0</v>
      </c>
      <c r="BI185" s="35">
        <f t="shared" si="503"/>
        <v>0</v>
      </c>
      <c r="BJ185" s="35">
        <f t="shared" si="503"/>
        <v>0</v>
      </c>
      <c r="BK185" s="35">
        <f t="shared" si="503"/>
        <v>16.647452155868113</v>
      </c>
      <c r="BL185" s="1"/>
    </row>
    <row r="186" spans="1:64" ht="13">
      <c r="A186" s="28" t="s">
        <v>194</v>
      </c>
      <c r="B186" s="62" t="str">
        <f>INDEX([1]Sheet2!$B:$B,MATCH(C186,[1]Sheet2!$A:$A,0))</f>
        <v>E05001359</v>
      </c>
      <c r="C186" s="28" t="s">
        <v>213</v>
      </c>
      <c r="D186" s="29"/>
      <c r="E186" s="30">
        <v>1</v>
      </c>
      <c r="F186" s="38"/>
      <c r="G186" s="31">
        <v>1</v>
      </c>
      <c r="H186" s="38"/>
      <c r="I186" s="38"/>
      <c r="J186" s="32"/>
      <c r="K186" s="32"/>
      <c r="L186" s="32"/>
      <c r="M186" s="10"/>
      <c r="N186" s="38"/>
      <c r="O186" s="31">
        <v>1</v>
      </c>
      <c r="P186" s="32"/>
      <c r="Q186" s="32"/>
      <c r="R186" s="32"/>
      <c r="S186" s="32"/>
      <c r="T186" s="32"/>
      <c r="U186" s="1"/>
      <c r="V186" s="28">
        <v>371</v>
      </c>
      <c r="W186" s="28">
        <v>3609</v>
      </c>
      <c r="X186" s="28">
        <v>87</v>
      </c>
      <c r="Y186" s="33"/>
      <c r="Z186" s="28">
        <v>251</v>
      </c>
      <c r="AA186" s="34"/>
      <c r="AB186" s="34"/>
      <c r="AC186" s="1"/>
      <c r="AD186" s="35">
        <f t="shared" ref="AD186:AJ186" si="504">(V186/SUM($V186:$AB186))*100</f>
        <v>8.5919407132931926</v>
      </c>
      <c r="AE186" s="35">
        <f t="shared" si="504"/>
        <v>83.580361278369622</v>
      </c>
      <c r="AF186" s="35">
        <f t="shared" si="504"/>
        <v>2.0148216767021769</v>
      </c>
      <c r="AG186" s="35">
        <f t="shared" si="504"/>
        <v>0</v>
      </c>
      <c r="AH186" s="35">
        <f t="shared" si="504"/>
        <v>5.8128763316350165</v>
      </c>
      <c r="AI186" s="35">
        <f t="shared" si="504"/>
        <v>0</v>
      </c>
      <c r="AJ186" s="35">
        <f t="shared" si="504"/>
        <v>0</v>
      </c>
      <c r="AK186" s="1"/>
      <c r="AL186" s="43">
        <f t="shared" ref="AL186:AR186" si="505">AD186-BE186</f>
        <v>6.2917682003547224</v>
      </c>
      <c r="AM186" s="44">
        <f t="shared" si="505"/>
        <v>21.897401723069649</v>
      </c>
      <c r="AN186" s="45">
        <f t="shared" si="505"/>
        <v>0.25135608344934979</v>
      </c>
      <c r="AO186" s="46">
        <f t="shared" si="505"/>
        <v>0</v>
      </c>
      <c r="AP186" s="47">
        <f t="shared" si="505"/>
        <v>2.5542986049721832</v>
      </c>
      <c r="AQ186" s="48">
        <f t="shared" si="505"/>
        <v>0</v>
      </c>
      <c r="AR186" s="48">
        <f t="shared" si="505"/>
        <v>-30.994824611845889</v>
      </c>
      <c r="AS186" s="1"/>
      <c r="AT186" s="1"/>
      <c r="AU186" s="1"/>
      <c r="AV186" s="1"/>
      <c r="AW186" s="36">
        <v>120</v>
      </c>
      <c r="AX186" s="36">
        <v>3218</v>
      </c>
      <c r="AY186" s="36">
        <v>92</v>
      </c>
      <c r="AZ186" s="36">
        <v>0</v>
      </c>
      <c r="BA186" s="36">
        <v>170</v>
      </c>
      <c r="BB186" s="36">
        <v>0</v>
      </c>
      <c r="BC186" s="36">
        <v>1617</v>
      </c>
      <c r="BD186" s="1"/>
      <c r="BE186" s="35">
        <f t="shared" ref="BE186:BK186" si="506">(AW186/SUM($AW186:$BC186))*100</f>
        <v>2.3001725129384707</v>
      </c>
      <c r="BF186" s="35">
        <f t="shared" si="506"/>
        <v>61.682959555299973</v>
      </c>
      <c r="BG186" s="35">
        <f t="shared" si="506"/>
        <v>1.7634655932528271</v>
      </c>
      <c r="BH186" s="35">
        <f t="shared" si="506"/>
        <v>0</v>
      </c>
      <c r="BI186" s="35">
        <f t="shared" si="506"/>
        <v>3.2585777266628333</v>
      </c>
      <c r="BJ186" s="35">
        <f t="shared" si="506"/>
        <v>0</v>
      </c>
      <c r="BK186" s="35">
        <f t="shared" si="506"/>
        <v>30.994824611845889</v>
      </c>
      <c r="BL186" s="1"/>
    </row>
    <row r="187" spans="1:64" ht="13">
      <c r="A187" s="28" t="s">
        <v>194</v>
      </c>
      <c r="B187" s="62" t="str">
        <f>INDEX([1]Sheet2!$B:$B,MATCH(C187,[1]Sheet2!$A:$A,0))</f>
        <v>E05000099</v>
      </c>
      <c r="C187" s="28" t="s">
        <v>214</v>
      </c>
      <c r="D187" s="29"/>
      <c r="E187" s="30">
        <v>1</v>
      </c>
      <c r="F187" s="31">
        <v>1</v>
      </c>
      <c r="G187" s="38"/>
      <c r="H187" s="38"/>
      <c r="I187" s="38"/>
      <c r="J187" s="32"/>
      <c r="K187" s="32"/>
      <c r="L187" s="32"/>
      <c r="M187" s="10"/>
      <c r="N187" s="38"/>
      <c r="O187" s="38"/>
      <c r="P187" s="32"/>
      <c r="Q187" s="32"/>
      <c r="R187" s="32"/>
      <c r="S187" s="31">
        <v>1</v>
      </c>
      <c r="T187" s="32"/>
      <c r="U187" s="1"/>
      <c r="V187" s="28">
        <v>1326</v>
      </c>
      <c r="W187" s="28">
        <v>921</v>
      </c>
      <c r="X187" s="28">
        <v>116</v>
      </c>
      <c r="Y187" s="28">
        <v>177</v>
      </c>
      <c r="Z187" s="28">
        <v>111</v>
      </c>
      <c r="AA187" s="28">
        <v>773</v>
      </c>
      <c r="AB187" s="34"/>
      <c r="AC187" s="1"/>
      <c r="AD187" s="35">
        <f t="shared" ref="AD187:AJ187" si="507">(V187/SUM($V187:$AB187))*100</f>
        <v>38.726635514018696</v>
      </c>
      <c r="AE187" s="35">
        <f t="shared" si="507"/>
        <v>26.898364485981308</v>
      </c>
      <c r="AF187" s="35">
        <f t="shared" si="507"/>
        <v>3.3878504672897192</v>
      </c>
      <c r="AG187" s="35">
        <f t="shared" si="507"/>
        <v>5.1693925233644862</v>
      </c>
      <c r="AH187" s="35">
        <f t="shared" si="507"/>
        <v>3.2418224299065419</v>
      </c>
      <c r="AI187" s="35">
        <f t="shared" si="507"/>
        <v>22.575934579439252</v>
      </c>
      <c r="AJ187" s="35">
        <f t="shared" si="507"/>
        <v>0</v>
      </c>
      <c r="AK187" s="1"/>
      <c r="AL187" s="43">
        <f t="shared" ref="AL187:AR187" si="508">AD187-BE187</f>
        <v>26.008820169415316</v>
      </c>
      <c r="AM187" s="44">
        <f t="shared" si="508"/>
        <v>10.565464616020321</v>
      </c>
      <c r="AN187" s="45">
        <f t="shared" si="508"/>
        <v>1.0731560589672222</v>
      </c>
      <c r="AO187" s="46">
        <f t="shared" si="508"/>
        <v>-27.652454030601703</v>
      </c>
      <c r="AP187" s="47">
        <f t="shared" si="508"/>
        <v>3.2418224299065419</v>
      </c>
      <c r="AQ187" s="48">
        <f t="shared" si="508"/>
        <v>-13.236809243707693</v>
      </c>
      <c r="AR187" s="48">
        <f t="shared" si="508"/>
        <v>0</v>
      </c>
      <c r="AS187" s="1"/>
      <c r="AT187" s="1"/>
      <c r="AU187" s="1"/>
      <c r="AV187" s="1"/>
      <c r="AW187" s="36">
        <v>489</v>
      </c>
      <c r="AX187" s="36">
        <v>628</v>
      </c>
      <c r="AY187" s="36">
        <v>89</v>
      </c>
      <c r="AZ187" s="36">
        <v>1262</v>
      </c>
      <c r="BA187" s="36">
        <v>0</v>
      </c>
      <c r="BB187" s="36">
        <v>1377</v>
      </c>
      <c r="BC187" s="36">
        <v>0</v>
      </c>
      <c r="BD187" s="1"/>
      <c r="BE187" s="35">
        <f t="shared" ref="BE187:BK187" si="509">(AW187/SUM($AW187:$BC187))*100</f>
        <v>12.71781534460338</v>
      </c>
      <c r="BF187" s="35">
        <f t="shared" si="509"/>
        <v>16.332899869960986</v>
      </c>
      <c r="BG187" s="35">
        <f t="shared" si="509"/>
        <v>2.314694408322497</v>
      </c>
      <c r="BH187" s="35">
        <f t="shared" si="509"/>
        <v>32.821846553966189</v>
      </c>
      <c r="BI187" s="35">
        <f t="shared" si="509"/>
        <v>0</v>
      </c>
      <c r="BJ187" s="35">
        <f t="shared" si="509"/>
        <v>35.812743823146945</v>
      </c>
      <c r="BK187" s="35">
        <f t="shared" si="509"/>
        <v>0</v>
      </c>
      <c r="BL187" s="1"/>
    </row>
    <row r="188" spans="1:64" ht="13">
      <c r="A188" s="28" t="s">
        <v>194</v>
      </c>
      <c r="B188" s="62" t="str">
        <f>INDEX([1]Sheet2!$B:$B,MATCH(C188,[1]Sheet2!$A:$A,0))</f>
        <v>E05001361</v>
      </c>
      <c r="C188" s="28" t="s">
        <v>215</v>
      </c>
      <c r="D188" s="29"/>
      <c r="E188" s="30">
        <v>1</v>
      </c>
      <c r="F188" s="38"/>
      <c r="G188" s="31">
        <v>1</v>
      </c>
      <c r="H188" s="38"/>
      <c r="I188" s="38"/>
      <c r="J188" s="32"/>
      <c r="K188" s="32"/>
      <c r="L188" s="32"/>
      <c r="M188" s="10"/>
      <c r="N188" s="38"/>
      <c r="O188" s="31">
        <v>1</v>
      </c>
      <c r="P188" s="32"/>
      <c r="Q188" s="32"/>
      <c r="R188" s="32"/>
      <c r="S188" s="32"/>
      <c r="T188" s="32"/>
      <c r="U188" s="1"/>
      <c r="V188" s="28">
        <v>705</v>
      </c>
      <c r="W188" s="28">
        <v>1392</v>
      </c>
      <c r="X188" s="28">
        <v>112</v>
      </c>
      <c r="Y188" s="28">
        <v>582</v>
      </c>
      <c r="Z188" s="28">
        <v>99</v>
      </c>
      <c r="AA188" s="34"/>
      <c r="AB188" s="28">
        <v>69</v>
      </c>
      <c r="AC188" s="1"/>
      <c r="AD188" s="35">
        <f t="shared" ref="AD188:AJ188" si="510">(V188/SUM($V188:$AB188))*100</f>
        <v>23.825616762419735</v>
      </c>
      <c r="AE188" s="35">
        <f t="shared" si="510"/>
        <v>47.042919905373438</v>
      </c>
      <c r="AF188" s="35">
        <f t="shared" si="510"/>
        <v>3.7850625211220006</v>
      </c>
      <c r="AG188" s="35">
        <f t="shared" si="510"/>
        <v>19.668807029401826</v>
      </c>
      <c r="AH188" s="35">
        <f t="shared" si="510"/>
        <v>3.3457249070631967</v>
      </c>
      <c r="AI188" s="35">
        <f t="shared" si="510"/>
        <v>0</v>
      </c>
      <c r="AJ188" s="35">
        <f t="shared" si="510"/>
        <v>2.3318688746198042</v>
      </c>
      <c r="AK188" s="1"/>
      <c r="AL188" s="43">
        <f t="shared" ref="AL188:AR188" si="511">AD188-BE188</f>
        <v>10.234521273257462</v>
      </c>
      <c r="AM188" s="44">
        <f t="shared" si="511"/>
        <v>6.3575069001010291</v>
      </c>
      <c r="AN188" s="45">
        <f t="shared" si="511"/>
        <v>-1.3994717495282627</v>
      </c>
      <c r="AO188" s="46">
        <f t="shared" si="511"/>
        <v>-16.417894786649725</v>
      </c>
      <c r="AP188" s="47">
        <f t="shared" si="511"/>
        <v>3.3457249070631967</v>
      </c>
      <c r="AQ188" s="48">
        <f t="shared" si="511"/>
        <v>0</v>
      </c>
      <c r="AR188" s="48">
        <f t="shared" si="511"/>
        <v>-2.1203865442436989</v>
      </c>
      <c r="AS188" s="1"/>
      <c r="AT188" s="1"/>
      <c r="AU188" s="1"/>
      <c r="AV188" s="1"/>
      <c r="AW188" s="36">
        <v>464</v>
      </c>
      <c r="AX188" s="36">
        <v>1389</v>
      </c>
      <c r="AY188" s="36">
        <v>177</v>
      </c>
      <c r="AZ188" s="36">
        <v>1232</v>
      </c>
      <c r="BA188" s="36">
        <v>0</v>
      </c>
      <c r="BB188" s="36">
        <v>0</v>
      </c>
      <c r="BC188" s="36">
        <v>152</v>
      </c>
      <c r="BD188" s="1"/>
      <c r="BE188" s="35">
        <f t="shared" ref="BE188:BK188" si="512">(AW188/SUM($AW188:$BC188))*100</f>
        <v>13.591095489162273</v>
      </c>
      <c r="BF188" s="35">
        <f t="shared" si="512"/>
        <v>40.685413005272409</v>
      </c>
      <c r="BG188" s="35">
        <f t="shared" si="512"/>
        <v>5.1845342706502633</v>
      </c>
      <c r="BH188" s="35">
        <f t="shared" si="512"/>
        <v>36.086701816051551</v>
      </c>
      <c r="BI188" s="35">
        <f t="shared" si="512"/>
        <v>0</v>
      </c>
      <c r="BJ188" s="35">
        <f t="shared" si="512"/>
        <v>0</v>
      </c>
      <c r="BK188" s="35">
        <f t="shared" si="512"/>
        <v>4.4522554188635031</v>
      </c>
      <c r="BL188" s="1"/>
    </row>
    <row r="189" spans="1:64" ht="13">
      <c r="A189" s="28" t="s">
        <v>194</v>
      </c>
      <c r="B189" s="62" t="str">
        <f>INDEX([1]Sheet2!$B:$B,MATCH(C189,[1]Sheet2!$A:$A,0))</f>
        <v>E05001362</v>
      </c>
      <c r="C189" s="28" t="s">
        <v>216</v>
      </c>
      <c r="D189" s="29"/>
      <c r="E189" s="30">
        <v>1</v>
      </c>
      <c r="F189" s="38"/>
      <c r="G189" s="31">
        <v>1</v>
      </c>
      <c r="H189" s="38"/>
      <c r="I189" s="38"/>
      <c r="J189" s="32"/>
      <c r="K189" s="32"/>
      <c r="L189" s="32"/>
      <c r="M189" s="10"/>
      <c r="N189" s="38"/>
      <c r="O189" s="38"/>
      <c r="P189" s="32"/>
      <c r="Q189" s="32"/>
      <c r="R189" s="31">
        <v>1</v>
      </c>
      <c r="S189" s="32"/>
      <c r="T189" s="32"/>
      <c r="U189" s="1"/>
      <c r="V189" s="28">
        <v>823</v>
      </c>
      <c r="W189" s="28">
        <v>2530</v>
      </c>
      <c r="X189" s="28">
        <v>173</v>
      </c>
      <c r="Y189" s="33"/>
      <c r="Z189" s="28">
        <v>1833</v>
      </c>
      <c r="AA189" s="34"/>
      <c r="AB189" s="34"/>
      <c r="AC189" s="1"/>
      <c r="AD189" s="35">
        <f t="shared" ref="AD189:AJ189" si="513">(V189/SUM($V189:$AB189))*100</f>
        <v>15.35734278783355</v>
      </c>
      <c r="AE189" s="35">
        <f t="shared" si="513"/>
        <v>47.210300429184549</v>
      </c>
      <c r="AF189" s="35">
        <f t="shared" si="513"/>
        <v>3.2282142190707219</v>
      </c>
      <c r="AG189" s="35">
        <f t="shared" si="513"/>
        <v>0</v>
      </c>
      <c r="AH189" s="35">
        <f t="shared" si="513"/>
        <v>34.204142563911176</v>
      </c>
      <c r="AI189" s="35">
        <f t="shared" si="513"/>
        <v>0</v>
      </c>
      <c r="AJ189" s="35">
        <f t="shared" si="513"/>
        <v>0</v>
      </c>
      <c r="AK189" s="1"/>
      <c r="AL189" s="43">
        <f t="shared" ref="AL189:AR189" si="514">AD189-BE189</f>
        <v>-1.9358902948732162</v>
      </c>
      <c r="AM189" s="44">
        <f t="shared" si="514"/>
        <v>24.696874005983691</v>
      </c>
      <c r="AN189" s="45">
        <f t="shared" si="514"/>
        <v>0.69330551874848778</v>
      </c>
      <c r="AO189" s="46">
        <f t="shared" si="514"/>
        <v>-13.89903329752954</v>
      </c>
      <c r="AP189" s="47">
        <f t="shared" si="514"/>
        <v>-9.5552559323294304</v>
      </c>
      <c r="AQ189" s="48">
        <f t="shared" si="514"/>
        <v>0</v>
      </c>
      <c r="AR189" s="48">
        <f t="shared" si="514"/>
        <v>0</v>
      </c>
      <c r="AS189" s="1"/>
      <c r="AT189" s="1"/>
      <c r="AU189" s="1"/>
      <c r="AV189" s="1"/>
      <c r="AW189" s="36">
        <v>805</v>
      </c>
      <c r="AX189" s="36">
        <v>1048</v>
      </c>
      <c r="AY189" s="36">
        <v>118</v>
      </c>
      <c r="AZ189" s="36">
        <v>647</v>
      </c>
      <c r="BA189" s="36">
        <v>2037</v>
      </c>
      <c r="BB189" s="36">
        <v>0</v>
      </c>
      <c r="BC189" s="36">
        <v>0</v>
      </c>
      <c r="BD189" s="1"/>
      <c r="BE189" s="35">
        <f t="shared" ref="BE189:BK189" si="515">(AW189/SUM($AW189:$BC189))*100</f>
        <v>17.293233082706767</v>
      </c>
      <c r="BF189" s="35">
        <f t="shared" si="515"/>
        <v>22.513426423200858</v>
      </c>
      <c r="BG189" s="35">
        <f t="shared" si="515"/>
        <v>2.5349087003222341</v>
      </c>
      <c r="BH189" s="35">
        <f t="shared" si="515"/>
        <v>13.89903329752954</v>
      </c>
      <c r="BI189" s="35">
        <f t="shared" si="515"/>
        <v>43.759398496240607</v>
      </c>
      <c r="BJ189" s="35">
        <f t="shared" si="515"/>
        <v>0</v>
      </c>
      <c r="BK189" s="35">
        <f t="shared" si="515"/>
        <v>0</v>
      </c>
      <c r="BL189" s="1"/>
    </row>
    <row r="190" spans="1:64" ht="13">
      <c r="A190" s="28" t="s">
        <v>194</v>
      </c>
      <c r="B190" s="62" t="str">
        <f>INDEX([1]Sheet2!$B:$B,MATCH(C190,[1]Sheet2!$A:$A,0))</f>
        <v>E05001363</v>
      </c>
      <c r="C190" s="28" t="s">
        <v>217</v>
      </c>
      <c r="D190" s="29"/>
      <c r="E190" s="30">
        <v>1</v>
      </c>
      <c r="F190" s="38"/>
      <c r="G190" s="31">
        <v>1</v>
      </c>
      <c r="H190" s="38"/>
      <c r="I190" s="38"/>
      <c r="J190" s="32"/>
      <c r="K190" s="32"/>
      <c r="L190" s="32"/>
      <c r="M190" s="10"/>
      <c r="N190" s="38"/>
      <c r="O190" s="31">
        <v>1</v>
      </c>
      <c r="P190" s="32"/>
      <c r="Q190" s="32"/>
      <c r="R190" s="32"/>
      <c r="S190" s="32"/>
      <c r="T190" s="32"/>
      <c r="U190" s="1"/>
      <c r="V190" s="28">
        <v>1290</v>
      </c>
      <c r="W190" s="28">
        <v>2363</v>
      </c>
      <c r="X190" s="28">
        <v>97</v>
      </c>
      <c r="Y190" s="28">
        <v>172</v>
      </c>
      <c r="Z190" s="28">
        <v>118</v>
      </c>
      <c r="AA190" s="34"/>
      <c r="AB190" s="34"/>
      <c r="AC190" s="1"/>
      <c r="AD190" s="35">
        <f t="shared" ref="AD190:AJ190" si="516">(V190/SUM($V190:$AB190))*100</f>
        <v>31.93069306930693</v>
      </c>
      <c r="AE190" s="35">
        <f t="shared" si="516"/>
        <v>58.490099009900987</v>
      </c>
      <c r="AF190" s="35">
        <f t="shared" si="516"/>
        <v>2.4009900990099009</v>
      </c>
      <c r="AG190" s="35">
        <f t="shared" si="516"/>
        <v>4.2574257425742577</v>
      </c>
      <c r="AH190" s="35">
        <f t="shared" si="516"/>
        <v>2.9207920792079212</v>
      </c>
      <c r="AI190" s="35">
        <f t="shared" si="516"/>
        <v>0</v>
      </c>
      <c r="AJ190" s="35">
        <f t="shared" si="516"/>
        <v>0</v>
      </c>
      <c r="AK190" s="1"/>
      <c r="AL190" s="43">
        <f t="shared" ref="AL190:AR190" si="517">AD190-BE190</f>
        <v>-13.365005855424254</v>
      </c>
      <c r="AM190" s="44">
        <f t="shared" si="517"/>
        <v>11.796550622804212</v>
      </c>
      <c r="AN190" s="45">
        <f t="shared" si="517"/>
        <v>-5.609762589162143</v>
      </c>
      <c r="AO190" s="46">
        <f t="shared" si="517"/>
        <v>4.2574257425742577</v>
      </c>
      <c r="AP190" s="47">
        <f t="shared" si="517"/>
        <v>2.9207920792079212</v>
      </c>
      <c r="AQ190" s="48">
        <f t="shared" si="517"/>
        <v>0</v>
      </c>
      <c r="AR190" s="48">
        <f t="shared" si="517"/>
        <v>0</v>
      </c>
      <c r="AS190" s="1"/>
      <c r="AT190" s="1"/>
      <c r="AU190" s="1"/>
      <c r="AV190" s="1"/>
      <c r="AW190" s="36">
        <v>1685</v>
      </c>
      <c r="AX190" s="36">
        <v>1737</v>
      </c>
      <c r="AY190" s="36">
        <v>298</v>
      </c>
      <c r="AZ190" s="36">
        <v>0</v>
      </c>
      <c r="BA190" s="36">
        <v>0</v>
      </c>
      <c r="BB190" s="36">
        <v>0</v>
      </c>
      <c r="BC190" s="36">
        <v>0</v>
      </c>
      <c r="BD190" s="1"/>
      <c r="BE190" s="35">
        <f t="shared" ref="BE190:BK190" si="518">(AW190/SUM($AW190:$BC190))*100</f>
        <v>45.295698924731184</v>
      </c>
      <c r="BF190" s="35">
        <f t="shared" si="518"/>
        <v>46.693548387096776</v>
      </c>
      <c r="BG190" s="35">
        <f t="shared" si="518"/>
        <v>8.0107526881720439</v>
      </c>
      <c r="BH190" s="35">
        <f t="shared" si="518"/>
        <v>0</v>
      </c>
      <c r="BI190" s="35">
        <f t="shared" si="518"/>
        <v>0</v>
      </c>
      <c r="BJ190" s="35">
        <f t="shared" si="518"/>
        <v>0</v>
      </c>
      <c r="BK190" s="35">
        <f t="shared" si="518"/>
        <v>0</v>
      </c>
      <c r="BL190" s="1"/>
    </row>
    <row r="191" spans="1:64" ht="13">
      <c r="A191" s="28" t="s">
        <v>194</v>
      </c>
      <c r="B191" s="62" t="str">
        <f>INDEX([1]Sheet2!$B:$B,MATCH(C191,[1]Sheet2!$A:$A,0))</f>
        <v>E05001364</v>
      </c>
      <c r="C191" s="28" t="s">
        <v>218</v>
      </c>
      <c r="D191" s="29"/>
      <c r="E191" s="30">
        <v>1</v>
      </c>
      <c r="F191" s="38"/>
      <c r="G191" s="31">
        <v>1</v>
      </c>
      <c r="H191" s="38"/>
      <c r="I191" s="38"/>
      <c r="J191" s="32"/>
      <c r="K191" s="32"/>
      <c r="L191" s="32"/>
      <c r="M191" s="10"/>
      <c r="N191" s="38"/>
      <c r="O191" s="31">
        <v>1</v>
      </c>
      <c r="P191" s="32"/>
      <c r="Q191" s="32"/>
      <c r="R191" s="32"/>
      <c r="S191" s="32"/>
      <c r="T191" s="32"/>
      <c r="U191" s="1"/>
      <c r="V191" s="28">
        <v>1265</v>
      </c>
      <c r="W191" s="28">
        <v>4177</v>
      </c>
      <c r="X191" s="28">
        <v>109</v>
      </c>
      <c r="Y191" s="33"/>
      <c r="Z191" s="28">
        <v>154</v>
      </c>
      <c r="AA191" s="34"/>
      <c r="AB191" s="34"/>
      <c r="AC191" s="1"/>
      <c r="AD191" s="35">
        <f t="shared" ref="AD191:AJ191" si="519">(V191/SUM($V191:$AB191))*100</f>
        <v>22.17353198948291</v>
      </c>
      <c r="AE191" s="35">
        <f t="shared" si="519"/>
        <v>73.216476774758988</v>
      </c>
      <c r="AF191" s="35">
        <f t="shared" si="519"/>
        <v>1.9106047326906221</v>
      </c>
      <c r="AG191" s="35">
        <f t="shared" si="519"/>
        <v>0</v>
      </c>
      <c r="AH191" s="35">
        <f t="shared" si="519"/>
        <v>2.6993865030674846</v>
      </c>
      <c r="AI191" s="35">
        <f t="shared" si="519"/>
        <v>0</v>
      </c>
      <c r="AJ191" s="35">
        <f t="shared" si="519"/>
        <v>0</v>
      </c>
      <c r="AK191" s="1"/>
      <c r="AL191" s="43">
        <f t="shared" ref="AL191:AR191" si="520">AD191-BE191</f>
        <v>18.766518527624843</v>
      </c>
      <c r="AM191" s="44">
        <f t="shared" si="520"/>
        <v>-7.3884758594440996</v>
      </c>
      <c r="AN191" s="45">
        <f t="shared" si="520"/>
        <v>0.36498399145744931</v>
      </c>
      <c r="AO191" s="46">
        <f t="shared" si="520"/>
        <v>0</v>
      </c>
      <c r="AP191" s="47">
        <f t="shared" si="520"/>
        <v>-0.77410527024147324</v>
      </c>
      <c r="AQ191" s="48">
        <f t="shared" si="520"/>
        <v>0</v>
      </c>
      <c r="AR191" s="48">
        <f t="shared" si="520"/>
        <v>-10.968921389396709</v>
      </c>
      <c r="AS191" s="1"/>
      <c r="AT191" s="1"/>
      <c r="AU191" s="1"/>
      <c r="AV191" s="1"/>
      <c r="AW191" s="36">
        <v>205</v>
      </c>
      <c r="AX191" s="36">
        <v>4850</v>
      </c>
      <c r="AY191" s="36">
        <v>93</v>
      </c>
      <c r="AZ191" s="36">
        <v>0</v>
      </c>
      <c r="BA191" s="36">
        <v>209</v>
      </c>
      <c r="BB191" s="36">
        <v>0</v>
      </c>
      <c r="BC191" s="36">
        <v>660</v>
      </c>
      <c r="BD191" s="1"/>
      <c r="BE191" s="35">
        <f t="shared" ref="BE191:BK191" si="521">(AW191/SUM($AW191:$BC191))*100</f>
        <v>3.4070134618580687</v>
      </c>
      <c r="BF191" s="35">
        <f t="shared" si="521"/>
        <v>80.604952634203087</v>
      </c>
      <c r="BG191" s="35">
        <f t="shared" si="521"/>
        <v>1.5456207412331728</v>
      </c>
      <c r="BH191" s="35">
        <f t="shared" si="521"/>
        <v>0</v>
      </c>
      <c r="BI191" s="35">
        <f t="shared" si="521"/>
        <v>3.4734917733089579</v>
      </c>
      <c r="BJ191" s="35">
        <f t="shared" si="521"/>
        <v>0</v>
      </c>
      <c r="BK191" s="35">
        <f t="shared" si="521"/>
        <v>10.968921389396709</v>
      </c>
      <c r="BL191" s="1"/>
    </row>
    <row r="192" spans="1:64" ht="13">
      <c r="A192" s="28" t="s">
        <v>194</v>
      </c>
      <c r="B192" s="62" t="str">
        <f>INDEX([1]Sheet2!$B:$B,MATCH(C192,[1]Sheet2!$A:$A,0))</f>
        <v>E05001365</v>
      </c>
      <c r="C192" s="28" t="s">
        <v>219</v>
      </c>
      <c r="D192" s="29"/>
      <c r="E192" s="30">
        <v>1</v>
      </c>
      <c r="F192" s="38"/>
      <c r="G192" s="31">
        <v>1</v>
      </c>
      <c r="H192" s="38"/>
      <c r="I192" s="38"/>
      <c r="J192" s="32"/>
      <c r="K192" s="32"/>
      <c r="L192" s="32"/>
      <c r="M192" s="10"/>
      <c r="N192" s="38"/>
      <c r="O192" s="31">
        <v>1</v>
      </c>
      <c r="P192" s="32"/>
      <c r="Q192" s="32"/>
      <c r="R192" s="32"/>
      <c r="S192" s="32"/>
      <c r="T192" s="32"/>
      <c r="U192" s="1"/>
      <c r="V192" s="28">
        <v>507</v>
      </c>
      <c r="W192" s="28">
        <v>1285</v>
      </c>
      <c r="X192" s="28">
        <v>87</v>
      </c>
      <c r="Y192" s="28">
        <v>253</v>
      </c>
      <c r="Z192" s="28">
        <v>370</v>
      </c>
      <c r="AA192" s="34"/>
      <c r="AB192" s="34"/>
      <c r="AC192" s="1"/>
      <c r="AD192" s="35">
        <f t="shared" ref="AD192:AJ192" si="522">(V192/SUM($V192:$AB192))*100</f>
        <v>20.26378896882494</v>
      </c>
      <c r="AE192" s="35">
        <f t="shared" si="522"/>
        <v>51.358912869704234</v>
      </c>
      <c r="AF192" s="35">
        <f t="shared" si="522"/>
        <v>3.477218225419664</v>
      </c>
      <c r="AG192" s="35">
        <f t="shared" si="522"/>
        <v>10.111910471622702</v>
      </c>
      <c r="AH192" s="35">
        <f t="shared" si="522"/>
        <v>14.788169464428458</v>
      </c>
      <c r="AI192" s="35">
        <f t="shared" si="522"/>
        <v>0</v>
      </c>
      <c r="AJ192" s="35">
        <f t="shared" si="522"/>
        <v>0</v>
      </c>
      <c r="AK192" s="1"/>
      <c r="AL192" s="43">
        <f t="shared" ref="AL192:AR192" si="523">AD192-BE192</f>
        <v>7.7730004647718811</v>
      </c>
      <c r="AM192" s="44">
        <f t="shared" si="523"/>
        <v>8.7649556110454299</v>
      </c>
      <c r="AN192" s="45">
        <f t="shared" si="523"/>
        <v>-2.3812931968353102</v>
      </c>
      <c r="AO192" s="46">
        <f t="shared" si="523"/>
        <v>-24.707544207817243</v>
      </c>
      <c r="AP192" s="47">
        <f t="shared" si="523"/>
        <v>14.788169464428458</v>
      </c>
      <c r="AQ192" s="48">
        <f t="shared" si="523"/>
        <v>0</v>
      </c>
      <c r="AR192" s="48">
        <f t="shared" si="523"/>
        <v>-4.2372881355932197</v>
      </c>
      <c r="AS192" s="1"/>
      <c r="AT192" s="1"/>
      <c r="AU192" s="1"/>
      <c r="AV192" s="1"/>
      <c r="AW192" s="36">
        <v>339</v>
      </c>
      <c r="AX192" s="36">
        <v>1156</v>
      </c>
      <c r="AY192" s="36">
        <v>159</v>
      </c>
      <c r="AZ192" s="36">
        <v>945</v>
      </c>
      <c r="BA192" s="36">
        <v>0</v>
      </c>
      <c r="BB192" s="36">
        <v>0</v>
      </c>
      <c r="BC192" s="36">
        <v>115</v>
      </c>
      <c r="BD192" s="1"/>
      <c r="BE192" s="35">
        <f t="shared" ref="BE192:BK192" si="524">(AW192/SUM($AW192:$BC192))*100</f>
        <v>12.490788504053059</v>
      </c>
      <c r="BF192" s="35">
        <f t="shared" si="524"/>
        <v>42.593957258658804</v>
      </c>
      <c r="BG192" s="35">
        <f t="shared" si="524"/>
        <v>5.8585114222549741</v>
      </c>
      <c r="BH192" s="35">
        <f t="shared" si="524"/>
        <v>34.819454679439943</v>
      </c>
      <c r="BI192" s="35">
        <f t="shared" si="524"/>
        <v>0</v>
      </c>
      <c r="BJ192" s="35">
        <f t="shared" si="524"/>
        <v>0</v>
      </c>
      <c r="BK192" s="35">
        <f t="shared" si="524"/>
        <v>4.2372881355932197</v>
      </c>
      <c r="BL192" s="1"/>
    </row>
    <row r="193" spans="1:64" ht="13">
      <c r="A193" s="28" t="s">
        <v>194</v>
      </c>
      <c r="B193" s="62" t="str">
        <f>INDEX([1]Sheet2!$B:$B,MATCH(C193,[1]Sheet2!$A:$A,0))</f>
        <v>E05001366</v>
      </c>
      <c r="C193" s="28" t="s">
        <v>220</v>
      </c>
      <c r="D193" s="29"/>
      <c r="E193" s="30">
        <v>1</v>
      </c>
      <c r="F193" s="31">
        <v>1</v>
      </c>
      <c r="G193" s="38"/>
      <c r="H193" s="38"/>
      <c r="I193" s="38"/>
      <c r="J193" s="32"/>
      <c r="K193" s="32"/>
      <c r="L193" s="32"/>
      <c r="M193" s="10"/>
      <c r="N193" s="31">
        <v>1</v>
      </c>
      <c r="O193" s="38"/>
      <c r="P193" s="32"/>
      <c r="Q193" s="32"/>
      <c r="R193" s="32"/>
      <c r="S193" s="32"/>
      <c r="T193" s="32"/>
      <c r="U193" s="1"/>
      <c r="V193" s="28">
        <v>2343</v>
      </c>
      <c r="W193" s="28">
        <v>1424</v>
      </c>
      <c r="X193" s="28">
        <v>512</v>
      </c>
      <c r="Y193" s="33"/>
      <c r="Z193" s="28">
        <v>259</v>
      </c>
      <c r="AA193" s="34"/>
      <c r="AB193" s="34"/>
      <c r="AC193" s="1"/>
      <c r="AD193" s="35">
        <f t="shared" ref="AD193:AJ193" si="525">(V193/SUM($V193:$AB193))*100</f>
        <v>51.630674305861611</v>
      </c>
      <c r="AE193" s="35">
        <f t="shared" si="525"/>
        <v>31.379462318201849</v>
      </c>
      <c r="AF193" s="35">
        <f t="shared" si="525"/>
        <v>11.282503305420891</v>
      </c>
      <c r="AG193" s="35">
        <f t="shared" si="525"/>
        <v>0</v>
      </c>
      <c r="AH193" s="35">
        <f t="shared" si="525"/>
        <v>5.7073600705156453</v>
      </c>
      <c r="AI193" s="35">
        <f t="shared" si="525"/>
        <v>0</v>
      </c>
      <c r="AJ193" s="35">
        <f t="shared" si="525"/>
        <v>0</v>
      </c>
      <c r="AK193" s="1"/>
      <c r="AL193" s="43">
        <f t="shared" ref="AL193:AR193" si="526">AD193-BE193</f>
        <v>9.3061129023528437</v>
      </c>
      <c r="AM193" s="44">
        <f t="shared" si="526"/>
        <v>13.421372649585866</v>
      </c>
      <c r="AN193" s="45">
        <f t="shared" si="526"/>
        <v>5.9218795237444777</v>
      </c>
      <c r="AO193" s="46">
        <f t="shared" si="526"/>
        <v>0</v>
      </c>
      <c r="AP193" s="47">
        <f t="shared" si="526"/>
        <v>-3.8686633212972206</v>
      </c>
      <c r="AQ193" s="48">
        <f t="shared" si="526"/>
        <v>-24.780701754385966</v>
      </c>
      <c r="AR193" s="48">
        <f t="shared" si="526"/>
        <v>0</v>
      </c>
      <c r="AS193" s="1"/>
      <c r="AT193" s="1"/>
      <c r="AU193" s="1"/>
      <c r="AV193" s="1"/>
      <c r="AW193" s="36">
        <v>1737</v>
      </c>
      <c r="AX193" s="36">
        <v>737</v>
      </c>
      <c r="AY193" s="36">
        <v>220</v>
      </c>
      <c r="AZ193" s="36">
        <v>0</v>
      </c>
      <c r="BA193" s="36">
        <v>393</v>
      </c>
      <c r="BB193" s="36">
        <v>1017</v>
      </c>
      <c r="BC193" s="36">
        <v>0</v>
      </c>
      <c r="BD193" s="1"/>
      <c r="BE193" s="35">
        <f t="shared" ref="BE193:BK193" si="527">(AW193/SUM($AW193:$BC193))*100</f>
        <v>42.324561403508767</v>
      </c>
      <c r="BF193" s="35">
        <f t="shared" si="527"/>
        <v>17.958089668615983</v>
      </c>
      <c r="BG193" s="35">
        <f t="shared" si="527"/>
        <v>5.3606237816764128</v>
      </c>
      <c r="BH193" s="35">
        <f t="shared" si="527"/>
        <v>0</v>
      </c>
      <c r="BI193" s="35">
        <f t="shared" si="527"/>
        <v>9.5760233918128659</v>
      </c>
      <c r="BJ193" s="35">
        <f t="shared" si="527"/>
        <v>24.780701754385966</v>
      </c>
      <c r="BK193" s="35">
        <f t="shared" si="527"/>
        <v>0</v>
      </c>
      <c r="BL193" s="1"/>
    </row>
    <row r="194" spans="1:64" ht="13">
      <c r="A194" s="28" t="s">
        <v>194</v>
      </c>
      <c r="B194" s="62" t="str">
        <f>INDEX([1]Sheet2!$B:$B,MATCH(C194,[1]Sheet2!$A:$A,0))</f>
        <v>E05001367</v>
      </c>
      <c r="C194" s="28" t="s">
        <v>221</v>
      </c>
      <c r="D194" s="29"/>
      <c r="E194" s="30">
        <v>1</v>
      </c>
      <c r="F194" s="38"/>
      <c r="G194" s="31">
        <v>1</v>
      </c>
      <c r="H194" s="38"/>
      <c r="I194" s="38"/>
      <c r="J194" s="32"/>
      <c r="K194" s="32"/>
      <c r="L194" s="32"/>
      <c r="M194" s="10"/>
      <c r="N194" s="38"/>
      <c r="O194" s="31">
        <v>1</v>
      </c>
      <c r="P194" s="32"/>
      <c r="Q194" s="32"/>
      <c r="R194" s="32"/>
      <c r="S194" s="32"/>
      <c r="T194" s="32"/>
      <c r="U194" s="1"/>
      <c r="V194" s="28">
        <v>818</v>
      </c>
      <c r="W194" s="28">
        <v>1483</v>
      </c>
      <c r="X194" s="28">
        <v>187</v>
      </c>
      <c r="Y194" s="28">
        <v>513</v>
      </c>
      <c r="Z194" s="28">
        <v>95</v>
      </c>
      <c r="AA194" s="34"/>
      <c r="AB194" s="34"/>
      <c r="AC194" s="1"/>
      <c r="AD194" s="35">
        <f t="shared" ref="AD194:AJ194" si="528">(V194/SUM($V194:$AB194))*100</f>
        <v>26.421188630490956</v>
      </c>
      <c r="AE194" s="35">
        <f t="shared" si="528"/>
        <v>47.900516795865634</v>
      </c>
      <c r="AF194" s="35">
        <f t="shared" si="528"/>
        <v>6.0400516795865631</v>
      </c>
      <c r="AG194" s="35">
        <f t="shared" si="528"/>
        <v>16.569767441860463</v>
      </c>
      <c r="AH194" s="35">
        <f t="shared" si="528"/>
        <v>3.0684754521963824</v>
      </c>
      <c r="AI194" s="35">
        <f t="shared" si="528"/>
        <v>0</v>
      </c>
      <c r="AJ194" s="35">
        <f t="shared" si="528"/>
        <v>0</v>
      </c>
      <c r="AK194" s="1"/>
      <c r="AL194" s="43">
        <f t="shared" ref="AL194:AR194" si="529">AD194-BE194</f>
        <v>12.212760384477289</v>
      </c>
      <c r="AM194" s="44">
        <f t="shared" si="529"/>
        <v>6.1294461808314651</v>
      </c>
      <c r="AN194" s="45">
        <f t="shared" si="529"/>
        <v>0.60155509644305472</v>
      </c>
      <c r="AO194" s="46">
        <f t="shared" si="529"/>
        <v>-22.012237113948196</v>
      </c>
      <c r="AP194" s="47">
        <f t="shared" si="529"/>
        <v>3.0684754521963824</v>
      </c>
      <c r="AQ194" s="48">
        <f t="shared" si="529"/>
        <v>0</v>
      </c>
      <c r="AR194" s="48">
        <f t="shared" si="529"/>
        <v>0</v>
      </c>
      <c r="AS194" s="1"/>
      <c r="AT194" s="1"/>
      <c r="AU194" s="1"/>
      <c r="AV194" s="1"/>
      <c r="AW194" s="36">
        <v>499</v>
      </c>
      <c r="AX194" s="36">
        <v>1467</v>
      </c>
      <c r="AY194" s="36">
        <v>191</v>
      </c>
      <c r="AZ194" s="36">
        <v>1355</v>
      </c>
      <c r="BA194" s="36">
        <v>0</v>
      </c>
      <c r="BB194" s="36">
        <v>0</v>
      </c>
      <c r="BC194" s="36">
        <v>0</v>
      </c>
      <c r="BD194" s="1"/>
      <c r="BE194" s="35">
        <f t="shared" ref="BE194:BK194" si="530">(AW194/SUM($AW194:$BC194))*100</f>
        <v>14.208428246013668</v>
      </c>
      <c r="BF194" s="35">
        <f t="shared" si="530"/>
        <v>41.771070615034169</v>
      </c>
      <c r="BG194" s="35">
        <f t="shared" si="530"/>
        <v>5.4384965831435084</v>
      </c>
      <c r="BH194" s="35">
        <f t="shared" si="530"/>
        <v>38.582004555808659</v>
      </c>
      <c r="BI194" s="35">
        <f t="shared" si="530"/>
        <v>0</v>
      </c>
      <c r="BJ194" s="35">
        <f t="shared" si="530"/>
        <v>0</v>
      </c>
      <c r="BK194" s="35">
        <f t="shared" si="530"/>
        <v>0</v>
      </c>
      <c r="BL194" s="1"/>
    </row>
    <row r="195" spans="1:64" ht="13">
      <c r="A195" s="28" t="s">
        <v>194</v>
      </c>
      <c r="B195" s="62" t="str">
        <f>INDEX([1]Sheet2!$B:$B,MATCH(C195,[1]Sheet2!$A:$A,0))</f>
        <v>E05001368</v>
      </c>
      <c r="C195" s="28" t="s">
        <v>222</v>
      </c>
      <c r="D195" s="29"/>
      <c r="E195" s="30">
        <v>1</v>
      </c>
      <c r="F195" s="38"/>
      <c r="G195" s="31">
        <v>1</v>
      </c>
      <c r="H195" s="38"/>
      <c r="I195" s="38"/>
      <c r="J195" s="32"/>
      <c r="K195" s="32"/>
      <c r="L195" s="32"/>
      <c r="M195" s="10"/>
      <c r="N195" s="38"/>
      <c r="O195" s="31">
        <v>1</v>
      </c>
      <c r="P195" s="32"/>
      <c r="Q195" s="32"/>
      <c r="R195" s="32"/>
      <c r="S195" s="32"/>
      <c r="T195" s="32"/>
      <c r="U195" s="1"/>
      <c r="V195" s="28">
        <v>964</v>
      </c>
      <c r="W195" s="28">
        <v>2063</v>
      </c>
      <c r="X195" s="28">
        <v>227</v>
      </c>
      <c r="Y195" s="33"/>
      <c r="Z195" s="28">
        <v>212</v>
      </c>
      <c r="AA195" s="34"/>
      <c r="AB195" s="34"/>
      <c r="AC195" s="1"/>
      <c r="AD195" s="35">
        <f t="shared" ref="AD195:AJ195" si="531">(V195/SUM($V195:$AB195))*100</f>
        <v>27.813040969417198</v>
      </c>
      <c r="AE195" s="35">
        <f t="shared" si="531"/>
        <v>59.521061742642814</v>
      </c>
      <c r="AF195" s="35">
        <f t="shared" si="531"/>
        <v>6.5493364108482401</v>
      </c>
      <c r="AG195" s="35">
        <f t="shared" si="531"/>
        <v>0</v>
      </c>
      <c r="AH195" s="35">
        <f t="shared" si="531"/>
        <v>6.1165608770917483</v>
      </c>
      <c r="AI195" s="35">
        <f t="shared" si="531"/>
        <v>0</v>
      </c>
      <c r="AJ195" s="35">
        <f t="shared" si="531"/>
        <v>0</v>
      </c>
      <c r="AK195" s="1"/>
      <c r="AL195" s="43">
        <f t="shared" ref="AL195:AR195" si="532">AD195-BE195</f>
        <v>15.54294112706302</v>
      </c>
      <c r="AM195" s="44">
        <f t="shared" si="532"/>
        <v>12.253589330661733</v>
      </c>
      <c r="AN195" s="45">
        <f t="shared" si="532"/>
        <v>-0.86001724127997825</v>
      </c>
      <c r="AO195" s="46">
        <f t="shared" si="532"/>
        <v>-28.612716763005778</v>
      </c>
      <c r="AP195" s="47">
        <f t="shared" si="532"/>
        <v>1.6762035465610081</v>
      </c>
      <c r="AQ195" s="48">
        <f t="shared" si="532"/>
        <v>0</v>
      </c>
      <c r="AR195" s="48">
        <f t="shared" si="532"/>
        <v>0</v>
      </c>
      <c r="AS195" s="1"/>
      <c r="AT195" s="1"/>
      <c r="AU195" s="1"/>
      <c r="AV195" s="1"/>
      <c r="AW195" s="36">
        <v>467</v>
      </c>
      <c r="AX195" s="36">
        <v>1799</v>
      </c>
      <c r="AY195" s="36">
        <v>282</v>
      </c>
      <c r="AZ195" s="36">
        <v>1089</v>
      </c>
      <c r="BA195" s="36">
        <v>169</v>
      </c>
      <c r="BB195" s="36">
        <v>0</v>
      </c>
      <c r="BC195" s="36">
        <v>0</v>
      </c>
      <c r="BD195" s="1"/>
      <c r="BE195" s="35">
        <f t="shared" ref="BE195:BK195" si="533">(AW195/SUM($AW195:$BC195))*100</f>
        <v>12.270099842354178</v>
      </c>
      <c r="BF195" s="35">
        <f t="shared" si="533"/>
        <v>47.267472411981082</v>
      </c>
      <c r="BG195" s="35">
        <f t="shared" si="533"/>
        <v>7.4093536521282184</v>
      </c>
      <c r="BH195" s="35">
        <f t="shared" si="533"/>
        <v>28.612716763005778</v>
      </c>
      <c r="BI195" s="35">
        <f t="shared" si="533"/>
        <v>4.4403573305307402</v>
      </c>
      <c r="BJ195" s="35">
        <f t="shared" si="533"/>
        <v>0</v>
      </c>
      <c r="BK195" s="35">
        <f t="shared" si="533"/>
        <v>0</v>
      </c>
      <c r="BL195" s="1"/>
    </row>
    <row r="196" spans="1:64" ht="13">
      <c r="A196" s="28" t="s">
        <v>194</v>
      </c>
      <c r="B196" s="62" t="str">
        <f>INDEX([1]Sheet2!$B:$B,MATCH(C196,[1]Sheet2!$A:$A,0))</f>
        <v>E05001369</v>
      </c>
      <c r="C196" s="28" t="s">
        <v>223</v>
      </c>
      <c r="D196" s="29"/>
      <c r="E196" s="30">
        <v>1</v>
      </c>
      <c r="F196" s="31">
        <v>1</v>
      </c>
      <c r="G196" s="38"/>
      <c r="H196" s="38"/>
      <c r="I196" s="38"/>
      <c r="J196" s="32"/>
      <c r="K196" s="32"/>
      <c r="L196" s="32"/>
      <c r="M196" s="10"/>
      <c r="N196" s="31">
        <v>1</v>
      </c>
      <c r="O196" s="38"/>
      <c r="P196" s="32"/>
      <c r="Q196" s="32"/>
      <c r="R196" s="32"/>
      <c r="S196" s="32"/>
      <c r="T196" s="32"/>
      <c r="U196" s="1"/>
      <c r="V196" s="28">
        <v>2313</v>
      </c>
      <c r="W196" s="28">
        <v>1472</v>
      </c>
      <c r="X196" s="28">
        <v>122</v>
      </c>
      <c r="Y196" s="33"/>
      <c r="Z196" s="28">
        <v>194</v>
      </c>
      <c r="AA196" s="34"/>
      <c r="AB196" s="34"/>
      <c r="AC196" s="1"/>
      <c r="AD196" s="35">
        <f t="shared" ref="AD196:AJ196" si="534">(V196/SUM($V196:$AB196))*100</f>
        <v>56.400877834674468</v>
      </c>
      <c r="AE196" s="35">
        <f t="shared" si="534"/>
        <v>35.893684467203116</v>
      </c>
      <c r="AF196" s="35">
        <f t="shared" si="534"/>
        <v>2.9748841745915628</v>
      </c>
      <c r="AG196" s="35">
        <f t="shared" si="534"/>
        <v>0</v>
      </c>
      <c r="AH196" s="35">
        <f t="shared" si="534"/>
        <v>4.7305535235308467</v>
      </c>
      <c r="AI196" s="35">
        <f t="shared" si="534"/>
        <v>0</v>
      </c>
      <c r="AJ196" s="35">
        <f t="shared" si="534"/>
        <v>0</v>
      </c>
      <c r="AK196" s="1"/>
      <c r="AL196" s="43">
        <f t="shared" ref="AL196:AR196" si="535">AD196-BE196</f>
        <v>22.092499054307588</v>
      </c>
      <c r="AM196" s="44">
        <f t="shared" si="535"/>
        <v>9.4435109421659291</v>
      </c>
      <c r="AN196" s="45">
        <f t="shared" si="535"/>
        <v>0.3967979078587911</v>
      </c>
      <c r="AO196" s="46">
        <f t="shared" si="535"/>
        <v>-28.978681209717401</v>
      </c>
      <c r="AP196" s="47">
        <f t="shared" si="535"/>
        <v>-2.9541266946149136</v>
      </c>
      <c r="AQ196" s="48">
        <f t="shared" si="535"/>
        <v>0</v>
      </c>
      <c r="AR196" s="48">
        <f t="shared" si="535"/>
        <v>0</v>
      </c>
      <c r="AS196" s="1"/>
      <c r="AT196" s="1"/>
      <c r="AU196" s="1"/>
      <c r="AV196" s="1"/>
      <c r="AW196" s="36">
        <v>1384</v>
      </c>
      <c r="AX196" s="36">
        <v>1067</v>
      </c>
      <c r="AY196" s="36">
        <v>104</v>
      </c>
      <c r="AZ196" s="36">
        <v>1169</v>
      </c>
      <c r="BA196" s="36">
        <v>310</v>
      </c>
      <c r="BB196" s="36">
        <v>0</v>
      </c>
      <c r="BC196" s="36">
        <v>0</v>
      </c>
      <c r="BD196" s="1"/>
      <c r="BE196" s="35">
        <f t="shared" ref="BE196:BK196" si="536">(AW196/SUM($AW196:$BC196))*100</f>
        <v>34.30837878036688</v>
      </c>
      <c r="BF196" s="35">
        <f t="shared" si="536"/>
        <v>26.450173525037187</v>
      </c>
      <c r="BG196" s="35">
        <f t="shared" si="536"/>
        <v>2.5780862667327717</v>
      </c>
      <c r="BH196" s="35">
        <f t="shared" si="536"/>
        <v>28.978681209717401</v>
      </c>
      <c r="BI196" s="35">
        <f t="shared" si="536"/>
        <v>7.6846802181457603</v>
      </c>
      <c r="BJ196" s="35">
        <f t="shared" si="536"/>
        <v>0</v>
      </c>
      <c r="BK196" s="35">
        <f t="shared" si="536"/>
        <v>0</v>
      </c>
      <c r="BL196" s="1"/>
    </row>
    <row r="197" spans="1:64" ht="13">
      <c r="A197" s="28" t="s">
        <v>194</v>
      </c>
      <c r="B197" s="62" t="str">
        <f>INDEX([1]Sheet2!$B:$B,MATCH(C197,[1]Sheet2!$A:$A,0))</f>
        <v>E05001370</v>
      </c>
      <c r="C197" s="28" t="s">
        <v>224</v>
      </c>
      <c r="D197" s="29"/>
      <c r="E197" s="30">
        <v>1</v>
      </c>
      <c r="F197" s="38"/>
      <c r="G197" s="31">
        <v>1</v>
      </c>
      <c r="H197" s="38"/>
      <c r="I197" s="38"/>
      <c r="J197" s="32"/>
      <c r="K197" s="32"/>
      <c r="L197" s="32"/>
      <c r="M197" s="10"/>
      <c r="N197" s="38"/>
      <c r="O197" s="31">
        <v>1</v>
      </c>
      <c r="P197" s="32"/>
      <c r="Q197" s="32"/>
      <c r="R197" s="32"/>
      <c r="S197" s="32"/>
      <c r="T197" s="32"/>
      <c r="U197" s="1"/>
      <c r="V197" s="28">
        <v>900</v>
      </c>
      <c r="W197" s="28">
        <v>1451</v>
      </c>
      <c r="X197" s="28">
        <v>103</v>
      </c>
      <c r="Y197" s="28">
        <v>124</v>
      </c>
      <c r="Z197" s="28">
        <v>75</v>
      </c>
      <c r="AA197" s="34"/>
      <c r="AB197" s="28">
        <v>296</v>
      </c>
      <c r="AC197" s="1"/>
      <c r="AD197" s="35">
        <f t="shared" ref="AD197:AJ197" si="537">(V197/SUM($V197:$AB197))*100</f>
        <v>30.518819938962359</v>
      </c>
      <c r="AE197" s="35">
        <f t="shared" si="537"/>
        <v>49.203119701593764</v>
      </c>
      <c r="AF197" s="35">
        <f t="shared" si="537"/>
        <v>3.4927093930145814</v>
      </c>
      <c r="AG197" s="35">
        <f t="shared" si="537"/>
        <v>4.2048151915903702</v>
      </c>
      <c r="AH197" s="35">
        <f t="shared" si="537"/>
        <v>2.5432349949135302</v>
      </c>
      <c r="AI197" s="35">
        <f t="shared" si="537"/>
        <v>0</v>
      </c>
      <c r="AJ197" s="35">
        <f t="shared" si="537"/>
        <v>10.037300779925399</v>
      </c>
      <c r="AK197" s="1"/>
      <c r="AL197" s="43">
        <f t="shared" ref="AL197:AR197" si="538">AD197-BE197</f>
        <v>14.697563900315016</v>
      </c>
      <c r="AM197" s="44">
        <f t="shared" si="538"/>
        <v>8.4724433730913518</v>
      </c>
      <c r="AN197" s="45">
        <f t="shared" si="538"/>
        <v>0.68473837852182795</v>
      </c>
      <c r="AO197" s="46">
        <f t="shared" si="538"/>
        <v>-32.842286257684989</v>
      </c>
      <c r="AP197" s="47">
        <f t="shared" si="538"/>
        <v>2.5432349949135302</v>
      </c>
      <c r="AQ197" s="48">
        <f t="shared" si="538"/>
        <v>-3.5929951690821258</v>
      </c>
      <c r="AR197" s="48">
        <f t="shared" si="538"/>
        <v>10.037300779925399</v>
      </c>
      <c r="AS197" s="1"/>
      <c r="AT197" s="1"/>
      <c r="AU197" s="1"/>
      <c r="AV197" s="1"/>
      <c r="AW197" s="36">
        <v>524</v>
      </c>
      <c r="AX197" s="36">
        <v>1349</v>
      </c>
      <c r="AY197" s="36">
        <v>93</v>
      </c>
      <c r="AZ197" s="36">
        <v>1227</v>
      </c>
      <c r="BA197" s="36">
        <v>0</v>
      </c>
      <c r="BB197" s="36">
        <v>119</v>
      </c>
      <c r="BC197" s="36">
        <v>0</v>
      </c>
      <c r="BD197" s="1"/>
      <c r="BE197" s="35">
        <f t="shared" ref="BE197:BK197" si="539">(AW197/SUM($AW197:$BC197))*100</f>
        <v>15.821256038647343</v>
      </c>
      <c r="BF197" s="35">
        <f t="shared" si="539"/>
        <v>40.730676328502412</v>
      </c>
      <c r="BG197" s="35">
        <f t="shared" si="539"/>
        <v>2.8079710144927534</v>
      </c>
      <c r="BH197" s="35">
        <f t="shared" si="539"/>
        <v>37.04710144927536</v>
      </c>
      <c r="BI197" s="35">
        <f t="shared" si="539"/>
        <v>0</v>
      </c>
      <c r="BJ197" s="35">
        <f t="shared" si="539"/>
        <v>3.5929951690821258</v>
      </c>
      <c r="BK197" s="35">
        <f t="shared" si="539"/>
        <v>0</v>
      </c>
      <c r="BL197" s="1"/>
    </row>
    <row r="198" spans="1:64" ht="13">
      <c r="A198" s="28" t="s">
        <v>225</v>
      </c>
      <c r="B198" s="62" t="str">
        <f>INDEX([1]Sheet2!$B:$B,MATCH(C198,[1]Sheet2!$A:$A,0))</f>
        <v>E05000085</v>
      </c>
      <c r="C198" s="28" t="s">
        <v>226</v>
      </c>
      <c r="D198" s="49"/>
      <c r="E198" s="30">
        <v>3</v>
      </c>
      <c r="F198" s="38"/>
      <c r="G198" s="31">
        <v>3</v>
      </c>
      <c r="H198" s="38"/>
      <c r="I198" s="32"/>
      <c r="J198" s="32"/>
      <c r="K198" s="32"/>
      <c r="L198" s="32"/>
      <c r="M198" s="10"/>
      <c r="N198" s="10"/>
      <c r="O198" s="61">
        <v>3</v>
      </c>
      <c r="P198" s="10"/>
      <c r="Q198" s="10"/>
      <c r="R198" s="10"/>
      <c r="S198" s="10"/>
      <c r="T198" s="10"/>
      <c r="U198" s="1"/>
      <c r="V198" s="28">
        <v>1337</v>
      </c>
      <c r="W198" s="28">
        <v>3185</v>
      </c>
      <c r="X198" s="28">
        <v>582</v>
      </c>
      <c r="Y198" s="33"/>
      <c r="Z198" s="28">
        <v>577</v>
      </c>
      <c r="AA198" s="34"/>
      <c r="AB198" s="34"/>
      <c r="AC198" s="1"/>
      <c r="AD198" s="35">
        <f t="shared" ref="AD198:AJ198" si="540">(V198/SUM($V198:$AB198))*100</f>
        <v>23.534588980813236</v>
      </c>
      <c r="AE198" s="35">
        <f t="shared" si="540"/>
        <v>56.064073226544622</v>
      </c>
      <c r="AF198" s="35">
        <f t="shared" si="540"/>
        <v>10.244675233233586</v>
      </c>
      <c r="AG198" s="35">
        <f t="shared" si="540"/>
        <v>0</v>
      </c>
      <c r="AH198" s="35">
        <f t="shared" si="540"/>
        <v>10.156662559408556</v>
      </c>
      <c r="AI198" s="35">
        <f t="shared" si="540"/>
        <v>0</v>
      </c>
      <c r="AJ198" s="35">
        <f t="shared" si="540"/>
        <v>0</v>
      </c>
      <c r="AK198" s="1"/>
      <c r="AL198" s="35">
        <f t="shared" ref="AL198:AR198" si="541">AD198-BE198</f>
        <v>11.289691021629563</v>
      </c>
      <c r="AM198" s="35">
        <f t="shared" si="541"/>
        <v>8.6451056395098078</v>
      </c>
      <c r="AN198" s="35">
        <f t="shared" si="541"/>
        <v>-23.588858180131759</v>
      </c>
      <c r="AO198" s="35">
        <f t="shared" si="541"/>
        <v>0</v>
      </c>
      <c r="AP198" s="35">
        <f t="shared" si="541"/>
        <v>3.6540615189923891</v>
      </c>
      <c r="AQ198" s="35">
        <f t="shared" si="541"/>
        <v>0</v>
      </c>
      <c r="AR198" s="35">
        <f t="shared" si="541"/>
        <v>0</v>
      </c>
      <c r="AS198" s="1"/>
      <c r="AT198" s="1"/>
      <c r="AU198" s="1"/>
      <c r="AV198" s="1"/>
      <c r="AW198" s="36">
        <v>612</v>
      </c>
      <c r="AX198" s="36">
        <v>2370</v>
      </c>
      <c r="AY198" s="36">
        <v>1691</v>
      </c>
      <c r="AZ198" s="36">
        <v>0</v>
      </c>
      <c r="BA198" s="36">
        <v>325</v>
      </c>
      <c r="BB198" s="36">
        <v>0</v>
      </c>
      <c r="BC198" s="36">
        <v>0</v>
      </c>
      <c r="BD198" s="1"/>
      <c r="BE198" s="35">
        <f t="shared" ref="BE198:BK198" si="542">(AW198/SUM($AW198:$BC198))*100</f>
        <v>12.244897959183673</v>
      </c>
      <c r="BF198" s="35">
        <f t="shared" si="542"/>
        <v>47.418967587034814</v>
      </c>
      <c r="BG198" s="35">
        <f t="shared" si="542"/>
        <v>33.833533413365345</v>
      </c>
      <c r="BH198" s="35">
        <f t="shared" si="542"/>
        <v>0</v>
      </c>
      <c r="BI198" s="35">
        <f t="shared" si="542"/>
        <v>6.5026010404161667</v>
      </c>
      <c r="BJ198" s="35">
        <f t="shared" si="542"/>
        <v>0</v>
      </c>
      <c r="BK198" s="35">
        <f t="shared" si="542"/>
        <v>0</v>
      </c>
      <c r="BL198" s="1"/>
    </row>
    <row r="199" spans="1:64" ht="13">
      <c r="A199" s="28" t="s">
        <v>225</v>
      </c>
      <c r="B199" s="62" t="str">
        <f>INDEX([1]Sheet2!$B:$B,MATCH(C199,[1]Sheet2!$A:$A,0))</f>
        <v>E05000086</v>
      </c>
      <c r="C199" s="28" t="s">
        <v>227</v>
      </c>
      <c r="D199" s="49"/>
      <c r="E199" s="30">
        <v>3</v>
      </c>
      <c r="F199" s="38"/>
      <c r="G199" s="31">
        <v>3</v>
      </c>
      <c r="H199" s="38"/>
      <c r="I199" s="32"/>
      <c r="J199" s="32"/>
      <c r="K199" s="32"/>
      <c r="L199" s="32"/>
      <c r="M199" s="10"/>
      <c r="N199" s="10"/>
      <c r="O199" s="61">
        <v>3</v>
      </c>
      <c r="P199" s="10"/>
      <c r="Q199" s="10"/>
      <c r="R199" s="10"/>
      <c r="S199" s="10"/>
      <c r="T199" s="10"/>
      <c r="U199" s="1"/>
      <c r="V199" s="28">
        <v>950</v>
      </c>
      <c r="W199" s="28">
        <v>2411</v>
      </c>
      <c r="X199" s="28">
        <v>290</v>
      </c>
      <c r="Y199" s="33"/>
      <c r="Z199" s="33"/>
      <c r="AA199" s="28">
        <v>126</v>
      </c>
      <c r="AB199" s="34"/>
      <c r="AC199" s="1"/>
      <c r="AD199" s="35">
        <f t="shared" ref="AD199:AJ199" si="543">(V199/SUM($V199:$AB199))*100</f>
        <v>25.15223722531109</v>
      </c>
      <c r="AE199" s="35">
        <f t="shared" si="543"/>
        <v>63.833730473921101</v>
      </c>
      <c r="AF199" s="35">
        <f t="shared" si="543"/>
        <v>7.6780513635160181</v>
      </c>
      <c r="AG199" s="35">
        <f t="shared" si="543"/>
        <v>0</v>
      </c>
      <c r="AH199" s="35">
        <f t="shared" si="543"/>
        <v>0</v>
      </c>
      <c r="AI199" s="35">
        <f t="shared" si="543"/>
        <v>3.3359809372517866</v>
      </c>
      <c r="AJ199" s="35">
        <f t="shared" si="543"/>
        <v>0</v>
      </c>
      <c r="AK199" s="1"/>
      <c r="AL199" s="35">
        <f t="shared" ref="AL199:AR199" si="544">AD199-BE199</f>
        <v>-1.0516562173118587</v>
      </c>
      <c r="AM199" s="35">
        <f t="shared" si="544"/>
        <v>11.195410801789947</v>
      </c>
      <c r="AN199" s="35">
        <f t="shared" si="544"/>
        <v>-1.3383420791069325</v>
      </c>
      <c r="AO199" s="35">
        <f t="shared" si="544"/>
        <v>0</v>
      </c>
      <c r="AP199" s="35">
        <f t="shared" si="544"/>
        <v>-8.5809426229508201</v>
      </c>
      <c r="AQ199" s="35">
        <f t="shared" si="544"/>
        <v>-0.22446988242034482</v>
      </c>
      <c r="AR199" s="35">
        <f t="shared" si="544"/>
        <v>0</v>
      </c>
      <c r="AS199" s="1"/>
      <c r="AT199" s="1"/>
      <c r="AU199" s="1"/>
      <c r="AV199" s="1"/>
      <c r="AW199" s="36">
        <v>1023</v>
      </c>
      <c r="AX199" s="36">
        <v>2055</v>
      </c>
      <c r="AY199" s="36">
        <v>352</v>
      </c>
      <c r="AZ199" s="36">
        <v>0</v>
      </c>
      <c r="BA199" s="36">
        <v>335</v>
      </c>
      <c r="BB199" s="36">
        <v>139</v>
      </c>
      <c r="BC199" s="36">
        <v>0</v>
      </c>
      <c r="BD199" s="1"/>
      <c r="BE199" s="35">
        <f t="shared" ref="BE199:BK199" si="545">(AW199/SUM($AW199:$BC199))*100</f>
        <v>26.203893442622949</v>
      </c>
      <c r="BF199" s="35">
        <f t="shared" si="545"/>
        <v>52.638319672131153</v>
      </c>
      <c r="BG199" s="35">
        <f t="shared" si="545"/>
        <v>9.0163934426229506</v>
      </c>
      <c r="BH199" s="35">
        <f t="shared" si="545"/>
        <v>0</v>
      </c>
      <c r="BI199" s="35">
        <f t="shared" si="545"/>
        <v>8.5809426229508201</v>
      </c>
      <c r="BJ199" s="35">
        <f t="shared" si="545"/>
        <v>3.5604508196721314</v>
      </c>
      <c r="BK199" s="35">
        <f t="shared" si="545"/>
        <v>0</v>
      </c>
      <c r="BL199" s="1"/>
    </row>
    <row r="200" spans="1:64" ht="13">
      <c r="A200" s="28" t="s">
        <v>225</v>
      </c>
      <c r="B200" s="62" t="str">
        <f>INDEX([1]Sheet2!$B:$B,MATCH(C200,[1]Sheet2!$A:$A,0))</f>
        <v>E05000087</v>
      </c>
      <c r="C200" s="28" t="s">
        <v>228</v>
      </c>
      <c r="D200" s="49"/>
      <c r="E200" s="30">
        <v>3</v>
      </c>
      <c r="F200" s="38"/>
      <c r="G200" s="31">
        <v>3</v>
      </c>
      <c r="H200" s="38"/>
      <c r="I200" s="32"/>
      <c r="J200" s="32"/>
      <c r="K200" s="32"/>
      <c r="L200" s="32"/>
      <c r="M200" s="10"/>
      <c r="N200" s="61">
        <v>3</v>
      </c>
      <c r="O200" s="10"/>
      <c r="P200" s="10"/>
      <c r="Q200" s="10"/>
      <c r="R200" s="10"/>
      <c r="S200" s="10"/>
      <c r="T200" s="10"/>
      <c r="U200" s="1"/>
      <c r="V200" s="28">
        <v>1567</v>
      </c>
      <c r="W200" s="28">
        <v>1674</v>
      </c>
      <c r="X200" s="28">
        <v>439</v>
      </c>
      <c r="Y200" s="33"/>
      <c r="Z200" s="33"/>
      <c r="AA200" s="34"/>
      <c r="AB200" s="34"/>
      <c r="AC200" s="1"/>
      <c r="AD200" s="35">
        <f t="shared" ref="AD200:AJ200" si="546">(V200/SUM($V200:$AB200))*100</f>
        <v>42.581521739130437</v>
      </c>
      <c r="AE200" s="35">
        <f t="shared" si="546"/>
        <v>45.489130434782609</v>
      </c>
      <c r="AF200" s="35">
        <f t="shared" si="546"/>
        <v>11.929347826086957</v>
      </c>
      <c r="AG200" s="35">
        <f t="shared" si="546"/>
        <v>0</v>
      </c>
      <c r="AH200" s="35">
        <f t="shared" si="546"/>
        <v>0</v>
      </c>
      <c r="AI200" s="35">
        <f t="shared" si="546"/>
        <v>0</v>
      </c>
      <c r="AJ200" s="35">
        <f t="shared" si="546"/>
        <v>0</v>
      </c>
      <c r="AK200" s="1"/>
      <c r="AL200" s="35">
        <f t="shared" ref="AL200:AR200" si="547">AD200-BE200</f>
        <v>-0.68032628840464326</v>
      </c>
      <c r="AM200" s="35">
        <f t="shared" si="547"/>
        <v>19.198423524536384</v>
      </c>
      <c r="AN200" s="35">
        <f t="shared" si="547"/>
        <v>-4.7505568601719794</v>
      </c>
      <c r="AO200" s="35">
        <f t="shared" si="547"/>
        <v>0</v>
      </c>
      <c r="AP200" s="35">
        <f t="shared" si="547"/>
        <v>-13.767540375959756</v>
      </c>
      <c r="AQ200" s="35">
        <f t="shared" si="547"/>
        <v>0</v>
      </c>
      <c r="AR200" s="35">
        <f t="shared" si="547"/>
        <v>0</v>
      </c>
      <c r="AS200" s="1"/>
      <c r="AT200" s="1"/>
      <c r="AU200" s="1"/>
      <c r="AV200" s="1"/>
      <c r="AW200" s="36">
        <v>1634</v>
      </c>
      <c r="AX200" s="36">
        <v>993</v>
      </c>
      <c r="AY200" s="36">
        <v>630</v>
      </c>
      <c r="AZ200" s="36">
        <v>0</v>
      </c>
      <c r="BA200" s="36">
        <v>520</v>
      </c>
      <c r="BB200" s="36">
        <v>0</v>
      </c>
      <c r="BC200" s="36">
        <v>0</v>
      </c>
      <c r="BD200" s="1"/>
      <c r="BE200" s="35">
        <f t="shared" ref="BE200:BK200" si="548">(AW200/SUM($AW200:$BC200))*100</f>
        <v>43.261848027535081</v>
      </c>
      <c r="BF200" s="35">
        <f t="shared" si="548"/>
        <v>26.290706910246225</v>
      </c>
      <c r="BG200" s="35">
        <f t="shared" si="548"/>
        <v>16.679904686258936</v>
      </c>
      <c r="BH200" s="35">
        <f t="shared" si="548"/>
        <v>0</v>
      </c>
      <c r="BI200" s="35">
        <f t="shared" si="548"/>
        <v>13.767540375959756</v>
      </c>
      <c r="BJ200" s="35">
        <f t="shared" si="548"/>
        <v>0</v>
      </c>
      <c r="BK200" s="35">
        <f t="shared" si="548"/>
        <v>0</v>
      </c>
      <c r="BL200" s="1"/>
    </row>
    <row r="201" spans="1:64" ht="13">
      <c r="A201" s="28" t="s">
        <v>225</v>
      </c>
      <c r="B201" s="62" t="str">
        <f>INDEX([1]Sheet2!$B:$B,MATCH(C201,[1]Sheet2!$A:$A,0))</f>
        <v>E05000088</v>
      </c>
      <c r="C201" s="28" t="s">
        <v>229</v>
      </c>
      <c r="D201" s="49"/>
      <c r="E201" s="30">
        <v>3</v>
      </c>
      <c r="F201" s="38"/>
      <c r="G201" s="31">
        <v>3</v>
      </c>
      <c r="H201" s="38"/>
      <c r="I201" s="32"/>
      <c r="J201" s="32"/>
      <c r="K201" s="32"/>
      <c r="L201" s="32"/>
      <c r="M201" s="10"/>
      <c r="N201" s="10"/>
      <c r="O201" s="61">
        <v>3</v>
      </c>
      <c r="P201" s="10"/>
      <c r="Q201" s="10"/>
      <c r="R201" s="10"/>
      <c r="S201" s="10"/>
      <c r="T201" s="10"/>
      <c r="U201" s="1"/>
      <c r="V201" s="28">
        <v>429</v>
      </c>
      <c r="W201" s="28">
        <v>2195</v>
      </c>
      <c r="X201" s="28">
        <v>1355</v>
      </c>
      <c r="Y201" s="33"/>
      <c r="Z201" s="33"/>
      <c r="AA201" s="34"/>
      <c r="AB201" s="28">
        <v>67</v>
      </c>
      <c r="AC201" s="1"/>
      <c r="AD201" s="35">
        <f t="shared" ref="AD201:AJ201" si="549">(V201/SUM($V201:$AB201))*100</f>
        <v>10.603064755313889</v>
      </c>
      <c r="AE201" s="35">
        <f t="shared" si="549"/>
        <v>54.251112209589714</v>
      </c>
      <c r="AF201" s="35">
        <f t="shared" si="549"/>
        <v>33.489866534849234</v>
      </c>
      <c r="AG201" s="35">
        <f t="shared" si="549"/>
        <v>0</v>
      </c>
      <c r="AH201" s="35">
        <f t="shared" si="549"/>
        <v>0</v>
      </c>
      <c r="AI201" s="35">
        <f t="shared" si="549"/>
        <v>0</v>
      </c>
      <c r="AJ201" s="35">
        <f t="shared" si="549"/>
        <v>1.6559565002471577</v>
      </c>
      <c r="AK201" s="1"/>
      <c r="AL201" s="35">
        <f t="shared" ref="AL201:AR201" si="550">AD201-BE201</f>
        <v>-2.6184448648143803</v>
      </c>
      <c r="AM201" s="35">
        <f t="shared" si="550"/>
        <v>11.947214824291244</v>
      </c>
      <c r="AN201" s="35">
        <f t="shared" si="550"/>
        <v>-3.8806317384610765</v>
      </c>
      <c r="AO201" s="35">
        <f t="shared" si="550"/>
        <v>0</v>
      </c>
      <c r="AP201" s="35">
        <f t="shared" si="550"/>
        <v>-7.1040947212629506</v>
      </c>
      <c r="AQ201" s="35">
        <f t="shared" si="550"/>
        <v>0</v>
      </c>
      <c r="AR201" s="35">
        <f t="shared" si="550"/>
        <v>1.6559565002471577</v>
      </c>
      <c r="AS201" s="1"/>
      <c r="AT201" s="1"/>
      <c r="AU201" s="1"/>
      <c r="AV201" s="1"/>
      <c r="AW201" s="36">
        <v>536</v>
      </c>
      <c r="AX201" s="36">
        <v>1715</v>
      </c>
      <c r="AY201" s="36">
        <v>1515</v>
      </c>
      <c r="AZ201" s="36">
        <v>0</v>
      </c>
      <c r="BA201" s="36">
        <v>288</v>
      </c>
      <c r="BB201" s="36">
        <v>0</v>
      </c>
      <c r="BC201" s="36">
        <v>0</v>
      </c>
      <c r="BD201" s="1"/>
      <c r="BE201" s="35">
        <f t="shared" ref="BE201:BK201" si="551">(AW201/SUM($AW201:$BC201))*100</f>
        <v>13.22150962012827</v>
      </c>
      <c r="BF201" s="35">
        <f t="shared" si="551"/>
        <v>42.30389738529847</v>
      </c>
      <c r="BG201" s="35">
        <f t="shared" si="551"/>
        <v>37.370498273310311</v>
      </c>
      <c r="BH201" s="35">
        <f t="shared" si="551"/>
        <v>0</v>
      </c>
      <c r="BI201" s="35">
        <f t="shared" si="551"/>
        <v>7.1040947212629506</v>
      </c>
      <c r="BJ201" s="35">
        <f t="shared" si="551"/>
        <v>0</v>
      </c>
      <c r="BK201" s="35">
        <f t="shared" si="551"/>
        <v>0</v>
      </c>
      <c r="BL201" s="1"/>
    </row>
    <row r="202" spans="1:64" ht="13">
      <c r="A202" s="28" t="s">
        <v>225</v>
      </c>
      <c r="B202" s="62" t="str">
        <f>INDEX([1]Sheet2!$B:$B,MATCH(C202,[1]Sheet2!$A:$A,0))</f>
        <v>E05000089</v>
      </c>
      <c r="C202" s="28" t="s">
        <v>230</v>
      </c>
      <c r="D202" s="49"/>
      <c r="E202" s="30">
        <v>3</v>
      </c>
      <c r="F202" s="38"/>
      <c r="G202" s="31">
        <v>3</v>
      </c>
      <c r="H202" s="38"/>
      <c r="I202" s="32"/>
      <c r="J202" s="32"/>
      <c r="K202" s="32"/>
      <c r="L202" s="32"/>
      <c r="M202" s="10"/>
      <c r="N202" s="10"/>
      <c r="O202" s="61">
        <v>3</v>
      </c>
      <c r="P202" s="10"/>
      <c r="Q202" s="10"/>
      <c r="R202" s="10"/>
      <c r="S202" s="10"/>
      <c r="T202" s="10"/>
      <c r="U202" s="1"/>
      <c r="V202" s="28">
        <v>572</v>
      </c>
      <c r="W202" s="28">
        <v>2214</v>
      </c>
      <c r="X202" s="28">
        <v>507</v>
      </c>
      <c r="Y202" s="33"/>
      <c r="Z202" s="28">
        <v>387</v>
      </c>
      <c r="AA202" s="28">
        <v>85</v>
      </c>
      <c r="AB202" s="28">
        <v>150</v>
      </c>
      <c r="AC202" s="1"/>
      <c r="AD202" s="35">
        <f t="shared" ref="AD202:AJ202" si="552">(V202/SUM($V202:$AB202))*100</f>
        <v>14.610472541507026</v>
      </c>
      <c r="AE202" s="35">
        <f t="shared" si="552"/>
        <v>56.551724137931039</v>
      </c>
      <c r="AF202" s="35">
        <f t="shared" si="552"/>
        <v>12.950191570881225</v>
      </c>
      <c r="AG202" s="35">
        <f t="shared" si="552"/>
        <v>0</v>
      </c>
      <c r="AH202" s="35">
        <f t="shared" si="552"/>
        <v>9.8850574712643677</v>
      </c>
      <c r="AI202" s="35">
        <f t="shared" si="552"/>
        <v>2.1711366538952745</v>
      </c>
      <c r="AJ202" s="35">
        <f t="shared" si="552"/>
        <v>3.8314176245210727</v>
      </c>
      <c r="AK202" s="1"/>
      <c r="AL202" s="35">
        <f t="shared" ref="AL202:AR202" si="553">AD202-BE202</f>
        <v>4.3780154483069396</v>
      </c>
      <c r="AM202" s="35">
        <f t="shared" si="553"/>
        <v>11.993827114250827</v>
      </c>
      <c r="AN202" s="35">
        <f t="shared" si="553"/>
        <v>-11.099341342436174</v>
      </c>
      <c r="AO202" s="35">
        <f t="shared" si="553"/>
        <v>-6.3436888985444275</v>
      </c>
      <c r="AP202" s="35">
        <f t="shared" si="553"/>
        <v>-1.8029720746839271</v>
      </c>
      <c r="AQ202" s="35">
        <f t="shared" si="553"/>
        <v>2.1711366538952745</v>
      </c>
      <c r="AR202" s="35">
        <f t="shared" si="553"/>
        <v>0.70302309921149186</v>
      </c>
      <c r="AS202" s="1"/>
      <c r="AT202" s="1"/>
      <c r="AU202" s="1"/>
      <c r="AV202" s="1"/>
      <c r="AW202" s="36">
        <v>471</v>
      </c>
      <c r="AX202" s="36">
        <v>2051</v>
      </c>
      <c r="AY202" s="36">
        <v>1107</v>
      </c>
      <c r="AZ202" s="36">
        <v>292</v>
      </c>
      <c r="BA202" s="36">
        <v>538</v>
      </c>
      <c r="BB202" s="36">
        <v>0</v>
      </c>
      <c r="BC202" s="36">
        <v>144</v>
      </c>
      <c r="BD202" s="1"/>
      <c r="BE202" s="35">
        <f t="shared" ref="BE202:BK202" si="554">(AW202/SUM($AW202:$BC202))*100</f>
        <v>10.232457093200086</v>
      </c>
      <c r="BF202" s="35">
        <f t="shared" si="554"/>
        <v>44.557897023680212</v>
      </c>
      <c r="BG202" s="35">
        <f t="shared" si="554"/>
        <v>24.0495329133174</v>
      </c>
      <c r="BH202" s="35">
        <f t="shared" si="554"/>
        <v>6.3436888985444275</v>
      </c>
      <c r="BI202" s="35">
        <f t="shared" si="554"/>
        <v>11.688029545948295</v>
      </c>
      <c r="BJ202" s="35">
        <f t="shared" si="554"/>
        <v>0</v>
      </c>
      <c r="BK202" s="35">
        <f t="shared" si="554"/>
        <v>3.1283945253095808</v>
      </c>
      <c r="BL202" s="1"/>
    </row>
    <row r="203" spans="1:64" ht="13">
      <c r="A203" s="28" t="s">
        <v>225</v>
      </c>
      <c r="B203" s="62" t="str">
        <f>INDEX([1]Sheet2!$B:$B,MATCH(C203,[1]Sheet2!$A:$A,0))</f>
        <v>E05000090</v>
      </c>
      <c r="C203" s="28" t="s">
        <v>231</v>
      </c>
      <c r="D203" s="49"/>
      <c r="E203" s="30">
        <v>3</v>
      </c>
      <c r="F203" s="38"/>
      <c r="G203" s="31">
        <v>3</v>
      </c>
      <c r="H203" s="38"/>
      <c r="I203" s="32"/>
      <c r="J203" s="32"/>
      <c r="K203" s="32"/>
      <c r="L203" s="32"/>
      <c r="M203" s="10"/>
      <c r="N203" s="10"/>
      <c r="O203" s="61">
        <v>3</v>
      </c>
      <c r="P203" s="10"/>
      <c r="Q203" s="10"/>
      <c r="R203" s="10"/>
      <c r="S203" s="10"/>
      <c r="T203" s="10"/>
      <c r="U203" s="1"/>
      <c r="V203" s="28">
        <v>1071</v>
      </c>
      <c r="W203" s="28">
        <v>2102</v>
      </c>
      <c r="X203" s="33"/>
      <c r="Y203" s="33"/>
      <c r="Z203" s="33"/>
      <c r="AA203" s="34"/>
      <c r="AB203" s="34"/>
      <c r="AC203" s="1"/>
      <c r="AD203" s="35">
        <f t="shared" ref="AD203:AJ203" si="555">(V203/SUM($V203:$AB203))*100</f>
        <v>33.753545540497953</v>
      </c>
      <c r="AE203" s="35">
        <f t="shared" si="555"/>
        <v>66.246454459502047</v>
      </c>
      <c r="AF203" s="35">
        <f t="shared" si="555"/>
        <v>0</v>
      </c>
      <c r="AG203" s="35">
        <f t="shared" si="555"/>
        <v>0</v>
      </c>
      <c r="AH203" s="35">
        <f t="shared" si="555"/>
        <v>0</v>
      </c>
      <c r="AI203" s="35">
        <f t="shared" si="555"/>
        <v>0</v>
      </c>
      <c r="AJ203" s="35">
        <f t="shared" si="555"/>
        <v>0</v>
      </c>
      <c r="AK203" s="1"/>
      <c r="AL203" s="35">
        <f t="shared" ref="AL203:AR203" si="556">AD203-BE203</f>
        <v>8.8757617273529235</v>
      </c>
      <c r="AM203" s="35">
        <f t="shared" si="556"/>
        <v>10.760305627345616</v>
      </c>
      <c r="AN203" s="35">
        <f t="shared" si="556"/>
        <v>-8.1749049429657799</v>
      </c>
      <c r="AO203" s="35">
        <f t="shared" si="556"/>
        <v>0</v>
      </c>
      <c r="AP203" s="35">
        <f t="shared" si="556"/>
        <v>-11.461162411732754</v>
      </c>
      <c r="AQ203" s="35">
        <f t="shared" si="556"/>
        <v>0</v>
      </c>
      <c r="AR203" s="35">
        <f t="shared" si="556"/>
        <v>0</v>
      </c>
      <c r="AS203" s="1"/>
      <c r="AT203" s="1"/>
      <c r="AU203" s="1"/>
      <c r="AV203" s="1"/>
      <c r="AW203" s="36">
        <v>916</v>
      </c>
      <c r="AX203" s="36">
        <v>2043</v>
      </c>
      <c r="AY203" s="36">
        <v>301</v>
      </c>
      <c r="AZ203" s="36">
        <v>0</v>
      </c>
      <c r="BA203" s="36">
        <v>422</v>
      </c>
      <c r="BB203" s="36">
        <v>0</v>
      </c>
      <c r="BC203" s="36">
        <v>0</v>
      </c>
      <c r="BD203" s="1"/>
      <c r="BE203" s="35">
        <f t="shared" ref="BE203:BK203" si="557">(AW203/SUM($AW203:$BC203))*100</f>
        <v>24.87778381314503</v>
      </c>
      <c r="BF203" s="35">
        <f t="shared" si="557"/>
        <v>55.486148832156431</v>
      </c>
      <c r="BG203" s="35">
        <f t="shared" si="557"/>
        <v>8.1749049429657799</v>
      </c>
      <c r="BH203" s="35">
        <f t="shared" si="557"/>
        <v>0</v>
      </c>
      <c r="BI203" s="35">
        <f t="shared" si="557"/>
        <v>11.461162411732754</v>
      </c>
      <c r="BJ203" s="35">
        <f t="shared" si="557"/>
        <v>0</v>
      </c>
      <c r="BK203" s="35">
        <f t="shared" si="557"/>
        <v>0</v>
      </c>
      <c r="BL203" s="1"/>
    </row>
    <row r="204" spans="1:64" ht="13">
      <c r="A204" s="28" t="s">
        <v>225</v>
      </c>
      <c r="B204" s="62" t="str">
        <f>INDEX([1]Sheet2!$B:$B,MATCH(C204,[1]Sheet2!$A:$A,0))</f>
        <v>E05000091</v>
      </c>
      <c r="C204" s="28" t="s">
        <v>232</v>
      </c>
      <c r="D204" s="49"/>
      <c r="E204" s="30">
        <v>3</v>
      </c>
      <c r="F204" s="38"/>
      <c r="G204" s="31">
        <v>3</v>
      </c>
      <c r="H204" s="38"/>
      <c r="I204" s="32"/>
      <c r="J204" s="32"/>
      <c r="K204" s="32"/>
      <c r="L204" s="32"/>
      <c r="M204" s="10"/>
      <c r="N204" s="10"/>
      <c r="O204" s="61">
        <v>3</v>
      </c>
      <c r="P204" s="10"/>
      <c r="Q204" s="10"/>
      <c r="R204" s="10"/>
      <c r="S204" s="10"/>
      <c r="T204" s="10"/>
      <c r="U204" s="1"/>
      <c r="V204" s="28">
        <v>312</v>
      </c>
      <c r="W204" s="28">
        <v>2425</v>
      </c>
      <c r="X204" s="28">
        <v>397</v>
      </c>
      <c r="Y204" s="33"/>
      <c r="Z204" s="33"/>
      <c r="AA204" s="34"/>
      <c r="AB204" s="34"/>
      <c r="AC204" s="1"/>
      <c r="AD204" s="35">
        <f t="shared" ref="AD204:AJ204" si="558">(V204/SUM($V204:$AB204))*100</f>
        <v>9.9553286534779843</v>
      </c>
      <c r="AE204" s="35">
        <f t="shared" si="558"/>
        <v>77.377153797064452</v>
      </c>
      <c r="AF204" s="35">
        <f t="shared" si="558"/>
        <v>12.667517549457564</v>
      </c>
      <c r="AG204" s="35">
        <f t="shared" si="558"/>
        <v>0</v>
      </c>
      <c r="AH204" s="35">
        <f t="shared" si="558"/>
        <v>0</v>
      </c>
      <c r="AI204" s="35">
        <f t="shared" si="558"/>
        <v>0</v>
      </c>
      <c r="AJ204" s="35">
        <f t="shared" si="558"/>
        <v>0</v>
      </c>
      <c r="AK204" s="1"/>
      <c r="AL204" s="35">
        <f t="shared" ref="AL204:AR204" si="559">AD204-BE204</f>
        <v>2.3749935806957811</v>
      </c>
      <c r="AM204" s="35">
        <f t="shared" si="559"/>
        <v>18.052792357899392</v>
      </c>
      <c r="AN204" s="35">
        <f t="shared" si="559"/>
        <v>2.0385694582738232</v>
      </c>
      <c r="AO204" s="35">
        <f t="shared" si="559"/>
        <v>0</v>
      </c>
      <c r="AP204" s="35">
        <f t="shared" si="559"/>
        <v>-12.606426805822576</v>
      </c>
      <c r="AQ204" s="35">
        <f t="shared" si="559"/>
        <v>0</v>
      </c>
      <c r="AR204" s="35">
        <f t="shared" si="559"/>
        <v>-9.8599285910464154</v>
      </c>
      <c r="AS204" s="1"/>
      <c r="AT204" s="1"/>
      <c r="AU204" s="1"/>
      <c r="AV204" s="1"/>
      <c r="AW204" s="36">
        <v>276</v>
      </c>
      <c r="AX204" s="36">
        <v>2160</v>
      </c>
      <c r="AY204" s="36">
        <v>387</v>
      </c>
      <c r="AZ204" s="36">
        <v>0</v>
      </c>
      <c r="BA204" s="36">
        <v>459</v>
      </c>
      <c r="BB204" s="36">
        <v>0</v>
      </c>
      <c r="BC204" s="36">
        <v>359</v>
      </c>
      <c r="BD204" s="1"/>
      <c r="BE204" s="35">
        <f t="shared" ref="BE204:BK204" si="560">(AW204/SUM($AW204:$BC204))*100</f>
        <v>7.5803350727822032</v>
      </c>
      <c r="BF204" s="35">
        <f t="shared" si="560"/>
        <v>59.32436143916506</v>
      </c>
      <c r="BG204" s="35">
        <f t="shared" si="560"/>
        <v>10.628948091183741</v>
      </c>
      <c r="BH204" s="35">
        <f t="shared" si="560"/>
        <v>0</v>
      </c>
      <c r="BI204" s="35">
        <f t="shared" si="560"/>
        <v>12.606426805822576</v>
      </c>
      <c r="BJ204" s="35">
        <f t="shared" si="560"/>
        <v>0</v>
      </c>
      <c r="BK204" s="35">
        <f t="shared" si="560"/>
        <v>9.8599285910464154</v>
      </c>
      <c r="BL204" s="1"/>
    </row>
    <row r="205" spans="1:64" ht="13">
      <c r="A205" s="28" t="s">
        <v>225</v>
      </c>
      <c r="B205" s="62" t="str">
        <f>INDEX([1]Sheet2!$B:$B,MATCH(C205,[1]Sheet2!$A:$A,0))</f>
        <v>E05000092</v>
      </c>
      <c r="C205" s="28" t="s">
        <v>233</v>
      </c>
      <c r="D205" s="49"/>
      <c r="E205" s="30">
        <v>3</v>
      </c>
      <c r="F205" s="38"/>
      <c r="G205" s="31">
        <v>3</v>
      </c>
      <c r="H205" s="38"/>
      <c r="I205" s="32"/>
      <c r="J205" s="32"/>
      <c r="K205" s="32"/>
      <c r="L205" s="32"/>
      <c r="M205" s="10"/>
      <c r="N205" s="10"/>
      <c r="O205" s="61">
        <v>3</v>
      </c>
      <c r="P205" s="10"/>
      <c r="Q205" s="10"/>
      <c r="R205" s="10"/>
      <c r="S205" s="10"/>
      <c r="T205" s="10"/>
      <c r="U205" s="1"/>
      <c r="V205" s="28">
        <v>393</v>
      </c>
      <c r="W205" s="28">
        <v>2258</v>
      </c>
      <c r="X205" s="28">
        <v>416</v>
      </c>
      <c r="Y205" s="28">
        <v>118</v>
      </c>
      <c r="Z205" s="28">
        <v>427</v>
      </c>
      <c r="AA205" s="34"/>
      <c r="AB205" s="34"/>
      <c r="AC205" s="1"/>
      <c r="AD205" s="35">
        <f t="shared" ref="AD205:AJ205" si="561">(V205/SUM($V205:$AB205))*100</f>
        <v>10.880398671096346</v>
      </c>
      <c r="AE205" s="35">
        <f t="shared" si="561"/>
        <v>62.513842746400883</v>
      </c>
      <c r="AF205" s="35">
        <f t="shared" si="561"/>
        <v>11.517165005537098</v>
      </c>
      <c r="AG205" s="35">
        <f t="shared" si="561"/>
        <v>3.2668881506090806</v>
      </c>
      <c r="AH205" s="35">
        <f t="shared" si="561"/>
        <v>11.821705426356589</v>
      </c>
      <c r="AI205" s="35">
        <f t="shared" si="561"/>
        <v>0</v>
      </c>
      <c r="AJ205" s="35">
        <f t="shared" si="561"/>
        <v>0</v>
      </c>
      <c r="AK205" s="1"/>
      <c r="AL205" s="35">
        <f t="shared" ref="AL205:AR205" si="562">AD205-BE205</f>
        <v>-0.9018979796213582</v>
      </c>
      <c r="AM205" s="35">
        <f t="shared" si="562"/>
        <v>8.1179097320468117</v>
      </c>
      <c r="AN205" s="35">
        <f t="shared" si="562"/>
        <v>-3.7340311667117057</v>
      </c>
      <c r="AO205" s="35">
        <f t="shared" si="562"/>
        <v>3.2668881506090806</v>
      </c>
      <c r="AP205" s="35">
        <f t="shared" si="562"/>
        <v>-6.748868736322839</v>
      </c>
      <c r="AQ205" s="35">
        <f t="shared" si="562"/>
        <v>0</v>
      </c>
      <c r="AR205" s="35">
        <f t="shared" si="562"/>
        <v>0</v>
      </c>
      <c r="AS205" s="1"/>
      <c r="AT205" s="1"/>
      <c r="AU205" s="1"/>
      <c r="AV205" s="1"/>
      <c r="AW205" s="36">
        <v>394</v>
      </c>
      <c r="AX205" s="36">
        <v>1819</v>
      </c>
      <c r="AY205" s="36">
        <v>510</v>
      </c>
      <c r="AZ205" s="36">
        <v>0</v>
      </c>
      <c r="BA205" s="36">
        <v>621</v>
      </c>
      <c r="BB205" s="36">
        <v>0</v>
      </c>
      <c r="BC205" s="36">
        <v>0</v>
      </c>
      <c r="BD205" s="1"/>
      <c r="BE205" s="35">
        <f t="shared" ref="BE205:BK205" si="563">(AW205/SUM($AW205:$BC205))*100</f>
        <v>11.782296650717704</v>
      </c>
      <c r="BF205" s="35">
        <f t="shared" si="563"/>
        <v>54.395933014354071</v>
      </c>
      <c r="BG205" s="35">
        <f t="shared" si="563"/>
        <v>15.251196172248804</v>
      </c>
      <c r="BH205" s="35">
        <f t="shared" si="563"/>
        <v>0</v>
      </c>
      <c r="BI205" s="35">
        <f t="shared" si="563"/>
        <v>18.570574162679428</v>
      </c>
      <c r="BJ205" s="35">
        <f t="shared" si="563"/>
        <v>0</v>
      </c>
      <c r="BK205" s="35">
        <f t="shared" si="563"/>
        <v>0</v>
      </c>
      <c r="BL205" s="1"/>
    </row>
    <row r="206" spans="1:64" ht="13">
      <c r="A206" s="28" t="s">
        <v>225</v>
      </c>
      <c r="B206" s="62" t="str">
        <f>INDEX([1]Sheet2!$B:$B,MATCH(C206,[1]Sheet2!$A:$A,0))</f>
        <v>E05000093</v>
      </c>
      <c r="C206" s="28" t="s">
        <v>234</v>
      </c>
      <c r="D206" s="49"/>
      <c r="E206" s="30">
        <v>3</v>
      </c>
      <c r="F206" s="31">
        <v>3</v>
      </c>
      <c r="G206" s="32"/>
      <c r="H206" s="38"/>
      <c r="I206" s="32"/>
      <c r="J206" s="32"/>
      <c r="K206" s="32"/>
      <c r="L206" s="32"/>
      <c r="M206" s="10"/>
      <c r="N206" s="61">
        <v>3</v>
      </c>
      <c r="O206" s="10"/>
      <c r="P206" s="10"/>
      <c r="Q206" s="10"/>
      <c r="R206" s="10"/>
      <c r="S206" s="10"/>
      <c r="T206" s="10"/>
      <c r="U206" s="1"/>
      <c r="V206" s="28">
        <v>1884</v>
      </c>
      <c r="W206" s="28">
        <v>1454</v>
      </c>
      <c r="X206" s="28">
        <v>346</v>
      </c>
      <c r="Y206" s="33"/>
      <c r="Z206" s="28">
        <v>256</v>
      </c>
      <c r="AA206" s="34"/>
      <c r="AB206" s="34"/>
      <c r="AC206" s="1"/>
      <c r="AD206" s="35">
        <f t="shared" ref="AD206:AJ206" si="564">(V206/SUM($V206:$AB206))*100</f>
        <v>47.817258883248734</v>
      </c>
      <c r="AE206" s="35">
        <f t="shared" si="564"/>
        <v>36.903553299492387</v>
      </c>
      <c r="AF206" s="35">
        <f t="shared" si="564"/>
        <v>8.781725888324873</v>
      </c>
      <c r="AG206" s="35">
        <f t="shared" si="564"/>
        <v>0</v>
      </c>
      <c r="AH206" s="35">
        <f t="shared" si="564"/>
        <v>6.4974619289340101</v>
      </c>
      <c r="AI206" s="35">
        <f t="shared" si="564"/>
        <v>0</v>
      </c>
      <c r="AJ206" s="35">
        <f t="shared" si="564"/>
        <v>0</v>
      </c>
      <c r="AK206" s="1"/>
      <c r="AL206" s="35">
        <f t="shared" ref="AL206:AR206" si="565">AD206-BE206</f>
        <v>-3.4662550927923377</v>
      </c>
      <c r="AM206" s="35">
        <f t="shared" si="565"/>
        <v>4.416388439252799</v>
      </c>
      <c r="AN206" s="35">
        <f t="shared" si="565"/>
        <v>2.4782461393231614</v>
      </c>
      <c r="AO206" s="35">
        <f t="shared" si="565"/>
        <v>0</v>
      </c>
      <c r="AP206" s="35">
        <f t="shared" si="565"/>
        <v>-3.4283794857836174</v>
      </c>
      <c r="AQ206" s="35">
        <f t="shared" si="565"/>
        <v>0</v>
      </c>
      <c r="AR206" s="35">
        <f t="shared" si="565"/>
        <v>0</v>
      </c>
      <c r="AS206" s="1"/>
      <c r="AT206" s="1"/>
      <c r="AU206" s="1"/>
      <c r="AV206" s="1"/>
      <c r="AW206" s="36">
        <v>1798</v>
      </c>
      <c r="AX206" s="36">
        <v>1139</v>
      </c>
      <c r="AY206" s="36">
        <v>221</v>
      </c>
      <c r="AZ206" s="36">
        <v>0</v>
      </c>
      <c r="BA206" s="36">
        <v>348</v>
      </c>
      <c r="BB206" s="36">
        <v>0</v>
      </c>
      <c r="BC206" s="36">
        <v>0</v>
      </c>
      <c r="BD206" s="1"/>
      <c r="BE206" s="35">
        <f t="shared" ref="BE206:BK206" si="566">(AW206/SUM($AW206:$BC206))*100</f>
        <v>51.283513976041071</v>
      </c>
      <c r="BF206" s="35">
        <f t="shared" si="566"/>
        <v>32.487164860239588</v>
      </c>
      <c r="BG206" s="35">
        <f t="shared" si="566"/>
        <v>6.3034797490017116</v>
      </c>
      <c r="BH206" s="35">
        <f t="shared" si="566"/>
        <v>0</v>
      </c>
      <c r="BI206" s="35">
        <f t="shared" si="566"/>
        <v>9.9258414147176275</v>
      </c>
      <c r="BJ206" s="35">
        <f t="shared" si="566"/>
        <v>0</v>
      </c>
      <c r="BK206" s="35">
        <f t="shared" si="566"/>
        <v>0</v>
      </c>
      <c r="BL206" s="1"/>
    </row>
    <row r="207" spans="1:64" ht="13">
      <c r="A207" s="28" t="s">
        <v>225</v>
      </c>
      <c r="B207" s="62" t="str">
        <f>INDEX([1]Sheet2!$B:$B,MATCH(C207,[1]Sheet2!$A:$A,0))</f>
        <v>E05000094</v>
      </c>
      <c r="C207" s="28" t="s">
        <v>235</v>
      </c>
      <c r="D207" s="49"/>
      <c r="E207" s="30">
        <v>3</v>
      </c>
      <c r="F207" s="38"/>
      <c r="G207" s="31">
        <v>3</v>
      </c>
      <c r="H207" s="38"/>
      <c r="I207" s="32"/>
      <c r="J207" s="32"/>
      <c r="K207" s="32"/>
      <c r="L207" s="32"/>
      <c r="M207" s="10"/>
      <c r="N207" s="10"/>
      <c r="O207" s="61">
        <v>3</v>
      </c>
      <c r="P207" s="10"/>
      <c r="Q207" s="10"/>
      <c r="R207" s="10"/>
      <c r="S207" s="10"/>
      <c r="T207" s="10"/>
      <c r="U207" s="1"/>
      <c r="V207" s="28">
        <v>545</v>
      </c>
      <c r="W207" s="28">
        <v>2613</v>
      </c>
      <c r="X207" s="28">
        <v>631</v>
      </c>
      <c r="Y207" s="33"/>
      <c r="Z207" s="33"/>
      <c r="AA207" s="34"/>
      <c r="AB207" s="34"/>
      <c r="AC207" s="1"/>
      <c r="AD207" s="35">
        <f t="shared" ref="AD207:AJ207" si="567">(V207/SUM($V207:$AB207))*100</f>
        <v>14.383742412245976</v>
      </c>
      <c r="AE207" s="35">
        <f t="shared" si="567"/>
        <v>68.962787015043546</v>
      </c>
      <c r="AF207" s="35">
        <f t="shared" si="567"/>
        <v>16.653470572710479</v>
      </c>
      <c r="AG207" s="35">
        <f t="shared" si="567"/>
        <v>0</v>
      </c>
      <c r="AH207" s="35">
        <f t="shared" si="567"/>
        <v>0</v>
      </c>
      <c r="AI207" s="35">
        <f t="shared" si="567"/>
        <v>0</v>
      </c>
      <c r="AJ207" s="35">
        <f t="shared" si="567"/>
        <v>0</v>
      </c>
      <c r="AK207" s="1"/>
      <c r="AL207" s="35">
        <f t="shared" ref="AL207:AR207" si="568">AD207-BE207</f>
        <v>0.43025404015295265</v>
      </c>
      <c r="AM207" s="35">
        <f t="shared" si="568"/>
        <v>17.128694471289052</v>
      </c>
      <c r="AN207" s="35">
        <f t="shared" si="568"/>
        <v>5.3851895849377627</v>
      </c>
      <c r="AO207" s="35">
        <f t="shared" si="568"/>
        <v>0</v>
      </c>
      <c r="AP207" s="35">
        <f t="shared" si="568"/>
        <v>-17.573723327739152</v>
      </c>
      <c r="AQ207" s="35">
        <f t="shared" si="568"/>
        <v>0</v>
      </c>
      <c r="AR207" s="35">
        <f t="shared" si="568"/>
        <v>-5.3704147686406145</v>
      </c>
      <c r="AS207" s="1"/>
      <c r="AT207" s="1"/>
      <c r="AU207" s="1"/>
      <c r="AV207" s="1"/>
      <c r="AW207" s="36">
        <v>582</v>
      </c>
      <c r="AX207" s="36">
        <v>2162</v>
      </c>
      <c r="AY207" s="36">
        <v>470</v>
      </c>
      <c r="AZ207" s="36">
        <v>0</v>
      </c>
      <c r="BA207" s="36">
        <v>733</v>
      </c>
      <c r="BB207" s="36">
        <v>0</v>
      </c>
      <c r="BC207" s="36">
        <v>224</v>
      </c>
      <c r="BD207" s="1"/>
      <c r="BE207" s="35">
        <f t="shared" ref="BE207:BK207" si="569">(AW207/SUM($AW207:$BC207))*100</f>
        <v>13.953488372093023</v>
      </c>
      <c r="BF207" s="35">
        <f t="shared" si="569"/>
        <v>51.834092543754494</v>
      </c>
      <c r="BG207" s="35">
        <f t="shared" si="569"/>
        <v>11.268280987772716</v>
      </c>
      <c r="BH207" s="35">
        <f t="shared" si="569"/>
        <v>0</v>
      </c>
      <c r="BI207" s="35">
        <f t="shared" si="569"/>
        <v>17.573723327739152</v>
      </c>
      <c r="BJ207" s="35">
        <f t="shared" si="569"/>
        <v>0</v>
      </c>
      <c r="BK207" s="35">
        <f t="shared" si="569"/>
        <v>5.3704147686406145</v>
      </c>
      <c r="BL207" s="1"/>
    </row>
    <row r="208" spans="1:64" ht="13">
      <c r="A208" s="28" t="s">
        <v>225</v>
      </c>
      <c r="B208" s="62" t="str">
        <f>INDEX([1]Sheet2!$B:$B,MATCH(C208,[1]Sheet2!$A:$A,0))</f>
        <v>E05000095</v>
      </c>
      <c r="C208" s="28" t="s">
        <v>236</v>
      </c>
      <c r="D208" s="49"/>
      <c r="E208" s="30">
        <v>3</v>
      </c>
      <c r="F208" s="38"/>
      <c r="G208" s="31">
        <v>3</v>
      </c>
      <c r="H208" s="38"/>
      <c r="I208" s="32"/>
      <c r="J208" s="32"/>
      <c r="K208" s="32"/>
      <c r="L208" s="32"/>
      <c r="M208" s="10"/>
      <c r="N208" s="10"/>
      <c r="O208" s="61">
        <v>2</v>
      </c>
      <c r="P208" s="61">
        <v>1</v>
      </c>
      <c r="Q208" s="10"/>
      <c r="R208" s="10"/>
      <c r="S208" s="10"/>
      <c r="T208" s="10"/>
      <c r="U208" s="1"/>
      <c r="V208" s="28">
        <v>615</v>
      </c>
      <c r="W208" s="28">
        <v>2129</v>
      </c>
      <c r="X208" s="28">
        <v>610</v>
      </c>
      <c r="Y208" s="33"/>
      <c r="Z208" s="28">
        <v>499</v>
      </c>
      <c r="AA208" s="34"/>
      <c r="AB208" s="34"/>
      <c r="AC208" s="1"/>
      <c r="AD208" s="35">
        <f t="shared" ref="AD208:AJ208" si="570">(V208/SUM($V208:$AB208))*100</f>
        <v>15.9615883726966</v>
      </c>
      <c r="AE208" s="35">
        <f t="shared" si="570"/>
        <v>55.25564495198546</v>
      </c>
      <c r="AF208" s="35">
        <f t="shared" si="570"/>
        <v>15.831819361536464</v>
      </c>
      <c r="AG208" s="35">
        <f t="shared" si="570"/>
        <v>0</v>
      </c>
      <c r="AH208" s="35">
        <f t="shared" si="570"/>
        <v>12.950947313781469</v>
      </c>
      <c r="AI208" s="35">
        <f t="shared" si="570"/>
        <v>0</v>
      </c>
      <c r="AJ208" s="35">
        <f t="shared" si="570"/>
        <v>0</v>
      </c>
      <c r="AK208" s="1"/>
      <c r="AL208" s="35">
        <f t="shared" ref="AL208:AR208" si="571">AD208-BE208</f>
        <v>4.492516207748146</v>
      </c>
      <c r="AM208" s="35">
        <f t="shared" si="571"/>
        <v>19.121624333428763</v>
      </c>
      <c r="AN208" s="35">
        <f t="shared" si="571"/>
        <v>-16.565087854958382</v>
      </c>
      <c r="AO208" s="35">
        <f t="shared" si="571"/>
        <v>0</v>
      </c>
      <c r="AP208" s="35">
        <f t="shared" si="571"/>
        <v>-7.0490526862185305</v>
      </c>
      <c r="AQ208" s="35">
        <f t="shared" si="571"/>
        <v>0</v>
      </c>
      <c r="AR208" s="35">
        <f t="shared" si="571"/>
        <v>0</v>
      </c>
      <c r="AS208" s="1"/>
      <c r="AT208" s="1"/>
      <c r="AU208" s="1"/>
      <c r="AV208" s="1"/>
      <c r="AW208" s="36">
        <v>445</v>
      </c>
      <c r="AX208" s="36">
        <v>1402</v>
      </c>
      <c r="AY208" s="36">
        <v>1257</v>
      </c>
      <c r="AZ208" s="36">
        <v>0</v>
      </c>
      <c r="BA208" s="36">
        <v>776</v>
      </c>
      <c r="BB208" s="36">
        <v>0</v>
      </c>
      <c r="BC208" s="36">
        <v>0</v>
      </c>
      <c r="BD208" s="1"/>
      <c r="BE208" s="35">
        <f t="shared" ref="BE208:BK208" si="572">(AW208/SUM($AW208:$BC208))*100</f>
        <v>11.469072164948454</v>
      </c>
      <c r="BF208" s="35">
        <f t="shared" si="572"/>
        <v>36.134020618556697</v>
      </c>
      <c r="BG208" s="35">
        <f t="shared" si="572"/>
        <v>32.396907216494846</v>
      </c>
      <c r="BH208" s="35">
        <f t="shared" si="572"/>
        <v>0</v>
      </c>
      <c r="BI208" s="35">
        <f t="shared" si="572"/>
        <v>20</v>
      </c>
      <c r="BJ208" s="35">
        <f t="shared" si="572"/>
        <v>0</v>
      </c>
      <c r="BK208" s="35">
        <f t="shared" si="572"/>
        <v>0</v>
      </c>
      <c r="BL208" s="1"/>
    </row>
    <row r="209" spans="1:64" ht="13">
      <c r="A209" s="28" t="s">
        <v>225</v>
      </c>
      <c r="B209" s="62" t="str">
        <f>INDEX([1]Sheet2!$B:$B,MATCH(C209,[1]Sheet2!$A:$A,0))</f>
        <v>E05000096</v>
      </c>
      <c r="C209" s="28" t="s">
        <v>237</v>
      </c>
      <c r="D209" s="49"/>
      <c r="E209" s="30">
        <v>3</v>
      </c>
      <c r="F209" s="38"/>
      <c r="G209" s="31">
        <v>3</v>
      </c>
      <c r="H209" s="38"/>
      <c r="I209" s="32"/>
      <c r="J209" s="32"/>
      <c r="K209" s="32"/>
      <c r="L209" s="32"/>
      <c r="M209" s="10"/>
      <c r="N209" s="10"/>
      <c r="O209" s="61">
        <v>3</v>
      </c>
      <c r="P209" s="10"/>
      <c r="Q209" s="10"/>
      <c r="R209" s="10"/>
      <c r="S209" s="10"/>
      <c r="T209" s="10"/>
      <c r="U209" s="1"/>
      <c r="V209" s="28">
        <v>1244</v>
      </c>
      <c r="W209" s="28">
        <v>2055</v>
      </c>
      <c r="X209" s="33"/>
      <c r="Y209" s="33"/>
      <c r="Z209" s="28">
        <v>383</v>
      </c>
      <c r="AA209" s="34"/>
      <c r="AB209" s="34"/>
      <c r="AC209" s="1"/>
      <c r="AD209" s="35">
        <f t="shared" ref="AD209:AJ209" si="573">(V209/SUM($V209:$AB209))*100</f>
        <v>33.785985877240634</v>
      </c>
      <c r="AE209" s="35">
        <f t="shared" si="573"/>
        <v>55.81205866376969</v>
      </c>
      <c r="AF209" s="35">
        <f t="shared" si="573"/>
        <v>0</v>
      </c>
      <c r="AG209" s="35">
        <f t="shared" si="573"/>
        <v>0</v>
      </c>
      <c r="AH209" s="35">
        <f t="shared" si="573"/>
        <v>10.401955458989679</v>
      </c>
      <c r="AI209" s="35">
        <f t="shared" si="573"/>
        <v>0</v>
      </c>
      <c r="AJ209" s="35">
        <f t="shared" si="573"/>
        <v>0</v>
      </c>
      <c r="AK209" s="1"/>
      <c r="AL209" s="35">
        <f t="shared" ref="AL209:AR209" si="574">AD209-BE209</f>
        <v>-8.2646133238246122</v>
      </c>
      <c r="AM209" s="35">
        <f t="shared" si="574"/>
        <v>10.698876240334272</v>
      </c>
      <c r="AN209" s="35">
        <f t="shared" si="574"/>
        <v>-5.8322237017310252</v>
      </c>
      <c r="AO209" s="35">
        <f t="shared" si="574"/>
        <v>0</v>
      </c>
      <c r="AP209" s="35">
        <f t="shared" si="574"/>
        <v>3.3979607852213709</v>
      </c>
      <c r="AQ209" s="35">
        <f t="shared" si="574"/>
        <v>0</v>
      </c>
      <c r="AR209" s="35">
        <f t="shared" si="574"/>
        <v>0</v>
      </c>
      <c r="AS209" s="1"/>
      <c r="AT209" s="1"/>
      <c r="AU209" s="1"/>
      <c r="AV209" s="1"/>
      <c r="AW209" s="36">
        <v>1579</v>
      </c>
      <c r="AX209" s="36">
        <v>1694</v>
      </c>
      <c r="AY209" s="36">
        <v>219</v>
      </c>
      <c r="AZ209" s="36">
        <v>0</v>
      </c>
      <c r="BA209" s="36">
        <v>263</v>
      </c>
      <c r="BB209" s="36">
        <v>0</v>
      </c>
      <c r="BC209" s="36">
        <v>0</v>
      </c>
      <c r="BD209" s="1"/>
      <c r="BE209" s="35">
        <f t="shared" ref="BE209:BK209" si="575">(AW209/SUM($AW209:$BC209))*100</f>
        <v>42.050599201065246</v>
      </c>
      <c r="BF209" s="35">
        <f t="shared" si="575"/>
        <v>45.113182423435418</v>
      </c>
      <c r="BG209" s="35">
        <f t="shared" si="575"/>
        <v>5.8322237017310252</v>
      </c>
      <c r="BH209" s="35">
        <f t="shared" si="575"/>
        <v>0</v>
      </c>
      <c r="BI209" s="35">
        <f t="shared" si="575"/>
        <v>7.0039946737683083</v>
      </c>
      <c r="BJ209" s="35">
        <f t="shared" si="575"/>
        <v>0</v>
      </c>
      <c r="BK209" s="35">
        <f t="shared" si="575"/>
        <v>0</v>
      </c>
      <c r="BL209" s="1"/>
    </row>
    <row r="210" spans="1:64" ht="13">
      <c r="A210" s="28" t="s">
        <v>225</v>
      </c>
      <c r="B210" s="62" t="str">
        <f>INDEX([1]Sheet2!$B:$B,MATCH(C210,[1]Sheet2!$A:$A,0))</f>
        <v>E07000123</v>
      </c>
      <c r="C210" s="28" t="s">
        <v>238</v>
      </c>
      <c r="D210" s="49"/>
      <c r="E210" s="30">
        <v>3</v>
      </c>
      <c r="F210" s="38"/>
      <c r="G210" s="31">
        <v>3</v>
      </c>
      <c r="H210" s="38"/>
      <c r="I210" s="32"/>
      <c r="J210" s="32"/>
      <c r="K210" s="32"/>
      <c r="L210" s="32"/>
      <c r="M210" s="10"/>
      <c r="N210" s="10"/>
      <c r="O210" s="61">
        <v>3</v>
      </c>
      <c r="P210" s="10"/>
      <c r="Q210" s="10"/>
      <c r="R210" s="10"/>
      <c r="S210" s="10"/>
      <c r="T210" s="10"/>
      <c r="U210" s="1"/>
      <c r="V210" s="28">
        <v>1541</v>
      </c>
      <c r="W210" s="28">
        <v>2423</v>
      </c>
      <c r="X210" s="28">
        <v>341</v>
      </c>
      <c r="Y210" s="33"/>
      <c r="Z210" s="33"/>
      <c r="AA210" s="28">
        <v>172</v>
      </c>
      <c r="AB210" s="34"/>
      <c r="AC210" s="1"/>
      <c r="AD210" s="35">
        <f t="shared" ref="AD210:AJ210" si="576">(V210/SUM($V210:$AB210))*100</f>
        <v>34.420370784007147</v>
      </c>
      <c r="AE210" s="35">
        <f t="shared" si="576"/>
        <v>54.121063211972299</v>
      </c>
      <c r="AF210" s="35">
        <f t="shared" si="576"/>
        <v>7.6167076167076173</v>
      </c>
      <c r="AG210" s="35">
        <f t="shared" si="576"/>
        <v>0</v>
      </c>
      <c r="AH210" s="35">
        <f t="shared" si="576"/>
        <v>0</v>
      </c>
      <c r="AI210" s="35">
        <f t="shared" si="576"/>
        <v>3.8418583873129326</v>
      </c>
      <c r="AJ210" s="35">
        <f t="shared" si="576"/>
        <v>0</v>
      </c>
      <c r="AK210" s="1"/>
      <c r="AL210" s="35">
        <f t="shared" ref="AL210:AR210" si="577">AD210-BE210</f>
        <v>0.50113087901902276</v>
      </c>
      <c r="AM210" s="35">
        <f t="shared" si="577"/>
        <v>13.455980076580374</v>
      </c>
      <c r="AN210" s="35">
        <f t="shared" si="577"/>
        <v>1.4409356452111801</v>
      </c>
      <c r="AO210" s="35">
        <f t="shared" si="577"/>
        <v>-8.1947743467933485</v>
      </c>
      <c r="AP210" s="35">
        <f t="shared" si="577"/>
        <v>-7.5296912114014249</v>
      </c>
      <c r="AQ210" s="35">
        <f t="shared" si="577"/>
        <v>3.8418583873129326</v>
      </c>
      <c r="AR210" s="35">
        <f t="shared" si="577"/>
        <v>-3.5154394299287413</v>
      </c>
      <c r="AS210" s="1"/>
      <c r="AT210" s="1"/>
      <c r="AU210" s="1"/>
      <c r="AV210" s="1"/>
      <c r="AW210" s="36">
        <v>1428</v>
      </c>
      <c r="AX210" s="36">
        <v>1712</v>
      </c>
      <c r="AY210" s="36">
        <v>260</v>
      </c>
      <c r="AZ210" s="36">
        <v>345</v>
      </c>
      <c r="BA210" s="36">
        <v>317</v>
      </c>
      <c r="BB210" s="36">
        <v>0</v>
      </c>
      <c r="BC210" s="36">
        <v>148</v>
      </c>
      <c r="BD210" s="1"/>
      <c r="BE210" s="35">
        <f t="shared" ref="BE210:BK210" si="578">(AW210/SUM($AW210:$BC210))*100</f>
        <v>33.919239904988125</v>
      </c>
      <c r="BF210" s="35">
        <f t="shared" si="578"/>
        <v>40.665083135391924</v>
      </c>
      <c r="BG210" s="35">
        <f t="shared" si="578"/>
        <v>6.1757719714964372</v>
      </c>
      <c r="BH210" s="35">
        <f t="shared" si="578"/>
        <v>8.1947743467933485</v>
      </c>
      <c r="BI210" s="35">
        <f t="shared" si="578"/>
        <v>7.5296912114014249</v>
      </c>
      <c r="BJ210" s="35">
        <f t="shared" si="578"/>
        <v>0</v>
      </c>
      <c r="BK210" s="35">
        <f t="shared" si="578"/>
        <v>3.5154394299287413</v>
      </c>
      <c r="BL210" s="1"/>
    </row>
    <row r="211" spans="1:64" ht="13">
      <c r="A211" s="28" t="s">
        <v>225</v>
      </c>
      <c r="B211" s="62" t="str">
        <f>INDEX([1]Sheet2!$B:$B,MATCH(C211,[1]Sheet2!$A:$A,0))</f>
        <v>E05000098</v>
      </c>
      <c r="C211" s="28" t="s">
        <v>239</v>
      </c>
      <c r="D211" s="49"/>
      <c r="E211" s="30">
        <v>3</v>
      </c>
      <c r="F211" s="38"/>
      <c r="G211" s="31">
        <v>3</v>
      </c>
      <c r="H211" s="38"/>
      <c r="I211" s="32"/>
      <c r="J211" s="32"/>
      <c r="K211" s="32"/>
      <c r="L211" s="32"/>
      <c r="M211" s="10"/>
      <c r="N211" s="10"/>
      <c r="O211" s="61">
        <v>3</v>
      </c>
      <c r="P211" s="10"/>
      <c r="Q211" s="10"/>
      <c r="R211" s="10"/>
      <c r="S211" s="10"/>
      <c r="T211" s="10"/>
      <c r="U211" s="1"/>
      <c r="V211" s="28">
        <v>700</v>
      </c>
      <c r="W211" s="28">
        <v>1862</v>
      </c>
      <c r="X211" s="28">
        <v>1005</v>
      </c>
      <c r="Y211" s="33"/>
      <c r="Z211" s="28">
        <v>507</v>
      </c>
      <c r="AA211" s="34"/>
      <c r="AB211" s="28">
        <v>626</v>
      </c>
      <c r="AC211" s="1"/>
      <c r="AD211" s="35">
        <f t="shared" ref="AD211:AJ211" si="579">(V211/SUM($V211:$AB211))*100</f>
        <v>14.893617021276595</v>
      </c>
      <c r="AE211" s="35">
        <f t="shared" si="579"/>
        <v>39.617021276595743</v>
      </c>
      <c r="AF211" s="35">
        <f t="shared" si="579"/>
        <v>21.382978723404257</v>
      </c>
      <c r="AG211" s="35">
        <f t="shared" si="579"/>
        <v>0</v>
      </c>
      <c r="AH211" s="35">
        <f t="shared" si="579"/>
        <v>10.787234042553191</v>
      </c>
      <c r="AI211" s="35">
        <f t="shared" si="579"/>
        <v>0</v>
      </c>
      <c r="AJ211" s="35">
        <f t="shared" si="579"/>
        <v>13.319148936170214</v>
      </c>
      <c r="AK211" s="1"/>
      <c r="AL211" s="35">
        <f t="shared" ref="AL211:AR211" si="580">AD211-BE211</f>
        <v>-4.7850978381611551</v>
      </c>
      <c r="AM211" s="35">
        <f t="shared" si="580"/>
        <v>-3.7313722977014478</v>
      </c>
      <c r="AN211" s="35">
        <f t="shared" si="580"/>
        <v>3.2353883619584742</v>
      </c>
      <c r="AO211" s="35">
        <f t="shared" si="580"/>
        <v>0</v>
      </c>
      <c r="AP211" s="35">
        <f t="shared" si="580"/>
        <v>-8.0380671622660884</v>
      </c>
      <c r="AQ211" s="35">
        <f t="shared" si="580"/>
        <v>0</v>
      </c>
      <c r="AR211" s="35">
        <f t="shared" si="580"/>
        <v>13.319148936170214</v>
      </c>
      <c r="AS211" s="1"/>
      <c r="AT211" s="1"/>
      <c r="AU211" s="1"/>
      <c r="AV211" s="1"/>
      <c r="AW211" s="36">
        <v>784</v>
      </c>
      <c r="AX211" s="36">
        <v>1727</v>
      </c>
      <c r="AY211" s="36">
        <v>723</v>
      </c>
      <c r="AZ211" s="36">
        <v>0</v>
      </c>
      <c r="BA211" s="36">
        <v>750</v>
      </c>
      <c r="BB211" s="36">
        <v>0</v>
      </c>
      <c r="BC211" s="36">
        <v>0</v>
      </c>
      <c r="BD211" s="1"/>
      <c r="BE211" s="35">
        <f t="shared" ref="BE211:BK211" si="581">(AW211/SUM($AW211:$BC211))*100</f>
        <v>19.678714859437751</v>
      </c>
      <c r="BF211" s="35">
        <f t="shared" si="581"/>
        <v>43.348393574297191</v>
      </c>
      <c r="BG211" s="35">
        <f t="shared" si="581"/>
        <v>18.147590361445783</v>
      </c>
      <c r="BH211" s="35">
        <f t="shared" si="581"/>
        <v>0</v>
      </c>
      <c r="BI211" s="35">
        <f t="shared" si="581"/>
        <v>18.825301204819279</v>
      </c>
      <c r="BJ211" s="35">
        <f t="shared" si="581"/>
        <v>0</v>
      </c>
      <c r="BK211" s="35">
        <f t="shared" si="581"/>
        <v>0</v>
      </c>
      <c r="BL211" s="1"/>
    </row>
    <row r="212" spans="1:64" ht="13">
      <c r="A212" s="28" t="s">
        <v>225</v>
      </c>
      <c r="B212" s="62" t="str">
        <f>INDEX([1]Sheet2!$B:$B,MATCH(C212,[1]Sheet2!$A:$A,0))</f>
        <v>E05000099</v>
      </c>
      <c r="C212" s="28" t="s">
        <v>214</v>
      </c>
      <c r="D212" s="49"/>
      <c r="E212" s="30">
        <v>3</v>
      </c>
      <c r="F212" s="38"/>
      <c r="G212" s="31">
        <v>3</v>
      </c>
      <c r="H212" s="38"/>
      <c r="I212" s="32"/>
      <c r="J212" s="32"/>
      <c r="K212" s="32"/>
      <c r="L212" s="32"/>
      <c r="M212" s="10"/>
      <c r="N212" s="10"/>
      <c r="O212" s="61">
        <v>3</v>
      </c>
      <c r="P212" s="10"/>
      <c r="Q212" s="10"/>
      <c r="R212" s="10"/>
      <c r="S212" s="10"/>
      <c r="T212" s="10"/>
      <c r="U212" s="1"/>
      <c r="V212" s="28">
        <v>1902</v>
      </c>
      <c r="W212" s="28">
        <v>2211</v>
      </c>
      <c r="X212" s="28">
        <v>359</v>
      </c>
      <c r="Y212" s="33"/>
      <c r="Z212" s="28">
        <v>318</v>
      </c>
      <c r="AA212" s="34"/>
      <c r="AB212" s="34"/>
      <c r="AC212" s="1"/>
      <c r="AD212" s="35">
        <f t="shared" ref="AD212:AJ212" si="582">(V212/SUM($V212:$AB212))*100</f>
        <v>39.707724425887264</v>
      </c>
      <c r="AE212" s="35">
        <f t="shared" si="582"/>
        <v>46.158663883089766</v>
      </c>
      <c r="AF212" s="35">
        <f t="shared" si="582"/>
        <v>7.494780793319415</v>
      </c>
      <c r="AG212" s="35">
        <f t="shared" si="582"/>
        <v>0</v>
      </c>
      <c r="AH212" s="35">
        <f t="shared" si="582"/>
        <v>6.6388308977035484</v>
      </c>
      <c r="AI212" s="35">
        <f t="shared" si="582"/>
        <v>0</v>
      </c>
      <c r="AJ212" s="35">
        <f t="shared" si="582"/>
        <v>0</v>
      </c>
      <c r="AK212" s="1"/>
      <c r="AL212" s="35">
        <f t="shared" ref="AL212:AR212" si="583">AD212-BE212</f>
        <v>2.137668381051391</v>
      </c>
      <c r="AM212" s="35">
        <f t="shared" si="583"/>
        <v>3.8448128022250785</v>
      </c>
      <c r="AN212" s="35">
        <f t="shared" si="583"/>
        <v>2.4507455651368693</v>
      </c>
      <c r="AO212" s="35">
        <f t="shared" si="583"/>
        <v>-8.4267413931144919</v>
      </c>
      <c r="AP212" s="35">
        <f t="shared" si="583"/>
        <v>-6.4853552988539676E-3</v>
      </c>
      <c r="AQ212" s="35">
        <f t="shared" si="583"/>
        <v>0</v>
      </c>
      <c r="AR212" s="35">
        <f t="shared" si="583"/>
        <v>0</v>
      </c>
      <c r="AS212" s="1"/>
      <c r="AT212" s="1"/>
      <c r="AU212" s="1"/>
      <c r="AV212" s="1"/>
      <c r="AW212" s="36">
        <v>1877</v>
      </c>
      <c r="AX212" s="36">
        <v>2114</v>
      </c>
      <c r="AY212" s="36">
        <v>252</v>
      </c>
      <c r="AZ212" s="36">
        <v>421</v>
      </c>
      <c r="BA212" s="36">
        <v>332</v>
      </c>
      <c r="BB212" s="36">
        <v>0</v>
      </c>
      <c r="BC212" s="36">
        <v>0</v>
      </c>
      <c r="BD212" s="1"/>
      <c r="BE212" s="35">
        <f t="shared" ref="BE212:BK212" si="584">(AW212/SUM($AW212:$BC212))*100</f>
        <v>37.570056044835873</v>
      </c>
      <c r="BF212" s="35">
        <f t="shared" si="584"/>
        <v>42.313851080864687</v>
      </c>
      <c r="BG212" s="35">
        <f t="shared" si="584"/>
        <v>5.0440352281825458</v>
      </c>
      <c r="BH212" s="35">
        <f t="shared" si="584"/>
        <v>8.4267413931144919</v>
      </c>
      <c r="BI212" s="35">
        <f t="shared" si="584"/>
        <v>6.6453162530024024</v>
      </c>
      <c r="BJ212" s="35">
        <f t="shared" si="584"/>
        <v>0</v>
      </c>
      <c r="BK212" s="35">
        <f t="shared" si="584"/>
        <v>0</v>
      </c>
      <c r="BL212" s="1"/>
    </row>
    <row r="213" spans="1:64" ht="13">
      <c r="A213" s="28" t="s">
        <v>225</v>
      </c>
      <c r="B213" s="62" t="str">
        <f>INDEX([1]Sheet2!$B:$B,MATCH(C213,[1]Sheet2!$A:$A,0))</f>
        <v>E05000100</v>
      </c>
      <c r="C213" s="28" t="s">
        <v>240</v>
      </c>
      <c r="D213" s="49"/>
      <c r="E213" s="30">
        <v>3</v>
      </c>
      <c r="F213" s="38"/>
      <c r="G213" s="31">
        <v>3</v>
      </c>
      <c r="H213" s="38"/>
      <c r="I213" s="32"/>
      <c r="J213" s="32"/>
      <c r="K213" s="32"/>
      <c r="L213" s="32"/>
      <c r="M213" s="10"/>
      <c r="N213" s="10"/>
      <c r="O213" s="61">
        <v>3</v>
      </c>
      <c r="P213" s="10"/>
      <c r="Q213" s="10"/>
      <c r="R213" s="10"/>
      <c r="S213" s="10"/>
      <c r="T213" s="10"/>
      <c r="U213" s="1"/>
      <c r="V213" s="28">
        <v>428</v>
      </c>
      <c r="W213" s="28">
        <v>3177</v>
      </c>
      <c r="X213" s="33"/>
      <c r="Y213" s="33"/>
      <c r="Z213" s="33"/>
      <c r="AA213" s="34"/>
      <c r="AB213" s="34"/>
      <c r="AC213" s="1"/>
      <c r="AD213" s="35">
        <f t="shared" ref="AD213:AJ213" si="585">(V213/SUM($V213:$AB213))*100</f>
        <v>11.872399445214979</v>
      </c>
      <c r="AE213" s="35">
        <f t="shared" si="585"/>
        <v>88.127600554785019</v>
      </c>
      <c r="AF213" s="35">
        <f t="shared" si="585"/>
        <v>0</v>
      </c>
      <c r="AG213" s="35">
        <f t="shared" si="585"/>
        <v>0</v>
      </c>
      <c r="AH213" s="35">
        <f t="shared" si="585"/>
        <v>0</v>
      </c>
      <c r="AI213" s="35">
        <f t="shared" si="585"/>
        <v>0</v>
      </c>
      <c r="AJ213" s="35">
        <f t="shared" si="585"/>
        <v>0</v>
      </c>
      <c r="AK213" s="1"/>
      <c r="AL213" s="35">
        <f t="shared" ref="AL213:AR213" si="586">AD213-BE213</f>
        <v>2.8385566504551552</v>
      </c>
      <c r="AM213" s="35">
        <f t="shared" si="586"/>
        <v>16.12978396089855</v>
      </c>
      <c r="AN213" s="35">
        <f t="shared" si="586"/>
        <v>-11.080786026200872</v>
      </c>
      <c r="AO213" s="35">
        <f t="shared" si="586"/>
        <v>0</v>
      </c>
      <c r="AP213" s="35">
        <f t="shared" si="586"/>
        <v>-7.8875545851528379</v>
      </c>
      <c r="AQ213" s="35">
        <f t="shared" si="586"/>
        <v>0</v>
      </c>
      <c r="AR213" s="35">
        <f t="shared" si="586"/>
        <v>0</v>
      </c>
      <c r="AS213" s="1"/>
      <c r="AT213" s="1"/>
      <c r="AU213" s="1"/>
      <c r="AV213" s="1"/>
      <c r="AW213" s="36">
        <v>331</v>
      </c>
      <c r="AX213" s="36">
        <v>2638</v>
      </c>
      <c r="AY213" s="36">
        <v>406</v>
      </c>
      <c r="AZ213" s="36">
        <v>0</v>
      </c>
      <c r="BA213" s="36">
        <v>289</v>
      </c>
      <c r="BB213" s="36">
        <v>0</v>
      </c>
      <c r="BC213" s="36">
        <v>0</v>
      </c>
      <c r="BD213" s="1"/>
      <c r="BE213" s="35">
        <f t="shared" ref="BE213:BK213" si="587">(AW213/SUM($AW213:$BC213))*100</f>
        <v>9.0338427947598241</v>
      </c>
      <c r="BF213" s="35">
        <f t="shared" si="587"/>
        <v>71.997816593886469</v>
      </c>
      <c r="BG213" s="35">
        <f t="shared" si="587"/>
        <v>11.080786026200872</v>
      </c>
      <c r="BH213" s="35">
        <f t="shared" si="587"/>
        <v>0</v>
      </c>
      <c r="BI213" s="35">
        <f t="shared" si="587"/>
        <v>7.8875545851528379</v>
      </c>
      <c r="BJ213" s="35">
        <f t="shared" si="587"/>
        <v>0</v>
      </c>
      <c r="BK213" s="35">
        <f t="shared" si="587"/>
        <v>0</v>
      </c>
      <c r="BL213" s="1"/>
    </row>
    <row r="214" spans="1:64" ht="13">
      <c r="A214" s="28" t="s">
        <v>225</v>
      </c>
      <c r="B214" s="62" t="str">
        <f>INDEX([1]Sheet2!$B:$B,MATCH(C214,[1]Sheet2!$A:$A,0))</f>
        <v>E05000101</v>
      </c>
      <c r="C214" s="28" t="s">
        <v>241</v>
      </c>
      <c r="D214" s="49"/>
      <c r="E214" s="30">
        <v>3</v>
      </c>
      <c r="F214" s="38"/>
      <c r="G214" s="31">
        <v>3</v>
      </c>
      <c r="H214" s="38"/>
      <c r="I214" s="32"/>
      <c r="J214" s="32"/>
      <c r="K214" s="32"/>
      <c r="L214" s="32"/>
      <c r="M214" s="10"/>
      <c r="N214" s="10"/>
      <c r="O214" s="61">
        <v>3</v>
      </c>
      <c r="P214" s="10"/>
      <c r="Q214" s="10"/>
      <c r="R214" s="10"/>
      <c r="S214" s="10"/>
      <c r="T214" s="10"/>
      <c r="U214" s="1"/>
      <c r="V214" s="28">
        <v>592</v>
      </c>
      <c r="W214" s="28">
        <v>2304</v>
      </c>
      <c r="X214" s="28">
        <v>1793</v>
      </c>
      <c r="Y214" s="33"/>
      <c r="Z214" s="28">
        <v>249</v>
      </c>
      <c r="AA214" s="34"/>
      <c r="AB214" s="34"/>
      <c r="AC214" s="1"/>
      <c r="AD214" s="35">
        <f t="shared" ref="AD214:AJ214" si="588">(V214/SUM($V214:$AB214))*100</f>
        <v>11.988659376265694</v>
      </c>
      <c r="AE214" s="35">
        <f t="shared" si="588"/>
        <v>46.658566221142159</v>
      </c>
      <c r="AF214" s="35">
        <f t="shared" si="588"/>
        <v>36.310247063588498</v>
      </c>
      <c r="AG214" s="35">
        <f t="shared" si="588"/>
        <v>0</v>
      </c>
      <c r="AH214" s="35">
        <f t="shared" si="588"/>
        <v>5.0425273390036454</v>
      </c>
      <c r="AI214" s="35">
        <f t="shared" si="588"/>
        <v>0</v>
      </c>
      <c r="AJ214" s="35">
        <f t="shared" si="588"/>
        <v>0</v>
      </c>
      <c r="AK214" s="1"/>
      <c r="AL214" s="35">
        <f t="shared" ref="AL214:AR214" si="589">AD214-BE214</f>
        <v>0.32270102522446997</v>
      </c>
      <c r="AM214" s="35">
        <f t="shared" si="589"/>
        <v>3.3521488815756513</v>
      </c>
      <c r="AN214" s="35">
        <f t="shared" si="589"/>
        <v>1.2273741354117007</v>
      </c>
      <c r="AO214" s="35">
        <f t="shared" si="589"/>
        <v>0</v>
      </c>
      <c r="AP214" s="35">
        <f t="shared" si="589"/>
        <v>-1.523558508850158</v>
      </c>
      <c r="AQ214" s="35">
        <f t="shared" si="589"/>
        <v>-3.3786655333616662</v>
      </c>
      <c r="AR214" s="35">
        <f t="shared" si="589"/>
        <v>0</v>
      </c>
      <c r="AS214" s="1"/>
      <c r="AT214" s="1"/>
      <c r="AU214" s="1"/>
      <c r="AV214" s="1"/>
      <c r="AW214" s="36">
        <v>549</v>
      </c>
      <c r="AX214" s="36">
        <v>2038</v>
      </c>
      <c r="AY214" s="36">
        <v>1651</v>
      </c>
      <c r="AZ214" s="36">
        <v>0</v>
      </c>
      <c r="BA214" s="36">
        <v>309</v>
      </c>
      <c r="BB214" s="36">
        <v>159</v>
      </c>
      <c r="BC214" s="36">
        <v>0</v>
      </c>
      <c r="BD214" s="1"/>
      <c r="BE214" s="35">
        <f t="shared" ref="BE214:BK214" si="590">(AW214/SUM($AW214:$BC214))*100</f>
        <v>11.665958351041224</v>
      </c>
      <c r="BF214" s="35">
        <f t="shared" si="590"/>
        <v>43.306417339566508</v>
      </c>
      <c r="BG214" s="35">
        <f t="shared" si="590"/>
        <v>35.082872928176798</v>
      </c>
      <c r="BH214" s="35">
        <f t="shared" si="590"/>
        <v>0</v>
      </c>
      <c r="BI214" s="35">
        <f t="shared" si="590"/>
        <v>6.5660858478538033</v>
      </c>
      <c r="BJ214" s="35">
        <f t="shared" si="590"/>
        <v>3.3786655333616662</v>
      </c>
      <c r="BK214" s="35">
        <f t="shared" si="590"/>
        <v>0</v>
      </c>
      <c r="BL214" s="1"/>
    </row>
    <row r="215" spans="1:64" ht="13">
      <c r="A215" s="28" t="s">
        <v>225</v>
      </c>
      <c r="B215" s="62" t="str">
        <f>INDEX([1]Sheet2!$B:$B,MATCH(C215,[1]Sheet2!$A:$A,0))</f>
        <v>E05000102</v>
      </c>
      <c r="C215" s="28" t="s">
        <v>242</v>
      </c>
      <c r="D215" s="49"/>
      <c r="E215" s="30">
        <v>3</v>
      </c>
      <c r="F215" s="38"/>
      <c r="G215" s="31">
        <v>3</v>
      </c>
      <c r="H215" s="38"/>
      <c r="I215" s="32"/>
      <c r="J215" s="32"/>
      <c r="K215" s="32"/>
      <c r="L215" s="32"/>
      <c r="M215" s="10"/>
      <c r="N215" s="10"/>
      <c r="O215" s="61">
        <v>3</v>
      </c>
      <c r="P215" s="10"/>
      <c r="Q215" s="10"/>
      <c r="R215" s="10"/>
      <c r="S215" s="10"/>
      <c r="T215" s="10"/>
      <c r="U215" s="1"/>
      <c r="V215" s="28">
        <v>949</v>
      </c>
      <c r="W215" s="28">
        <v>2651</v>
      </c>
      <c r="X215" s="28">
        <v>415</v>
      </c>
      <c r="Y215" s="33"/>
      <c r="Z215" s="28">
        <v>450</v>
      </c>
      <c r="AA215" s="34"/>
      <c r="AB215" s="34"/>
      <c r="AC215" s="1"/>
      <c r="AD215" s="35">
        <f t="shared" ref="AD215:AJ215" si="591">(V215/SUM($V215:$AB215))*100</f>
        <v>21.254199328107504</v>
      </c>
      <c r="AE215" s="35">
        <f t="shared" si="591"/>
        <v>59.372900335946241</v>
      </c>
      <c r="AF215" s="35">
        <f t="shared" si="591"/>
        <v>9.2945128779395301</v>
      </c>
      <c r="AG215" s="35">
        <f t="shared" si="591"/>
        <v>0</v>
      </c>
      <c r="AH215" s="35">
        <f t="shared" si="591"/>
        <v>10.078387458006718</v>
      </c>
      <c r="AI215" s="35">
        <f t="shared" si="591"/>
        <v>0</v>
      </c>
      <c r="AJ215" s="35">
        <f t="shared" si="591"/>
        <v>0</v>
      </c>
      <c r="AK215" s="1"/>
      <c r="AL215" s="35">
        <f t="shared" ref="AL215:AR215" si="592">AD215-BE215</f>
        <v>0.80307150855863085</v>
      </c>
      <c r="AM215" s="35">
        <f t="shared" si="592"/>
        <v>3.0571108622620358</v>
      </c>
      <c r="AN215" s="35">
        <f t="shared" si="592"/>
        <v>-3.2869407561456825</v>
      </c>
      <c r="AO215" s="35">
        <f t="shared" si="592"/>
        <v>0</v>
      </c>
      <c r="AP215" s="35">
        <f t="shared" si="592"/>
        <v>-0.57324161467498591</v>
      </c>
      <c r="AQ215" s="35">
        <f t="shared" si="592"/>
        <v>0</v>
      </c>
      <c r="AR215" s="35">
        <f t="shared" si="592"/>
        <v>0</v>
      </c>
      <c r="AS215" s="1"/>
      <c r="AT215" s="1"/>
      <c r="AU215" s="1"/>
      <c r="AV215" s="1"/>
      <c r="AW215" s="36">
        <v>816</v>
      </c>
      <c r="AX215" s="36">
        <v>2247</v>
      </c>
      <c r="AY215" s="36">
        <v>502</v>
      </c>
      <c r="AZ215" s="36">
        <v>0</v>
      </c>
      <c r="BA215" s="36">
        <v>425</v>
      </c>
      <c r="BB215" s="36">
        <v>0</v>
      </c>
      <c r="BC215" s="36">
        <v>0</v>
      </c>
      <c r="BD215" s="1"/>
      <c r="BE215" s="35">
        <f t="shared" ref="BE215:BK215" si="593">(AW215/SUM($AW215:$BC215))*100</f>
        <v>20.451127819548873</v>
      </c>
      <c r="BF215" s="35">
        <f t="shared" si="593"/>
        <v>56.315789473684205</v>
      </c>
      <c r="BG215" s="35">
        <f t="shared" si="593"/>
        <v>12.581453634085213</v>
      </c>
      <c r="BH215" s="35">
        <f t="shared" si="593"/>
        <v>0</v>
      </c>
      <c r="BI215" s="35">
        <f t="shared" si="593"/>
        <v>10.651629072681704</v>
      </c>
      <c r="BJ215" s="35">
        <f t="shared" si="593"/>
        <v>0</v>
      </c>
      <c r="BK215" s="35">
        <f t="shared" si="593"/>
        <v>0</v>
      </c>
      <c r="BL215" s="1"/>
    </row>
    <row r="216" spans="1:64" ht="13">
      <c r="A216" s="28" t="s">
        <v>225</v>
      </c>
      <c r="B216" s="62" t="str">
        <f>INDEX([1]Sheet2!$B:$B,MATCH(C216,[1]Sheet2!$A:$A,0))</f>
        <v>E05000103</v>
      </c>
      <c r="C216" s="28" t="s">
        <v>243</v>
      </c>
      <c r="D216" s="49"/>
      <c r="E216" s="30">
        <v>3</v>
      </c>
      <c r="F216" s="38"/>
      <c r="G216" s="31">
        <v>3</v>
      </c>
      <c r="H216" s="38"/>
      <c r="I216" s="32"/>
      <c r="J216" s="32"/>
      <c r="K216" s="32"/>
      <c r="L216" s="32"/>
      <c r="M216" s="10"/>
      <c r="N216" s="10"/>
      <c r="O216" s="61">
        <v>3</v>
      </c>
      <c r="P216" s="10"/>
      <c r="Q216" s="10"/>
      <c r="R216" s="10"/>
      <c r="S216" s="10"/>
      <c r="T216" s="10"/>
      <c r="U216" s="1"/>
      <c r="V216" s="28">
        <v>730</v>
      </c>
      <c r="W216" s="28">
        <v>1953</v>
      </c>
      <c r="X216" s="28">
        <v>282</v>
      </c>
      <c r="Y216" s="28">
        <v>116</v>
      </c>
      <c r="Z216" s="33"/>
      <c r="AA216" s="34"/>
      <c r="AB216" s="34"/>
      <c r="AC216" s="1"/>
      <c r="AD216" s="35">
        <f t="shared" ref="AD216:AJ216" si="594">(V216/SUM($V216:$AB216))*100</f>
        <v>23.693605972086985</v>
      </c>
      <c r="AE216" s="35">
        <f t="shared" si="594"/>
        <v>63.388510223953261</v>
      </c>
      <c r="AF216" s="35">
        <f t="shared" si="594"/>
        <v>9.1528724440116846</v>
      </c>
      <c r="AG216" s="35">
        <f t="shared" si="594"/>
        <v>3.7650113599480686</v>
      </c>
      <c r="AH216" s="35">
        <f t="shared" si="594"/>
        <v>0</v>
      </c>
      <c r="AI216" s="35">
        <f t="shared" si="594"/>
        <v>0</v>
      </c>
      <c r="AJ216" s="35">
        <f t="shared" si="594"/>
        <v>0</v>
      </c>
      <c r="AK216" s="1"/>
      <c r="AL216" s="35">
        <f t="shared" ref="AL216:AR216" si="595">AD216-BE216</f>
        <v>4.8153569980787765</v>
      </c>
      <c r="AM216" s="35">
        <f t="shared" si="595"/>
        <v>13.238031427783632</v>
      </c>
      <c r="AN216" s="35">
        <f t="shared" si="595"/>
        <v>1.4705549346842872E-2</v>
      </c>
      <c r="AO216" s="35">
        <f t="shared" si="595"/>
        <v>-8.4648108014746395</v>
      </c>
      <c r="AP216" s="35">
        <f t="shared" si="595"/>
        <v>-9.60328317373461</v>
      </c>
      <c r="AQ216" s="35">
        <f t="shared" si="595"/>
        <v>0</v>
      </c>
      <c r="AR216" s="35">
        <f t="shared" si="595"/>
        <v>0</v>
      </c>
      <c r="AS216" s="1"/>
      <c r="AT216" s="1"/>
      <c r="AU216" s="1"/>
      <c r="AV216" s="1"/>
      <c r="AW216" s="36">
        <v>690</v>
      </c>
      <c r="AX216" s="36">
        <v>1833</v>
      </c>
      <c r="AY216" s="36">
        <v>334</v>
      </c>
      <c r="AZ216" s="36">
        <v>447</v>
      </c>
      <c r="BA216" s="36">
        <v>351</v>
      </c>
      <c r="BB216" s="36">
        <v>0</v>
      </c>
      <c r="BC216" s="36">
        <v>0</v>
      </c>
      <c r="BD216" s="1"/>
      <c r="BE216" s="35">
        <f t="shared" ref="BE216:BK216" si="596">(AW216/SUM($AW216:$BC216))*100</f>
        <v>18.878248974008208</v>
      </c>
      <c r="BF216" s="35">
        <f t="shared" si="596"/>
        <v>50.150478796169629</v>
      </c>
      <c r="BG216" s="35">
        <f t="shared" si="596"/>
        <v>9.1381668946648418</v>
      </c>
      <c r="BH216" s="35">
        <f t="shared" si="596"/>
        <v>12.229822161422709</v>
      </c>
      <c r="BI216" s="35">
        <f t="shared" si="596"/>
        <v>9.60328317373461</v>
      </c>
      <c r="BJ216" s="35">
        <f t="shared" si="596"/>
        <v>0</v>
      </c>
      <c r="BK216" s="35">
        <f t="shared" si="596"/>
        <v>0</v>
      </c>
      <c r="BL216" s="1"/>
    </row>
    <row r="217" spans="1:64" ht="13">
      <c r="A217" s="28" t="s">
        <v>225</v>
      </c>
      <c r="B217" s="62" t="str">
        <f>INDEX([1]Sheet2!$B:$B,MATCH(C217,[1]Sheet2!$A:$A,0))</f>
        <v>E05000104</v>
      </c>
      <c r="C217" s="28" t="s">
        <v>244</v>
      </c>
      <c r="D217" s="49"/>
      <c r="E217" s="30">
        <v>3</v>
      </c>
      <c r="F217" s="38"/>
      <c r="G217" s="31">
        <v>3</v>
      </c>
      <c r="H217" s="38"/>
      <c r="I217" s="32"/>
      <c r="J217" s="32"/>
      <c r="K217" s="32"/>
      <c r="L217" s="32"/>
      <c r="M217" s="10"/>
      <c r="N217" s="10"/>
      <c r="O217" s="61">
        <v>3</v>
      </c>
      <c r="P217" s="10"/>
      <c r="Q217" s="10"/>
      <c r="R217" s="10"/>
      <c r="S217" s="10"/>
      <c r="T217" s="10"/>
      <c r="U217" s="1"/>
      <c r="V217" s="28">
        <v>768</v>
      </c>
      <c r="W217" s="28">
        <v>3210</v>
      </c>
      <c r="X217" s="28">
        <v>540</v>
      </c>
      <c r="Y217" s="33"/>
      <c r="Z217" s="28">
        <v>318</v>
      </c>
      <c r="AA217" s="34"/>
      <c r="AB217" s="34"/>
      <c r="AC217" s="1"/>
      <c r="AD217" s="35">
        <f t="shared" ref="AD217:AJ217" si="597">(V217/SUM($V217:$AB217))*100</f>
        <v>15.88089330024814</v>
      </c>
      <c r="AE217" s="35">
        <f t="shared" si="597"/>
        <v>66.377171215880892</v>
      </c>
      <c r="AF217" s="35">
        <f t="shared" si="597"/>
        <v>11.166253101736972</v>
      </c>
      <c r="AG217" s="35">
        <f t="shared" si="597"/>
        <v>0</v>
      </c>
      <c r="AH217" s="35">
        <f t="shared" si="597"/>
        <v>6.5756823821339943</v>
      </c>
      <c r="AI217" s="35">
        <f t="shared" si="597"/>
        <v>0</v>
      </c>
      <c r="AJ217" s="35">
        <f t="shared" si="597"/>
        <v>0</v>
      </c>
      <c r="AK217" s="1"/>
      <c r="AL217" s="35">
        <f t="shared" ref="AL217:AR217" si="598">AD217-BE217</f>
        <v>4.4827170084548271</v>
      </c>
      <c r="AM217" s="35">
        <f t="shared" si="598"/>
        <v>18.005482114708506</v>
      </c>
      <c r="AN217" s="35">
        <f t="shared" si="598"/>
        <v>-22.941432525705501</v>
      </c>
      <c r="AO217" s="35">
        <f t="shared" si="598"/>
        <v>0</v>
      </c>
      <c r="AP217" s="35">
        <f t="shared" si="598"/>
        <v>0.45323340254215783</v>
      </c>
      <c r="AQ217" s="35">
        <f t="shared" si="598"/>
        <v>0</v>
      </c>
      <c r="AR217" s="35">
        <f t="shared" si="598"/>
        <v>0</v>
      </c>
      <c r="AS217" s="1"/>
      <c r="AT217" s="1"/>
      <c r="AU217" s="1"/>
      <c r="AV217" s="1"/>
      <c r="AW217" s="36">
        <v>525</v>
      </c>
      <c r="AX217" s="36">
        <v>2228</v>
      </c>
      <c r="AY217" s="36">
        <v>1571</v>
      </c>
      <c r="AZ217" s="36">
        <v>0</v>
      </c>
      <c r="BA217" s="36">
        <v>282</v>
      </c>
      <c r="BB217" s="36">
        <v>0</v>
      </c>
      <c r="BC217" s="36">
        <v>0</v>
      </c>
      <c r="BD217" s="1"/>
      <c r="BE217" s="35">
        <f t="shared" ref="BE217:BK217" si="599">(AW217/SUM($AW217:$BC217))*100</f>
        <v>11.398176291793312</v>
      </c>
      <c r="BF217" s="35">
        <f t="shared" si="599"/>
        <v>48.371689101172386</v>
      </c>
      <c r="BG217" s="35">
        <f t="shared" si="599"/>
        <v>34.107685627442471</v>
      </c>
      <c r="BH217" s="35">
        <f t="shared" si="599"/>
        <v>0</v>
      </c>
      <c r="BI217" s="35">
        <f t="shared" si="599"/>
        <v>6.1224489795918364</v>
      </c>
      <c r="BJ217" s="35">
        <f t="shared" si="599"/>
        <v>0</v>
      </c>
      <c r="BK217" s="35">
        <f t="shared" si="599"/>
        <v>0</v>
      </c>
      <c r="BL217" s="1"/>
    </row>
    <row r="218" spans="1:64" ht="13">
      <c r="A218" s="28" t="s">
        <v>225</v>
      </c>
      <c r="B218" s="62" t="e">
        <f>INDEX([1]Sheet2!$B:$B,MATCH(C218,[1]Sheet2!$A:$A,0))</f>
        <v>#N/A</v>
      </c>
      <c r="C218" s="28" t="s">
        <v>245</v>
      </c>
      <c r="D218" s="49"/>
      <c r="E218" s="30">
        <v>3</v>
      </c>
      <c r="F218" s="38"/>
      <c r="G218" s="32"/>
      <c r="H218" s="38"/>
      <c r="I218" s="32"/>
      <c r="J218" s="32"/>
      <c r="K218" s="32"/>
      <c r="L218" s="32"/>
      <c r="M218" s="10"/>
      <c r="N218" s="10"/>
      <c r="O218" s="61"/>
      <c r="P218" s="10"/>
      <c r="Q218" s="10"/>
      <c r="R218" s="10"/>
      <c r="S218" s="10"/>
      <c r="T218" s="10"/>
      <c r="U218" s="1"/>
      <c r="V218" s="33"/>
      <c r="W218" s="33"/>
      <c r="X218" s="33"/>
      <c r="Y218" s="33"/>
      <c r="Z218" s="33"/>
      <c r="AA218" s="34"/>
      <c r="AB218" s="34"/>
      <c r="AC218" s="1"/>
      <c r="AD218" s="35" t="e">
        <f t="shared" ref="AD218:AJ218" si="600">(V218/SUM($V218:$AB218))*100</f>
        <v>#DIV/0!</v>
      </c>
      <c r="AE218" s="35" t="e">
        <f t="shared" si="600"/>
        <v>#DIV/0!</v>
      </c>
      <c r="AF218" s="35" t="e">
        <f t="shared" si="600"/>
        <v>#DIV/0!</v>
      </c>
      <c r="AG218" s="35" t="e">
        <f t="shared" si="600"/>
        <v>#DIV/0!</v>
      </c>
      <c r="AH218" s="35" t="e">
        <f t="shared" si="600"/>
        <v>#DIV/0!</v>
      </c>
      <c r="AI218" s="35" t="e">
        <f t="shared" si="600"/>
        <v>#DIV/0!</v>
      </c>
      <c r="AJ218" s="35" t="e">
        <f t="shared" si="600"/>
        <v>#DIV/0!</v>
      </c>
      <c r="AK218" s="1"/>
      <c r="AL218" s="35" t="e">
        <f t="shared" ref="AL218:AR218" si="601">AD218-BE218</f>
        <v>#DIV/0!</v>
      </c>
      <c r="AM218" s="35" t="e">
        <f t="shared" si="601"/>
        <v>#DIV/0!</v>
      </c>
      <c r="AN218" s="35" t="e">
        <f t="shared" si="601"/>
        <v>#DIV/0!</v>
      </c>
      <c r="AO218" s="35" t="e">
        <f t="shared" si="601"/>
        <v>#DIV/0!</v>
      </c>
      <c r="AP218" s="35" t="e">
        <f t="shared" si="601"/>
        <v>#DIV/0!</v>
      </c>
      <c r="AQ218" s="35" t="e">
        <f t="shared" si="601"/>
        <v>#DIV/0!</v>
      </c>
      <c r="AR218" s="35" t="e">
        <f t="shared" si="601"/>
        <v>#DIV/0!</v>
      </c>
      <c r="AS218" s="1"/>
      <c r="AT218" s="1"/>
      <c r="AU218" s="1"/>
      <c r="AV218" s="1"/>
      <c r="AW218" s="36">
        <v>281</v>
      </c>
      <c r="AX218" s="36">
        <v>1730</v>
      </c>
      <c r="AY218" s="36">
        <v>638</v>
      </c>
      <c r="AZ218" s="36">
        <v>0</v>
      </c>
      <c r="BA218" s="36">
        <v>531</v>
      </c>
      <c r="BB218" s="36">
        <v>0</v>
      </c>
      <c r="BC218" s="36">
        <v>846</v>
      </c>
      <c r="BD218" s="1"/>
      <c r="BE218" s="35">
        <f t="shared" ref="BE218:BK218" si="602">(AW218/SUM($AW218:$BC218))*100</f>
        <v>6.9796323894684553</v>
      </c>
      <c r="BF218" s="35">
        <f t="shared" si="602"/>
        <v>42.970690511674121</v>
      </c>
      <c r="BG218" s="35">
        <f t="shared" si="602"/>
        <v>15.846994535519126</v>
      </c>
      <c r="BH218" s="35">
        <f t="shared" si="602"/>
        <v>0</v>
      </c>
      <c r="BI218" s="35">
        <f t="shared" si="602"/>
        <v>13.189269746646795</v>
      </c>
      <c r="BJ218" s="35">
        <f t="shared" si="602"/>
        <v>0</v>
      </c>
      <c r="BK218" s="35">
        <f t="shared" si="602"/>
        <v>21.013412816691503</v>
      </c>
      <c r="BL218" s="1"/>
    </row>
    <row r="219" spans="1:64" ht="13">
      <c r="A219" s="28" t="s">
        <v>246</v>
      </c>
      <c r="B219" s="62" t="str">
        <f>INDEX([1]Sheet2!$B:$B,MATCH(C219,[1]Sheet2!$A:$A,0))</f>
        <v>E05000106</v>
      </c>
      <c r="C219" s="28" t="s">
        <v>247</v>
      </c>
      <c r="D219" s="49"/>
      <c r="E219" s="30">
        <v>3</v>
      </c>
      <c r="F219" s="31">
        <v>3</v>
      </c>
      <c r="G219" s="32"/>
      <c r="H219" s="38"/>
      <c r="I219" s="32"/>
      <c r="J219" s="32"/>
      <c r="K219" s="32"/>
      <c r="L219" s="32"/>
      <c r="M219" s="10"/>
      <c r="N219" s="61">
        <v>3</v>
      </c>
      <c r="O219" s="10"/>
      <c r="P219" s="10"/>
      <c r="Q219" s="10"/>
      <c r="R219" s="10"/>
      <c r="S219" s="10"/>
      <c r="T219" s="10"/>
      <c r="U219" s="1"/>
      <c r="V219" s="28">
        <v>2935</v>
      </c>
      <c r="W219" s="28">
        <v>1022</v>
      </c>
      <c r="X219" s="28">
        <v>897</v>
      </c>
      <c r="Y219" s="28">
        <v>225</v>
      </c>
      <c r="Z219" s="28">
        <v>630</v>
      </c>
      <c r="AA219" s="28"/>
      <c r="AB219" s="28"/>
      <c r="AC219" s="1"/>
      <c r="AD219" s="35">
        <f t="shared" ref="AD219:AJ219" si="603">(V219/SUM($V219:$AB219))*100</f>
        <v>51.410054300227713</v>
      </c>
      <c r="AE219" s="35">
        <f t="shared" si="603"/>
        <v>17.901558942021371</v>
      </c>
      <c r="AF219" s="35">
        <f t="shared" si="603"/>
        <v>15.712033631108776</v>
      </c>
      <c r="AG219" s="35">
        <f t="shared" si="603"/>
        <v>3.9411455596426697</v>
      </c>
      <c r="AH219" s="35">
        <f t="shared" si="603"/>
        <v>11.035207566999475</v>
      </c>
      <c r="AI219" s="35">
        <f t="shared" si="603"/>
        <v>0</v>
      </c>
      <c r="AJ219" s="35">
        <f t="shared" si="603"/>
        <v>0</v>
      </c>
      <c r="AK219" s="1"/>
      <c r="AL219" s="35">
        <f t="shared" ref="AL219:AR219" si="604">AD219-BE219</f>
        <v>-1.4018268878911044</v>
      </c>
      <c r="AM219" s="35">
        <f t="shared" si="604"/>
        <v>4.6936381499421618</v>
      </c>
      <c r="AN219" s="35">
        <f t="shared" si="604"/>
        <v>8.3853009578414497</v>
      </c>
      <c r="AO219" s="35">
        <f t="shared" si="604"/>
        <v>-13.662814836396933</v>
      </c>
      <c r="AP219" s="35">
        <f t="shared" si="604"/>
        <v>1.985702616504426</v>
      </c>
      <c r="AQ219" s="35">
        <f t="shared" si="604"/>
        <v>0</v>
      </c>
      <c r="AR219" s="35">
        <f t="shared" si="604"/>
        <v>0</v>
      </c>
      <c r="AS219" s="1"/>
      <c r="AT219" s="1"/>
      <c r="AU219" s="1"/>
      <c r="AV219" s="1"/>
      <c r="AW219" s="62">
        <v>2667</v>
      </c>
      <c r="AX219" s="62">
        <v>667</v>
      </c>
      <c r="AY219" s="62">
        <v>370</v>
      </c>
      <c r="AZ219" s="62">
        <v>889</v>
      </c>
      <c r="BA219" s="62">
        <v>457</v>
      </c>
      <c r="BB219" s="62">
        <v>0</v>
      </c>
      <c r="BC219" s="62">
        <v>0</v>
      </c>
      <c r="BD219" s="1"/>
      <c r="BE219" s="35">
        <f t="shared" ref="BE219:BK219" si="605">(AW219/SUM($AW219:$BC219))*100</f>
        <v>52.811881188118818</v>
      </c>
      <c r="BF219" s="35">
        <f t="shared" si="605"/>
        <v>13.207920792079209</v>
      </c>
      <c r="BG219" s="35">
        <f t="shared" si="605"/>
        <v>7.3267326732673261</v>
      </c>
      <c r="BH219" s="35">
        <f t="shared" si="605"/>
        <v>17.603960396039604</v>
      </c>
      <c r="BI219" s="35">
        <f t="shared" si="605"/>
        <v>9.0495049504950487</v>
      </c>
      <c r="BJ219" s="35">
        <f t="shared" si="605"/>
        <v>0</v>
      </c>
      <c r="BK219" s="35">
        <f t="shared" si="605"/>
        <v>0</v>
      </c>
      <c r="BL219" s="1"/>
    </row>
    <row r="220" spans="1:64" ht="13">
      <c r="A220" s="28" t="s">
        <v>246</v>
      </c>
      <c r="B220" s="62" t="str">
        <f>INDEX([1]Sheet2!$B:$B,MATCH(C220,[1]Sheet2!$A:$A,0))</f>
        <v>E05000107</v>
      </c>
      <c r="C220" s="28" t="s">
        <v>248</v>
      </c>
      <c r="D220" s="49"/>
      <c r="E220" s="30">
        <v>2</v>
      </c>
      <c r="F220" s="38"/>
      <c r="G220" s="32"/>
      <c r="H220" s="38"/>
      <c r="I220" s="32"/>
      <c r="J220" s="32"/>
      <c r="K220" s="31">
        <v>2</v>
      </c>
      <c r="L220" s="32"/>
      <c r="M220" s="10"/>
      <c r="N220" s="61">
        <v>2</v>
      </c>
      <c r="O220" s="10"/>
      <c r="P220" s="10"/>
      <c r="Q220" s="10"/>
      <c r="R220" s="10"/>
      <c r="S220" s="10"/>
      <c r="T220" s="10"/>
      <c r="U220" s="1"/>
      <c r="V220" s="28">
        <v>929</v>
      </c>
      <c r="W220" s="28">
        <v>242</v>
      </c>
      <c r="X220" s="28">
        <v>336</v>
      </c>
      <c r="Y220" s="28">
        <v>360</v>
      </c>
      <c r="Z220" s="28">
        <v>205</v>
      </c>
      <c r="AA220" s="28">
        <v>1175</v>
      </c>
      <c r="AB220" s="28">
        <v>1149</v>
      </c>
      <c r="AC220" s="1"/>
      <c r="AD220" s="35">
        <f t="shared" ref="AD220:AJ220" si="606">(V220/SUM($V220:$AB220))*100</f>
        <v>21.13284804367607</v>
      </c>
      <c r="AE220" s="35">
        <f t="shared" si="606"/>
        <v>5.5050045495905371</v>
      </c>
      <c r="AF220" s="35">
        <f t="shared" si="606"/>
        <v>7.6433121019108281</v>
      </c>
      <c r="AG220" s="35">
        <f t="shared" si="606"/>
        <v>8.1892629663330307</v>
      </c>
      <c r="AH220" s="35">
        <f t="shared" si="606"/>
        <v>4.6633303002729756</v>
      </c>
      <c r="AI220" s="35">
        <f t="shared" si="606"/>
        <v>26.728844404003638</v>
      </c>
      <c r="AJ220" s="35">
        <f t="shared" si="606"/>
        <v>26.137397634212924</v>
      </c>
      <c r="AK220" s="1"/>
      <c r="AL220" s="35">
        <f t="shared" ref="AL220:AR220" si="607">AD220-BE220</f>
        <v>-20.668771389522306</v>
      </c>
      <c r="AM220" s="35">
        <f t="shared" si="607"/>
        <v>-2.4403395799641192</v>
      </c>
      <c r="AN220" s="35">
        <f t="shared" si="607"/>
        <v>-5.0338134041620481</v>
      </c>
      <c r="AO220" s="35">
        <f t="shared" si="607"/>
        <v>-21.79555484743215</v>
      </c>
      <c r="AP220" s="35">
        <f t="shared" si="607"/>
        <v>-2.9277628171359309</v>
      </c>
      <c r="AQ220" s="35">
        <f t="shared" si="607"/>
        <v>26.728844404003638</v>
      </c>
      <c r="AR220" s="35">
        <f t="shared" si="607"/>
        <v>26.137397634212924</v>
      </c>
      <c r="AS220" s="1"/>
      <c r="AT220" s="1"/>
      <c r="AU220" s="1"/>
      <c r="AV220" s="1"/>
      <c r="AW220" s="62">
        <v>1652</v>
      </c>
      <c r="AX220" s="62">
        <v>314</v>
      </c>
      <c r="AY220" s="62">
        <v>501</v>
      </c>
      <c r="AZ220" s="62">
        <v>1185</v>
      </c>
      <c r="BA220" s="62">
        <v>300</v>
      </c>
      <c r="BB220" s="62">
        <v>0</v>
      </c>
      <c r="BC220" s="62">
        <v>0</v>
      </c>
      <c r="BD220" s="1"/>
      <c r="BE220" s="35">
        <f t="shared" ref="BE220:BK220" si="608">(AW220/SUM($AW220:$BC220))*100</f>
        <v>41.801619433198375</v>
      </c>
      <c r="BF220" s="35">
        <f t="shared" si="608"/>
        <v>7.9453441295546563</v>
      </c>
      <c r="BG220" s="35">
        <f t="shared" si="608"/>
        <v>12.677125506072876</v>
      </c>
      <c r="BH220" s="35">
        <f t="shared" si="608"/>
        <v>29.984817813765179</v>
      </c>
      <c r="BI220" s="35">
        <f t="shared" si="608"/>
        <v>7.5910931174089065</v>
      </c>
      <c r="BJ220" s="35">
        <f t="shared" si="608"/>
        <v>0</v>
      </c>
      <c r="BK220" s="35">
        <f t="shared" si="608"/>
        <v>0</v>
      </c>
      <c r="BL220" s="1"/>
    </row>
    <row r="221" spans="1:64" ht="13">
      <c r="A221" s="28" t="s">
        <v>246</v>
      </c>
      <c r="B221" s="62" t="str">
        <f>INDEX([1]Sheet2!$B:$B,MATCH(C221,[1]Sheet2!$A:$A,0))</f>
        <v>E05000108</v>
      </c>
      <c r="C221" s="28" t="s">
        <v>249</v>
      </c>
      <c r="D221" s="49"/>
      <c r="E221" s="30">
        <v>3</v>
      </c>
      <c r="F221" s="31">
        <v>3</v>
      </c>
      <c r="G221" s="32"/>
      <c r="H221" s="38"/>
      <c r="I221" s="32"/>
      <c r="J221" s="32"/>
      <c r="K221" s="32"/>
      <c r="L221" s="32"/>
      <c r="M221" s="10"/>
      <c r="N221" s="61">
        <v>3</v>
      </c>
      <c r="O221" s="10"/>
      <c r="P221" s="10"/>
      <c r="Q221" s="10"/>
      <c r="R221" s="10"/>
      <c r="S221" s="10"/>
      <c r="T221" s="10"/>
      <c r="U221" s="1"/>
      <c r="V221" s="28">
        <v>2781</v>
      </c>
      <c r="W221" s="28">
        <v>1048</v>
      </c>
      <c r="X221" s="28">
        <v>537</v>
      </c>
      <c r="Y221" s="28"/>
      <c r="Z221" s="28">
        <v>568</v>
      </c>
      <c r="AA221" s="28"/>
      <c r="AB221" s="28"/>
      <c r="AC221" s="1"/>
      <c r="AD221" s="35">
        <f t="shared" ref="AD221:AJ221" si="609">(V221/SUM($V221:$AB221))*100</f>
        <v>56.364004864207537</v>
      </c>
      <c r="AE221" s="35">
        <f t="shared" si="609"/>
        <v>21.240372922578029</v>
      </c>
      <c r="AF221" s="35">
        <f t="shared" si="609"/>
        <v>10.883664369679773</v>
      </c>
      <c r="AG221" s="35">
        <f t="shared" si="609"/>
        <v>0</v>
      </c>
      <c r="AH221" s="35">
        <f t="shared" si="609"/>
        <v>11.511957843534658</v>
      </c>
      <c r="AI221" s="35">
        <f t="shared" si="609"/>
        <v>0</v>
      </c>
      <c r="AJ221" s="35">
        <f t="shared" si="609"/>
        <v>0</v>
      </c>
      <c r="AK221" s="1"/>
      <c r="AL221" s="35">
        <f t="shared" ref="AL221:AR221" si="610">AD221-BE221</f>
        <v>13.812342689903851</v>
      </c>
      <c r="AM221" s="35">
        <f t="shared" si="610"/>
        <v>6.0022776844827899</v>
      </c>
      <c r="AN221" s="35">
        <f t="shared" si="610"/>
        <v>4.5943561935791433</v>
      </c>
      <c r="AO221" s="35">
        <f t="shared" si="610"/>
        <v>-22.982929020664869</v>
      </c>
      <c r="AP221" s="35">
        <f t="shared" si="610"/>
        <v>-1.4260475473009215</v>
      </c>
      <c r="AQ221" s="35">
        <f t="shared" si="610"/>
        <v>0</v>
      </c>
      <c r="AR221" s="35">
        <f t="shared" si="610"/>
        <v>0</v>
      </c>
      <c r="AS221" s="1"/>
      <c r="AT221" s="1"/>
      <c r="AU221" s="1"/>
      <c r="AV221" s="1"/>
      <c r="AW221" s="62">
        <v>2368</v>
      </c>
      <c r="AX221" s="62">
        <v>848</v>
      </c>
      <c r="AY221" s="62">
        <v>350</v>
      </c>
      <c r="AZ221" s="62">
        <v>1279</v>
      </c>
      <c r="BA221" s="62">
        <v>720</v>
      </c>
      <c r="BB221" s="62">
        <v>0</v>
      </c>
      <c r="BC221" s="62">
        <v>0</v>
      </c>
      <c r="BD221" s="1"/>
      <c r="BE221" s="35">
        <f t="shared" ref="BE221:BK221" si="611">(AW221/SUM($AW221:$BC221))*100</f>
        <v>42.551662174303686</v>
      </c>
      <c r="BF221" s="35">
        <f t="shared" si="611"/>
        <v>15.238095238095239</v>
      </c>
      <c r="BG221" s="35">
        <f t="shared" si="611"/>
        <v>6.2893081761006293</v>
      </c>
      <c r="BH221" s="35">
        <f t="shared" si="611"/>
        <v>22.982929020664869</v>
      </c>
      <c r="BI221" s="35">
        <f t="shared" si="611"/>
        <v>12.938005390835579</v>
      </c>
      <c r="BJ221" s="35">
        <f t="shared" si="611"/>
        <v>0</v>
      </c>
      <c r="BK221" s="35">
        <f t="shared" si="611"/>
        <v>0</v>
      </c>
      <c r="BL221" s="1"/>
    </row>
    <row r="222" spans="1:64" ht="13">
      <c r="A222" s="28" t="s">
        <v>246</v>
      </c>
      <c r="B222" s="62" t="str">
        <f>INDEX([1]Sheet2!$B:$B,MATCH(C222,[1]Sheet2!$A:$A,0))</f>
        <v>E05000109</v>
      </c>
      <c r="C222" s="28" t="s">
        <v>250</v>
      </c>
      <c r="D222" s="49"/>
      <c r="E222" s="30">
        <v>3</v>
      </c>
      <c r="F222" s="31">
        <v>3</v>
      </c>
      <c r="G222" s="32"/>
      <c r="H222" s="38"/>
      <c r="I222" s="32"/>
      <c r="J222" s="32"/>
      <c r="K222" s="32"/>
      <c r="L222" s="32"/>
      <c r="M222" s="10"/>
      <c r="N222" s="61">
        <v>3</v>
      </c>
      <c r="O222" s="10"/>
      <c r="P222" s="10"/>
      <c r="Q222" s="10"/>
      <c r="R222" s="10"/>
      <c r="S222" s="10"/>
      <c r="T222" s="10"/>
      <c r="U222" s="1"/>
      <c r="V222" s="28">
        <v>2129</v>
      </c>
      <c r="W222" s="28">
        <v>1285</v>
      </c>
      <c r="X222" s="28">
        <v>1835</v>
      </c>
      <c r="Y222" s="28"/>
      <c r="Z222" s="28">
        <v>639</v>
      </c>
      <c r="AA222" s="28"/>
      <c r="AB222" s="28"/>
      <c r="AC222" s="1"/>
      <c r="AD222" s="35">
        <f t="shared" ref="AD222:AJ222" si="612">(V222/SUM($V222:$AB222))*100</f>
        <v>36.158288043478258</v>
      </c>
      <c r="AE222" s="35">
        <f t="shared" si="612"/>
        <v>21.824048913043477</v>
      </c>
      <c r="AF222" s="35">
        <f t="shared" si="612"/>
        <v>31.165081521739129</v>
      </c>
      <c r="AG222" s="35">
        <f t="shared" si="612"/>
        <v>0</v>
      </c>
      <c r="AH222" s="35">
        <f t="shared" si="612"/>
        <v>10.852581521739131</v>
      </c>
      <c r="AI222" s="35">
        <f t="shared" si="612"/>
        <v>0</v>
      </c>
      <c r="AJ222" s="35">
        <f t="shared" si="612"/>
        <v>0</v>
      </c>
      <c r="AK222" s="1"/>
      <c r="AL222" s="35">
        <f t="shared" ref="AL222:AR222" si="613">AD222-BE222</f>
        <v>-3.2817720842932587</v>
      </c>
      <c r="AM222" s="35">
        <f t="shared" si="613"/>
        <v>0.6665893113899628</v>
      </c>
      <c r="AN222" s="35">
        <f t="shared" si="613"/>
        <v>20.68030136390373</v>
      </c>
      <c r="AO222" s="35">
        <f t="shared" si="613"/>
        <v>-15.464111236377301</v>
      </c>
      <c r="AP222" s="35">
        <f t="shared" si="613"/>
        <v>-2.6010073546231371</v>
      </c>
      <c r="AQ222" s="35">
        <f t="shared" si="613"/>
        <v>0</v>
      </c>
      <c r="AR222" s="35">
        <f t="shared" si="613"/>
        <v>0</v>
      </c>
      <c r="AS222" s="1"/>
      <c r="AT222" s="1"/>
      <c r="AU222" s="1"/>
      <c r="AV222" s="1"/>
      <c r="AW222" s="62">
        <v>2099</v>
      </c>
      <c r="AX222" s="62">
        <v>1126</v>
      </c>
      <c r="AY222" s="62">
        <v>558</v>
      </c>
      <c r="AZ222" s="62">
        <v>823</v>
      </c>
      <c r="BA222" s="62">
        <v>716</v>
      </c>
      <c r="BB222" s="62">
        <v>0</v>
      </c>
      <c r="BC222" s="62">
        <v>0</v>
      </c>
      <c r="BD222" s="1"/>
      <c r="BE222" s="35">
        <f t="shared" ref="BE222:BK222" si="614">(AW222/SUM($AW222:$BC222))*100</f>
        <v>39.440060127771517</v>
      </c>
      <c r="BF222" s="35">
        <f t="shared" si="614"/>
        <v>21.157459601653514</v>
      </c>
      <c r="BG222" s="35">
        <f t="shared" si="614"/>
        <v>10.484780157835401</v>
      </c>
      <c r="BH222" s="35">
        <f t="shared" si="614"/>
        <v>15.464111236377301</v>
      </c>
      <c r="BI222" s="35">
        <f t="shared" si="614"/>
        <v>13.453588876362268</v>
      </c>
      <c r="BJ222" s="35">
        <f t="shared" si="614"/>
        <v>0</v>
      </c>
      <c r="BK222" s="35">
        <f t="shared" si="614"/>
        <v>0</v>
      </c>
      <c r="BL222" s="1"/>
    </row>
    <row r="223" spans="1:64" ht="13">
      <c r="A223" s="28" t="s">
        <v>246</v>
      </c>
      <c r="B223" s="62" t="str">
        <f>INDEX([1]Sheet2!$B:$B,MATCH(C223,[1]Sheet2!$A:$A,0))</f>
        <v>E05000110</v>
      </c>
      <c r="C223" s="28" t="s">
        <v>251</v>
      </c>
      <c r="D223" s="49"/>
      <c r="E223" s="30">
        <v>3</v>
      </c>
      <c r="F223" s="31">
        <v>3</v>
      </c>
      <c r="G223" s="32"/>
      <c r="H223" s="38"/>
      <c r="I223" s="32"/>
      <c r="J223" s="32"/>
      <c r="K223" s="32"/>
      <c r="L223" s="32"/>
      <c r="M223" s="10"/>
      <c r="N223" s="61">
        <v>3</v>
      </c>
      <c r="O223" s="10"/>
      <c r="P223" s="10"/>
      <c r="Q223" s="10"/>
      <c r="R223" s="10"/>
      <c r="S223" s="10"/>
      <c r="T223" s="10"/>
      <c r="U223" s="1"/>
      <c r="V223" s="28">
        <v>2928</v>
      </c>
      <c r="W223" s="28">
        <v>809</v>
      </c>
      <c r="X223" s="28">
        <v>674</v>
      </c>
      <c r="Y223" s="28">
        <v>246</v>
      </c>
      <c r="Z223" s="28">
        <v>616</v>
      </c>
      <c r="AA223" s="28"/>
      <c r="AB223" s="28"/>
      <c r="AC223" s="1"/>
      <c r="AD223" s="35">
        <f t="shared" ref="AD223:AJ223" si="615">(V223/SUM($V223:$AB223))*100</f>
        <v>55.528162336430874</v>
      </c>
      <c r="AE223" s="35">
        <f t="shared" si="615"/>
        <v>15.342309880523421</v>
      </c>
      <c r="AF223" s="35">
        <f t="shared" si="615"/>
        <v>12.78209747771667</v>
      </c>
      <c r="AG223" s="35">
        <f t="shared" si="615"/>
        <v>4.6652759340034136</v>
      </c>
      <c r="AH223" s="35">
        <f t="shared" si="615"/>
        <v>11.68215437132562</v>
      </c>
      <c r="AI223" s="35">
        <f t="shared" si="615"/>
        <v>0</v>
      </c>
      <c r="AJ223" s="35">
        <f t="shared" si="615"/>
        <v>0</v>
      </c>
      <c r="AK223" s="1"/>
      <c r="AL223" s="35">
        <f t="shared" ref="AL223:AR223" si="616">AD223-BE223</f>
        <v>13.694351448178729</v>
      </c>
      <c r="AM223" s="35">
        <f t="shared" si="616"/>
        <v>4.7068809238404619</v>
      </c>
      <c r="AN223" s="35">
        <f t="shared" si="616"/>
        <v>4.169254059547109</v>
      </c>
      <c r="AO223" s="35">
        <f t="shared" si="616"/>
        <v>-24.443100941101925</v>
      </c>
      <c r="AP223" s="35">
        <f t="shared" si="616"/>
        <v>1.8726145095356319</v>
      </c>
      <c r="AQ223" s="35">
        <f t="shared" si="616"/>
        <v>0</v>
      </c>
      <c r="AR223" s="35">
        <f t="shared" si="616"/>
        <v>0</v>
      </c>
      <c r="AS223" s="1"/>
      <c r="AT223" s="1"/>
      <c r="AU223" s="1"/>
      <c r="AV223" s="1"/>
      <c r="AW223" s="62">
        <v>2482</v>
      </c>
      <c r="AX223" s="62">
        <v>631</v>
      </c>
      <c r="AY223" s="62">
        <v>511</v>
      </c>
      <c r="AZ223" s="62">
        <v>1727</v>
      </c>
      <c r="BA223" s="62">
        <v>582</v>
      </c>
      <c r="BB223" s="62">
        <v>0</v>
      </c>
      <c r="BC223" s="62">
        <v>0</v>
      </c>
      <c r="BD223" s="1"/>
      <c r="BE223" s="35">
        <f t="shared" ref="BE223:BK223" si="617">(AW223/SUM($AW223:$BC223))*100</f>
        <v>41.833810888252145</v>
      </c>
      <c r="BF223" s="35">
        <f t="shared" si="617"/>
        <v>10.63542895668296</v>
      </c>
      <c r="BG223" s="35">
        <f t="shared" si="617"/>
        <v>8.612843418169561</v>
      </c>
      <c r="BH223" s="35">
        <f t="shared" si="617"/>
        <v>29.108376875105339</v>
      </c>
      <c r="BI223" s="35">
        <f t="shared" si="617"/>
        <v>9.8095398617899878</v>
      </c>
      <c r="BJ223" s="35">
        <f t="shared" si="617"/>
        <v>0</v>
      </c>
      <c r="BK223" s="35">
        <f t="shared" si="617"/>
        <v>0</v>
      </c>
      <c r="BL223" s="1"/>
    </row>
    <row r="224" spans="1:64" ht="13">
      <c r="A224" s="28" t="s">
        <v>246</v>
      </c>
      <c r="B224" s="62" t="str">
        <f>INDEX([1]Sheet2!$B:$B,MATCH(C224,[1]Sheet2!$A:$A,0))</f>
        <v>E05000111</v>
      </c>
      <c r="C224" s="28" t="s">
        <v>252</v>
      </c>
      <c r="D224" s="49"/>
      <c r="E224" s="30">
        <v>3</v>
      </c>
      <c r="F224" s="31">
        <v>3</v>
      </c>
      <c r="G224" s="32"/>
      <c r="H224" s="38"/>
      <c r="I224" s="32"/>
      <c r="J224" s="32"/>
      <c r="K224" s="32"/>
      <c r="L224" s="32"/>
      <c r="M224" s="10"/>
      <c r="N224" s="61">
        <v>3</v>
      </c>
      <c r="O224" s="10"/>
      <c r="P224" s="10"/>
      <c r="Q224" s="10"/>
      <c r="R224" s="10"/>
      <c r="S224" s="10"/>
      <c r="T224" s="10"/>
      <c r="U224" s="1"/>
      <c r="V224" s="28">
        <v>3094</v>
      </c>
      <c r="W224" s="28">
        <v>901</v>
      </c>
      <c r="X224" s="28">
        <v>607</v>
      </c>
      <c r="Y224" s="28"/>
      <c r="Z224" s="28">
        <v>642</v>
      </c>
      <c r="AA224" s="28"/>
      <c r="AB224" s="28"/>
      <c r="AC224" s="1"/>
      <c r="AD224" s="35">
        <f t="shared" ref="AD224:AJ224" si="618">(V224/SUM($V224:$AB224))*100</f>
        <v>59.000762776506491</v>
      </c>
      <c r="AE224" s="35">
        <f t="shared" si="618"/>
        <v>17.181540808543097</v>
      </c>
      <c r="AF224" s="35">
        <f t="shared" si="618"/>
        <v>11.575133485888635</v>
      </c>
      <c r="AG224" s="35">
        <f t="shared" si="618"/>
        <v>0</v>
      </c>
      <c r="AH224" s="35">
        <f t="shared" si="618"/>
        <v>12.242562929061783</v>
      </c>
      <c r="AI224" s="35">
        <f t="shared" si="618"/>
        <v>0</v>
      </c>
      <c r="AJ224" s="35">
        <f t="shared" si="618"/>
        <v>0</v>
      </c>
      <c r="AK224" s="1"/>
      <c r="AL224" s="35">
        <f t="shared" ref="AL224:AR224" si="619">AD224-BE224</f>
        <v>8.9645833264341306</v>
      </c>
      <c r="AM224" s="35">
        <f t="shared" si="619"/>
        <v>3.4333497810467151</v>
      </c>
      <c r="AN224" s="35">
        <f t="shared" si="619"/>
        <v>5.2979988983343667</v>
      </c>
      <c r="AO224" s="35">
        <f t="shared" si="619"/>
        <v>-19.193198263386396</v>
      </c>
      <c r="AP224" s="35">
        <f t="shared" si="619"/>
        <v>1.497266257571189</v>
      </c>
      <c r="AQ224" s="35">
        <f t="shared" si="619"/>
        <v>0</v>
      </c>
      <c r="AR224" s="35">
        <f t="shared" si="619"/>
        <v>0</v>
      </c>
      <c r="AS224" s="1"/>
      <c r="AT224" s="1"/>
      <c r="AU224" s="1"/>
      <c r="AV224" s="1"/>
      <c r="AW224" s="62">
        <v>2766</v>
      </c>
      <c r="AX224" s="62">
        <v>760</v>
      </c>
      <c r="AY224" s="62">
        <v>347</v>
      </c>
      <c r="AZ224" s="62">
        <v>1061</v>
      </c>
      <c r="BA224" s="62">
        <v>594</v>
      </c>
      <c r="BB224" s="62">
        <v>0</v>
      </c>
      <c r="BC224" s="62">
        <v>0</v>
      </c>
      <c r="BD224" s="1"/>
      <c r="BE224" s="35">
        <f t="shared" ref="BE224:BK224" si="620">(AW224/SUM($AW224:$BC224))*100</f>
        <v>50.03617945007236</v>
      </c>
      <c r="BF224" s="35">
        <f t="shared" si="620"/>
        <v>13.748191027496382</v>
      </c>
      <c r="BG224" s="35">
        <f t="shared" si="620"/>
        <v>6.2771345875542686</v>
      </c>
      <c r="BH224" s="35">
        <f t="shared" si="620"/>
        <v>19.193198263386396</v>
      </c>
      <c r="BI224" s="35">
        <f t="shared" si="620"/>
        <v>10.745296671490594</v>
      </c>
      <c r="BJ224" s="35">
        <f t="shared" si="620"/>
        <v>0</v>
      </c>
      <c r="BK224" s="35">
        <f t="shared" si="620"/>
        <v>0</v>
      </c>
      <c r="BL224" s="1"/>
    </row>
    <row r="225" spans="1:64" ht="13">
      <c r="A225" s="28" t="s">
        <v>246</v>
      </c>
      <c r="B225" s="62" t="str">
        <f>INDEX([1]Sheet2!$B:$B,MATCH(C225,[1]Sheet2!$A:$A,0))</f>
        <v>E05000112</v>
      </c>
      <c r="C225" s="28" t="s">
        <v>253</v>
      </c>
      <c r="D225" s="49"/>
      <c r="E225" s="30">
        <v>3</v>
      </c>
      <c r="F225" s="38"/>
      <c r="G225" s="31">
        <v>3</v>
      </c>
      <c r="H225" s="38"/>
      <c r="I225" s="32"/>
      <c r="J225" s="32"/>
      <c r="K225" s="32"/>
      <c r="L225" s="32"/>
      <c r="M225" s="10"/>
      <c r="N225" s="61">
        <v>1</v>
      </c>
      <c r="O225" s="61">
        <v>2</v>
      </c>
      <c r="P225" s="10"/>
      <c r="Q225" s="10"/>
      <c r="R225" s="10"/>
      <c r="S225" s="10"/>
      <c r="T225" s="10"/>
      <c r="U225" s="1"/>
      <c r="V225" s="28">
        <v>1470</v>
      </c>
      <c r="W225" s="28">
        <v>2638</v>
      </c>
      <c r="X225" s="28">
        <v>1218</v>
      </c>
      <c r="Y225" s="28"/>
      <c r="Z225" s="28">
        <v>704</v>
      </c>
      <c r="AA225" s="28"/>
      <c r="AB225" s="28"/>
      <c r="AC225" s="1"/>
      <c r="AD225" s="35">
        <f t="shared" ref="AD225:AJ225" si="621">(V225/SUM($V225:$AB225))*100</f>
        <v>24.378109452736318</v>
      </c>
      <c r="AE225" s="35">
        <f t="shared" si="621"/>
        <v>43.747927031509121</v>
      </c>
      <c r="AF225" s="35">
        <f t="shared" si="621"/>
        <v>20.199004975124378</v>
      </c>
      <c r="AG225" s="35">
        <f t="shared" si="621"/>
        <v>0</v>
      </c>
      <c r="AH225" s="35">
        <f t="shared" si="621"/>
        <v>11.674958540630183</v>
      </c>
      <c r="AI225" s="35">
        <f t="shared" si="621"/>
        <v>0</v>
      </c>
      <c r="AJ225" s="35">
        <f t="shared" si="621"/>
        <v>0</v>
      </c>
      <c r="AK225" s="1"/>
      <c r="AL225" s="35">
        <f t="shared" ref="AL225:AR225" si="622">AD225-BE225</f>
        <v>-3.3697265753544876</v>
      </c>
      <c r="AM225" s="35">
        <f t="shared" si="622"/>
        <v>12.71738644682841</v>
      </c>
      <c r="AN225" s="35">
        <f t="shared" si="622"/>
        <v>6.8395406602460511</v>
      </c>
      <c r="AO225" s="35">
        <f t="shared" si="622"/>
        <v>-12.804180957047198</v>
      </c>
      <c r="AP225" s="35">
        <f t="shared" si="622"/>
        <v>-3.3830195746727725</v>
      </c>
      <c r="AQ225" s="35">
        <f t="shared" si="622"/>
        <v>0</v>
      </c>
      <c r="AR225" s="35">
        <f t="shared" si="622"/>
        <v>0</v>
      </c>
      <c r="AS225" s="1"/>
      <c r="AT225" s="1"/>
      <c r="AU225" s="1"/>
      <c r="AV225" s="1"/>
      <c r="AW225" s="62">
        <v>1699</v>
      </c>
      <c r="AX225" s="62">
        <v>1900</v>
      </c>
      <c r="AY225" s="62">
        <v>818</v>
      </c>
      <c r="AZ225" s="62">
        <v>784</v>
      </c>
      <c r="BA225" s="62">
        <v>922</v>
      </c>
      <c r="BB225" s="62">
        <v>0</v>
      </c>
      <c r="BC225" s="62">
        <v>0</v>
      </c>
      <c r="BD225" s="1"/>
      <c r="BE225" s="35">
        <f t="shared" ref="BE225:BK225" si="623">(AW225/SUM($AW225:$BC225))*100</f>
        <v>27.747836028090806</v>
      </c>
      <c r="BF225" s="35">
        <f t="shared" si="623"/>
        <v>31.030540584680711</v>
      </c>
      <c r="BG225" s="35">
        <f t="shared" si="623"/>
        <v>13.359464314878327</v>
      </c>
      <c r="BH225" s="35">
        <f t="shared" si="623"/>
        <v>12.804180957047198</v>
      </c>
      <c r="BI225" s="35">
        <f t="shared" si="623"/>
        <v>15.057978115302955</v>
      </c>
      <c r="BJ225" s="35">
        <f t="shared" si="623"/>
        <v>0</v>
      </c>
      <c r="BK225" s="35">
        <f t="shared" si="623"/>
        <v>0</v>
      </c>
      <c r="BL225" s="1"/>
    </row>
    <row r="226" spans="1:64" ht="13">
      <c r="A226" s="28" t="s">
        <v>246</v>
      </c>
      <c r="B226" s="62" t="str">
        <f>INDEX([1]Sheet2!$B:$B,MATCH(C226,[1]Sheet2!$A:$A,0))</f>
        <v>E05000113</v>
      </c>
      <c r="C226" s="28" t="s">
        <v>254</v>
      </c>
      <c r="D226" s="49"/>
      <c r="E226" s="30">
        <v>3</v>
      </c>
      <c r="F226" s="31">
        <v>3</v>
      </c>
      <c r="G226" s="32"/>
      <c r="H226" s="38"/>
      <c r="I226" s="32"/>
      <c r="J226" s="32"/>
      <c r="K226" s="32"/>
      <c r="L226" s="32"/>
      <c r="M226" s="10"/>
      <c r="N226" s="61">
        <v>3</v>
      </c>
      <c r="O226" s="10"/>
      <c r="P226" s="10"/>
      <c r="Q226" s="10"/>
      <c r="R226" s="10"/>
      <c r="S226" s="10"/>
      <c r="T226" s="10"/>
      <c r="U226" s="1"/>
      <c r="V226" s="28">
        <v>2291</v>
      </c>
      <c r="W226" s="28">
        <v>1333</v>
      </c>
      <c r="X226" s="28">
        <v>1785</v>
      </c>
      <c r="Y226" s="28">
        <v>133</v>
      </c>
      <c r="Z226" s="28">
        <v>642</v>
      </c>
      <c r="AA226" s="28"/>
      <c r="AB226" s="28"/>
      <c r="AC226" s="1"/>
      <c r="AD226" s="35">
        <f t="shared" ref="AD226:AJ226" si="624">(V226/SUM($V226:$AB226))*100</f>
        <v>37.047218628719278</v>
      </c>
      <c r="AE226" s="35">
        <f t="shared" si="624"/>
        <v>21.555627425614489</v>
      </c>
      <c r="AF226" s="35">
        <f t="shared" si="624"/>
        <v>28.864812419146187</v>
      </c>
      <c r="AG226" s="35">
        <f t="shared" si="624"/>
        <v>2.1507115135834409</v>
      </c>
      <c r="AH226" s="35">
        <f t="shared" si="624"/>
        <v>10.381630012936609</v>
      </c>
      <c r="AI226" s="35">
        <f t="shared" si="624"/>
        <v>0</v>
      </c>
      <c r="AJ226" s="35">
        <f t="shared" si="624"/>
        <v>0</v>
      </c>
      <c r="AK226" s="1"/>
      <c r="AL226" s="35">
        <f t="shared" ref="AL226:AR226" si="625">AD226-BE226</f>
        <v>-3.6935221120214621</v>
      </c>
      <c r="AM226" s="35">
        <f t="shared" si="625"/>
        <v>2.6883296345498806</v>
      </c>
      <c r="AN226" s="35">
        <f t="shared" si="625"/>
        <v>19.065775714279887</v>
      </c>
      <c r="AO226" s="35">
        <f t="shared" si="625"/>
        <v>-12.630886227655555</v>
      </c>
      <c r="AP226" s="35">
        <f t="shared" si="625"/>
        <v>-5.4296970091527434</v>
      </c>
      <c r="AQ226" s="35">
        <f t="shared" si="625"/>
        <v>0</v>
      </c>
      <c r="AR226" s="35">
        <f t="shared" si="625"/>
        <v>0</v>
      </c>
      <c r="AS226" s="1"/>
      <c r="AT226" s="1"/>
      <c r="AU226" s="1"/>
      <c r="AV226" s="1"/>
      <c r="AW226" s="62">
        <v>2453</v>
      </c>
      <c r="AX226" s="62">
        <v>1136</v>
      </c>
      <c r="AY226" s="62">
        <v>590</v>
      </c>
      <c r="AZ226" s="62">
        <v>890</v>
      </c>
      <c r="BA226" s="62">
        <v>952</v>
      </c>
      <c r="BB226" s="62">
        <v>0</v>
      </c>
      <c r="BC226" s="62">
        <v>0</v>
      </c>
      <c r="BD226" s="1"/>
      <c r="BE226" s="35">
        <f t="shared" ref="BE226:BK226" si="626">(AW226/SUM($AW226:$BC226))*100</f>
        <v>40.74074074074074</v>
      </c>
      <c r="BF226" s="35">
        <f t="shared" si="626"/>
        <v>18.867297791064608</v>
      </c>
      <c r="BG226" s="35">
        <f t="shared" si="626"/>
        <v>9.7990367048663014</v>
      </c>
      <c r="BH226" s="35">
        <f t="shared" si="626"/>
        <v>14.781597741238997</v>
      </c>
      <c r="BI226" s="35">
        <f t="shared" si="626"/>
        <v>15.811327022089353</v>
      </c>
      <c r="BJ226" s="35">
        <f t="shared" si="626"/>
        <v>0</v>
      </c>
      <c r="BK226" s="35">
        <f t="shared" si="626"/>
        <v>0</v>
      </c>
      <c r="BL226" s="1"/>
    </row>
    <row r="227" spans="1:64" ht="13">
      <c r="A227" s="28" t="s">
        <v>246</v>
      </c>
      <c r="B227" s="62" t="str">
        <f>INDEX([1]Sheet2!$B:$B,MATCH(C227,[1]Sheet2!$A:$A,0))</f>
        <v>E05000114</v>
      </c>
      <c r="C227" s="28" t="s">
        <v>255</v>
      </c>
      <c r="D227" s="49"/>
      <c r="E227" s="30">
        <v>3</v>
      </c>
      <c r="F227" s="31">
        <v>3</v>
      </c>
      <c r="G227" s="32"/>
      <c r="H227" s="38"/>
      <c r="I227" s="32"/>
      <c r="J227" s="32"/>
      <c r="K227" s="32"/>
      <c r="L227" s="32"/>
      <c r="M227" s="10"/>
      <c r="N227" s="61">
        <v>3</v>
      </c>
      <c r="O227" s="10"/>
      <c r="P227" s="10"/>
      <c r="Q227" s="10"/>
      <c r="R227" s="10"/>
      <c r="S227" s="10"/>
      <c r="T227" s="10"/>
      <c r="U227" s="1"/>
      <c r="V227" s="28">
        <v>1619</v>
      </c>
      <c r="W227" s="28">
        <v>1363</v>
      </c>
      <c r="X227" s="28">
        <v>308</v>
      </c>
      <c r="Y227" s="28">
        <v>363</v>
      </c>
      <c r="Z227" s="28">
        <v>365</v>
      </c>
      <c r="AA227" s="28"/>
      <c r="AB227" s="28"/>
      <c r="AC227" s="1"/>
      <c r="AD227" s="35">
        <f t="shared" ref="AD227:AJ227" si="627">(V227/SUM($V227:$AB227))*100</f>
        <v>40.293678446988551</v>
      </c>
      <c r="AE227" s="35">
        <f t="shared" si="627"/>
        <v>33.922349427575909</v>
      </c>
      <c r="AF227" s="35">
        <f t="shared" si="627"/>
        <v>7.6655052264808354</v>
      </c>
      <c r="AG227" s="35">
        <f t="shared" si="627"/>
        <v>9.034345445495271</v>
      </c>
      <c r="AH227" s="35">
        <f t="shared" si="627"/>
        <v>9.0841214534594332</v>
      </c>
      <c r="AI227" s="35">
        <f t="shared" si="627"/>
        <v>0</v>
      </c>
      <c r="AJ227" s="35">
        <f t="shared" si="627"/>
        <v>0</v>
      </c>
      <c r="AK227" s="1"/>
      <c r="AL227" s="35">
        <f t="shared" ref="AL227:AR227" si="628">AD227-BE227</f>
        <v>14.805540718666066</v>
      </c>
      <c r="AM227" s="35">
        <f t="shared" si="628"/>
        <v>16.26541052352384</v>
      </c>
      <c r="AN227" s="35">
        <f t="shared" si="628"/>
        <v>-10.579298468669283</v>
      </c>
      <c r="AO227" s="35">
        <f t="shared" si="628"/>
        <v>-15.571995096180144</v>
      </c>
      <c r="AP227" s="35">
        <f t="shared" si="628"/>
        <v>1.0429709180825704</v>
      </c>
      <c r="AQ227" s="35">
        <f t="shared" si="628"/>
        <v>0</v>
      </c>
      <c r="AR227" s="35">
        <f t="shared" si="628"/>
        <v>-5.9626285954230527</v>
      </c>
      <c r="AS227" s="1"/>
      <c r="AT227" s="1"/>
      <c r="AU227" s="1"/>
      <c r="AV227" s="1"/>
      <c r="AW227" s="62">
        <v>1214</v>
      </c>
      <c r="AX227" s="62">
        <v>841</v>
      </c>
      <c r="AY227" s="62">
        <v>869</v>
      </c>
      <c r="AZ227" s="62">
        <v>1172</v>
      </c>
      <c r="BA227" s="62">
        <v>383</v>
      </c>
      <c r="BB227" s="62">
        <v>0</v>
      </c>
      <c r="BC227" s="62">
        <v>284</v>
      </c>
      <c r="BD227" s="1"/>
      <c r="BE227" s="35">
        <f t="shared" ref="BE227:BK227" si="629">(AW227/SUM($AW227:$BC227))*100</f>
        <v>25.488137728322485</v>
      </c>
      <c r="BF227" s="35">
        <f t="shared" si="629"/>
        <v>17.656938904052069</v>
      </c>
      <c r="BG227" s="35">
        <f t="shared" si="629"/>
        <v>18.244803695150118</v>
      </c>
      <c r="BH227" s="35">
        <f t="shared" si="629"/>
        <v>24.606340541675415</v>
      </c>
      <c r="BI227" s="35">
        <f t="shared" si="629"/>
        <v>8.0411505353768629</v>
      </c>
      <c r="BJ227" s="35">
        <f t="shared" si="629"/>
        <v>0</v>
      </c>
      <c r="BK227" s="35">
        <f t="shared" si="629"/>
        <v>5.9626285954230527</v>
      </c>
      <c r="BL227" s="1"/>
    </row>
    <row r="228" spans="1:64" ht="13">
      <c r="A228" s="28" t="s">
        <v>246</v>
      </c>
      <c r="B228" s="62" t="str">
        <f>INDEX([1]Sheet2!$B:$B,MATCH(C228,[1]Sheet2!$A:$A,0))</f>
        <v>E05000115</v>
      </c>
      <c r="C228" s="28" t="s">
        <v>256</v>
      </c>
      <c r="D228" s="49"/>
      <c r="E228" s="30">
        <v>3</v>
      </c>
      <c r="F228" s="31">
        <v>3</v>
      </c>
      <c r="G228" s="32"/>
      <c r="H228" s="38"/>
      <c r="I228" s="32"/>
      <c r="J228" s="32"/>
      <c r="K228" s="32"/>
      <c r="L228" s="32"/>
      <c r="M228" s="10"/>
      <c r="N228" s="61">
        <v>1</v>
      </c>
      <c r="O228" s="10"/>
      <c r="P228" s="10"/>
      <c r="Q228" s="61">
        <v>2</v>
      </c>
      <c r="R228" s="10"/>
      <c r="S228" s="10"/>
      <c r="T228" s="10"/>
      <c r="U228" s="1"/>
      <c r="V228" s="28">
        <v>1465</v>
      </c>
      <c r="W228" s="28">
        <v>973</v>
      </c>
      <c r="X228" s="28">
        <v>366</v>
      </c>
      <c r="Y228" s="28">
        <v>480</v>
      </c>
      <c r="Z228" s="28">
        <v>387</v>
      </c>
      <c r="AA228" s="28">
        <v>838</v>
      </c>
      <c r="AB228" s="28">
        <v>60</v>
      </c>
      <c r="AC228" s="1"/>
      <c r="AD228" s="35">
        <f t="shared" ref="AD228:AJ228" si="630">(V228/SUM($V228:$AB228))*100</f>
        <v>32.063908951630552</v>
      </c>
      <c r="AE228" s="35">
        <f t="shared" si="630"/>
        <v>21.295688334427666</v>
      </c>
      <c r="AF228" s="35">
        <f t="shared" si="630"/>
        <v>8.0105055810899533</v>
      </c>
      <c r="AG228" s="35">
        <f t="shared" si="630"/>
        <v>10.505581089954038</v>
      </c>
      <c r="AH228" s="35">
        <f t="shared" si="630"/>
        <v>8.470124753775444</v>
      </c>
      <c r="AI228" s="35">
        <f t="shared" si="630"/>
        <v>18.34099365287809</v>
      </c>
      <c r="AJ228" s="35">
        <f t="shared" si="630"/>
        <v>1.3131976362442548</v>
      </c>
      <c r="AK228" s="1"/>
      <c r="AL228" s="35">
        <f t="shared" ref="AL228:AR228" si="631">AD228-BE228</f>
        <v>9.8830162343243657</v>
      </c>
      <c r="AM228" s="35">
        <f t="shared" si="631"/>
        <v>2.9127595951950909</v>
      </c>
      <c r="AN228" s="35">
        <f t="shared" si="631"/>
        <v>3.2336849076365466</v>
      </c>
      <c r="AO228" s="35">
        <f t="shared" si="631"/>
        <v>-13.867950625002894</v>
      </c>
      <c r="AP228" s="35">
        <f t="shared" si="631"/>
        <v>2.3424818406979186</v>
      </c>
      <c r="AQ228" s="35">
        <f t="shared" si="631"/>
        <v>-3.0959679759394518</v>
      </c>
      <c r="AR228" s="35">
        <f t="shared" si="631"/>
        <v>-1.4080239769115792</v>
      </c>
      <c r="AS228" s="1"/>
      <c r="AT228" s="1"/>
      <c r="AU228" s="1"/>
      <c r="AV228" s="1"/>
      <c r="AW228" s="62">
        <v>1133</v>
      </c>
      <c r="AX228" s="62">
        <v>939</v>
      </c>
      <c r="AY228" s="62">
        <v>244</v>
      </c>
      <c r="AZ228" s="62">
        <v>1245</v>
      </c>
      <c r="BA228" s="62">
        <v>313</v>
      </c>
      <c r="BB228" s="62">
        <v>1095</v>
      </c>
      <c r="BC228" s="62">
        <v>139</v>
      </c>
      <c r="BD228" s="1"/>
      <c r="BE228" s="35">
        <f t="shared" ref="BE228:BK228" si="632">(AW228/SUM($AW228:$BC228))*100</f>
        <v>22.180892717306186</v>
      </c>
      <c r="BF228" s="35">
        <f t="shared" si="632"/>
        <v>18.382928739232575</v>
      </c>
      <c r="BG228" s="35">
        <f t="shared" si="632"/>
        <v>4.7768206734534067</v>
      </c>
      <c r="BH228" s="35">
        <f t="shared" si="632"/>
        <v>24.373531714956933</v>
      </c>
      <c r="BI228" s="35">
        <f t="shared" si="632"/>
        <v>6.1276429130775254</v>
      </c>
      <c r="BJ228" s="35">
        <f t="shared" si="632"/>
        <v>21.436961628817542</v>
      </c>
      <c r="BK228" s="35">
        <f t="shared" si="632"/>
        <v>2.721221613155834</v>
      </c>
      <c r="BL228" s="1"/>
    </row>
    <row r="229" spans="1:64" ht="13">
      <c r="A229" s="28" t="s">
        <v>246</v>
      </c>
      <c r="B229" s="62" t="str">
        <f>INDEX([1]Sheet2!$B:$B,MATCH(C229,[1]Sheet2!$A:$A,0))</f>
        <v>E05000116</v>
      </c>
      <c r="C229" s="28" t="s">
        <v>257</v>
      </c>
      <c r="D229" s="49"/>
      <c r="E229" s="30">
        <v>2</v>
      </c>
      <c r="F229" s="38"/>
      <c r="G229" s="31">
        <v>2</v>
      </c>
      <c r="H229" s="38"/>
      <c r="I229" s="32"/>
      <c r="J229" s="32"/>
      <c r="K229" s="32"/>
      <c r="L229" s="32"/>
      <c r="M229" s="10"/>
      <c r="N229" s="10"/>
      <c r="O229" s="61">
        <v>2</v>
      </c>
      <c r="P229" s="10"/>
      <c r="Q229" s="10"/>
      <c r="R229" s="10"/>
      <c r="S229" s="10"/>
      <c r="T229" s="10"/>
      <c r="U229" s="1"/>
      <c r="V229" s="28">
        <v>442</v>
      </c>
      <c r="W229" s="28">
        <v>1985</v>
      </c>
      <c r="X229" s="28">
        <v>527</v>
      </c>
      <c r="Y229" s="28"/>
      <c r="Z229" s="28">
        <v>536</v>
      </c>
      <c r="AA229" s="28"/>
      <c r="AB229" s="28"/>
      <c r="AC229" s="1"/>
      <c r="AD229" s="35">
        <f t="shared" ref="AD229:AJ229" si="633">(V229/SUM($V229:$AB229))*100</f>
        <v>12.664756446991404</v>
      </c>
      <c r="AE229" s="35">
        <f t="shared" si="633"/>
        <v>56.876790830945559</v>
      </c>
      <c r="AF229" s="35">
        <f t="shared" si="633"/>
        <v>15.100286532951291</v>
      </c>
      <c r="AG229" s="35">
        <f t="shared" si="633"/>
        <v>0</v>
      </c>
      <c r="AH229" s="35">
        <f t="shared" si="633"/>
        <v>15.358166189111747</v>
      </c>
      <c r="AI229" s="35">
        <f t="shared" si="633"/>
        <v>0</v>
      </c>
      <c r="AJ229" s="35">
        <f t="shared" si="633"/>
        <v>0</v>
      </c>
      <c r="AK229" s="1"/>
      <c r="AL229" s="35">
        <f t="shared" ref="AL229:AR229" si="634">AD229-BE229</f>
        <v>2.7128197774974829</v>
      </c>
      <c r="AM229" s="35">
        <f t="shared" si="634"/>
        <v>16.984226510900321</v>
      </c>
      <c r="AN229" s="35">
        <f t="shared" si="634"/>
        <v>-8.592108151809807</v>
      </c>
      <c r="AO229" s="35">
        <f t="shared" si="634"/>
        <v>-10.206389595702573</v>
      </c>
      <c r="AP229" s="35">
        <f t="shared" si="634"/>
        <v>-0.89854854088542702</v>
      </c>
      <c r="AQ229" s="35">
        <f t="shared" si="634"/>
        <v>0</v>
      </c>
      <c r="AR229" s="35">
        <f t="shared" si="634"/>
        <v>0</v>
      </c>
      <c r="AS229" s="1"/>
      <c r="AT229" s="1"/>
      <c r="AU229" s="1"/>
      <c r="AV229" s="1"/>
      <c r="AW229" s="62">
        <v>352</v>
      </c>
      <c r="AX229" s="62">
        <v>1411</v>
      </c>
      <c r="AY229" s="62">
        <v>838</v>
      </c>
      <c r="AZ229" s="62">
        <v>361</v>
      </c>
      <c r="BA229" s="62">
        <v>575</v>
      </c>
      <c r="BB229" s="62">
        <v>0</v>
      </c>
      <c r="BC229" s="62">
        <v>0</v>
      </c>
      <c r="BD229" s="1"/>
      <c r="BE229" s="35">
        <f t="shared" ref="BE229:BK229" si="635">(AW229/SUM($AW229:$BC229))*100</f>
        <v>9.9519366694939215</v>
      </c>
      <c r="BF229" s="35">
        <f t="shared" si="635"/>
        <v>39.892564320045238</v>
      </c>
      <c r="BG229" s="35">
        <f t="shared" si="635"/>
        <v>23.692394684761098</v>
      </c>
      <c r="BH229" s="35">
        <f t="shared" si="635"/>
        <v>10.206389595702573</v>
      </c>
      <c r="BI229" s="35">
        <f t="shared" si="635"/>
        <v>16.256714729997174</v>
      </c>
      <c r="BJ229" s="35">
        <f t="shared" si="635"/>
        <v>0</v>
      </c>
      <c r="BK229" s="35">
        <f t="shared" si="635"/>
        <v>0</v>
      </c>
      <c r="BL229" s="1"/>
    </row>
    <row r="230" spans="1:64" ht="13">
      <c r="A230" s="28" t="s">
        <v>246</v>
      </c>
      <c r="B230" s="62" t="str">
        <f>INDEX([1]Sheet2!$B:$B,MATCH(C230,[1]Sheet2!$A:$A,0))</f>
        <v>E05000117</v>
      </c>
      <c r="C230" s="28" t="s">
        <v>258</v>
      </c>
      <c r="D230" s="49"/>
      <c r="E230" s="30">
        <v>1</v>
      </c>
      <c r="F230" s="31">
        <v>1</v>
      </c>
      <c r="G230" s="32"/>
      <c r="H230" s="38"/>
      <c r="I230" s="32"/>
      <c r="J230" s="32"/>
      <c r="K230" s="32"/>
      <c r="L230" s="32"/>
      <c r="M230" s="10"/>
      <c r="N230" s="61">
        <v>1</v>
      </c>
      <c r="O230" s="10"/>
      <c r="P230" s="10"/>
      <c r="Q230" s="10"/>
      <c r="R230" s="10"/>
      <c r="S230" s="10"/>
      <c r="T230" s="10"/>
      <c r="U230" s="1"/>
      <c r="V230" s="28">
        <v>1201</v>
      </c>
      <c r="W230" s="28">
        <v>185</v>
      </c>
      <c r="X230" s="28">
        <v>133</v>
      </c>
      <c r="Y230" s="28"/>
      <c r="Z230" s="28">
        <v>130</v>
      </c>
      <c r="AA230" s="28"/>
      <c r="AB230" s="28"/>
      <c r="AC230" s="1"/>
      <c r="AD230" s="35">
        <f t="shared" ref="AD230:AJ230" si="636">(V230/SUM($V230:$AB230))*100</f>
        <v>72.832019405700422</v>
      </c>
      <c r="AE230" s="35">
        <f t="shared" si="636"/>
        <v>11.218920557913888</v>
      </c>
      <c r="AF230" s="35">
        <f t="shared" si="636"/>
        <v>8.0654942389326862</v>
      </c>
      <c r="AG230" s="35">
        <f t="shared" si="636"/>
        <v>0</v>
      </c>
      <c r="AH230" s="35">
        <f t="shared" si="636"/>
        <v>7.8835657974530013</v>
      </c>
      <c r="AI230" s="35">
        <f t="shared" si="636"/>
        <v>0</v>
      </c>
      <c r="AJ230" s="35">
        <f t="shared" si="636"/>
        <v>0</v>
      </c>
      <c r="AK230" s="1"/>
      <c r="AL230" s="35">
        <f t="shared" ref="AL230:AR230" si="637">AD230-BE230</f>
        <v>21.876934222427316</v>
      </c>
      <c r="AM230" s="35">
        <f t="shared" si="637"/>
        <v>4.2493800313263819</v>
      </c>
      <c r="AN230" s="35">
        <f t="shared" si="637"/>
        <v>4.709789540946109</v>
      </c>
      <c r="AO230" s="35">
        <f t="shared" si="637"/>
        <v>-34.124935467217348</v>
      </c>
      <c r="AP230" s="35">
        <f t="shared" si="637"/>
        <v>3.2888316725175342</v>
      </c>
      <c r="AQ230" s="35">
        <f t="shared" si="637"/>
        <v>0</v>
      </c>
      <c r="AR230" s="35">
        <f t="shared" si="637"/>
        <v>0</v>
      </c>
      <c r="AS230" s="1"/>
      <c r="AT230" s="1"/>
      <c r="AU230" s="1"/>
      <c r="AV230" s="1"/>
      <c r="AW230" s="62">
        <v>987</v>
      </c>
      <c r="AX230" s="62">
        <v>135</v>
      </c>
      <c r="AY230" s="62">
        <v>65</v>
      </c>
      <c r="AZ230" s="62">
        <v>661</v>
      </c>
      <c r="BA230" s="62">
        <v>89</v>
      </c>
      <c r="BB230" s="62">
        <v>0</v>
      </c>
      <c r="BC230" s="62">
        <v>0</v>
      </c>
      <c r="BD230" s="1"/>
      <c r="BE230" s="35">
        <f t="shared" ref="BE230:BK230" si="638">(AW230/SUM($AW230:$BC230))*100</f>
        <v>50.955085183273106</v>
      </c>
      <c r="BF230" s="35">
        <f t="shared" si="638"/>
        <v>6.9695405265875063</v>
      </c>
      <c r="BG230" s="35">
        <f t="shared" si="638"/>
        <v>3.3557046979865772</v>
      </c>
      <c r="BH230" s="35">
        <f t="shared" si="638"/>
        <v>34.124935467217348</v>
      </c>
      <c r="BI230" s="35">
        <f t="shared" si="638"/>
        <v>4.5947341249354672</v>
      </c>
      <c r="BJ230" s="35">
        <f t="shared" si="638"/>
        <v>0</v>
      </c>
      <c r="BK230" s="35">
        <f t="shared" si="638"/>
        <v>0</v>
      </c>
      <c r="BL230" s="1"/>
    </row>
    <row r="231" spans="1:64" ht="13">
      <c r="A231" s="28" t="s">
        <v>246</v>
      </c>
      <c r="B231" s="62" t="str">
        <f>INDEX([1]Sheet2!$B:$B,MATCH(C231,[1]Sheet2!$A:$A,0))</f>
        <v>E05000118</v>
      </c>
      <c r="C231" s="28" t="s">
        <v>259</v>
      </c>
      <c r="D231" s="49"/>
      <c r="E231" s="30">
        <v>3</v>
      </c>
      <c r="F231" s="31">
        <v>3</v>
      </c>
      <c r="G231" s="32"/>
      <c r="H231" s="38"/>
      <c r="I231" s="32"/>
      <c r="J231" s="32"/>
      <c r="K231" s="32"/>
      <c r="L231" s="32"/>
      <c r="M231" s="10"/>
      <c r="N231" s="61">
        <v>3</v>
      </c>
      <c r="O231" s="10"/>
      <c r="P231" s="10"/>
      <c r="Q231" s="10"/>
      <c r="R231" s="10"/>
      <c r="S231" s="10"/>
      <c r="T231" s="10"/>
      <c r="U231" s="1"/>
      <c r="V231" s="28">
        <v>3276</v>
      </c>
      <c r="W231" s="28">
        <v>789</v>
      </c>
      <c r="X231" s="28">
        <v>810</v>
      </c>
      <c r="Y231" s="28">
        <v>295</v>
      </c>
      <c r="Z231" s="28">
        <v>449</v>
      </c>
      <c r="AA231" s="28"/>
      <c r="AB231" s="28">
        <v>142</v>
      </c>
      <c r="AC231" s="1"/>
      <c r="AD231" s="35">
        <f t="shared" ref="AD231:AJ231" si="639">(V231/SUM($V231:$AB231))*100</f>
        <v>56.865127582017003</v>
      </c>
      <c r="AE231" s="35">
        <f t="shared" si="639"/>
        <v>13.695538968929005</v>
      </c>
      <c r="AF231" s="35">
        <f t="shared" si="639"/>
        <v>14.060059017531678</v>
      </c>
      <c r="AG231" s="35">
        <f t="shared" si="639"/>
        <v>5.1206387779899325</v>
      </c>
      <c r="AH231" s="35">
        <f t="shared" si="639"/>
        <v>7.7937858010762016</v>
      </c>
      <c r="AI231" s="35">
        <f t="shared" si="639"/>
        <v>0</v>
      </c>
      <c r="AJ231" s="35">
        <f t="shared" si="639"/>
        <v>2.4648498524561706</v>
      </c>
      <c r="AK231" s="1"/>
      <c r="AL231" s="35">
        <f t="shared" ref="AL231:AR231" si="640">AD231-BE231</f>
        <v>6.8405495056611159</v>
      </c>
      <c r="AM231" s="35">
        <f t="shared" si="640"/>
        <v>1.9472184708133256</v>
      </c>
      <c r="AN231" s="35">
        <f t="shared" si="640"/>
        <v>7.2601245590686272</v>
      </c>
      <c r="AO231" s="35">
        <f t="shared" si="640"/>
        <v>-15.852653045703335</v>
      </c>
      <c r="AP231" s="35">
        <f t="shared" si="640"/>
        <v>-2.6600893422959109</v>
      </c>
      <c r="AQ231" s="35">
        <f t="shared" si="640"/>
        <v>0</v>
      </c>
      <c r="AR231" s="35">
        <f t="shared" si="640"/>
        <v>2.4648498524561706</v>
      </c>
      <c r="AS231" s="1"/>
      <c r="AT231" s="1"/>
      <c r="AU231" s="1"/>
      <c r="AV231" s="1"/>
      <c r="AW231" s="62">
        <v>3053</v>
      </c>
      <c r="AX231" s="62">
        <v>717</v>
      </c>
      <c r="AY231" s="62">
        <v>415</v>
      </c>
      <c r="AZ231" s="62">
        <v>1280</v>
      </c>
      <c r="BA231" s="62">
        <v>638</v>
      </c>
      <c r="BB231" s="62">
        <v>0</v>
      </c>
      <c r="BC231" s="62">
        <v>0</v>
      </c>
      <c r="BD231" s="1"/>
      <c r="BE231" s="35">
        <f t="shared" ref="BE231:BK231" si="641">(AW231/SUM($AW231:$BC231))*100</f>
        <v>50.024578076355887</v>
      </c>
      <c r="BF231" s="35">
        <f t="shared" si="641"/>
        <v>11.74832049811568</v>
      </c>
      <c r="BG231" s="35">
        <f t="shared" si="641"/>
        <v>6.799934458463051</v>
      </c>
      <c r="BH231" s="35">
        <f t="shared" si="641"/>
        <v>20.973291823693266</v>
      </c>
      <c r="BI231" s="35">
        <f t="shared" si="641"/>
        <v>10.453875143372112</v>
      </c>
      <c r="BJ231" s="35">
        <f t="shared" si="641"/>
        <v>0</v>
      </c>
      <c r="BK231" s="35">
        <f t="shared" si="641"/>
        <v>0</v>
      </c>
      <c r="BL231" s="1"/>
    </row>
    <row r="232" spans="1:64" ht="13">
      <c r="A232" s="28" t="s">
        <v>246</v>
      </c>
      <c r="B232" s="62" t="str">
        <f>INDEX([1]Sheet2!$B:$B,MATCH(C232,[1]Sheet2!$A:$A,0))</f>
        <v>E05000119</v>
      </c>
      <c r="C232" s="28" t="s">
        <v>260</v>
      </c>
      <c r="D232" s="49"/>
      <c r="E232" s="30">
        <v>3</v>
      </c>
      <c r="F232" s="31">
        <v>3</v>
      </c>
      <c r="G232" s="32"/>
      <c r="H232" s="38"/>
      <c r="I232" s="32"/>
      <c r="J232" s="32"/>
      <c r="K232" s="32"/>
      <c r="L232" s="32"/>
      <c r="M232" s="10"/>
      <c r="N232" s="61">
        <v>3</v>
      </c>
      <c r="O232" s="10"/>
      <c r="P232" s="10"/>
      <c r="Q232" s="10"/>
      <c r="R232" s="10"/>
      <c r="S232" s="10"/>
      <c r="T232" s="10"/>
      <c r="U232" s="1"/>
      <c r="V232" s="28">
        <v>3096</v>
      </c>
      <c r="W232" s="28">
        <v>950</v>
      </c>
      <c r="X232" s="28">
        <v>733</v>
      </c>
      <c r="Y232" s="28">
        <v>261</v>
      </c>
      <c r="Z232" s="28">
        <v>621</v>
      </c>
      <c r="AA232" s="28"/>
      <c r="AB232" s="28"/>
      <c r="AC232" s="1"/>
      <c r="AD232" s="35">
        <f t="shared" ref="AD232:AJ232" si="642">(V232/SUM($V232:$AB232))*100</f>
        <v>54.689984101748813</v>
      </c>
      <c r="AE232" s="35">
        <f t="shared" si="642"/>
        <v>16.781487369722665</v>
      </c>
      <c r="AF232" s="35">
        <f t="shared" si="642"/>
        <v>12.948242360007065</v>
      </c>
      <c r="AG232" s="35">
        <f t="shared" si="642"/>
        <v>4.6104928457869638</v>
      </c>
      <c r="AH232" s="35">
        <f t="shared" si="642"/>
        <v>10.969793322734498</v>
      </c>
      <c r="AI232" s="35">
        <f t="shared" si="642"/>
        <v>0</v>
      </c>
      <c r="AJ232" s="35">
        <f t="shared" si="642"/>
        <v>0</v>
      </c>
      <c r="AK232" s="1"/>
      <c r="AL232" s="35">
        <f t="shared" ref="AL232:AR232" si="643">AD232-BE232</f>
        <v>8.5061834786958528</v>
      </c>
      <c r="AM232" s="35">
        <f t="shared" si="643"/>
        <v>3.1054749086634761</v>
      </c>
      <c r="AN232" s="35">
        <f t="shared" si="643"/>
        <v>5.1133513942749778</v>
      </c>
      <c r="AO232" s="35">
        <f t="shared" si="643"/>
        <v>-16.401968213403066</v>
      </c>
      <c r="AP232" s="35">
        <f t="shared" si="643"/>
        <v>-0.32304156823123442</v>
      </c>
      <c r="AQ232" s="35">
        <f t="shared" si="643"/>
        <v>0</v>
      </c>
      <c r="AR232" s="35">
        <f t="shared" si="643"/>
        <v>0</v>
      </c>
      <c r="AS232" s="1"/>
      <c r="AT232" s="1"/>
      <c r="AU232" s="1"/>
      <c r="AV232" s="1"/>
      <c r="AW232" s="62">
        <v>2965</v>
      </c>
      <c r="AX232" s="62">
        <v>878</v>
      </c>
      <c r="AY232" s="62">
        <v>503</v>
      </c>
      <c r="AZ232" s="62">
        <v>1349</v>
      </c>
      <c r="BA232" s="62">
        <v>725</v>
      </c>
      <c r="BB232" s="62">
        <v>0</v>
      </c>
      <c r="BC232" s="62">
        <v>0</v>
      </c>
      <c r="BD232" s="1"/>
      <c r="BE232" s="35">
        <f t="shared" ref="BE232:BK232" si="644">(AW232/SUM($AW232:$BC232))*100</f>
        <v>46.18380062305296</v>
      </c>
      <c r="BF232" s="35">
        <f t="shared" si="644"/>
        <v>13.676012461059189</v>
      </c>
      <c r="BG232" s="35">
        <f t="shared" si="644"/>
        <v>7.8348909657320869</v>
      </c>
      <c r="BH232" s="35">
        <f t="shared" si="644"/>
        <v>21.012461059190031</v>
      </c>
      <c r="BI232" s="35">
        <f t="shared" si="644"/>
        <v>11.292834890965732</v>
      </c>
      <c r="BJ232" s="35">
        <f t="shared" si="644"/>
        <v>0</v>
      </c>
      <c r="BK232" s="35">
        <f t="shared" si="644"/>
        <v>0</v>
      </c>
      <c r="BL232" s="1"/>
    </row>
    <row r="233" spans="1:64" ht="13">
      <c r="A233" s="28" t="s">
        <v>246</v>
      </c>
      <c r="B233" s="62" t="str">
        <f>INDEX([1]Sheet2!$B:$B,MATCH(C233,[1]Sheet2!$A:$A,0))</f>
        <v>E05000120</v>
      </c>
      <c r="C233" s="28" t="s">
        <v>261</v>
      </c>
      <c r="D233" s="49"/>
      <c r="E233" s="30">
        <v>3</v>
      </c>
      <c r="F233" s="31">
        <v>3</v>
      </c>
      <c r="G233" s="32"/>
      <c r="H233" s="38"/>
      <c r="I233" s="32"/>
      <c r="J233" s="32"/>
      <c r="K233" s="32"/>
      <c r="L233" s="32"/>
      <c r="M233" s="10"/>
      <c r="N233" s="61">
        <v>3</v>
      </c>
      <c r="O233" s="10"/>
      <c r="P233" s="10"/>
      <c r="Q233" s="10"/>
      <c r="R233" s="10"/>
      <c r="S233" s="10"/>
      <c r="T233" s="10"/>
      <c r="U233" s="1"/>
      <c r="V233" s="28">
        <v>2563</v>
      </c>
      <c r="W233" s="28">
        <v>1579</v>
      </c>
      <c r="X233" s="28">
        <v>859</v>
      </c>
      <c r="Y233" s="28">
        <v>214</v>
      </c>
      <c r="Z233" s="28">
        <v>553</v>
      </c>
      <c r="AA233" s="28"/>
      <c r="AB233" s="28"/>
      <c r="AC233" s="1"/>
      <c r="AD233" s="35">
        <f t="shared" ref="AD233:AJ233" si="645">(V233/SUM($V233:$AB233))*100</f>
        <v>44.434812760055479</v>
      </c>
      <c r="AE233" s="35">
        <f t="shared" si="645"/>
        <v>27.375173370319001</v>
      </c>
      <c r="AF233" s="35">
        <f t="shared" si="645"/>
        <v>14.892510402219139</v>
      </c>
      <c r="AG233" s="35">
        <f t="shared" si="645"/>
        <v>3.7101248266296807</v>
      </c>
      <c r="AH233" s="35">
        <f t="shared" si="645"/>
        <v>9.5873786407766985</v>
      </c>
      <c r="AI233" s="35">
        <f t="shared" si="645"/>
        <v>0</v>
      </c>
      <c r="AJ233" s="35">
        <f t="shared" si="645"/>
        <v>0</v>
      </c>
      <c r="AK233" s="1"/>
      <c r="AL233" s="35">
        <f t="shared" ref="AL233:AR233" si="646">AD233-BE233</f>
        <v>0.66610313346023986</v>
      </c>
      <c r="AM233" s="35">
        <f t="shared" si="646"/>
        <v>8.6104026124806516</v>
      </c>
      <c r="AN233" s="35">
        <f t="shared" si="646"/>
        <v>6.3372874622474988</v>
      </c>
      <c r="AO233" s="35">
        <f t="shared" si="646"/>
        <v>-13.32154367817574</v>
      </c>
      <c r="AP233" s="35">
        <f t="shared" si="646"/>
        <v>-2.2922495300126506</v>
      </c>
      <c r="AQ233" s="35">
        <f t="shared" si="646"/>
        <v>0</v>
      </c>
      <c r="AR233" s="35">
        <f t="shared" si="646"/>
        <v>0</v>
      </c>
      <c r="AS233" s="1"/>
      <c r="AT233" s="1"/>
      <c r="AU233" s="1"/>
      <c r="AV233" s="1"/>
      <c r="AW233" s="62">
        <v>2778</v>
      </c>
      <c r="AX233" s="62">
        <v>1191</v>
      </c>
      <c r="AY233" s="62">
        <v>543</v>
      </c>
      <c r="AZ233" s="62">
        <v>1081</v>
      </c>
      <c r="BA233" s="62">
        <v>754</v>
      </c>
      <c r="BB233" s="62">
        <v>0</v>
      </c>
      <c r="BC233" s="62">
        <v>0</v>
      </c>
      <c r="BD233" s="1"/>
      <c r="BE233" s="35">
        <f t="shared" ref="BE233:BK233" si="647">(AW233/SUM($AW233:$BC233))*100</f>
        <v>43.768709626595239</v>
      </c>
      <c r="BF233" s="35">
        <f t="shared" si="647"/>
        <v>18.764770757838349</v>
      </c>
      <c r="BG233" s="35">
        <f t="shared" si="647"/>
        <v>8.5552229399716406</v>
      </c>
      <c r="BH233" s="35">
        <f t="shared" si="647"/>
        <v>17.03166850480542</v>
      </c>
      <c r="BI233" s="35">
        <f t="shared" si="647"/>
        <v>11.879628170789349</v>
      </c>
      <c r="BJ233" s="35">
        <f t="shared" si="647"/>
        <v>0</v>
      </c>
      <c r="BK233" s="35">
        <f t="shared" si="647"/>
        <v>0</v>
      </c>
      <c r="BL233" s="1"/>
    </row>
    <row r="234" spans="1:64" ht="13">
      <c r="A234" s="28" t="s">
        <v>246</v>
      </c>
      <c r="B234" s="62" t="str">
        <f>INDEX([1]Sheet2!$B:$B,MATCH(C234,[1]Sheet2!$A:$A,0))</f>
        <v>E05000121</v>
      </c>
      <c r="C234" s="28" t="s">
        <v>262</v>
      </c>
      <c r="D234" s="49"/>
      <c r="E234" s="30">
        <v>2</v>
      </c>
      <c r="F234" s="31">
        <v>2</v>
      </c>
      <c r="G234" s="32"/>
      <c r="H234" s="38"/>
      <c r="I234" s="32"/>
      <c r="J234" s="32"/>
      <c r="K234" s="32"/>
      <c r="L234" s="32"/>
      <c r="M234" s="10"/>
      <c r="N234" s="61">
        <v>2</v>
      </c>
      <c r="O234" s="10"/>
      <c r="P234" s="10"/>
      <c r="Q234" s="10"/>
      <c r="R234" s="10"/>
      <c r="S234" s="10"/>
      <c r="T234" s="10"/>
      <c r="U234" s="1"/>
      <c r="V234" s="28">
        <v>1111</v>
      </c>
      <c r="W234" s="28">
        <v>972</v>
      </c>
      <c r="X234" s="28">
        <v>185</v>
      </c>
      <c r="Y234" s="28"/>
      <c r="Z234" s="28">
        <v>223</v>
      </c>
      <c r="AA234" s="28"/>
      <c r="AB234" s="28"/>
      <c r="AC234" s="1"/>
      <c r="AD234" s="35">
        <f t="shared" ref="AD234:AJ234" si="648">(V234/SUM($V234:$AB234))*100</f>
        <v>44.600562023283821</v>
      </c>
      <c r="AE234" s="35">
        <f t="shared" si="648"/>
        <v>39.020473705339221</v>
      </c>
      <c r="AF234" s="35">
        <f t="shared" si="648"/>
        <v>7.426736250501806</v>
      </c>
      <c r="AG234" s="35">
        <f t="shared" si="648"/>
        <v>0</v>
      </c>
      <c r="AH234" s="35">
        <f t="shared" si="648"/>
        <v>8.9522280208751503</v>
      </c>
      <c r="AI234" s="35">
        <f t="shared" si="648"/>
        <v>0</v>
      </c>
      <c r="AJ234" s="35">
        <f t="shared" si="648"/>
        <v>0</v>
      </c>
      <c r="AK234" s="1"/>
      <c r="AL234" s="35">
        <f t="shared" ref="AL234:AR234" si="649">AD234-BE234</f>
        <v>10.52817858670084</v>
      </c>
      <c r="AM234" s="35">
        <f t="shared" si="649"/>
        <v>17.403258185287051</v>
      </c>
      <c r="AN234" s="35">
        <f t="shared" si="649"/>
        <v>3.1880665406876547</v>
      </c>
      <c r="AO234" s="35">
        <f t="shared" si="649"/>
        <v>-25.105966742745355</v>
      </c>
      <c r="AP234" s="35">
        <f t="shared" si="649"/>
        <v>-0.11200412780434021</v>
      </c>
      <c r="AQ234" s="35">
        <f t="shared" si="649"/>
        <v>0</v>
      </c>
      <c r="AR234" s="35">
        <f t="shared" si="649"/>
        <v>-5.9015324421258555</v>
      </c>
      <c r="AS234" s="1"/>
      <c r="AT234" s="1"/>
      <c r="AU234" s="1"/>
      <c r="AV234" s="1"/>
      <c r="AW234" s="62">
        <v>1045</v>
      </c>
      <c r="AX234" s="62">
        <v>663</v>
      </c>
      <c r="AY234" s="62">
        <v>130</v>
      </c>
      <c r="AZ234" s="62">
        <v>770</v>
      </c>
      <c r="BA234" s="62">
        <v>278</v>
      </c>
      <c r="BB234" s="62">
        <v>0</v>
      </c>
      <c r="BC234" s="62">
        <v>181</v>
      </c>
      <c r="BD234" s="1"/>
      <c r="BE234" s="35">
        <f t="shared" ref="BE234:BK234" si="650">(AW234/SUM($AW234:$BC234))*100</f>
        <v>34.072383436582982</v>
      </c>
      <c r="BF234" s="35">
        <f t="shared" si="650"/>
        <v>21.61721552005217</v>
      </c>
      <c r="BG234" s="35">
        <f t="shared" si="650"/>
        <v>4.2386697098141513</v>
      </c>
      <c r="BH234" s="35">
        <f t="shared" si="650"/>
        <v>25.105966742745355</v>
      </c>
      <c r="BI234" s="35">
        <f t="shared" si="650"/>
        <v>9.0642321486794906</v>
      </c>
      <c r="BJ234" s="35">
        <f t="shared" si="650"/>
        <v>0</v>
      </c>
      <c r="BK234" s="35">
        <f t="shared" si="650"/>
        <v>5.9015324421258555</v>
      </c>
      <c r="BL234" s="1"/>
    </row>
    <row r="235" spans="1:64" ht="13">
      <c r="A235" s="28" t="s">
        <v>246</v>
      </c>
      <c r="B235" s="62" t="str">
        <f>INDEX([1]Sheet2!$B:$B,MATCH(C235,[1]Sheet2!$A:$A,0))</f>
        <v>E05000122</v>
      </c>
      <c r="C235" s="28" t="s">
        <v>263</v>
      </c>
      <c r="D235" s="49"/>
      <c r="E235" s="30">
        <v>3</v>
      </c>
      <c r="F235" s="31">
        <v>3</v>
      </c>
      <c r="G235" s="32"/>
      <c r="H235" s="38"/>
      <c r="I235" s="32"/>
      <c r="J235" s="32"/>
      <c r="K235" s="32"/>
      <c r="L235" s="32"/>
      <c r="M235" s="10"/>
      <c r="N235" s="61">
        <v>3</v>
      </c>
      <c r="O235" s="10"/>
      <c r="P235" s="10"/>
      <c r="Q235" s="10"/>
      <c r="R235" s="10"/>
      <c r="S235" s="10"/>
      <c r="T235" s="10"/>
      <c r="U235" s="1"/>
      <c r="V235" s="28">
        <v>2857</v>
      </c>
      <c r="W235" s="28">
        <v>949</v>
      </c>
      <c r="X235" s="28">
        <v>674</v>
      </c>
      <c r="Y235" s="28"/>
      <c r="Z235" s="28">
        <v>507</v>
      </c>
      <c r="AA235" s="28"/>
      <c r="AB235" s="28"/>
      <c r="AC235" s="1"/>
      <c r="AD235" s="35">
        <f t="shared" ref="AD235:AJ235" si="651">(V235/SUM($V235:$AB235))*100</f>
        <v>57.288951273310609</v>
      </c>
      <c r="AE235" s="35">
        <f t="shared" si="651"/>
        <v>19.029476639262079</v>
      </c>
      <c r="AF235" s="35">
        <f t="shared" si="651"/>
        <v>13.51513936234209</v>
      </c>
      <c r="AG235" s="35">
        <f t="shared" si="651"/>
        <v>0</v>
      </c>
      <c r="AH235" s="35">
        <f t="shared" si="651"/>
        <v>10.166432725085221</v>
      </c>
      <c r="AI235" s="35">
        <f t="shared" si="651"/>
        <v>0</v>
      </c>
      <c r="AJ235" s="35">
        <f t="shared" si="651"/>
        <v>0</v>
      </c>
      <c r="AK235" s="1"/>
      <c r="AL235" s="35">
        <f t="shared" ref="AL235:AR235" si="652">AD235-BE235</f>
        <v>13.760352690279682</v>
      </c>
      <c r="AM235" s="35">
        <f t="shared" si="652"/>
        <v>6.2594749112510186</v>
      </c>
      <c r="AN235" s="35">
        <f t="shared" si="652"/>
        <v>3.8728376516111425</v>
      </c>
      <c r="AO235" s="35">
        <f t="shared" si="652"/>
        <v>-22.291342664593053</v>
      </c>
      <c r="AP235" s="35">
        <f t="shared" si="652"/>
        <v>-1.6013225885487863</v>
      </c>
      <c r="AQ235" s="35">
        <f t="shared" si="652"/>
        <v>0</v>
      </c>
      <c r="AR235" s="35">
        <f t="shared" si="652"/>
        <v>0</v>
      </c>
      <c r="AS235" s="1"/>
      <c r="AT235" s="1"/>
      <c r="AU235" s="1"/>
      <c r="AV235" s="1"/>
      <c r="AW235" s="62">
        <v>2519</v>
      </c>
      <c r="AX235" s="62">
        <v>739</v>
      </c>
      <c r="AY235" s="62">
        <v>558</v>
      </c>
      <c r="AZ235" s="62">
        <v>1290</v>
      </c>
      <c r="BA235" s="62">
        <v>681</v>
      </c>
      <c r="BB235" s="62">
        <v>0</v>
      </c>
      <c r="BC235" s="62">
        <v>0</v>
      </c>
      <c r="BD235" s="1"/>
      <c r="BE235" s="35">
        <f t="shared" ref="BE235:BK235" si="653">(AW235/SUM($AW235:$BC235))*100</f>
        <v>43.528598583030927</v>
      </c>
      <c r="BF235" s="35">
        <f t="shared" si="653"/>
        <v>12.77000172801106</v>
      </c>
      <c r="BG235" s="35">
        <f t="shared" si="653"/>
        <v>9.6423017107309477</v>
      </c>
      <c r="BH235" s="35">
        <f t="shared" si="653"/>
        <v>22.291342664593053</v>
      </c>
      <c r="BI235" s="35">
        <f t="shared" si="653"/>
        <v>11.767755313634007</v>
      </c>
      <c r="BJ235" s="35">
        <f t="shared" si="653"/>
        <v>0</v>
      </c>
      <c r="BK235" s="35">
        <f t="shared" si="653"/>
        <v>0</v>
      </c>
      <c r="BL235" s="1"/>
    </row>
    <row r="236" spans="1:64" ht="13">
      <c r="A236" s="28" t="s">
        <v>246</v>
      </c>
      <c r="B236" s="62" t="str">
        <f>INDEX([1]Sheet2!$B:$B,MATCH(C236,[1]Sheet2!$A:$A,0))</f>
        <v>E05000123</v>
      </c>
      <c r="C236" s="28" t="s">
        <v>264</v>
      </c>
      <c r="D236" s="49"/>
      <c r="E236" s="30">
        <v>3</v>
      </c>
      <c r="F236" s="38"/>
      <c r="G236" s="31">
        <v>3</v>
      </c>
      <c r="H236" s="38"/>
      <c r="I236" s="32"/>
      <c r="J236" s="32"/>
      <c r="K236" s="32"/>
      <c r="L236" s="32"/>
      <c r="M236" s="10"/>
      <c r="N236" s="10"/>
      <c r="O236" s="61">
        <v>3</v>
      </c>
      <c r="P236" s="10"/>
      <c r="Q236" s="10"/>
      <c r="R236" s="10"/>
      <c r="S236" s="10"/>
      <c r="T236" s="10"/>
      <c r="U236" s="1"/>
      <c r="V236" s="28">
        <v>1021</v>
      </c>
      <c r="W236" s="28">
        <v>3259</v>
      </c>
      <c r="X236" s="28">
        <v>576</v>
      </c>
      <c r="Y236" s="28"/>
      <c r="Z236" s="28">
        <v>1009</v>
      </c>
      <c r="AA236" s="28"/>
      <c r="AB236" s="28"/>
      <c r="AC236" s="1"/>
      <c r="AD236" s="35">
        <f t="shared" ref="AD236:AJ236" si="654">(V236/SUM($V236:$AB236))*100</f>
        <v>17.408354646206309</v>
      </c>
      <c r="AE236" s="35">
        <f t="shared" si="654"/>
        <v>55.566922421142372</v>
      </c>
      <c r="AF236" s="35">
        <f t="shared" si="654"/>
        <v>9.8209718670076729</v>
      </c>
      <c r="AG236" s="35">
        <f t="shared" si="654"/>
        <v>0</v>
      </c>
      <c r="AH236" s="35">
        <f t="shared" si="654"/>
        <v>17.203751065643651</v>
      </c>
      <c r="AI236" s="35">
        <f t="shared" si="654"/>
        <v>0</v>
      </c>
      <c r="AJ236" s="35">
        <f t="shared" si="654"/>
        <v>0</v>
      </c>
      <c r="AK236" s="1"/>
      <c r="AL236" s="35">
        <f t="shared" ref="AL236:AR236" si="655">AD236-BE236</f>
        <v>-0.44209672494000074</v>
      </c>
      <c r="AM236" s="35">
        <f t="shared" si="655"/>
        <v>10.821563879156336</v>
      </c>
      <c r="AN236" s="35">
        <f t="shared" si="655"/>
        <v>3.6210059327545645</v>
      </c>
      <c r="AO236" s="35">
        <f t="shared" si="655"/>
        <v>-13.387838528359735</v>
      </c>
      <c r="AP236" s="35">
        <f t="shared" si="655"/>
        <v>-0.61263455861116256</v>
      </c>
      <c r="AQ236" s="35">
        <f t="shared" si="655"/>
        <v>0</v>
      </c>
      <c r="AR236" s="35">
        <f t="shared" si="655"/>
        <v>0</v>
      </c>
      <c r="AS236" s="1"/>
      <c r="AT236" s="1"/>
      <c r="AU236" s="1"/>
      <c r="AV236" s="1"/>
      <c r="AW236" s="62">
        <v>1048</v>
      </c>
      <c r="AX236" s="62">
        <v>2627</v>
      </c>
      <c r="AY236" s="62">
        <v>364</v>
      </c>
      <c r="AZ236" s="62">
        <v>786</v>
      </c>
      <c r="BA236" s="62">
        <v>1046</v>
      </c>
      <c r="BB236" s="62">
        <v>0</v>
      </c>
      <c r="BC236" s="62">
        <v>0</v>
      </c>
      <c r="BD236" s="1"/>
      <c r="BE236" s="35">
        <f t="shared" ref="BE236:BK236" si="656">(AW236/SUM($AW236:$BC236))*100</f>
        <v>17.85045137114631</v>
      </c>
      <c r="BF236" s="35">
        <f t="shared" si="656"/>
        <v>44.745358541986036</v>
      </c>
      <c r="BG236" s="35">
        <f t="shared" si="656"/>
        <v>6.1999659342531084</v>
      </c>
      <c r="BH236" s="35">
        <f t="shared" si="656"/>
        <v>13.387838528359735</v>
      </c>
      <c r="BI236" s="35">
        <f t="shared" si="656"/>
        <v>17.816385624254814</v>
      </c>
      <c r="BJ236" s="35">
        <f t="shared" si="656"/>
        <v>0</v>
      </c>
      <c r="BK236" s="35">
        <f t="shared" si="656"/>
        <v>0</v>
      </c>
      <c r="BL236" s="1"/>
    </row>
    <row r="237" spans="1:64" ht="13">
      <c r="A237" s="28" t="s">
        <v>246</v>
      </c>
      <c r="B237" s="62" t="str">
        <f>INDEX([1]Sheet2!$B:$B,MATCH(C237,[1]Sheet2!$A:$A,0))</f>
        <v>E05000124</v>
      </c>
      <c r="C237" s="28" t="s">
        <v>265</v>
      </c>
      <c r="D237" s="49"/>
      <c r="E237" s="30">
        <v>3</v>
      </c>
      <c r="F237" s="31">
        <v>3</v>
      </c>
      <c r="G237" s="32"/>
      <c r="H237" s="38"/>
      <c r="I237" s="32"/>
      <c r="J237" s="32"/>
      <c r="K237" s="32"/>
      <c r="L237" s="32"/>
      <c r="M237" s="10"/>
      <c r="N237" s="61">
        <v>3</v>
      </c>
      <c r="O237" s="10"/>
      <c r="P237" s="10"/>
      <c r="Q237" s="10"/>
      <c r="R237" s="10"/>
      <c r="S237" s="10"/>
      <c r="T237" s="10"/>
      <c r="U237" s="1"/>
      <c r="V237" s="28">
        <v>3426</v>
      </c>
      <c r="W237" s="28">
        <v>744</v>
      </c>
      <c r="X237" s="28">
        <v>863</v>
      </c>
      <c r="Y237" s="28"/>
      <c r="Z237" s="28">
        <v>626</v>
      </c>
      <c r="AA237" s="28"/>
      <c r="AB237" s="28"/>
      <c r="AC237" s="1"/>
      <c r="AD237" s="35">
        <f t="shared" ref="AD237:AJ237" si="657">(V237/SUM($V237:$AB237))*100</f>
        <v>60.540731578017315</v>
      </c>
      <c r="AE237" s="35">
        <f t="shared" si="657"/>
        <v>13.147199151793604</v>
      </c>
      <c r="AF237" s="35">
        <f t="shared" si="657"/>
        <v>15.250044177416505</v>
      </c>
      <c r="AG237" s="35">
        <f t="shared" si="657"/>
        <v>0</v>
      </c>
      <c r="AH237" s="35">
        <f t="shared" si="657"/>
        <v>11.062025092772574</v>
      </c>
      <c r="AI237" s="35">
        <f t="shared" si="657"/>
        <v>0</v>
      </c>
      <c r="AJ237" s="35">
        <f t="shared" si="657"/>
        <v>0</v>
      </c>
      <c r="AK237" s="1"/>
      <c r="AL237" s="35">
        <f t="shared" ref="AL237:AR237" si="658">AD237-BE237</f>
        <v>8.1613313172611228</v>
      </c>
      <c r="AM237" s="35">
        <f t="shared" si="658"/>
        <v>1.5924403512720922</v>
      </c>
      <c r="AN237" s="35">
        <f t="shared" si="658"/>
        <v>7.1503049336094655</v>
      </c>
      <c r="AO237" s="35">
        <f t="shared" si="658"/>
        <v>-17.030638852672748</v>
      </c>
      <c r="AP237" s="35">
        <f t="shared" si="658"/>
        <v>0.1265622505300712</v>
      </c>
      <c r="AQ237" s="35">
        <f t="shared" si="658"/>
        <v>0</v>
      </c>
      <c r="AR237" s="35">
        <f t="shared" si="658"/>
        <v>0</v>
      </c>
      <c r="AS237" s="1"/>
      <c r="AT237" s="1"/>
      <c r="AU237" s="1"/>
      <c r="AV237" s="1"/>
      <c r="AW237" s="62">
        <v>3214</v>
      </c>
      <c r="AX237" s="62">
        <v>709</v>
      </c>
      <c r="AY237" s="62">
        <v>497</v>
      </c>
      <c r="AZ237" s="62">
        <v>1045</v>
      </c>
      <c r="BA237" s="62">
        <v>671</v>
      </c>
      <c r="BB237" s="62">
        <v>0</v>
      </c>
      <c r="BC237" s="62">
        <v>0</v>
      </c>
      <c r="BD237" s="1"/>
      <c r="BE237" s="35">
        <f t="shared" ref="BE237:BK237" si="659">(AW237/SUM($AW237:$BC237))*100</f>
        <v>52.379400260756192</v>
      </c>
      <c r="BF237" s="35">
        <f t="shared" si="659"/>
        <v>11.554758800521512</v>
      </c>
      <c r="BG237" s="35">
        <f t="shared" si="659"/>
        <v>8.0997392438070399</v>
      </c>
      <c r="BH237" s="35">
        <f t="shared" si="659"/>
        <v>17.030638852672748</v>
      </c>
      <c r="BI237" s="35">
        <f t="shared" si="659"/>
        <v>10.935462842242503</v>
      </c>
      <c r="BJ237" s="35">
        <f t="shared" si="659"/>
        <v>0</v>
      </c>
      <c r="BK237" s="35">
        <f t="shared" si="659"/>
        <v>0</v>
      </c>
      <c r="BL237" s="1"/>
    </row>
    <row r="238" spans="1:64" ht="13">
      <c r="A238" s="28" t="s">
        <v>246</v>
      </c>
      <c r="B238" s="62" t="str">
        <f>INDEX([1]Sheet2!$B:$B,MATCH(C238,[1]Sheet2!$A:$A,0))</f>
        <v>E05000125</v>
      </c>
      <c r="C238" s="28" t="s">
        <v>266</v>
      </c>
      <c r="D238" s="49"/>
      <c r="E238" s="30">
        <v>3</v>
      </c>
      <c r="F238" s="31">
        <v>3</v>
      </c>
      <c r="G238" s="32"/>
      <c r="H238" s="38"/>
      <c r="I238" s="32"/>
      <c r="J238" s="32"/>
      <c r="K238" s="32"/>
      <c r="L238" s="32"/>
      <c r="M238" s="10"/>
      <c r="N238" s="61">
        <v>3</v>
      </c>
      <c r="O238" s="10"/>
      <c r="P238" s="10"/>
      <c r="Q238" s="10"/>
      <c r="R238" s="10"/>
      <c r="S238" s="10"/>
      <c r="T238" s="10"/>
      <c r="U238" s="1"/>
      <c r="V238" s="28">
        <v>1991</v>
      </c>
      <c r="W238" s="28">
        <v>1696</v>
      </c>
      <c r="X238" s="28">
        <v>616</v>
      </c>
      <c r="Y238" s="28">
        <v>265</v>
      </c>
      <c r="Z238" s="28">
        <v>504</v>
      </c>
      <c r="AA238" s="28"/>
      <c r="AB238" s="28">
        <v>440</v>
      </c>
      <c r="AC238" s="1"/>
      <c r="AD238" s="35">
        <f t="shared" ref="AD238:AJ238" si="660">(V238/SUM($V238:$AB238))*100</f>
        <v>36.121190130624093</v>
      </c>
      <c r="AE238" s="35">
        <f t="shared" si="660"/>
        <v>30.76923076923077</v>
      </c>
      <c r="AF238" s="35">
        <f t="shared" si="660"/>
        <v>11.175616835994195</v>
      </c>
      <c r="AG238" s="35">
        <f t="shared" si="660"/>
        <v>4.8076923076923084</v>
      </c>
      <c r="AH238" s="35">
        <f t="shared" si="660"/>
        <v>9.1436865021770686</v>
      </c>
      <c r="AI238" s="35">
        <f t="shared" si="660"/>
        <v>0</v>
      </c>
      <c r="AJ238" s="35">
        <f t="shared" si="660"/>
        <v>7.9825834542815679</v>
      </c>
      <c r="AK238" s="1"/>
      <c r="AL238" s="35">
        <f t="shared" ref="AL238:AR238" si="661">AD238-BE238</f>
        <v>1.5799410943866263</v>
      </c>
      <c r="AM238" s="35">
        <f t="shared" si="661"/>
        <v>8.7761698594389408</v>
      </c>
      <c r="AN238" s="35">
        <f t="shared" si="661"/>
        <v>2.0969738136349036</v>
      </c>
      <c r="AO238" s="35">
        <f t="shared" si="661"/>
        <v>-14.641035525769526</v>
      </c>
      <c r="AP238" s="35">
        <f t="shared" si="661"/>
        <v>-5.7946326959725081</v>
      </c>
      <c r="AQ238" s="35">
        <f t="shared" si="661"/>
        <v>0</v>
      </c>
      <c r="AR238" s="35">
        <f t="shared" si="661"/>
        <v>7.9825834542815679</v>
      </c>
      <c r="AS238" s="1"/>
      <c r="AT238" s="1"/>
      <c r="AU238" s="1"/>
      <c r="AV238" s="1"/>
      <c r="AW238" s="62">
        <v>1792</v>
      </c>
      <c r="AX238" s="62">
        <v>1141</v>
      </c>
      <c r="AY238" s="62">
        <v>471</v>
      </c>
      <c r="AZ238" s="62">
        <v>1009</v>
      </c>
      <c r="BA238" s="62">
        <v>775</v>
      </c>
      <c r="BB238" s="62">
        <v>0</v>
      </c>
      <c r="BC238" s="62">
        <v>0</v>
      </c>
      <c r="BD238" s="1"/>
      <c r="BE238" s="35">
        <f t="shared" ref="BE238:BK238" si="662">(AW238/SUM($AW238:$BC238))*100</f>
        <v>34.541249036237467</v>
      </c>
      <c r="BF238" s="35">
        <f t="shared" si="662"/>
        <v>21.993060909791829</v>
      </c>
      <c r="BG238" s="35">
        <f t="shared" si="662"/>
        <v>9.0786430223592909</v>
      </c>
      <c r="BH238" s="35">
        <f t="shared" si="662"/>
        <v>19.448727833461835</v>
      </c>
      <c r="BI238" s="35">
        <f t="shared" si="662"/>
        <v>14.938319198149577</v>
      </c>
      <c r="BJ238" s="35">
        <f t="shared" si="662"/>
        <v>0</v>
      </c>
      <c r="BK238" s="35">
        <f t="shared" si="662"/>
        <v>0</v>
      </c>
      <c r="BL238" s="1"/>
    </row>
    <row r="239" spans="1:64" ht="13">
      <c r="A239" s="28" t="s">
        <v>246</v>
      </c>
      <c r="B239" s="62" t="str">
        <f>INDEX([1]Sheet2!$B:$B,MATCH(C239,[1]Sheet2!$A:$A,0))</f>
        <v>E05000126</v>
      </c>
      <c r="C239" s="28" t="s">
        <v>267</v>
      </c>
      <c r="D239" s="49"/>
      <c r="E239" s="30">
        <v>2</v>
      </c>
      <c r="F239" s="31">
        <v>2</v>
      </c>
      <c r="G239" s="32"/>
      <c r="H239" s="38"/>
      <c r="I239" s="32"/>
      <c r="J239" s="32"/>
      <c r="K239" s="32"/>
      <c r="L239" s="32"/>
      <c r="M239" s="10"/>
      <c r="N239" s="61">
        <v>2</v>
      </c>
      <c r="O239" s="10"/>
      <c r="P239" s="10"/>
      <c r="Q239" s="10"/>
      <c r="R239" s="10"/>
      <c r="S239" s="10"/>
      <c r="T239" s="10"/>
      <c r="U239" s="1"/>
      <c r="V239" s="28">
        <v>2080</v>
      </c>
      <c r="W239" s="28">
        <v>570</v>
      </c>
      <c r="X239" s="28">
        <v>511</v>
      </c>
      <c r="Y239" s="28"/>
      <c r="Z239" s="28">
        <v>342</v>
      </c>
      <c r="AA239" s="28"/>
      <c r="AB239" s="28">
        <v>0</v>
      </c>
      <c r="AC239" s="1"/>
      <c r="AD239" s="35">
        <f t="shared" ref="AD239:AJ239" si="663">(V239/SUM($V239:$AB239))*100</f>
        <v>59.377676277476446</v>
      </c>
      <c r="AE239" s="35">
        <f t="shared" si="663"/>
        <v>16.27176705680845</v>
      </c>
      <c r="AF239" s="35">
        <f t="shared" si="663"/>
        <v>14.587496431630031</v>
      </c>
      <c r="AG239" s="35">
        <f t="shared" si="663"/>
        <v>0</v>
      </c>
      <c r="AH239" s="35">
        <f t="shared" si="663"/>
        <v>9.7630602340850707</v>
      </c>
      <c r="AI239" s="35">
        <f t="shared" si="663"/>
        <v>0</v>
      </c>
      <c r="AJ239" s="35">
        <f t="shared" si="663"/>
        <v>0</v>
      </c>
      <c r="AK239" s="1"/>
      <c r="AL239" s="35">
        <f t="shared" ref="AL239:AR239" si="664">AD239-BE239</f>
        <v>9.2753744871951156</v>
      </c>
      <c r="AM239" s="35">
        <f t="shared" si="664"/>
        <v>1.7960637320002668</v>
      </c>
      <c r="AN239" s="35">
        <f t="shared" si="664"/>
        <v>6.0452969431389825</v>
      </c>
      <c r="AO239" s="35">
        <f t="shared" si="664"/>
        <v>-16.751918158567776</v>
      </c>
      <c r="AP239" s="35">
        <f t="shared" si="664"/>
        <v>-0.36481700376659099</v>
      </c>
      <c r="AQ239" s="35">
        <f t="shared" si="664"/>
        <v>0</v>
      </c>
      <c r="AR239" s="35">
        <f t="shared" si="664"/>
        <v>0</v>
      </c>
      <c r="AS239" s="1"/>
      <c r="AT239" s="1"/>
      <c r="AU239" s="1"/>
      <c r="AV239" s="1"/>
      <c r="AW239" s="62">
        <v>1959</v>
      </c>
      <c r="AX239" s="62">
        <v>566</v>
      </c>
      <c r="AY239" s="62">
        <v>334</v>
      </c>
      <c r="AZ239" s="62">
        <v>655</v>
      </c>
      <c r="BA239" s="62">
        <v>396</v>
      </c>
      <c r="BB239" s="62">
        <v>0</v>
      </c>
      <c r="BC239" s="62">
        <v>0</v>
      </c>
      <c r="BD239" s="1"/>
      <c r="BE239" s="35">
        <f t="shared" ref="BE239:BK239" si="665">(AW239/SUM($AW239:$BC239))*100</f>
        <v>50.102301790281331</v>
      </c>
      <c r="BF239" s="35">
        <f t="shared" si="665"/>
        <v>14.475703324808183</v>
      </c>
      <c r="BG239" s="35">
        <f t="shared" si="665"/>
        <v>8.5421994884910486</v>
      </c>
      <c r="BH239" s="35">
        <f t="shared" si="665"/>
        <v>16.751918158567776</v>
      </c>
      <c r="BI239" s="35">
        <f t="shared" si="665"/>
        <v>10.127877237851662</v>
      </c>
      <c r="BJ239" s="35">
        <f t="shared" si="665"/>
        <v>0</v>
      </c>
      <c r="BK239" s="35">
        <f t="shared" si="665"/>
        <v>0</v>
      </c>
      <c r="BL239" s="1"/>
    </row>
    <row r="240" spans="1:64" ht="13">
      <c r="A240" s="28" t="s">
        <v>246</v>
      </c>
      <c r="B240" s="62" t="str">
        <f>INDEX([1]Sheet2!$B:$B,MATCH(C240,[1]Sheet2!$A:$A,0))</f>
        <v>E05000127</v>
      </c>
      <c r="C240" s="28" t="s">
        <v>268</v>
      </c>
      <c r="D240" s="49"/>
      <c r="E240" s="30">
        <v>3</v>
      </c>
      <c r="F240" s="31">
        <v>3</v>
      </c>
      <c r="G240" s="32"/>
      <c r="H240" s="38"/>
      <c r="I240" s="32"/>
      <c r="J240" s="32"/>
      <c r="K240" s="32"/>
      <c r="L240" s="32"/>
      <c r="M240" s="10"/>
      <c r="N240" s="61">
        <v>3</v>
      </c>
      <c r="O240" s="10"/>
      <c r="P240" s="10"/>
      <c r="Q240" s="10"/>
      <c r="R240" s="10"/>
      <c r="S240" s="10"/>
      <c r="T240" s="10"/>
      <c r="U240" s="1"/>
      <c r="V240" s="28">
        <v>3072</v>
      </c>
      <c r="W240" s="28">
        <v>1003</v>
      </c>
      <c r="X240" s="28">
        <v>846</v>
      </c>
      <c r="Y240" s="28">
        <v>223</v>
      </c>
      <c r="Z240" s="28">
        <v>562</v>
      </c>
      <c r="AA240" s="28"/>
      <c r="AB240" s="28">
        <v>0</v>
      </c>
      <c r="AC240" s="1"/>
      <c r="AD240" s="35">
        <f t="shared" ref="AD240:AJ240" si="666">(V240/SUM($V240:$AB240))*100</f>
        <v>53.838065194532071</v>
      </c>
      <c r="AE240" s="35">
        <f t="shared" si="666"/>
        <v>17.577988082719944</v>
      </c>
      <c r="AF240" s="35">
        <f t="shared" si="666"/>
        <v>14.826498422712934</v>
      </c>
      <c r="AG240" s="35">
        <f t="shared" si="666"/>
        <v>3.9081668419207851</v>
      </c>
      <c r="AH240" s="35">
        <f t="shared" si="666"/>
        <v>9.849281458114266</v>
      </c>
      <c r="AI240" s="35">
        <f t="shared" si="666"/>
        <v>0</v>
      </c>
      <c r="AJ240" s="35">
        <f t="shared" si="666"/>
        <v>0</v>
      </c>
      <c r="AK240" s="1"/>
      <c r="AL240" s="35">
        <f t="shared" ref="AL240:AR240" si="667">AD240-BE240</f>
        <v>7.2769568323351379</v>
      </c>
      <c r="AM240" s="35">
        <f t="shared" si="667"/>
        <v>1.9586577182139244</v>
      </c>
      <c r="AN240" s="35">
        <f t="shared" si="667"/>
        <v>7.2230018038773736</v>
      </c>
      <c r="AO240" s="35">
        <f t="shared" si="667"/>
        <v>-16.395313283429701</v>
      </c>
      <c r="AP240" s="35">
        <f t="shared" si="667"/>
        <v>-6.3303070996735045E-2</v>
      </c>
      <c r="AQ240" s="35">
        <f t="shared" si="667"/>
        <v>0</v>
      </c>
      <c r="AR240" s="35">
        <f t="shared" si="667"/>
        <v>0</v>
      </c>
      <c r="AS240" s="1"/>
      <c r="AT240" s="1"/>
      <c r="AU240" s="1"/>
      <c r="AV240" s="1"/>
      <c r="AW240" s="62">
        <v>2823</v>
      </c>
      <c r="AX240" s="62">
        <v>947</v>
      </c>
      <c r="AY240" s="62">
        <v>461</v>
      </c>
      <c r="AZ240" s="62">
        <v>1231</v>
      </c>
      <c r="BA240" s="62">
        <v>601</v>
      </c>
      <c r="BB240" s="62">
        <v>0</v>
      </c>
      <c r="BC240" s="62">
        <v>0</v>
      </c>
      <c r="BD240" s="1"/>
      <c r="BE240" s="35">
        <f t="shared" ref="BE240:BK240" si="668">(AW240/SUM($AW240:$BC240))*100</f>
        <v>46.561108362196933</v>
      </c>
      <c r="BF240" s="35">
        <f t="shared" si="668"/>
        <v>15.61933036450602</v>
      </c>
      <c r="BG240" s="35">
        <f t="shared" si="668"/>
        <v>7.6034966188355604</v>
      </c>
      <c r="BH240" s="35">
        <f t="shared" si="668"/>
        <v>20.303480125350486</v>
      </c>
      <c r="BI240" s="35">
        <f t="shared" si="668"/>
        <v>9.9125845291110011</v>
      </c>
      <c r="BJ240" s="35">
        <f t="shared" si="668"/>
        <v>0</v>
      </c>
      <c r="BK240" s="35">
        <f t="shared" si="668"/>
        <v>0</v>
      </c>
      <c r="BL240" s="1"/>
    </row>
    <row r="241" spans="1:64" ht="13">
      <c r="A241" s="28" t="s">
        <v>269</v>
      </c>
      <c r="B241" s="62" t="str">
        <f>INDEX([1]Sheet2!$B:$B,MATCH(C241,[1]Sheet2!$A:$A,0))</f>
        <v>E05000670</v>
      </c>
      <c r="C241" s="28" t="s">
        <v>270</v>
      </c>
      <c r="D241" s="29"/>
      <c r="E241" s="30">
        <v>1</v>
      </c>
      <c r="F241" s="32"/>
      <c r="G241" s="31">
        <v>1</v>
      </c>
      <c r="H241" s="32"/>
      <c r="I241" s="32"/>
      <c r="J241" s="32"/>
      <c r="K241" s="32"/>
      <c r="L241" s="32"/>
      <c r="M241" s="10"/>
      <c r="N241" s="32"/>
      <c r="O241" s="31">
        <v>1</v>
      </c>
      <c r="P241" s="32"/>
      <c r="Q241" s="32"/>
      <c r="R241" s="32"/>
      <c r="S241" s="32"/>
      <c r="T241" s="32"/>
      <c r="U241" s="1"/>
      <c r="V241" s="28">
        <v>551</v>
      </c>
      <c r="W241" s="28">
        <v>1414</v>
      </c>
      <c r="X241" s="28">
        <v>117</v>
      </c>
      <c r="Y241" s="34"/>
      <c r="Z241" s="28">
        <v>118</v>
      </c>
      <c r="AA241" s="34"/>
      <c r="AB241" s="34">
        <v>169</v>
      </c>
      <c r="AC241" s="1"/>
      <c r="AD241" s="35">
        <f t="shared" ref="AD241:AJ241" si="669">(V241/SUM($V241:$AB241))*100</f>
        <v>23.258758970029547</v>
      </c>
      <c r="AE241" s="35">
        <f t="shared" si="669"/>
        <v>59.687631912199237</v>
      </c>
      <c r="AF241" s="35">
        <f t="shared" si="669"/>
        <v>4.9387927395525537</v>
      </c>
      <c r="AG241" s="35">
        <f t="shared" si="669"/>
        <v>0</v>
      </c>
      <c r="AH241" s="35">
        <f t="shared" si="669"/>
        <v>4.9810046433094133</v>
      </c>
      <c r="AI241" s="35">
        <f t="shared" si="669"/>
        <v>0</v>
      </c>
      <c r="AJ241" s="35">
        <f t="shared" si="669"/>
        <v>7.1338117349092443</v>
      </c>
      <c r="AK241" s="1"/>
      <c r="AL241" s="35">
        <f t="shared" ref="AL241:AR241" si="670">AD241-BE241</f>
        <v>4.1217234126983442</v>
      </c>
      <c r="AM241" s="35">
        <f t="shared" si="670"/>
        <v>7.2305803740450187</v>
      </c>
      <c r="AN241" s="35">
        <f t="shared" si="670"/>
        <v>-0.13511856687972745</v>
      </c>
      <c r="AO241" s="35">
        <f t="shared" si="670"/>
        <v>0</v>
      </c>
      <c r="AP241" s="35">
        <f t="shared" si="670"/>
        <v>-1.8907492520161959</v>
      </c>
      <c r="AQ241" s="35">
        <f t="shared" si="670"/>
        <v>0</v>
      </c>
      <c r="AR241" s="35">
        <f t="shared" si="670"/>
        <v>-9.3264359678474484</v>
      </c>
      <c r="AS241" s="1"/>
      <c r="AT241" s="1"/>
      <c r="AU241" s="1"/>
      <c r="AV241" s="1"/>
      <c r="AW241" s="36">
        <v>479</v>
      </c>
      <c r="AX241" s="36">
        <v>1313</v>
      </c>
      <c r="AY241" s="36">
        <v>127</v>
      </c>
      <c r="AZ241" s="36">
        <v>0</v>
      </c>
      <c r="BA241" s="36">
        <v>172</v>
      </c>
      <c r="BB241" s="36">
        <v>0</v>
      </c>
      <c r="BC241" s="1">
        <v>412</v>
      </c>
      <c r="BD241" s="1"/>
      <c r="BE241" s="35">
        <f t="shared" ref="BE241:BK241" si="671">(AW241/SUM($AW241:$BC241))*100</f>
        <v>19.137035557331203</v>
      </c>
      <c r="BF241" s="35">
        <f t="shared" si="671"/>
        <v>52.457051538154218</v>
      </c>
      <c r="BG241" s="35">
        <f t="shared" si="671"/>
        <v>5.0739113064322812</v>
      </c>
      <c r="BH241" s="35">
        <f t="shared" si="671"/>
        <v>0</v>
      </c>
      <c r="BI241" s="35">
        <f t="shared" si="671"/>
        <v>6.8717538953256092</v>
      </c>
      <c r="BJ241" s="35">
        <f t="shared" si="671"/>
        <v>0</v>
      </c>
      <c r="BK241" s="35">
        <f t="shared" si="671"/>
        <v>16.460247702756693</v>
      </c>
      <c r="BL241" s="1"/>
    </row>
    <row r="242" spans="1:64" ht="13">
      <c r="A242" s="28" t="s">
        <v>269</v>
      </c>
      <c r="B242" s="62" t="str">
        <f>INDEX([1]Sheet2!$B:$B,MATCH(C242,[1]Sheet2!$A:$A,0))</f>
        <v>E05000671</v>
      </c>
      <c r="C242" s="28" t="s">
        <v>271</v>
      </c>
      <c r="D242" s="29"/>
      <c r="E242" s="30">
        <v>1</v>
      </c>
      <c r="F242" s="31">
        <v>1</v>
      </c>
      <c r="G242" s="32"/>
      <c r="H242" s="32"/>
      <c r="I242" s="32"/>
      <c r="J242" s="32"/>
      <c r="K242" s="32"/>
      <c r="L242" s="32"/>
      <c r="M242" s="10"/>
      <c r="N242" s="31">
        <v>1</v>
      </c>
      <c r="O242" s="32"/>
      <c r="P242" s="32"/>
      <c r="Q242" s="32"/>
      <c r="R242" s="32"/>
      <c r="S242" s="32"/>
      <c r="T242" s="32"/>
      <c r="U242" s="1"/>
      <c r="V242" s="28">
        <v>2059</v>
      </c>
      <c r="W242" s="28">
        <v>1260</v>
      </c>
      <c r="X242" s="34"/>
      <c r="Y242" s="34"/>
      <c r="Z242" s="28">
        <v>197</v>
      </c>
      <c r="AA242" s="34"/>
      <c r="AB242" s="34">
        <v>0</v>
      </c>
      <c r="AC242" s="1"/>
      <c r="AD242" s="35">
        <f t="shared" ref="AD242:AJ242" si="672">(V242/SUM($V242:$AB242))*100</f>
        <v>58.560864618885098</v>
      </c>
      <c r="AE242" s="35">
        <f t="shared" si="672"/>
        <v>35.836177474402731</v>
      </c>
      <c r="AF242" s="35">
        <f t="shared" si="672"/>
        <v>0</v>
      </c>
      <c r="AG242" s="35">
        <f t="shared" si="672"/>
        <v>0</v>
      </c>
      <c r="AH242" s="35">
        <f t="shared" si="672"/>
        <v>5.6029579067121729</v>
      </c>
      <c r="AI242" s="35">
        <f t="shared" si="672"/>
        <v>0</v>
      </c>
      <c r="AJ242" s="35">
        <f t="shared" si="672"/>
        <v>0</v>
      </c>
      <c r="AK242" s="1"/>
      <c r="AL242" s="35">
        <f t="shared" ref="AL242:AR242" si="673">AD242-BE242</f>
        <v>4.1680274616383102</v>
      </c>
      <c r="AM242" s="35">
        <f t="shared" si="673"/>
        <v>1.8126743966187391</v>
      </c>
      <c r="AN242" s="35">
        <f t="shared" si="673"/>
        <v>-2.9378847229994407</v>
      </c>
      <c r="AO242" s="35">
        <f t="shared" si="673"/>
        <v>0</v>
      </c>
      <c r="AP242" s="35">
        <f t="shared" si="673"/>
        <v>-3.0428171352576081</v>
      </c>
      <c r="AQ242" s="35">
        <f t="shared" si="673"/>
        <v>0</v>
      </c>
      <c r="AR242" s="35">
        <f t="shared" si="673"/>
        <v>0</v>
      </c>
      <c r="AS242" s="1"/>
      <c r="AT242" s="1"/>
      <c r="AU242" s="1"/>
      <c r="AV242" s="1"/>
      <c r="AW242" s="36">
        <v>1944</v>
      </c>
      <c r="AX242" s="36">
        <v>1216</v>
      </c>
      <c r="AY242" s="36">
        <v>105</v>
      </c>
      <c r="AZ242" s="36">
        <v>0</v>
      </c>
      <c r="BA242" s="36">
        <v>309</v>
      </c>
      <c r="BB242" s="36">
        <v>0</v>
      </c>
      <c r="BC242" s="1">
        <v>0</v>
      </c>
      <c r="BD242" s="1"/>
      <c r="BE242" s="35">
        <f t="shared" ref="BE242:BK242" si="674">(AW242/SUM($AW242:$BC242))*100</f>
        <v>54.392837157246788</v>
      </c>
      <c r="BF242" s="35">
        <f t="shared" si="674"/>
        <v>34.023503077783992</v>
      </c>
      <c r="BG242" s="35">
        <f t="shared" si="674"/>
        <v>2.9378847229994407</v>
      </c>
      <c r="BH242" s="35">
        <f t="shared" si="674"/>
        <v>0</v>
      </c>
      <c r="BI242" s="35">
        <f t="shared" si="674"/>
        <v>8.645775041969781</v>
      </c>
      <c r="BJ242" s="35">
        <f t="shared" si="674"/>
        <v>0</v>
      </c>
      <c r="BK242" s="35">
        <f t="shared" si="674"/>
        <v>0</v>
      </c>
      <c r="BL242" s="1"/>
    </row>
    <row r="243" spans="1:64" ht="13">
      <c r="A243" s="28" t="s">
        <v>269</v>
      </c>
      <c r="B243" s="62" t="str">
        <f>INDEX([1]Sheet2!$B:$B,MATCH(C243,[1]Sheet2!$A:$A,0))</f>
        <v>E05000672</v>
      </c>
      <c r="C243" s="28" t="s">
        <v>272</v>
      </c>
      <c r="D243" s="29"/>
      <c r="E243" s="30">
        <v>1</v>
      </c>
      <c r="F243" s="32"/>
      <c r="G243" s="31">
        <v>1</v>
      </c>
      <c r="H243" s="32"/>
      <c r="I243" s="32"/>
      <c r="J243" s="32"/>
      <c r="K243" s="32"/>
      <c r="L243" s="32"/>
      <c r="M243" s="10"/>
      <c r="N243" s="32"/>
      <c r="O243" s="31">
        <v>1</v>
      </c>
      <c r="P243" s="32"/>
      <c r="Q243" s="32"/>
      <c r="R243" s="32"/>
      <c r="S243" s="32"/>
      <c r="T243" s="32"/>
      <c r="U243" s="1"/>
      <c r="V243" s="28">
        <v>960</v>
      </c>
      <c r="W243" s="28">
        <v>1673</v>
      </c>
      <c r="X243" s="34"/>
      <c r="Y243" s="34"/>
      <c r="Z243" s="28">
        <v>185</v>
      </c>
      <c r="AA243" s="34"/>
      <c r="AB243" s="34">
        <v>0</v>
      </c>
      <c r="AC243" s="1"/>
      <c r="AD243" s="35">
        <f t="shared" ref="AD243:AJ243" si="675">(V243/SUM($V243:$AB243))*100</f>
        <v>34.066713981547196</v>
      </c>
      <c r="AE243" s="35">
        <f t="shared" si="675"/>
        <v>59.368346344925484</v>
      </c>
      <c r="AF243" s="35">
        <f t="shared" si="675"/>
        <v>0</v>
      </c>
      <c r="AG243" s="35">
        <f t="shared" si="675"/>
        <v>0</v>
      </c>
      <c r="AH243" s="35">
        <f t="shared" si="675"/>
        <v>6.5649396735273244</v>
      </c>
      <c r="AI243" s="35">
        <f t="shared" si="675"/>
        <v>0</v>
      </c>
      <c r="AJ243" s="35">
        <f t="shared" si="675"/>
        <v>0</v>
      </c>
      <c r="AK243" s="1"/>
      <c r="AL243" s="35">
        <f t="shared" ref="AL243:AR243" si="676">AD243-BE243</f>
        <v>19.82867171235921</v>
      </c>
      <c r="AM243" s="35">
        <f t="shared" si="676"/>
        <v>3.9734631413659756</v>
      </c>
      <c r="AN243" s="35">
        <f t="shared" si="676"/>
        <v>0</v>
      </c>
      <c r="AO243" s="35">
        <f t="shared" si="676"/>
        <v>-25.287356321839084</v>
      </c>
      <c r="AP243" s="35">
        <f t="shared" si="676"/>
        <v>1.4852214681139024</v>
      </c>
      <c r="AQ243" s="35">
        <f t="shared" si="676"/>
        <v>0</v>
      </c>
      <c r="AR243" s="35">
        <f t="shared" si="676"/>
        <v>0</v>
      </c>
      <c r="AS243" s="1"/>
      <c r="AT243" s="1"/>
      <c r="AU243" s="1"/>
      <c r="AV243" s="1"/>
      <c r="AW243" s="36">
        <v>384</v>
      </c>
      <c r="AX243" s="36">
        <v>1494</v>
      </c>
      <c r="AY243" s="36">
        <v>0</v>
      </c>
      <c r="AZ243" s="36">
        <v>682</v>
      </c>
      <c r="BA243" s="36">
        <v>137</v>
      </c>
      <c r="BB243" s="36">
        <v>0</v>
      </c>
      <c r="BC243" s="1">
        <v>0</v>
      </c>
      <c r="BD243" s="1"/>
      <c r="BE243" s="35">
        <f t="shared" ref="BE243:BK243" si="677">(AW243/SUM($AW243:$BC243))*100</f>
        <v>14.238042269187986</v>
      </c>
      <c r="BF243" s="35">
        <f t="shared" si="677"/>
        <v>55.394883203559509</v>
      </c>
      <c r="BG243" s="35">
        <f t="shared" si="677"/>
        <v>0</v>
      </c>
      <c r="BH243" s="35">
        <f t="shared" si="677"/>
        <v>25.287356321839084</v>
      </c>
      <c r="BI243" s="35">
        <f t="shared" si="677"/>
        <v>5.079718205413422</v>
      </c>
      <c r="BJ243" s="35">
        <f t="shared" si="677"/>
        <v>0</v>
      </c>
      <c r="BK243" s="35">
        <f t="shared" si="677"/>
        <v>0</v>
      </c>
      <c r="BL243" s="1"/>
    </row>
    <row r="244" spans="1:64" ht="13">
      <c r="A244" s="28" t="s">
        <v>269</v>
      </c>
      <c r="B244" s="62" t="str">
        <f>INDEX([1]Sheet2!$B:$B,MATCH(C244,[1]Sheet2!$A:$A,0))</f>
        <v>E05000673</v>
      </c>
      <c r="C244" s="28" t="s">
        <v>273</v>
      </c>
      <c r="D244" s="29"/>
      <c r="E244" s="30">
        <v>1</v>
      </c>
      <c r="F244" s="32"/>
      <c r="G244" s="31">
        <v>1</v>
      </c>
      <c r="H244" s="32"/>
      <c r="I244" s="32"/>
      <c r="J244" s="32"/>
      <c r="K244" s="32"/>
      <c r="L244" s="32"/>
      <c r="M244" s="10"/>
      <c r="N244" s="32"/>
      <c r="O244" s="31">
        <v>1</v>
      </c>
      <c r="P244" s="32"/>
      <c r="Q244" s="32"/>
      <c r="R244" s="32"/>
      <c r="S244" s="32"/>
      <c r="T244" s="32"/>
      <c r="U244" s="1"/>
      <c r="V244" s="28">
        <v>1390</v>
      </c>
      <c r="W244" s="28">
        <v>1622</v>
      </c>
      <c r="X244" s="28">
        <v>60</v>
      </c>
      <c r="Y244" s="34"/>
      <c r="Z244" s="28">
        <v>119</v>
      </c>
      <c r="AA244" s="34"/>
      <c r="AB244" s="34">
        <v>0</v>
      </c>
      <c r="AC244" s="1"/>
      <c r="AD244" s="35">
        <f t="shared" ref="AD244:AJ244" si="678">(V244/SUM($V244:$AB244))*100</f>
        <v>43.560012535255403</v>
      </c>
      <c r="AE244" s="35">
        <f t="shared" si="678"/>
        <v>50.830460670636171</v>
      </c>
      <c r="AF244" s="35">
        <f t="shared" si="678"/>
        <v>1.880288310874334</v>
      </c>
      <c r="AG244" s="35">
        <f t="shared" si="678"/>
        <v>0</v>
      </c>
      <c r="AH244" s="35">
        <f t="shared" si="678"/>
        <v>3.7292384832340959</v>
      </c>
      <c r="AI244" s="35">
        <f t="shared" si="678"/>
        <v>0</v>
      </c>
      <c r="AJ244" s="35">
        <f t="shared" si="678"/>
        <v>0</v>
      </c>
      <c r="AK244" s="1"/>
      <c r="AL244" s="35">
        <f t="shared" ref="AL244:AR244" si="679">AD244-BE244</f>
        <v>10.029132934506805</v>
      </c>
      <c r="AM244" s="35">
        <f t="shared" si="679"/>
        <v>14.866642829089074</v>
      </c>
      <c r="AN244" s="35">
        <f t="shared" si="679"/>
        <v>-1.0205226685392654</v>
      </c>
      <c r="AO244" s="35">
        <f t="shared" si="679"/>
        <v>-22.64504054897068</v>
      </c>
      <c r="AP244" s="35">
        <f t="shared" si="679"/>
        <v>-1.2302125460859292</v>
      </c>
      <c r="AQ244" s="35">
        <f t="shared" si="679"/>
        <v>0</v>
      </c>
      <c r="AR244" s="35">
        <f t="shared" si="679"/>
        <v>0</v>
      </c>
      <c r="AS244" s="1"/>
      <c r="AT244" s="1"/>
      <c r="AU244" s="1"/>
      <c r="AV244" s="1"/>
      <c r="AW244" s="36">
        <v>1075</v>
      </c>
      <c r="AX244" s="36">
        <v>1153</v>
      </c>
      <c r="AY244" s="36">
        <v>93</v>
      </c>
      <c r="AZ244" s="36">
        <v>726</v>
      </c>
      <c r="BA244" s="36">
        <v>159</v>
      </c>
      <c r="BB244" s="36">
        <v>0</v>
      </c>
      <c r="BC244" s="1">
        <v>0</v>
      </c>
      <c r="BD244" s="1"/>
      <c r="BE244" s="35">
        <f t="shared" ref="BE244:BK244" si="680">(AW244/SUM($AW244:$BC244))*100</f>
        <v>33.530879600748598</v>
      </c>
      <c r="BF244" s="35">
        <f t="shared" si="680"/>
        <v>35.963817841547097</v>
      </c>
      <c r="BG244" s="35">
        <f t="shared" si="680"/>
        <v>2.9008109794135994</v>
      </c>
      <c r="BH244" s="35">
        <f t="shared" si="680"/>
        <v>22.64504054897068</v>
      </c>
      <c r="BI244" s="35">
        <f t="shared" si="680"/>
        <v>4.9594510293200251</v>
      </c>
      <c r="BJ244" s="35">
        <f t="shared" si="680"/>
        <v>0</v>
      </c>
      <c r="BK244" s="35">
        <f t="shared" si="680"/>
        <v>0</v>
      </c>
      <c r="BL244" s="1"/>
    </row>
    <row r="245" spans="1:64" ht="13">
      <c r="A245" s="28" t="s">
        <v>269</v>
      </c>
      <c r="B245" s="62" t="str">
        <f>INDEX([1]Sheet2!$B:$B,MATCH(C245,[1]Sheet2!$A:$A,0))</f>
        <v>E05000674</v>
      </c>
      <c r="C245" s="28" t="s">
        <v>274</v>
      </c>
      <c r="D245" s="29"/>
      <c r="E245" s="30">
        <v>1</v>
      </c>
      <c r="F245" s="32"/>
      <c r="G245" s="32"/>
      <c r="H245" s="31">
        <v>1</v>
      </c>
      <c r="I245" s="32"/>
      <c r="J245" s="32"/>
      <c r="K245" s="32"/>
      <c r="L245" s="32"/>
      <c r="M245" s="10"/>
      <c r="N245" s="32"/>
      <c r="O245" s="32"/>
      <c r="P245" s="31">
        <v>1</v>
      </c>
      <c r="Q245" s="32"/>
      <c r="R245" s="32"/>
      <c r="S245" s="32"/>
      <c r="T245" s="32"/>
      <c r="U245" s="1"/>
      <c r="V245" s="28">
        <v>404</v>
      </c>
      <c r="W245" s="28">
        <v>1356</v>
      </c>
      <c r="X245" s="28">
        <v>1656</v>
      </c>
      <c r="Y245" s="34"/>
      <c r="Z245" s="28">
        <v>128</v>
      </c>
      <c r="AA245" s="34"/>
      <c r="AB245" s="34">
        <v>0</v>
      </c>
      <c r="AC245" s="1"/>
      <c r="AD245" s="35">
        <f t="shared" ref="AD245:AJ245" si="681">(V245/SUM($V245:$AB245))*100</f>
        <v>11.399548532731377</v>
      </c>
      <c r="AE245" s="35">
        <f t="shared" si="681"/>
        <v>38.261851015801355</v>
      </c>
      <c r="AF245" s="35">
        <f t="shared" si="681"/>
        <v>46.72686230248307</v>
      </c>
      <c r="AG245" s="35">
        <f t="shared" si="681"/>
        <v>0</v>
      </c>
      <c r="AH245" s="35">
        <f t="shared" si="681"/>
        <v>3.6117381489841982</v>
      </c>
      <c r="AI245" s="35">
        <f t="shared" si="681"/>
        <v>0</v>
      </c>
      <c r="AJ245" s="35">
        <f t="shared" si="681"/>
        <v>0</v>
      </c>
      <c r="AK245" s="1"/>
      <c r="AL245" s="35">
        <f t="shared" ref="AL245:AR245" si="682">AD245-BE245</f>
        <v>2.5834276259303692</v>
      </c>
      <c r="AM245" s="35">
        <f t="shared" si="682"/>
        <v>-2.5441943242490268</v>
      </c>
      <c r="AN245" s="35">
        <f t="shared" si="682"/>
        <v>-3.6509714506655442</v>
      </c>
      <c r="AO245" s="35">
        <f t="shared" si="682"/>
        <v>0</v>
      </c>
      <c r="AP245" s="35">
        <f t="shared" si="682"/>
        <v>3.6117381489841982</v>
      </c>
      <c r="AQ245" s="35">
        <f t="shared" si="682"/>
        <v>0</v>
      </c>
      <c r="AR245" s="35">
        <f t="shared" si="682"/>
        <v>0</v>
      </c>
      <c r="AS245" s="1"/>
      <c r="AT245" s="1"/>
      <c r="AU245" s="1"/>
      <c r="AV245" s="1"/>
      <c r="AW245" s="36">
        <v>315</v>
      </c>
      <c r="AX245" s="36">
        <v>1458</v>
      </c>
      <c r="AY245" s="36">
        <v>1800</v>
      </c>
      <c r="AZ245" s="36">
        <v>0</v>
      </c>
      <c r="BA245" s="36">
        <v>0</v>
      </c>
      <c r="BB245" s="36">
        <v>0</v>
      </c>
      <c r="BC245" s="1">
        <v>0</v>
      </c>
      <c r="BD245" s="1"/>
      <c r="BE245" s="35">
        <f t="shared" ref="BE245:BK245" si="683">(AW245/SUM($AW245:$BC245))*100</f>
        <v>8.8161209068010074</v>
      </c>
      <c r="BF245" s="35">
        <f t="shared" si="683"/>
        <v>40.806045340050382</v>
      </c>
      <c r="BG245" s="35">
        <f t="shared" si="683"/>
        <v>50.377833753148614</v>
      </c>
      <c r="BH245" s="35">
        <f t="shared" si="683"/>
        <v>0</v>
      </c>
      <c r="BI245" s="35">
        <f t="shared" si="683"/>
        <v>0</v>
      </c>
      <c r="BJ245" s="35">
        <f t="shared" si="683"/>
        <v>0</v>
      </c>
      <c r="BK245" s="35">
        <f t="shared" si="683"/>
        <v>0</v>
      </c>
      <c r="BL245" s="1"/>
    </row>
    <row r="246" spans="1:64" ht="13">
      <c r="A246" s="28" t="s">
        <v>269</v>
      </c>
      <c r="B246" s="62" t="str">
        <f>INDEX([1]Sheet2!$B:$B,MATCH(C246,[1]Sheet2!$A:$A,0))</f>
        <v>E05000675</v>
      </c>
      <c r="C246" s="28" t="s">
        <v>275</v>
      </c>
      <c r="D246" s="29"/>
      <c r="E246" s="30">
        <v>1</v>
      </c>
      <c r="F246" s="32"/>
      <c r="G246" s="31">
        <v>1</v>
      </c>
      <c r="H246" s="32"/>
      <c r="I246" s="32"/>
      <c r="J246" s="32"/>
      <c r="K246" s="32"/>
      <c r="L246" s="32"/>
      <c r="M246" s="10"/>
      <c r="N246" s="32"/>
      <c r="O246" s="31">
        <v>1</v>
      </c>
      <c r="P246" s="32"/>
      <c r="Q246" s="32"/>
      <c r="R246" s="32"/>
      <c r="S246" s="32"/>
      <c r="T246" s="32"/>
      <c r="U246" s="1"/>
      <c r="V246" s="28">
        <v>633</v>
      </c>
      <c r="W246" s="28">
        <v>1722</v>
      </c>
      <c r="X246" s="34"/>
      <c r="Y246" s="34"/>
      <c r="Z246" s="28">
        <v>119</v>
      </c>
      <c r="AA246" s="28">
        <v>128</v>
      </c>
      <c r="AB246" s="34">
        <v>0</v>
      </c>
      <c r="AC246" s="1"/>
      <c r="AD246" s="35">
        <f t="shared" ref="AD246:AJ246" si="684">(V246/SUM($V246:$AB246))*100</f>
        <v>24.327440430438124</v>
      </c>
      <c r="AE246" s="35">
        <f t="shared" si="684"/>
        <v>66.179861644888547</v>
      </c>
      <c r="AF246" s="35">
        <f t="shared" si="684"/>
        <v>0</v>
      </c>
      <c r="AG246" s="35">
        <f t="shared" si="684"/>
        <v>0</v>
      </c>
      <c r="AH246" s="35">
        <f t="shared" si="684"/>
        <v>4.5734050730207532</v>
      </c>
      <c r="AI246" s="35">
        <f t="shared" si="684"/>
        <v>4.9192928516525747</v>
      </c>
      <c r="AJ246" s="35">
        <f t="shared" si="684"/>
        <v>0</v>
      </c>
      <c r="AK246" s="1"/>
      <c r="AL246" s="35">
        <f t="shared" ref="AL246:AR246" si="685">AD246-BE246</f>
        <v>8.014396952177254</v>
      </c>
      <c r="AM246" s="35">
        <f t="shared" si="685"/>
        <v>14.179861644888547</v>
      </c>
      <c r="AN246" s="35">
        <f t="shared" si="685"/>
        <v>0</v>
      </c>
      <c r="AO246" s="35">
        <f t="shared" si="685"/>
        <v>-26.295652173913041</v>
      </c>
      <c r="AP246" s="35">
        <f t="shared" si="685"/>
        <v>-0.81789927480533375</v>
      </c>
      <c r="AQ246" s="35">
        <f t="shared" si="685"/>
        <v>4.9192928516525747</v>
      </c>
      <c r="AR246" s="35">
        <f t="shared" si="685"/>
        <v>0</v>
      </c>
      <c r="AS246" s="1"/>
      <c r="AT246" s="1"/>
      <c r="AU246" s="1"/>
      <c r="AV246" s="1"/>
      <c r="AW246" s="36">
        <v>469</v>
      </c>
      <c r="AX246" s="36">
        <v>1495</v>
      </c>
      <c r="AY246" s="36">
        <v>0</v>
      </c>
      <c r="AZ246" s="36">
        <v>756</v>
      </c>
      <c r="BA246" s="36">
        <v>155</v>
      </c>
      <c r="BB246" s="36">
        <v>0</v>
      </c>
      <c r="BC246" s="1">
        <v>0</v>
      </c>
      <c r="BD246" s="1"/>
      <c r="BE246" s="35">
        <f t="shared" ref="BE246:BK246" si="686">(AW246/SUM($AW246:$BC246))*100</f>
        <v>16.31304347826087</v>
      </c>
      <c r="BF246" s="35">
        <f t="shared" si="686"/>
        <v>52</v>
      </c>
      <c r="BG246" s="35">
        <f t="shared" si="686"/>
        <v>0</v>
      </c>
      <c r="BH246" s="35">
        <f t="shared" si="686"/>
        <v>26.295652173913041</v>
      </c>
      <c r="BI246" s="35">
        <f t="shared" si="686"/>
        <v>5.3913043478260869</v>
      </c>
      <c r="BJ246" s="35">
        <f t="shared" si="686"/>
        <v>0</v>
      </c>
      <c r="BK246" s="35">
        <f t="shared" si="686"/>
        <v>0</v>
      </c>
      <c r="BL246" s="1"/>
    </row>
    <row r="247" spans="1:64" ht="13">
      <c r="A247" s="28" t="s">
        <v>269</v>
      </c>
      <c r="B247" s="62" t="str">
        <f>INDEX([1]Sheet2!$B:$B,MATCH(C247,[1]Sheet2!$A:$A,0))</f>
        <v>E05000676</v>
      </c>
      <c r="C247" s="28" t="s">
        <v>276</v>
      </c>
      <c r="D247" s="29"/>
      <c r="E247" s="30">
        <v>1</v>
      </c>
      <c r="F247" s="31">
        <v>1</v>
      </c>
      <c r="G247" s="32"/>
      <c r="H247" s="32"/>
      <c r="I247" s="32"/>
      <c r="J247" s="32"/>
      <c r="K247" s="32"/>
      <c r="L247" s="32"/>
      <c r="M247" s="10"/>
      <c r="N247" s="31">
        <v>1</v>
      </c>
      <c r="O247" s="32"/>
      <c r="P247" s="32"/>
      <c r="Q247" s="32"/>
      <c r="R247" s="32"/>
      <c r="S247" s="32"/>
      <c r="T247" s="32"/>
      <c r="U247" s="1"/>
      <c r="V247" s="28">
        <v>2337</v>
      </c>
      <c r="W247" s="28">
        <v>1213</v>
      </c>
      <c r="X247" s="28">
        <v>143</v>
      </c>
      <c r="Y247" s="34"/>
      <c r="Z247" s="28">
        <v>122</v>
      </c>
      <c r="AA247" s="34"/>
      <c r="AB247" s="34">
        <v>0</v>
      </c>
      <c r="AC247" s="1"/>
      <c r="AD247" s="35">
        <f t="shared" ref="AD247:AJ247" si="687">(V247/SUM($V247:$AB247))*100</f>
        <v>61.258191349934464</v>
      </c>
      <c r="AE247" s="35">
        <f t="shared" si="687"/>
        <v>31.795543905635647</v>
      </c>
      <c r="AF247" s="35">
        <f t="shared" si="687"/>
        <v>3.7483617300131065</v>
      </c>
      <c r="AG247" s="35">
        <f t="shared" si="687"/>
        <v>0</v>
      </c>
      <c r="AH247" s="35">
        <f t="shared" si="687"/>
        <v>3.1979030144167759</v>
      </c>
      <c r="AI247" s="35">
        <f t="shared" si="687"/>
        <v>0</v>
      </c>
      <c r="AJ247" s="35">
        <f t="shared" si="687"/>
        <v>0</v>
      </c>
      <c r="AK247" s="1"/>
      <c r="AL247" s="35">
        <f t="shared" ref="AL247:AR247" si="688">AD247-BE247</f>
        <v>10.919016674976866</v>
      </c>
      <c r="AM247" s="35">
        <f t="shared" si="688"/>
        <v>8.73166600851863</v>
      </c>
      <c r="AN247" s="35">
        <f t="shared" si="688"/>
        <v>-0.12388247575286293</v>
      </c>
      <c r="AO247" s="35">
        <f t="shared" si="688"/>
        <v>-16.478236291690219</v>
      </c>
      <c r="AP247" s="35">
        <f t="shared" si="688"/>
        <v>-3.0485639160524163</v>
      </c>
      <c r="AQ247" s="35">
        <f t="shared" si="688"/>
        <v>0</v>
      </c>
      <c r="AR247" s="35">
        <f t="shared" si="688"/>
        <v>0</v>
      </c>
      <c r="AS247" s="1"/>
      <c r="AT247" s="1"/>
      <c r="AU247" s="1"/>
      <c r="AV247" s="1"/>
      <c r="AW247" s="36">
        <v>1781</v>
      </c>
      <c r="AX247" s="36">
        <v>816</v>
      </c>
      <c r="AY247" s="36">
        <v>137</v>
      </c>
      <c r="AZ247" s="36">
        <v>583</v>
      </c>
      <c r="BA247" s="36">
        <v>221</v>
      </c>
      <c r="BB247" s="36">
        <v>0</v>
      </c>
      <c r="BC247" s="1">
        <v>0</v>
      </c>
      <c r="BD247" s="1"/>
      <c r="BE247" s="35">
        <f t="shared" ref="BE247:BK247" si="689">(AW247/SUM($AW247:$BC247))*100</f>
        <v>50.339174674957597</v>
      </c>
      <c r="BF247" s="35">
        <f t="shared" si="689"/>
        <v>23.063877897117017</v>
      </c>
      <c r="BG247" s="35">
        <f t="shared" si="689"/>
        <v>3.8722442057659694</v>
      </c>
      <c r="BH247" s="35">
        <f t="shared" si="689"/>
        <v>16.478236291690219</v>
      </c>
      <c r="BI247" s="35">
        <f t="shared" si="689"/>
        <v>6.2464669304691922</v>
      </c>
      <c r="BJ247" s="35">
        <f t="shared" si="689"/>
        <v>0</v>
      </c>
      <c r="BK247" s="35">
        <f t="shared" si="689"/>
        <v>0</v>
      </c>
      <c r="BL247" s="1"/>
    </row>
    <row r="248" spans="1:64" ht="13">
      <c r="A248" s="28" t="s">
        <v>269</v>
      </c>
      <c r="B248" s="62" t="str">
        <f>INDEX([1]Sheet2!$B:$B,MATCH(C248,[1]Sheet2!$A:$A,0))</f>
        <v>E05000677</v>
      </c>
      <c r="C248" s="28" t="s">
        <v>277</v>
      </c>
      <c r="D248" s="29"/>
      <c r="E248" s="30">
        <v>1</v>
      </c>
      <c r="F248" s="31">
        <v>1</v>
      </c>
      <c r="G248" s="32"/>
      <c r="H248" s="32"/>
      <c r="I248" s="32"/>
      <c r="J248" s="32"/>
      <c r="K248" s="32"/>
      <c r="L248" s="32"/>
      <c r="M248" s="10"/>
      <c r="N248" s="32"/>
      <c r="O248" s="31">
        <v>1</v>
      </c>
      <c r="P248" s="32"/>
      <c r="Q248" s="32"/>
      <c r="R248" s="32"/>
      <c r="S248" s="32"/>
      <c r="T248" s="32"/>
      <c r="U248" s="1"/>
      <c r="V248" s="28">
        <v>1967</v>
      </c>
      <c r="W248" s="28">
        <v>1263</v>
      </c>
      <c r="X248" s="28">
        <v>90</v>
      </c>
      <c r="Y248" s="34"/>
      <c r="Z248" s="28">
        <v>130</v>
      </c>
      <c r="AA248" s="34"/>
      <c r="AB248" s="34">
        <v>0</v>
      </c>
      <c r="AC248" s="1"/>
      <c r="AD248" s="35">
        <f t="shared" ref="AD248:AJ248" si="690">(V248/SUM($V248:$AB248))*100</f>
        <v>57.014492753623195</v>
      </c>
      <c r="AE248" s="35">
        <f t="shared" si="690"/>
        <v>36.608695652173914</v>
      </c>
      <c r="AF248" s="35">
        <f t="shared" si="690"/>
        <v>2.6086956521739131</v>
      </c>
      <c r="AG248" s="35">
        <f t="shared" si="690"/>
        <v>0</v>
      </c>
      <c r="AH248" s="35">
        <f t="shared" si="690"/>
        <v>3.7681159420289858</v>
      </c>
      <c r="AI248" s="35">
        <f t="shared" si="690"/>
        <v>0</v>
      </c>
      <c r="AJ248" s="35">
        <f t="shared" si="690"/>
        <v>0</v>
      </c>
      <c r="AK248" s="1"/>
      <c r="AL248" s="35">
        <f t="shared" ref="AL248:AR248" si="691">AD248-BE248</f>
        <v>17.786087154442583</v>
      </c>
      <c r="AM248" s="35">
        <f t="shared" si="691"/>
        <v>-3.2683955052176898</v>
      </c>
      <c r="AN248" s="35">
        <f t="shared" si="691"/>
        <v>-0.87372155506405225</v>
      </c>
      <c r="AO248" s="35">
        <f t="shared" si="691"/>
        <v>-13.383407306247866</v>
      </c>
      <c r="AP248" s="35">
        <f t="shared" si="691"/>
        <v>-0.26056278791297371</v>
      </c>
      <c r="AQ248" s="35">
        <f t="shared" si="691"/>
        <v>0</v>
      </c>
      <c r="AR248" s="35">
        <f t="shared" si="691"/>
        <v>0</v>
      </c>
      <c r="AS248" s="1"/>
      <c r="AT248" s="1"/>
      <c r="AU248" s="1"/>
      <c r="AV248" s="1"/>
      <c r="AW248" s="36">
        <v>1149</v>
      </c>
      <c r="AX248" s="36">
        <v>1168</v>
      </c>
      <c r="AY248" s="36">
        <v>102</v>
      </c>
      <c r="AZ248" s="36">
        <v>392</v>
      </c>
      <c r="BA248" s="36">
        <v>118</v>
      </c>
      <c r="BB248" s="36">
        <v>0</v>
      </c>
      <c r="BC248" s="1">
        <v>0</v>
      </c>
      <c r="BD248" s="1"/>
      <c r="BE248" s="35">
        <f t="shared" ref="BE248:BK248" si="692">(AW248/SUM($AW248:$BC248))*100</f>
        <v>39.228405599180611</v>
      </c>
      <c r="BF248" s="35">
        <f t="shared" si="692"/>
        <v>39.877091157391604</v>
      </c>
      <c r="BG248" s="35">
        <f t="shared" si="692"/>
        <v>3.4824172072379653</v>
      </c>
      <c r="BH248" s="35">
        <f t="shared" si="692"/>
        <v>13.383407306247866</v>
      </c>
      <c r="BI248" s="35">
        <f t="shared" si="692"/>
        <v>4.0286787299419595</v>
      </c>
      <c r="BJ248" s="35">
        <f t="shared" si="692"/>
        <v>0</v>
      </c>
      <c r="BK248" s="35">
        <f t="shared" si="692"/>
        <v>0</v>
      </c>
      <c r="BL248" s="1"/>
    </row>
    <row r="249" spans="1:64" ht="13">
      <c r="A249" s="28" t="s">
        <v>269</v>
      </c>
      <c r="B249" s="62" t="str">
        <f>INDEX([1]Sheet2!$B:$B,MATCH(C249,[1]Sheet2!$A:$A,0))</f>
        <v>E05000678</v>
      </c>
      <c r="C249" s="28" t="s">
        <v>278</v>
      </c>
      <c r="D249" s="29"/>
      <c r="E249" s="30">
        <v>1</v>
      </c>
      <c r="F249" s="32"/>
      <c r="G249" s="31">
        <v>1</v>
      </c>
      <c r="H249" s="32"/>
      <c r="I249" s="32"/>
      <c r="J249" s="32"/>
      <c r="K249" s="32"/>
      <c r="L249" s="32"/>
      <c r="M249" s="10"/>
      <c r="N249" s="32"/>
      <c r="O249" s="31">
        <v>1</v>
      </c>
      <c r="P249" s="32"/>
      <c r="Q249" s="32"/>
      <c r="R249" s="32"/>
      <c r="S249" s="32"/>
      <c r="T249" s="32"/>
      <c r="U249" s="1"/>
      <c r="V249" s="28">
        <v>709</v>
      </c>
      <c r="W249" s="28">
        <v>1144</v>
      </c>
      <c r="X249" s="28">
        <v>160</v>
      </c>
      <c r="Y249" s="34"/>
      <c r="Z249" s="28">
        <v>94</v>
      </c>
      <c r="AA249" s="28">
        <v>321</v>
      </c>
      <c r="AB249" s="34">
        <v>0</v>
      </c>
      <c r="AC249" s="1"/>
      <c r="AD249" s="35">
        <f t="shared" ref="AD249:AJ249" si="693">(V249/SUM($V249:$AB249))*100</f>
        <v>29.200988467874794</v>
      </c>
      <c r="AE249" s="35">
        <f t="shared" si="693"/>
        <v>47.116968698517297</v>
      </c>
      <c r="AF249" s="35">
        <f t="shared" si="693"/>
        <v>6.5897858319604614</v>
      </c>
      <c r="AG249" s="35">
        <f t="shared" si="693"/>
        <v>0</v>
      </c>
      <c r="AH249" s="35">
        <f t="shared" si="693"/>
        <v>3.8714991762767705</v>
      </c>
      <c r="AI249" s="35">
        <f t="shared" si="693"/>
        <v>13.220757825370674</v>
      </c>
      <c r="AJ249" s="35">
        <f t="shared" si="693"/>
        <v>0</v>
      </c>
      <c r="AK249" s="1"/>
      <c r="AL249" s="35">
        <f t="shared" ref="AL249:AR249" si="694">AD249-BE249</f>
        <v>-1.0407871960173978</v>
      </c>
      <c r="AM249" s="35">
        <f t="shared" si="694"/>
        <v>-4.3693571040986328</v>
      </c>
      <c r="AN249" s="35">
        <f t="shared" si="694"/>
        <v>2.9036978414729466</v>
      </c>
      <c r="AO249" s="35">
        <f t="shared" si="694"/>
        <v>0</v>
      </c>
      <c r="AP249" s="35">
        <f t="shared" si="694"/>
        <v>-10.714311366727589</v>
      </c>
      <c r="AQ249" s="35">
        <f t="shared" si="694"/>
        <v>13.220757825370674</v>
      </c>
      <c r="AR249" s="35">
        <f t="shared" si="694"/>
        <v>0</v>
      </c>
      <c r="AS249" s="1"/>
      <c r="AT249" s="1"/>
      <c r="AU249" s="1"/>
      <c r="AV249" s="1"/>
      <c r="AW249" s="36">
        <v>763</v>
      </c>
      <c r="AX249" s="36">
        <v>1299</v>
      </c>
      <c r="AY249" s="36">
        <v>93</v>
      </c>
      <c r="AZ249" s="36">
        <v>0</v>
      </c>
      <c r="BA249" s="36">
        <v>368</v>
      </c>
      <c r="BB249" s="36">
        <v>0</v>
      </c>
      <c r="BC249" s="1">
        <v>0</v>
      </c>
      <c r="BD249" s="1"/>
      <c r="BE249" s="35">
        <f t="shared" ref="BE249:BK249" si="695">(AW249/SUM($AW249:$BC249))*100</f>
        <v>30.241775663892192</v>
      </c>
      <c r="BF249" s="35">
        <f t="shared" si="695"/>
        <v>51.48632580261593</v>
      </c>
      <c r="BG249" s="35">
        <f t="shared" si="695"/>
        <v>3.6860879904875148</v>
      </c>
      <c r="BH249" s="35">
        <f t="shared" si="695"/>
        <v>0</v>
      </c>
      <c r="BI249" s="35">
        <f t="shared" si="695"/>
        <v>14.58581054300436</v>
      </c>
      <c r="BJ249" s="35">
        <f t="shared" si="695"/>
        <v>0</v>
      </c>
      <c r="BK249" s="35">
        <f t="shared" si="695"/>
        <v>0</v>
      </c>
      <c r="BL249" s="1"/>
    </row>
    <row r="250" spans="1:64" ht="13">
      <c r="A250" s="28" t="s">
        <v>269</v>
      </c>
      <c r="B250" s="62" t="str">
        <f>INDEX([1]Sheet2!$B:$B,MATCH(C250,[1]Sheet2!$A:$A,0))</f>
        <v>E05000679</v>
      </c>
      <c r="C250" s="28" t="s">
        <v>279</v>
      </c>
      <c r="D250" s="29"/>
      <c r="E250" s="30">
        <v>1</v>
      </c>
      <c r="F250" s="31">
        <v>1</v>
      </c>
      <c r="G250" s="32"/>
      <c r="H250" s="32"/>
      <c r="I250" s="32"/>
      <c r="J250" s="32"/>
      <c r="K250" s="32"/>
      <c r="L250" s="32"/>
      <c r="M250" s="10"/>
      <c r="N250" s="32"/>
      <c r="O250" s="31">
        <v>1</v>
      </c>
      <c r="P250" s="32"/>
      <c r="Q250" s="32"/>
      <c r="R250" s="32"/>
      <c r="S250" s="32"/>
      <c r="T250" s="32"/>
      <c r="U250" s="1"/>
      <c r="V250" s="28">
        <v>1677</v>
      </c>
      <c r="W250" s="28">
        <v>1236</v>
      </c>
      <c r="X250" s="28">
        <v>132</v>
      </c>
      <c r="Y250" s="34"/>
      <c r="Z250" s="34"/>
      <c r="AA250" s="34"/>
      <c r="AB250" s="34">
        <v>0</v>
      </c>
      <c r="AC250" s="1"/>
      <c r="AD250" s="35">
        <f t="shared" ref="AD250:AJ250" si="696">(V250/SUM($V250:$AB250))*100</f>
        <v>55.073891625615765</v>
      </c>
      <c r="AE250" s="35">
        <f t="shared" si="696"/>
        <v>40.591133004926114</v>
      </c>
      <c r="AF250" s="35">
        <f t="shared" si="696"/>
        <v>4.3349753694581281</v>
      </c>
      <c r="AG250" s="35">
        <f t="shared" si="696"/>
        <v>0</v>
      </c>
      <c r="AH250" s="35">
        <f t="shared" si="696"/>
        <v>0</v>
      </c>
      <c r="AI250" s="35">
        <f t="shared" si="696"/>
        <v>0</v>
      </c>
      <c r="AJ250" s="35">
        <f t="shared" si="696"/>
        <v>0</v>
      </c>
      <c r="AK250" s="1"/>
      <c r="AL250" s="35">
        <f t="shared" ref="AL250:AR250" si="697">AD250-BE250</f>
        <v>21.729498792171832</v>
      </c>
      <c r="AM250" s="35">
        <f t="shared" si="697"/>
        <v>-8.5130474861156884</v>
      </c>
      <c r="AN250" s="35">
        <f t="shared" si="697"/>
        <v>-1.2390126862817521</v>
      </c>
      <c r="AO250" s="35">
        <f t="shared" si="697"/>
        <v>0</v>
      </c>
      <c r="AP250" s="35">
        <f t="shared" si="697"/>
        <v>-11.977438619774386</v>
      </c>
      <c r="AQ250" s="35">
        <f t="shared" si="697"/>
        <v>0</v>
      </c>
      <c r="AR250" s="35">
        <f t="shared" si="697"/>
        <v>0</v>
      </c>
      <c r="AS250" s="1"/>
      <c r="AT250" s="1"/>
      <c r="AU250" s="1"/>
      <c r="AV250" s="1"/>
      <c r="AW250" s="36">
        <v>1005</v>
      </c>
      <c r="AX250" s="36">
        <v>1480</v>
      </c>
      <c r="AY250" s="36">
        <v>168</v>
      </c>
      <c r="AZ250" s="36">
        <v>0</v>
      </c>
      <c r="BA250" s="36">
        <v>361</v>
      </c>
      <c r="BB250" s="36">
        <v>0</v>
      </c>
      <c r="BC250" s="1">
        <v>0</v>
      </c>
      <c r="BD250" s="1"/>
      <c r="BE250" s="35">
        <f t="shared" ref="BE250:BK250" si="698">(AW250/SUM($AW250:$BC250))*100</f>
        <v>33.344392833443933</v>
      </c>
      <c r="BF250" s="35">
        <f t="shared" si="698"/>
        <v>49.104180491041802</v>
      </c>
      <c r="BG250" s="35">
        <f t="shared" si="698"/>
        <v>5.5739880557398802</v>
      </c>
      <c r="BH250" s="35">
        <f t="shared" si="698"/>
        <v>0</v>
      </c>
      <c r="BI250" s="35">
        <f t="shared" si="698"/>
        <v>11.977438619774386</v>
      </c>
      <c r="BJ250" s="35">
        <f t="shared" si="698"/>
        <v>0</v>
      </c>
      <c r="BK250" s="35">
        <f t="shared" si="698"/>
        <v>0</v>
      </c>
      <c r="BL250" s="1"/>
    </row>
    <row r="251" spans="1:64" ht="13">
      <c r="A251" s="28" t="s">
        <v>269</v>
      </c>
      <c r="B251" s="62" t="str">
        <f>INDEX([1]Sheet2!$B:$B,MATCH(C251,[1]Sheet2!$A:$A,0))</f>
        <v>E05000680</v>
      </c>
      <c r="C251" s="28" t="s">
        <v>280</v>
      </c>
      <c r="D251" s="29"/>
      <c r="E251" s="30">
        <v>1</v>
      </c>
      <c r="F251" s="32"/>
      <c r="G251" s="31">
        <v>1</v>
      </c>
      <c r="H251" s="32"/>
      <c r="I251" s="32"/>
      <c r="J251" s="32"/>
      <c r="K251" s="32"/>
      <c r="L251" s="32"/>
      <c r="M251" s="10"/>
      <c r="N251" s="32"/>
      <c r="O251" s="31">
        <v>1</v>
      </c>
      <c r="P251" s="32"/>
      <c r="Q251" s="32"/>
      <c r="R251" s="32"/>
      <c r="S251" s="32"/>
      <c r="T251" s="32"/>
      <c r="U251" s="1"/>
      <c r="V251" s="28">
        <v>531</v>
      </c>
      <c r="W251" s="28">
        <v>1283</v>
      </c>
      <c r="X251" s="28">
        <v>64</v>
      </c>
      <c r="Y251" s="34"/>
      <c r="Z251" s="28">
        <v>242</v>
      </c>
      <c r="AA251" s="34"/>
      <c r="AB251" s="34">
        <v>0</v>
      </c>
      <c r="AC251" s="1"/>
      <c r="AD251" s="35">
        <f t="shared" ref="AD251:AJ251" si="699">(V251/SUM($V251:$AB251))*100</f>
        <v>25.047169811320757</v>
      </c>
      <c r="AE251" s="35">
        <f t="shared" si="699"/>
        <v>60.518867924528294</v>
      </c>
      <c r="AF251" s="35">
        <f t="shared" si="699"/>
        <v>3.0188679245283021</v>
      </c>
      <c r="AG251" s="35">
        <f t="shared" si="699"/>
        <v>0</v>
      </c>
      <c r="AH251" s="35">
        <f t="shared" si="699"/>
        <v>11.415094339622641</v>
      </c>
      <c r="AI251" s="35">
        <f t="shared" si="699"/>
        <v>0</v>
      </c>
      <c r="AJ251" s="35">
        <f t="shared" si="699"/>
        <v>0</v>
      </c>
      <c r="AK251" s="1"/>
      <c r="AL251" s="35">
        <f t="shared" ref="AL251:AR251" si="700">AD251-BE251</f>
        <v>-1.3494186748199688</v>
      </c>
      <c r="AM251" s="35">
        <f t="shared" si="700"/>
        <v>2.4804883936114521</v>
      </c>
      <c r="AN251" s="35">
        <f t="shared" si="700"/>
        <v>0.37494468359013577</v>
      </c>
      <c r="AO251" s="35">
        <f t="shared" si="700"/>
        <v>0</v>
      </c>
      <c r="AP251" s="35">
        <f t="shared" si="700"/>
        <v>-1.5060144023816235</v>
      </c>
      <c r="AQ251" s="35">
        <f t="shared" si="700"/>
        <v>0</v>
      </c>
      <c r="AR251" s="35">
        <f t="shared" si="700"/>
        <v>0</v>
      </c>
      <c r="AS251" s="1"/>
      <c r="AT251" s="1"/>
      <c r="AU251" s="1"/>
      <c r="AV251" s="1"/>
      <c r="AW251" s="36">
        <v>619</v>
      </c>
      <c r="AX251" s="36">
        <v>1361</v>
      </c>
      <c r="AY251" s="36">
        <v>62</v>
      </c>
      <c r="AZ251" s="36">
        <v>0</v>
      </c>
      <c r="BA251" s="36">
        <v>303</v>
      </c>
      <c r="BB251" s="36">
        <v>0</v>
      </c>
      <c r="BC251" s="1">
        <v>0</v>
      </c>
      <c r="BD251" s="1"/>
      <c r="BE251" s="35">
        <f t="shared" ref="BE251:BK251" si="701">(AW251/SUM($AW251:$BC251))*100</f>
        <v>26.396588486140725</v>
      </c>
      <c r="BF251" s="35">
        <f t="shared" si="701"/>
        <v>58.038379530916842</v>
      </c>
      <c r="BG251" s="35">
        <f t="shared" si="701"/>
        <v>2.6439232409381663</v>
      </c>
      <c r="BH251" s="35">
        <f t="shared" si="701"/>
        <v>0</v>
      </c>
      <c r="BI251" s="35">
        <f t="shared" si="701"/>
        <v>12.921108742004265</v>
      </c>
      <c r="BJ251" s="35">
        <f t="shared" si="701"/>
        <v>0</v>
      </c>
      <c r="BK251" s="35">
        <f t="shared" si="701"/>
        <v>0</v>
      </c>
      <c r="BL251" s="1"/>
    </row>
    <row r="252" spans="1:64" ht="13">
      <c r="A252" s="28" t="s">
        <v>269</v>
      </c>
      <c r="B252" s="62" t="str">
        <f>INDEX([1]Sheet2!$B:$B,MATCH(C252,[1]Sheet2!$A:$A,0))</f>
        <v>E05000681</v>
      </c>
      <c r="C252" s="28" t="s">
        <v>281</v>
      </c>
      <c r="D252" s="29"/>
      <c r="E252" s="30">
        <v>1</v>
      </c>
      <c r="F252" s="32"/>
      <c r="G252" s="31">
        <v>1</v>
      </c>
      <c r="H252" s="32"/>
      <c r="I252" s="32"/>
      <c r="J252" s="32"/>
      <c r="K252" s="32"/>
      <c r="L252" s="32"/>
      <c r="M252" s="10"/>
      <c r="N252" s="31">
        <v>1</v>
      </c>
      <c r="O252" s="32"/>
      <c r="P252" s="32"/>
      <c r="Q252" s="32"/>
      <c r="R252" s="32"/>
      <c r="S252" s="32"/>
      <c r="T252" s="32"/>
      <c r="U252" s="1"/>
      <c r="V252" s="28">
        <v>1788</v>
      </c>
      <c r="W252" s="28">
        <v>2063</v>
      </c>
      <c r="X252" s="28">
        <v>130</v>
      </c>
      <c r="Y252" s="34"/>
      <c r="Z252" s="34"/>
      <c r="AA252" s="34"/>
      <c r="AB252" s="34">
        <v>0</v>
      </c>
      <c r="AC252" s="1"/>
      <c r="AD252" s="35">
        <f t="shared" ref="AD252:AJ252" si="702">(V252/SUM($V252:$AB252))*100</f>
        <v>44.913338357196686</v>
      </c>
      <c r="AE252" s="35">
        <f t="shared" si="702"/>
        <v>51.821150464707358</v>
      </c>
      <c r="AF252" s="35">
        <f t="shared" si="702"/>
        <v>3.2655111780959554</v>
      </c>
      <c r="AG252" s="35">
        <f t="shared" si="702"/>
        <v>0</v>
      </c>
      <c r="AH252" s="35">
        <f t="shared" si="702"/>
        <v>0</v>
      </c>
      <c r="AI252" s="35">
        <f t="shared" si="702"/>
        <v>0</v>
      </c>
      <c r="AJ252" s="35">
        <f t="shared" si="702"/>
        <v>0</v>
      </c>
      <c r="AK252" s="1"/>
      <c r="AL252" s="35">
        <f t="shared" ref="AL252:AR252" si="703">AD252-BE252</f>
        <v>-2.0905099110825915</v>
      </c>
      <c r="AM252" s="35">
        <f t="shared" si="703"/>
        <v>18.671068001815655</v>
      </c>
      <c r="AN252" s="35">
        <f t="shared" si="703"/>
        <v>2.3584193694098641</v>
      </c>
      <c r="AO252" s="35">
        <f t="shared" si="703"/>
        <v>-15.777899945024739</v>
      </c>
      <c r="AP252" s="35">
        <f t="shared" si="703"/>
        <v>-3.1610775151181971</v>
      </c>
      <c r="AQ252" s="35">
        <f t="shared" si="703"/>
        <v>0</v>
      </c>
      <c r="AR252" s="35">
        <f t="shared" si="703"/>
        <v>0</v>
      </c>
      <c r="AS252" s="1"/>
      <c r="AT252" s="1"/>
      <c r="AU252" s="1"/>
      <c r="AV252" s="1"/>
      <c r="AW252" s="36">
        <v>1710</v>
      </c>
      <c r="AX252" s="36">
        <v>1206</v>
      </c>
      <c r="AY252" s="36">
        <v>33</v>
      </c>
      <c r="AZ252" s="36">
        <v>574</v>
      </c>
      <c r="BA252" s="36">
        <v>115</v>
      </c>
      <c r="BB252" s="36">
        <v>0</v>
      </c>
      <c r="BC252" s="1">
        <v>0</v>
      </c>
      <c r="BD252" s="1"/>
      <c r="BE252" s="35">
        <f t="shared" ref="BE252:BK252" si="704">(AW252/SUM($AW252:$BC252))*100</f>
        <v>47.003848268279278</v>
      </c>
      <c r="BF252" s="35">
        <f t="shared" si="704"/>
        <v>33.150082462891703</v>
      </c>
      <c r="BG252" s="35">
        <f t="shared" si="704"/>
        <v>0.90709180868609129</v>
      </c>
      <c r="BH252" s="35">
        <f t="shared" si="704"/>
        <v>15.777899945024739</v>
      </c>
      <c r="BI252" s="35">
        <f t="shared" si="704"/>
        <v>3.1610775151181971</v>
      </c>
      <c r="BJ252" s="35">
        <f t="shared" si="704"/>
        <v>0</v>
      </c>
      <c r="BK252" s="35">
        <f t="shared" si="704"/>
        <v>0</v>
      </c>
      <c r="BL252" s="1"/>
    </row>
    <row r="253" spans="1:64" ht="13">
      <c r="A253" s="28" t="s">
        <v>269</v>
      </c>
      <c r="B253" s="62" t="str">
        <f>INDEX([1]Sheet2!$B:$B,MATCH(C253,[1]Sheet2!$A:$A,0))</f>
        <v>E05000682</v>
      </c>
      <c r="C253" s="28" t="s">
        <v>282</v>
      </c>
      <c r="D253" s="29"/>
      <c r="E253" s="30">
        <v>1</v>
      </c>
      <c r="F253" s="32"/>
      <c r="G253" s="31">
        <v>1</v>
      </c>
      <c r="H253" s="32"/>
      <c r="I253" s="32"/>
      <c r="J253" s="32"/>
      <c r="K253" s="32"/>
      <c r="L253" s="32"/>
      <c r="M253" s="10"/>
      <c r="N253" s="32"/>
      <c r="O253" s="31">
        <v>1</v>
      </c>
      <c r="P253" s="32"/>
      <c r="Q253" s="32"/>
      <c r="R253" s="32"/>
      <c r="S253" s="32"/>
      <c r="T253" s="32"/>
      <c r="U253" s="1"/>
      <c r="V253" s="28">
        <v>817</v>
      </c>
      <c r="W253" s="28">
        <v>1994</v>
      </c>
      <c r="X253" s="28">
        <v>117</v>
      </c>
      <c r="Y253" s="34"/>
      <c r="Z253" s="28">
        <v>170</v>
      </c>
      <c r="AA253" s="34"/>
      <c r="AB253" s="34">
        <v>0</v>
      </c>
      <c r="AC253" s="1"/>
      <c r="AD253" s="35">
        <f t="shared" ref="AD253:AJ253" si="705">(V253/SUM($V253:$AB253))*100</f>
        <v>26.371852808263398</v>
      </c>
      <c r="AE253" s="35">
        <f t="shared" si="705"/>
        <v>64.364105874757911</v>
      </c>
      <c r="AF253" s="35">
        <f t="shared" si="705"/>
        <v>3.776630083925113</v>
      </c>
      <c r="AG253" s="35">
        <f t="shared" si="705"/>
        <v>0</v>
      </c>
      <c r="AH253" s="35">
        <f t="shared" si="705"/>
        <v>5.4874112330535834</v>
      </c>
      <c r="AI253" s="35">
        <f t="shared" si="705"/>
        <v>0</v>
      </c>
      <c r="AJ253" s="35">
        <f t="shared" si="705"/>
        <v>0</v>
      </c>
      <c r="AK253" s="1"/>
      <c r="AL253" s="35">
        <f t="shared" ref="AL253:AR253" si="706">AD253-BE253</f>
        <v>10.617392572400076</v>
      </c>
      <c r="AM253" s="35">
        <f t="shared" si="706"/>
        <v>13.230147604422257</v>
      </c>
      <c r="AN253" s="35">
        <f t="shared" si="706"/>
        <v>0.54106915256738697</v>
      </c>
      <c r="AO253" s="35">
        <f t="shared" si="706"/>
        <v>-24.795887511339583</v>
      </c>
      <c r="AP253" s="35">
        <f t="shared" si="706"/>
        <v>0.40727818194986476</v>
      </c>
      <c r="AQ253" s="35">
        <f t="shared" si="706"/>
        <v>0</v>
      </c>
      <c r="AR253" s="35">
        <f t="shared" si="706"/>
        <v>0</v>
      </c>
      <c r="AS253" s="1"/>
      <c r="AT253" s="1"/>
      <c r="AU253" s="1"/>
      <c r="AV253" s="1"/>
      <c r="AW253" s="36">
        <v>521</v>
      </c>
      <c r="AX253" s="36">
        <v>1691</v>
      </c>
      <c r="AY253" s="36">
        <v>107</v>
      </c>
      <c r="AZ253" s="36">
        <v>820</v>
      </c>
      <c r="BA253" s="36">
        <v>168</v>
      </c>
      <c r="BB253" s="36">
        <v>0</v>
      </c>
      <c r="BC253" s="1">
        <v>0</v>
      </c>
      <c r="BD253" s="1"/>
      <c r="BE253" s="35">
        <f t="shared" ref="BE253:BK253" si="707">(AW253/SUM($AW253:$BC253))*100</f>
        <v>15.754460235863322</v>
      </c>
      <c r="BF253" s="35">
        <f t="shared" si="707"/>
        <v>51.133958270335654</v>
      </c>
      <c r="BG253" s="35">
        <f t="shared" si="707"/>
        <v>3.235560931357726</v>
      </c>
      <c r="BH253" s="35">
        <f t="shared" si="707"/>
        <v>24.795887511339583</v>
      </c>
      <c r="BI253" s="35">
        <f t="shared" si="707"/>
        <v>5.0801330511037186</v>
      </c>
      <c r="BJ253" s="35">
        <f t="shared" si="707"/>
        <v>0</v>
      </c>
      <c r="BK253" s="35">
        <f t="shared" si="707"/>
        <v>0</v>
      </c>
      <c r="BL253" s="1"/>
    </row>
    <row r="254" spans="1:64" ht="13">
      <c r="A254" s="28" t="s">
        <v>269</v>
      </c>
      <c r="B254" s="62" t="str">
        <f>INDEX([1]Sheet2!$B:$B,MATCH(C254,[1]Sheet2!$A:$A,0))</f>
        <v>E05000684</v>
      </c>
      <c r="C254" s="28" t="s">
        <v>283</v>
      </c>
      <c r="D254" s="29"/>
      <c r="E254" s="30">
        <v>1</v>
      </c>
      <c r="F254" s="32"/>
      <c r="G254" s="31">
        <v>1</v>
      </c>
      <c r="H254" s="32"/>
      <c r="I254" s="32"/>
      <c r="J254" s="32"/>
      <c r="K254" s="32"/>
      <c r="L254" s="32"/>
      <c r="M254" s="10"/>
      <c r="N254" s="32"/>
      <c r="O254" s="31">
        <v>1</v>
      </c>
      <c r="P254" s="32"/>
      <c r="Q254" s="32"/>
      <c r="R254" s="32"/>
      <c r="S254" s="32"/>
      <c r="T254" s="32"/>
      <c r="U254" s="1"/>
      <c r="V254" s="28">
        <v>1241</v>
      </c>
      <c r="W254" s="28">
        <v>2214</v>
      </c>
      <c r="X254" s="28">
        <v>224</v>
      </c>
      <c r="Y254" s="34"/>
      <c r="Z254" s="34"/>
      <c r="AA254" s="34"/>
      <c r="AB254" s="34">
        <v>0</v>
      </c>
      <c r="AC254" s="1"/>
      <c r="AD254" s="35">
        <f t="shared" ref="AD254:AJ254" si="708">(V254/SUM($V254:$AB254))*100</f>
        <v>33.731992389236204</v>
      </c>
      <c r="AE254" s="35">
        <f t="shared" si="708"/>
        <v>60.179396575156296</v>
      </c>
      <c r="AF254" s="35">
        <f t="shared" si="708"/>
        <v>6.0886110356075021</v>
      </c>
      <c r="AG254" s="35">
        <f t="shared" si="708"/>
        <v>0</v>
      </c>
      <c r="AH254" s="35">
        <f t="shared" si="708"/>
        <v>0</v>
      </c>
      <c r="AI254" s="35">
        <f t="shared" si="708"/>
        <v>0</v>
      </c>
      <c r="AJ254" s="35">
        <f t="shared" si="708"/>
        <v>0</v>
      </c>
      <c r="AK254" s="1"/>
      <c r="AL254" s="35">
        <f t="shared" ref="AL254:AR254" si="709">AD254-BE254</f>
        <v>11.004719661963478</v>
      </c>
      <c r="AM254" s="35">
        <f t="shared" si="709"/>
        <v>2.5127299084896322</v>
      </c>
      <c r="AN254" s="35">
        <f t="shared" si="709"/>
        <v>-4.2144192674228007</v>
      </c>
      <c r="AO254" s="35">
        <f t="shared" si="709"/>
        <v>0</v>
      </c>
      <c r="AP254" s="35">
        <f t="shared" si="709"/>
        <v>-9.3030303030303028</v>
      </c>
      <c r="AQ254" s="35">
        <f t="shared" si="709"/>
        <v>0</v>
      </c>
      <c r="AR254" s="35">
        <f t="shared" si="709"/>
        <v>0</v>
      </c>
      <c r="AS254" s="1"/>
      <c r="AT254" s="1"/>
      <c r="AU254" s="1"/>
      <c r="AV254" s="1"/>
      <c r="AW254" s="36">
        <v>750</v>
      </c>
      <c r="AX254" s="36">
        <v>1903</v>
      </c>
      <c r="AY254" s="36">
        <v>340</v>
      </c>
      <c r="AZ254" s="36">
        <v>0</v>
      </c>
      <c r="BA254" s="36">
        <v>307</v>
      </c>
      <c r="BB254" s="36">
        <v>0</v>
      </c>
      <c r="BC254" s="1">
        <v>0</v>
      </c>
      <c r="BD254" s="1"/>
      <c r="BE254" s="35">
        <f t="shared" ref="BE254:BK254" si="710">(AW254/SUM($AW254:$BC254))*100</f>
        <v>22.727272727272727</v>
      </c>
      <c r="BF254" s="35">
        <f t="shared" si="710"/>
        <v>57.666666666666664</v>
      </c>
      <c r="BG254" s="35">
        <f t="shared" si="710"/>
        <v>10.303030303030303</v>
      </c>
      <c r="BH254" s="35">
        <f t="shared" si="710"/>
        <v>0</v>
      </c>
      <c r="BI254" s="35">
        <f t="shared" si="710"/>
        <v>9.3030303030303028</v>
      </c>
      <c r="BJ254" s="35">
        <f t="shared" si="710"/>
        <v>0</v>
      </c>
      <c r="BK254" s="35">
        <f t="shared" si="710"/>
        <v>0</v>
      </c>
      <c r="BL254" s="1"/>
    </row>
    <row r="255" spans="1:64" ht="13">
      <c r="A255" s="28" t="s">
        <v>269</v>
      </c>
      <c r="B255" s="62" t="str">
        <f>INDEX([1]Sheet2!$B:$B,MATCH(C255,[1]Sheet2!$A:$A,0))</f>
        <v>E05000081</v>
      </c>
      <c r="C255" s="28" t="s">
        <v>33</v>
      </c>
      <c r="D255" s="29"/>
      <c r="E255" s="30">
        <v>1</v>
      </c>
      <c r="F255" s="32"/>
      <c r="G255" s="31">
        <v>1</v>
      </c>
      <c r="H255" s="32"/>
      <c r="I255" s="32"/>
      <c r="J255" s="32"/>
      <c r="K255" s="32"/>
      <c r="L255" s="32"/>
      <c r="M255" s="10"/>
      <c r="N255" s="32"/>
      <c r="O255" s="31">
        <v>1</v>
      </c>
      <c r="P255" s="32"/>
      <c r="Q255" s="32"/>
      <c r="R255" s="32"/>
      <c r="S255" s="32"/>
      <c r="T255" s="32"/>
      <c r="U255" s="1"/>
      <c r="V255" s="28">
        <v>372</v>
      </c>
      <c r="W255" s="28">
        <v>1635</v>
      </c>
      <c r="X255" s="28">
        <v>1578</v>
      </c>
      <c r="Y255" s="34"/>
      <c r="Z255" s="34"/>
      <c r="AA255" s="34"/>
      <c r="AB255" s="34">
        <v>0</v>
      </c>
      <c r="AC255" s="1"/>
      <c r="AD255" s="35">
        <f t="shared" ref="AD255:AJ255" si="711">(V255/SUM($V255:$AB255))*100</f>
        <v>10.376569037656903</v>
      </c>
      <c r="AE255" s="35">
        <f t="shared" si="711"/>
        <v>45.60669456066946</v>
      </c>
      <c r="AF255" s="35">
        <f t="shared" si="711"/>
        <v>44.01673640167364</v>
      </c>
      <c r="AG255" s="35">
        <f t="shared" si="711"/>
        <v>0</v>
      </c>
      <c r="AH255" s="35">
        <f t="shared" si="711"/>
        <v>0</v>
      </c>
      <c r="AI255" s="35">
        <f t="shared" si="711"/>
        <v>0</v>
      </c>
      <c r="AJ255" s="35">
        <f t="shared" si="711"/>
        <v>0</v>
      </c>
      <c r="AK255" s="1"/>
      <c r="AL255" s="35">
        <f t="shared" ref="AL255:AR255" si="712">AD255-BE255</f>
        <v>-5.5115784043513596</v>
      </c>
      <c r="AM255" s="35">
        <f t="shared" si="712"/>
        <v>1.7236313258426392</v>
      </c>
      <c r="AN255" s="35">
        <f t="shared" si="712"/>
        <v>11.986231158584985</v>
      </c>
      <c r="AO255" s="35">
        <f t="shared" si="712"/>
        <v>0</v>
      </c>
      <c r="AP255" s="35">
        <f t="shared" si="712"/>
        <v>-8.1982840800762631</v>
      </c>
      <c r="AQ255" s="35">
        <f t="shared" si="712"/>
        <v>0</v>
      </c>
      <c r="AR255" s="35">
        <f t="shared" si="712"/>
        <v>0</v>
      </c>
      <c r="AS255" s="1"/>
      <c r="AT255" s="1"/>
      <c r="AU255" s="1"/>
      <c r="AV255" s="1"/>
      <c r="AW255" s="36">
        <v>500</v>
      </c>
      <c r="AX255" s="36">
        <v>1381</v>
      </c>
      <c r="AY255" s="36">
        <v>1008</v>
      </c>
      <c r="AZ255" s="36">
        <v>0</v>
      </c>
      <c r="BA255" s="36">
        <v>258</v>
      </c>
      <c r="BB255" s="36">
        <v>0</v>
      </c>
      <c r="BC255" s="1">
        <v>0</v>
      </c>
      <c r="BD255" s="1"/>
      <c r="BE255" s="35">
        <f t="shared" ref="BE255:BK255" si="713">(AW255/SUM($AW255:$BC255))*100</f>
        <v>15.888147442008263</v>
      </c>
      <c r="BF255" s="35">
        <f t="shared" si="713"/>
        <v>43.883063234826821</v>
      </c>
      <c r="BG255" s="35">
        <f t="shared" si="713"/>
        <v>32.030505243088655</v>
      </c>
      <c r="BH255" s="35">
        <f t="shared" si="713"/>
        <v>0</v>
      </c>
      <c r="BI255" s="35">
        <f t="shared" si="713"/>
        <v>8.1982840800762631</v>
      </c>
      <c r="BJ255" s="35">
        <f t="shared" si="713"/>
        <v>0</v>
      </c>
      <c r="BK255" s="35">
        <f t="shared" si="713"/>
        <v>0</v>
      </c>
      <c r="BL255" s="1"/>
    </row>
    <row r="256" spans="1:64" ht="13">
      <c r="A256" s="28" t="s">
        <v>269</v>
      </c>
      <c r="B256" s="62" t="str">
        <f>INDEX([1]Sheet2!$B:$B,MATCH(C256,[1]Sheet2!$A:$A,0))</f>
        <v>E05000685</v>
      </c>
      <c r="C256" s="28" t="s">
        <v>284</v>
      </c>
      <c r="D256" s="29"/>
      <c r="E256" s="30">
        <v>1</v>
      </c>
      <c r="F256" s="31">
        <v>1</v>
      </c>
      <c r="G256" s="32"/>
      <c r="H256" s="32"/>
      <c r="I256" s="32"/>
      <c r="J256" s="32"/>
      <c r="K256" s="32"/>
      <c r="L256" s="32"/>
      <c r="M256" s="10"/>
      <c r="N256" s="31">
        <v>1</v>
      </c>
      <c r="O256" s="32"/>
      <c r="P256" s="32"/>
      <c r="Q256" s="32"/>
      <c r="R256" s="32"/>
      <c r="S256" s="32"/>
      <c r="T256" s="32"/>
      <c r="U256" s="1"/>
      <c r="V256" s="28">
        <v>1561</v>
      </c>
      <c r="W256" s="28">
        <v>1164</v>
      </c>
      <c r="X256" s="28">
        <v>84</v>
      </c>
      <c r="Y256" s="34"/>
      <c r="Z256" s="28">
        <v>113</v>
      </c>
      <c r="AA256" s="34"/>
      <c r="AB256" s="34">
        <v>0</v>
      </c>
      <c r="AC256" s="1"/>
      <c r="AD256" s="35">
        <f t="shared" ref="AD256:AJ256" si="714">(V256/SUM($V256:$AB256))*100</f>
        <v>53.422313483915133</v>
      </c>
      <c r="AE256" s="35">
        <f t="shared" si="714"/>
        <v>39.835728952772072</v>
      </c>
      <c r="AF256" s="35">
        <f t="shared" si="714"/>
        <v>2.8747433264887063</v>
      </c>
      <c r="AG256" s="35">
        <f t="shared" si="714"/>
        <v>0</v>
      </c>
      <c r="AH256" s="35">
        <f t="shared" si="714"/>
        <v>3.8672142368240929</v>
      </c>
      <c r="AI256" s="35">
        <f t="shared" si="714"/>
        <v>0</v>
      </c>
      <c r="AJ256" s="35">
        <f t="shared" si="714"/>
        <v>0</v>
      </c>
      <c r="AK256" s="1"/>
      <c r="AL256" s="35">
        <f t="shared" ref="AL256:AR256" si="715">AD256-BE256</f>
        <v>11.862621571206532</v>
      </c>
      <c r="AM256" s="35">
        <f t="shared" si="715"/>
        <v>7.1335466677913288</v>
      </c>
      <c r="AN256" s="35">
        <f t="shared" si="715"/>
        <v>5.0609821995766691E-2</v>
      </c>
      <c r="AO256" s="35">
        <f t="shared" si="715"/>
        <v>-19.415917843388961</v>
      </c>
      <c r="AP256" s="35">
        <f t="shared" si="715"/>
        <v>0.3691397823953384</v>
      </c>
      <c r="AQ256" s="35">
        <f t="shared" si="715"/>
        <v>0</v>
      </c>
      <c r="AR256" s="35">
        <f t="shared" si="715"/>
        <v>0</v>
      </c>
      <c r="AS256" s="1"/>
      <c r="AT256" s="1"/>
      <c r="AU256" s="1"/>
      <c r="AV256" s="1"/>
      <c r="AW256" s="36">
        <v>1295</v>
      </c>
      <c r="AX256" s="36">
        <v>1019</v>
      </c>
      <c r="AY256" s="36">
        <v>88</v>
      </c>
      <c r="AZ256" s="36">
        <v>605</v>
      </c>
      <c r="BA256" s="36">
        <v>109</v>
      </c>
      <c r="BB256" s="36">
        <v>0</v>
      </c>
      <c r="BC256" s="1">
        <v>0</v>
      </c>
      <c r="BD256" s="1"/>
      <c r="BE256" s="35">
        <f t="shared" ref="BE256:BK256" si="716">(AW256/SUM($AW256:$BC256))*100</f>
        <v>41.559691912708601</v>
      </c>
      <c r="BF256" s="35">
        <f t="shared" si="716"/>
        <v>32.702182284980744</v>
      </c>
      <c r="BG256" s="35">
        <f t="shared" si="716"/>
        <v>2.8241335044929397</v>
      </c>
      <c r="BH256" s="35">
        <f t="shared" si="716"/>
        <v>19.415917843388961</v>
      </c>
      <c r="BI256" s="35">
        <f t="shared" si="716"/>
        <v>3.4980744544287545</v>
      </c>
      <c r="BJ256" s="35">
        <f t="shared" si="716"/>
        <v>0</v>
      </c>
      <c r="BK256" s="35">
        <f t="shared" si="716"/>
        <v>0</v>
      </c>
      <c r="BL256" s="1"/>
    </row>
    <row r="257" spans="1:64" ht="13">
      <c r="A257" s="28" t="s">
        <v>269</v>
      </c>
      <c r="B257" s="62" t="str">
        <f>INDEX([1]Sheet2!$B:$B,MATCH(C257,[1]Sheet2!$A:$A,0))</f>
        <v>E05000686</v>
      </c>
      <c r="C257" s="28" t="s">
        <v>285</v>
      </c>
      <c r="D257" s="29"/>
      <c r="E257" s="30">
        <v>1</v>
      </c>
      <c r="F257" s="32"/>
      <c r="G257" s="31">
        <v>1</v>
      </c>
      <c r="H257" s="32"/>
      <c r="I257" s="32"/>
      <c r="J257" s="32"/>
      <c r="K257" s="32"/>
      <c r="L257" s="32"/>
      <c r="M257" s="10"/>
      <c r="N257" s="32"/>
      <c r="O257" s="31">
        <v>1</v>
      </c>
      <c r="P257" s="32"/>
      <c r="Q257" s="32"/>
      <c r="R257" s="32"/>
      <c r="S257" s="32"/>
      <c r="T257" s="32"/>
      <c r="U257" s="1"/>
      <c r="V257" s="28">
        <v>996</v>
      </c>
      <c r="W257" s="28">
        <v>1250</v>
      </c>
      <c r="X257" s="28">
        <v>589</v>
      </c>
      <c r="Y257" s="34"/>
      <c r="Z257" s="34"/>
      <c r="AA257" s="34"/>
      <c r="AB257" s="34">
        <v>0</v>
      </c>
      <c r="AC257" s="1"/>
      <c r="AD257" s="35">
        <f t="shared" ref="AD257:AJ257" si="717">(V257/SUM($V257:$AB257))*100</f>
        <v>35.132275132275133</v>
      </c>
      <c r="AE257" s="35">
        <f t="shared" si="717"/>
        <v>44.091710758377424</v>
      </c>
      <c r="AF257" s="35">
        <f t="shared" si="717"/>
        <v>20.776014109347443</v>
      </c>
      <c r="AG257" s="35">
        <f t="shared" si="717"/>
        <v>0</v>
      </c>
      <c r="AH257" s="35">
        <f t="shared" si="717"/>
        <v>0</v>
      </c>
      <c r="AI257" s="35">
        <f t="shared" si="717"/>
        <v>0</v>
      </c>
      <c r="AJ257" s="35">
        <f t="shared" si="717"/>
        <v>0</v>
      </c>
      <c r="AK257" s="1"/>
      <c r="AL257" s="35">
        <f t="shared" ref="AL257:AR257" si="718">AD257-BE257</f>
        <v>10.754002880966233</v>
      </c>
      <c r="AM257" s="35">
        <f t="shared" si="718"/>
        <v>-1.0326347913607989</v>
      </c>
      <c r="AN257" s="35">
        <f t="shared" si="718"/>
        <v>18.25638060149404</v>
      </c>
      <c r="AO257" s="35">
        <f t="shared" si="718"/>
        <v>-24.640052356020941</v>
      </c>
      <c r="AP257" s="35">
        <f t="shared" si="718"/>
        <v>0</v>
      </c>
      <c r="AQ257" s="35">
        <f t="shared" si="718"/>
        <v>0</v>
      </c>
      <c r="AR257" s="35">
        <f t="shared" si="718"/>
        <v>-3.337696335078534</v>
      </c>
      <c r="AS257" s="1"/>
      <c r="AT257" s="1"/>
      <c r="AU257" s="1"/>
      <c r="AV257" s="1"/>
      <c r="AW257" s="36">
        <v>745</v>
      </c>
      <c r="AX257" s="36">
        <v>1379</v>
      </c>
      <c r="AY257" s="36">
        <v>77</v>
      </c>
      <c r="AZ257" s="36">
        <v>753</v>
      </c>
      <c r="BA257" s="36">
        <v>0</v>
      </c>
      <c r="BB257" s="36">
        <v>0</v>
      </c>
      <c r="BC257" s="1">
        <v>102</v>
      </c>
      <c r="BD257" s="1"/>
      <c r="BE257" s="35">
        <f t="shared" ref="BE257:BK257" si="719">(AW257/SUM($AW257:$BC257))*100</f>
        <v>24.3782722513089</v>
      </c>
      <c r="BF257" s="35">
        <f t="shared" si="719"/>
        <v>45.124345549738223</v>
      </c>
      <c r="BG257" s="35">
        <f t="shared" si="719"/>
        <v>2.5196335078534031</v>
      </c>
      <c r="BH257" s="35">
        <f t="shared" si="719"/>
        <v>24.640052356020941</v>
      </c>
      <c r="BI257" s="35">
        <f t="shared" si="719"/>
        <v>0</v>
      </c>
      <c r="BJ257" s="35">
        <f t="shared" si="719"/>
        <v>0</v>
      </c>
      <c r="BK257" s="35">
        <f t="shared" si="719"/>
        <v>3.337696335078534</v>
      </c>
      <c r="BL257" s="1"/>
    </row>
    <row r="258" spans="1:64" ht="13">
      <c r="A258" s="28" t="s">
        <v>286</v>
      </c>
      <c r="B258" s="62" t="str">
        <f>INDEX([1]Sheet2!$B:$B,MATCH(C258,[1]Sheet2!$A:$A,0))</f>
        <v>E05000128</v>
      </c>
      <c r="C258" s="28" t="s">
        <v>287</v>
      </c>
      <c r="D258" s="29"/>
      <c r="E258" s="30"/>
      <c r="F258" s="31">
        <v>1</v>
      </c>
      <c r="G258" s="31"/>
      <c r="H258" s="31">
        <v>2</v>
      </c>
      <c r="I258" s="32"/>
      <c r="J258" s="32"/>
      <c r="K258" s="32"/>
      <c r="L258" s="31"/>
      <c r="M258" s="10"/>
      <c r="N258" s="31">
        <v>3</v>
      </c>
      <c r="O258" s="31"/>
      <c r="P258" s="31"/>
      <c r="Q258" s="38"/>
      <c r="R258" s="32"/>
      <c r="S258" s="32"/>
      <c r="T258" s="31"/>
      <c r="U258" s="1"/>
      <c r="V258" s="28">
        <v>1170</v>
      </c>
      <c r="W258" s="28">
        <v>1067</v>
      </c>
      <c r="X258" s="28">
        <v>1250</v>
      </c>
      <c r="Y258" s="28"/>
      <c r="Z258" s="28">
        <v>238</v>
      </c>
      <c r="AA258" s="28">
        <v>123</v>
      </c>
      <c r="AB258" s="28"/>
      <c r="AC258" s="1"/>
      <c r="AD258" s="35">
        <f t="shared" ref="AD258:AJ258" si="720">(V258/SUM($V258:$AB258))*100</f>
        <v>30.405405405405407</v>
      </c>
      <c r="AE258" s="35">
        <f t="shared" si="720"/>
        <v>27.72869022869023</v>
      </c>
      <c r="AF258" s="35">
        <f t="shared" si="720"/>
        <v>32.484407484407484</v>
      </c>
      <c r="AG258" s="35">
        <f t="shared" si="720"/>
        <v>0</v>
      </c>
      <c r="AH258" s="35">
        <f t="shared" si="720"/>
        <v>6.1850311850311854</v>
      </c>
      <c r="AI258" s="35">
        <f t="shared" si="720"/>
        <v>3.1964656964656966</v>
      </c>
      <c r="AJ258" s="35">
        <f t="shared" si="720"/>
        <v>0</v>
      </c>
      <c r="AK258" s="1"/>
      <c r="AL258" s="35">
        <f t="shared" ref="AL258:AR258" si="721">AD258-BE258</f>
        <v>-3.231459936757954</v>
      </c>
      <c r="AM258" s="35">
        <f t="shared" si="721"/>
        <v>1.8180942022001609</v>
      </c>
      <c r="AN258" s="35">
        <f t="shared" si="721"/>
        <v>5.111339051736401</v>
      </c>
      <c r="AO258" s="35">
        <f t="shared" si="721"/>
        <v>0</v>
      </c>
      <c r="AP258" s="35">
        <f t="shared" si="721"/>
        <v>-1.403269035719366</v>
      </c>
      <c r="AQ258" s="35">
        <f t="shared" si="721"/>
        <v>-2.2947042814592482</v>
      </c>
      <c r="AR258" s="35">
        <f t="shared" si="721"/>
        <v>0</v>
      </c>
      <c r="AS258" s="1"/>
      <c r="AT258" s="1"/>
      <c r="AU258" s="1"/>
      <c r="AV258" s="1"/>
      <c r="AW258" s="36">
        <v>1219</v>
      </c>
      <c r="AX258" s="36">
        <v>939</v>
      </c>
      <c r="AY258" s="36">
        <v>992</v>
      </c>
      <c r="AZ258" s="36">
        <v>0</v>
      </c>
      <c r="BA258" s="36">
        <v>275</v>
      </c>
      <c r="BB258" s="36">
        <v>199</v>
      </c>
      <c r="BC258" s="36">
        <v>0</v>
      </c>
      <c r="BD258" s="1"/>
      <c r="BE258" s="63">
        <f t="shared" ref="BE258:BK258" si="722">(AW258/SUM($AW258:$BC258))*100</f>
        <v>33.636865342163361</v>
      </c>
      <c r="BF258" s="64">
        <f t="shared" si="722"/>
        <v>25.910596026490069</v>
      </c>
      <c r="BG258" s="65">
        <f t="shared" si="722"/>
        <v>27.373068432671083</v>
      </c>
      <c r="BH258" s="48">
        <f t="shared" si="722"/>
        <v>0</v>
      </c>
      <c r="BI258" s="66">
        <f t="shared" si="722"/>
        <v>7.5883002207505514</v>
      </c>
      <c r="BJ258" s="48">
        <f t="shared" si="722"/>
        <v>5.4911699779249448</v>
      </c>
      <c r="BK258" s="48">
        <f t="shared" si="722"/>
        <v>0</v>
      </c>
      <c r="BL258" s="1"/>
    </row>
    <row r="259" spans="1:64" ht="13">
      <c r="A259" s="28" t="s">
        <v>286</v>
      </c>
      <c r="B259" s="62" t="str">
        <f>INDEX([1]Sheet2!$B:$B,MATCH(C259,[1]Sheet2!$A:$A,0))</f>
        <v>E05000129</v>
      </c>
      <c r="C259" s="28" t="s">
        <v>288</v>
      </c>
      <c r="D259" s="29"/>
      <c r="E259" s="30"/>
      <c r="F259" s="31"/>
      <c r="G259" s="31">
        <v>3</v>
      </c>
      <c r="H259" s="31"/>
      <c r="I259" s="32"/>
      <c r="J259" s="32"/>
      <c r="K259" s="32"/>
      <c r="L259" s="31"/>
      <c r="M259" s="10"/>
      <c r="N259" s="31"/>
      <c r="O259" s="31">
        <v>3</v>
      </c>
      <c r="P259" s="31"/>
      <c r="Q259" s="38"/>
      <c r="R259" s="32"/>
      <c r="S259" s="32"/>
      <c r="T259" s="31"/>
      <c r="U259" s="1"/>
      <c r="V259" s="28">
        <v>362</v>
      </c>
      <c r="W259" s="28">
        <v>1045</v>
      </c>
      <c r="X259" s="28">
        <v>254</v>
      </c>
      <c r="Y259" s="28"/>
      <c r="Z259" s="28">
        <v>188</v>
      </c>
      <c r="AA259" s="28"/>
      <c r="AB259" s="28"/>
      <c r="AC259" s="1"/>
      <c r="AD259" s="35">
        <f t="shared" ref="AD259:AJ259" si="723">(V259/SUM($V259:$AB259))*100</f>
        <v>19.578150351541375</v>
      </c>
      <c r="AE259" s="35">
        <f t="shared" si="723"/>
        <v>56.51703623580314</v>
      </c>
      <c r="AF259" s="35">
        <f t="shared" si="723"/>
        <v>13.737155219037318</v>
      </c>
      <c r="AG259" s="35">
        <f t="shared" si="723"/>
        <v>0</v>
      </c>
      <c r="AH259" s="35">
        <f t="shared" si="723"/>
        <v>10.167658193618172</v>
      </c>
      <c r="AI259" s="35">
        <f t="shared" si="723"/>
        <v>0</v>
      </c>
      <c r="AJ259" s="35">
        <f t="shared" si="723"/>
        <v>0</v>
      </c>
      <c r="AK259" s="1"/>
      <c r="AL259" s="35">
        <f t="shared" ref="AL259:AR259" si="724">AD259-BE259</f>
        <v>-2.5068478322581171</v>
      </c>
      <c r="AM259" s="35">
        <f t="shared" si="724"/>
        <v>9.4774430647170504</v>
      </c>
      <c r="AN259" s="35">
        <f t="shared" si="724"/>
        <v>6.0364650628440746</v>
      </c>
      <c r="AO259" s="35">
        <f t="shared" si="724"/>
        <v>-7.9549582273883033</v>
      </c>
      <c r="AP259" s="35">
        <f t="shared" si="724"/>
        <v>-5.0521020679147011</v>
      </c>
      <c r="AQ259" s="35">
        <f t="shared" si="724"/>
        <v>0</v>
      </c>
      <c r="AR259" s="35">
        <f t="shared" si="724"/>
        <v>0</v>
      </c>
      <c r="AS259" s="1"/>
      <c r="AT259" s="1"/>
      <c r="AU259" s="1"/>
      <c r="AV259" s="1"/>
      <c r="AW259" s="36">
        <v>608</v>
      </c>
      <c r="AX259" s="36">
        <v>1295</v>
      </c>
      <c r="AY259" s="36">
        <v>212</v>
      </c>
      <c r="AZ259" s="36">
        <v>219</v>
      </c>
      <c r="BA259" s="36">
        <v>419</v>
      </c>
      <c r="BB259" s="36">
        <v>0</v>
      </c>
      <c r="BC259" s="36">
        <v>0</v>
      </c>
      <c r="BD259" s="1"/>
      <c r="BE259" s="63">
        <f t="shared" ref="BE259:BK259" si="725">(AW259/SUM($AW259:$BC259))*100</f>
        <v>22.084998183799492</v>
      </c>
      <c r="BF259" s="64">
        <f t="shared" si="725"/>
        <v>47.039593171086089</v>
      </c>
      <c r="BG259" s="65">
        <f t="shared" si="725"/>
        <v>7.700690156193243</v>
      </c>
      <c r="BH259" s="48">
        <f t="shared" si="725"/>
        <v>7.9549582273883033</v>
      </c>
      <c r="BI259" s="66">
        <f t="shared" si="725"/>
        <v>15.219760261532873</v>
      </c>
      <c r="BJ259" s="48">
        <f t="shared" si="725"/>
        <v>0</v>
      </c>
      <c r="BK259" s="48">
        <f t="shared" si="725"/>
        <v>0</v>
      </c>
      <c r="BL259" s="1"/>
    </row>
    <row r="260" spans="1:64" ht="13">
      <c r="A260" s="28" t="s">
        <v>286</v>
      </c>
      <c r="B260" s="62" t="str">
        <f>INDEX([1]Sheet2!$B:$B,MATCH(C260,[1]Sheet2!$A:$A,0))</f>
        <v>E05000130</v>
      </c>
      <c r="C260" s="28" t="s">
        <v>289</v>
      </c>
      <c r="D260" s="29"/>
      <c r="E260" s="30"/>
      <c r="F260" s="31"/>
      <c r="G260" s="31">
        <v>3</v>
      </c>
      <c r="H260" s="31"/>
      <c r="I260" s="32"/>
      <c r="J260" s="32"/>
      <c r="K260" s="32"/>
      <c r="L260" s="31"/>
      <c r="M260" s="10"/>
      <c r="N260" s="31"/>
      <c r="O260" s="31">
        <v>3</v>
      </c>
      <c r="P260" s="31"/>
      <c r="Q260" s="38"/>
      <c r="R260" s="32"/>
      <c r="S260" s="32"/>
      <c r="T260" s="31"/>
      <c r="U260" s="1"/>
      <c r="V260" s="28">
        <v>632</v>
      </c>
      <c r="W260" s="28">
        <v>1936</v>
      </c>
      <c r="X260" s="28">
        <v>457</v>
      </c>
      <c r="Y260" s="28"/>
      <c r="Z260" s="28">
        <v>434</v>
      </c>
      <c r="AA260" s="28"/>
      <c r="AB260" s="28"/>
      <c r="AC260" s="1"/>
      <c r="AD260" s="35">
        <f t="shared" ref="AD260:AJ260" si="726">(V260/SUM($V260:$AB260))*100</f>
        <v>18.271176640647585</v>
      </c>
      <c r="AE260" s="35">
        <f t="shared" si="726"/>
        <v>55.969933506793865</v>
      </c>
      <c r="AF260" s="35">
        <f t="shared" si="726"/>
        <v>13.211910956923967</v>
      </c>
      <c r="AG260" s="35">
        <f t="shared" si="726"/>
        <v>0</v>
      </c>
      <c r="AH260" s="35">
        <f t="shared" si="726"/>
        <v>12.546978895634576</v>
      </c>
      <c r="AI260" s="35">
        <f t="shared" si="726"/>
        <v>0</v>
      </c>
      <c r="AJ260" s="35">
        <f t="shared" si="726"/>
        <v>0</v>
      </c>
      <c r="AK260" s="1"/>
      <c r="AL260" s="35">
        <f t="shared" ref="AL260:AR260" si="727">AD260-BE260</f>
        <v>1.4633757681815851</v>
      </c>
      <c r="AM260" s="35">
        <f t="shared" si="727"/>
        <v>4.5201003017643586</v>
      </c>
      <c r="AN260" s="35">
        <f t="shared" si="727"/>
        <v>5.2827346674705415</v>
      </c>
      <c r="AO260" s="35">
        <f t="shared" si="727"/>
        <v>0</v>
      </c>
      <c r="AP260" s="35">
        <f t="shared" si="727"/>
        <v>-3.9015712711603943</v>
      </c>
      <c r="AQ260" s="35">
        <f t="shared" si="727"/>
        <v>-7.3646394662560937</v>
      </c>
      <c r="AR260" s="35">
        <f t="shared" si="727"/>
        <v>0</v>
      </c>
      <c r="AS260" s="1"/>
      <c r="AT260" s="1"/>
      <c r="AU260" s="1"/>
      <c r="AV260" s="1"/>
      <c r="AW260" s="36">
        <v>655</v>
      </c>
      <c r="AX260" s="36">
        <v>2005</v>
      </c>
      <c r="AY260" s="36">
        <v>309</v>
      </c>
      <c r="AZ260" s="36">
        <v>0</v>
      </c>
      <c r="BA260" s="36">
        <v>641</v>
      </c>
      <c r="BB260" s="36">
        <v>287</v>
      </c>
      <c r="BC260" s="36">
        <v>0</v>
      </c>
      <c r="BD260" s="1"/>
      <c r="BE260" s="63">
        <f t="shared" ref="BE260:BK260" si="728">(AW260/SUM($AW260:$BC260))*100</f>
        <v>16.807800872466</v>
      </c>
      <c r="BF260" s="64">
        <f t="shared" si="728"/>
        <v>51.449833205029506</v>
      </c>
      <c r="BG260" s="65">
        <f t="shared" si="728"/>
        <v>7.9291762894534257</v>
      </c>
      <c r="BH260" s="48">
        <f t="shared" si="728"/>
        <v>0</v>
      </c>
      <c r="BI260" s="66">
        <f t="shared" si="728"/>
        <v>16.44855016679497</v>
      </c>
      <c r="BJ260" s="48">
        <f t="shared" si="728"/>
        <v>7.3646394662560937</v>
      </c>
      <c r="BK260" s="48">
        <f t="shared" si="728"/>
        <v>0</v>
      </c>
      <c r="BL260" s="1"/>
    </row>
    <row r="261" spans="1:64" ht="13">
      <c r="A261" s="28" t="s">
        <v>286</v>
      </c>
      <c r="B261" s="62" t="str">
        <f>INDEX([1]Sheet2!$B:$B,MATCH(C261,[1]Sheet2!$A:$A,0))</f>
        <v>E05000131</v>
      </c>
      <c r="C261" s="28" t="s">
        <v>290</v>
      </c>
      <c r="D261" s="29"/>
      <c r="E261" s="30"/>
      <c r="F261" s="31"/>
      <c r="G261" s="31">
        <v>3</v>
      </c>
      <c r="H261" s="31"/>
      <c r="I261" s="32"/>
      <c r="J261" s="32"/>
      <c r="K261" s="32"/>
      <c r="L261" s="31"/>
      <c r="M261" s="10"/>
      <c r="N261" s="31"/>
      <c r="O261" s="31">
        <v>3</v>
      </c>
      <c r="P261" s="31"/>
      <c r="Q261" s="38"/>
      <c r="R261" s="32"/>
      <c r="S261" s="32"/>
      <c r="T261" s="31"/>
      <c r="U261" s="1"/>
      <c r="V261" s="28">
        <v>276</v>
      </c>
      <c r="W261" s="28">
        <v>1829</v>
      </c>
      <c r="X261" s="28">
        <v>804</v>
      </c>
      <c r="Y261" s="28"/>
      <c r="Z261" s="28">
        <v>449</v>
      </c>
      <c r="AA261" s="28"/>
      <c r="AB261" s="28"/>
      <c r="AC261" s="1"/>
      <c r="AD261" s="35">
        <f t="shared" ref="AD261:AJ261" si="729">(V261/SUM($V261:$AB261))*100</f>
        <v>8.2191780821917799</v>
      </c>
      <c r="AE261" s="35">
        <f t="shared" si="729"/>
        <v>54.466944609886838</v>
      </c>
      <c r="AF261" s="35">
        <f t="shared" si="729"/>
        <v>23.942823108993451</v>
      </c>
      <c r="AG261" s="35">
        <f t="shared" si="729"/>
        <v>0</v>
      </c>
      <c r="AH261" s="35">
        <f t="shared" si="729"/>
        <v>13.371054198927935</v>
      </c>
      <c r="AI261" s="35">
        <f t="shared" si="729"/>
        <v>0</v>
      </c>
      <c r="AJ261" s="35">
        <f t="shared" si="729"/>
        <v>0</v>
      </c>
      <c r="AK261" s="1"/>
      <c r="AL261" s="35">
        <f t="shared" ref="AL261:AR261" si="730">AD261-BE261</f>
        <v>-1.8048796563807947</v>
      </c>
      <c r="AM261" s="35">
        <f t="shared" si="730"/>
        <v>0.95184169622738324</v>
      </c>
      <c r="AN261" s="35">
        <f t="shared" si="730"/>
        <v>4.5629781477531388</v>
      </c>
      <c r="AO261" s="35">
        <f t="shared" si="730"/>
        <v>0</v>
      </c>
      <c r="AP261" s="35">
        <f t="shared" si="730"/>
        <v>-3.7099401875997327</v>
      </c>
      <c r="AQ261" s="35">
        <f t="shared" si="730"/>
        <v>0</v>
      </c>
      <c r="AR261" s="35">
        <f t="shared" si="730"/>
        <v>0</v>
      </c>
      <c r="AS261" s="1"/>
      <c r="AT261" s="1"/>
      <c r="AU261" s="1"/>
      <c r="AV261" s="1"/>
      <c r="AW261" s="36">
        <v>375</v>
      </c>
      <c r="AX261" s="36">
        <v>2002</v>
      </c>
      <c r="AY261" s="36">
        <v>725</v>
      </c>
      <c r="AZ261" s="36">
        <v>0</v>
      </c>
      <c r="BA261" s="36">
        <v>639</v>
      </c>
      <c r="BB261" s="36">
        <v>0</v>
      </c>
      <c r="BC261" s="36">
        <v>0</v>
      </c>
      <c r="BD261" s="1"/>
      <c r="BE261" s="63">
        <f t="shared" ref="BE261:BK261" si="731">(AW261/SUM($AW261:$BC261))*100</f>
        <v>10.024057738572575</v>
      </c>
      <c r="BF261" s="64">
        <f t="shared" si="731"/>
        <v>53.515102913659454</v>
      </c>
      <c r="BG261" s="65">
        <f t="shared" si="731"/>
        <v>19.379844961240313</v>
      </c>
      <c r="BH261" s="48">
        <f t="shared" si="731"/>
        <v>0</v>
      </c>
      <c r="BI261" s="66">
        <f t="shared" si="731"/>
        <v>17.080994386527667</v>
      </c>
      <c r="BJ261" s="48">
        <f t="shared" si="731"/>
        <v>0</v>
      </c>
      <c r="BK261" s="48">
        <f t="shared" si="731"/>
        <v>0</v>
      </c>
      <c r="BL261" s="1"/>
    </row>
    <row r="262" spans="1:64" ht="13">
      <c r="A262" s="28" t="s">
        <v>286</v>
      </c>
      <c r="B262" s="62" t="str">
        <f>INDEX([1]Sheet2!$B:$B,MATCH(C262,[1]Sheet2!$A:$A,0))</f>
        <v>E05000132</v>
      </c>
      <c r="C262" s="28" t="s">
        <v>291</v>
      </c>
      <c r="D262" s="29"/>
      <c r="E262" s="30"/>
      <c r="F262" s="31"/>
      <c r="G262" s="31">
        <v>2</v>
      </c>
      <c r="H262" s="31">
        <v>1</v>
      </c>
      <c r="I262" s="32"/>
      <c r="J262" s="32"/>
      <c r="K262" s="32"/>
      <c r="L262" s="31"/>
      <c r="M262" s="10"/>
      <c r="N262" s="31"/>
      <c r="O262" s="31">
        <v>2</v>
      </c>
      <c r="P262" s="31">
        <v>1</v>
      </c>
      <c r="Q262" s="38"/>
      <c r="R262" s="32"/>
      <c r="S262" s="32"/>
      <c r="T262" s="31"/>
      <c r="U262" s="1"/>
      <c r="V262" s="28">
        <v>758</v>
      </c>
      <c r="W262" s="28">
        <v>1496</v>
      </c>
      <c r="X262" s="28">
        <v>1209</v>
      </c>
      <c r="Y262" s="28"/>
      <c r="Z262" s="28">
        <v>378</v>
      </c>
      <c r="AA262" s="28"/>
      <c r="AB262" s="28"/>
      <c r="AC262" s="1"/>
      <c r="AD262" s="35">
        <f t="shared" ref="AD262:AJ262" si="732">(V262/SUM($V262:$AB262))*100</f>
        <v>19.734444155167925</v>
      </c>
      <c r="AE262" s="35">
        <f t="shared" si="732"/>
        <v>38.948190575370994</v>
      </c>
      <c r="AF262" s="35">
        <f t="shared" si="732"/>
        <v>31.476178078625356</v>
      </c>
      <c r="AG262" s="35">
        <f t="shared" si="732"/>
        <v>0</v>
      </c>
      <c r="AH262" s="35">
        <f t="shared" si="732"/>
        <v>9.8411871908357185</v>
      </c>
      <c r="AI262" s="35">
        <f t="shared" si="732"/>
        <v>0</v>
      </c>
      <c r="AJ262" s="35">
        <f t="shared" si="732"/>
        <v>0</v>
      </c>
      <c r="AK262" s="1"/>
      <c r="AL262" s="35">
        <f t="shared" ref="AL262:AR262" si="733">AD262-BE262</f>
        <v>-5.963397571450777</v>
      </c>
      <c r="AM262" s="35">
        <f t="shared" si="733"/>
        <v>9.3654567624213527</v>
      </c>
      <c r="AN262" s="35">
        <f t="shared" si="733"/>
        <v>-1.6461240796480219</v>
      </c>
      <c r="AO262" s="35">
        <f t="shared" si="733"/>
        <v>0</v>
      </c>
      <c r="AP262" s="35">
        <f t="shared" si="733"/>
        <v>-1.7559351113225556</v>
      </c>
      <c r="AQ262" s="35">
        <f t="shared" si="733"/>
        <v>0</v>
      </c>
      <c r="AR262" s="35">
        <f t="shared" si="733"/>
        <v>0</v>
      </c>
      <c r="AS262" s="1"/>
      <c r="AT262" s="1"/>
      <c r="AU262" s="1"/>
      <c r="AV262" s="1"/>
      <c r="AW262" s="36">
        <v>893</v>
      </c>
      <c r="AX262" s="36">
        <v>1028</v>
      </c>
      <c r="AY262" s="36">
        <v>1151</v>
      </c>
      <c r="AZ262" s="36">
        <v>0</v>
      </c>
      <c r="BA262" s="36">
        <v>403</v>
      </c>
      <c r="BB262" s="36">
        <v>0</v>
      </c>
      <c r="BC262" s="36">
        <v>0</v>
      </c>
      <c r="BD262" s="1"/>
      <c r="BE262" s="63">
        <f t="shared" ref="BE262:BK262" si="734">(AW262/SUM($AW262:$BC262))*100</f>
        <v>25.697841726618702</v>
      </c>
      <c r="BF262" s="64">
        <f t="shared" si="734"/>
        <v>29.582733812949641</v>
      </c>
      <c r="BG262" s="65">
        <f t="shared" si="734"/>
        <v>33.122302158273378</v>
      </c>
      <c r="BH262" s="48">
        <f t="shared" si="734"/>
        <v>0</v>
      </c>
      <c r="BI262" s="66">
        <f t="shared" si="734"/>
        <v>11.597122302158274</v>
      </c>
      <c r="BJ262" s="48">
        <f t="shared" si="734"/>
        <v>0</v>
      </c>
      <c r="BK262" s="48">
        <f t="shared" si="734"/>
        <v>0</v>
      </c>
      <c r="BL262" s="1"/>
    </row>
    <row r="263" spans="1:64" ht="13">
      <c r="A263" s="28" t="s">
        <v>286</v>
      </c>
      <c r="B263" s="62" t="str">
        <f>INDEX([1]Sheet2!$B:$B,MATCH(C263,[1]Sheet2!$A:$A,0))</f>
        <v>E05000133</v>
      </c>
      <c r="C263" s="28" t="s">
        <v>292</v>
      </c>
      <c r="D263" s="29"/>
      <c r="E263" s="30"/>
      <c r="F263" s="31">
        <v>3</v>
      </c>
      <c r="G263" s="31"/>
      <c r="H263" s="31"/>
      <c r="I263" s="32"/>
      <c r="J263" s="32"/>
      <c r="K263" s="32"/>
      <c r="L263" s="31"/>
      <c r="M263" s="10"/>
      <c r="N263" s="31">
        <v>3</v>
      </c>
      <c r="O263" s="31"/>
      <c r="P263" s="31"/>
      <c r="Q263" s="38"/>
      <c r="R263" s="32"/>
      <c r="S263" s="32"/>
      <c r="T263" s="31"/>
      <c r="U263" s="1"/>
      <c r="V263" s="28">
        <v>1631</v>
      </c>
      <c r="W263" s="28">
        <v>846</v>
      </c>
      <c r="X263" s="28">
        <v>438</v>
      </c>
      <c r="Y263" s="28"/>
      <c r="Z263" s="28">
        <v>234</v>
      </c>
      <c r="AA263" s="28">
        <v>135</v>
      </c>
      <c r="AB263" s="28">
        <v>122</v>
      </c>
      <c r="AC263" s="1"/>
      <c r="AD263" s="35">
        <f t="shared" ref="AD263:AJ263" si="735">(V263/SUM($V263:$AB263))*100</f>
        <v>47.886083382266584</v>
      </c>
      <c r="AE263" s="35">
        <f t="shared" si="735"/>
        <v>24.838520258367584</v>
      </c>
      <c r="AF263" s="35">
        <f t="shared" si="735"/>
        <v>12.859659424544919</v>
      </c>
      <c r="AG263" s="35">
        <f t="shared" si="735"/>
        <v>0</v>
      </c>
      <c r="AH263" s="35">
        <f t="shared" si="735"/>
        <v>6.8702290076335881</v>
      </c>
      <c r="AI263" s="35">
        <f t="shared" si="735"/>
        <v>3.9635936582501468</v>
      </c>
      <c r="AJ263" s="35">
        <f t="shared" si="735"/>
        <v>3.5819142689371697</v>
      </c>
      <c r="AK263" s="1"/>
      <c r="AL263" s="35">
        <f t="shared" ref="AL263:AR263" si="736">AD263-BE263</f>
        <v>-5.4258824296992287</v>
      </c>
      <c r="AM263" s="35">
        <f t="shared" si="736"/>
        <v>3.2573236771710015</v>
      </c>
      <c r="AN263" s="35">
        <f t="shared" si="736"/>
        <v>2.3895739544594488</v>
      </c>
      <c r="AO263" s="35">
        <f t="shared" si="736"/>
        <v>0</v>
      </c>
      <c r="AP263" s="35">
        <f t="shared" si="736"/>
        <v>-7.7665231291185499</v>
      </c>
      <c r="AQ263" s="35">
        <f t="shared" si="736"/>
        <v>3.9635936582501468</v>
      </c>
      <c r="AR263" s="35">
        <f t="shared" si="736"/>
        <v>3.5819142689371697</v>
      </c>
      <c r="AS263" s="1"/>
      <c r="AT263" s="1"/>
      <c r="AU263" s="1"/>
      <c r="AV263" s="1"/>
      <c r="AW263" s="36">
        <v>1497</v>
      </c>
      <c r="AX263" s="36">
        <v>606</v>
      </c>
      <c r="AY263" s="36">
        <v>294</v>
      </c>
      <c r="AZ263" s="36">
        <v>0</v>
      </c>
      <c r="BA263" s="36">
        <v>411</v>
      </c>
      <c r="BB263" s="36">
        <v>0</v>
      </c>
      <c r="BC263" s="36">
        <v>0</v>
      </c>
      <c r="BD263" s="1"/>
      <c r="BE263" s="63">
        <f t="shared" ref="BE263:BK263" si="737">(AW263/SUM($AW263:$BC263))*100</f>
        <v>53.311965811965813</v>
      </c>
      <c r="BF263" s="64">
        <f t="shared" si="737"/>
        <v>21.581196581196583</v>
      </c>
      <c r="BG263" s="65">
        <f t="shared" si="737"/>
        <v>10.47008547008547</v>
      </c>
      <c r="BH263" s="48">
        <f t="shared" si="737"/>
        <v>0</v>
      </c>
      <c r="BI263" s="66">
        <f t="shared" si="737"/>
        <v>14.636752136752138</v>
      </c>
      <c r="BJ263" s="48">
        <f t="shared" si="737"/>
        <v>0</v>
      </c>
      <c r="BK263" s="48">
        <f t="shared" si="737"/>
        <v>0</v>
      </c>
      <c r="BL263" s="1"/>
    </row>
    <row r="264" spans="1:64" ht="13">
      <c r="A264" s="28" t="s">
        <v>286</v>
      </c>
      <c r="B264" s="62" t="str">
        <f>INDEX([1]Sheet2!$B:$B,MATCH(C264,[1]Sheet2!$A:$A,0))</f>
        <v>E05000134</v>
      </c>
      <c r="C264" s="28" t="s">
        <v>293</v>
      </c>
      <c r="D264" s="29"/>
      <c r="E264" s="30"/>
      <c r="F264" s="31"/>
      <c r="G264" s="31">
        <v>3</v>
      </c>
      <c r="H264" s="31"/>
      <c r="I264" s="32"/>
      <c r="J264" s="32"/>
      <c r="K264" s="32"/>
      <c r="L264" s="31"/>
      <c r="M264" s="10"/>
      <c r="N264" s="31"/>
      <c r="O264" s="31">
        <v>3</v>
      </c>
      <c r="P264" s="31"/>
      <c r="Q264" s="38"/>
      <c r="R264" s="32"/>
      <c r="S264" s="32"/>
      <c r="T264" s="31"/>
      <c r="U264" s="1"/>
      <c r="V264" s="28">
        <v>411</v>
      </c>
      <c r="W264" s="28">
        <v>1502</v>
      </c>
      <c r="X264" s="28">
        <v>759</v>
      </c>
      <c r="Y264" s="28"/>
      <c r="Z264" s="28">
        <v>412</v>
      </c>
      <c r="AA264" s="28"/>
      <c r="AB264" s="28"/>
      <c r="AC264" s="1"/>
      <c r="AD264" s="35">
        <f t="shared" ref="AD264:AJ264" si="738">(V264/SUM($V264:$AB264))*100</f>
        <v>13.326848249027238</v>
      </c>
      <c r="AE264" s="35">
        <f t="shared" si="738"/>
        <v>48.702983138780802</v>
      </c>
      <c r="AF264" s="35">
        <f t="shared" si="738"/>
        <v>24.610894941634243</v>
      </c>
      <c r="AG264" s="35">
        <f t="shared" si="738"/>
        <v>0</v>
      </c>
      <c r="AH264" s="35">
        <f t="shared" si="738"/>
        <v>13.359273670557718</v>
      </c>
      <c r="AI264" s="35">
        <f t="shared" si="738"/>
        <v>0</v>
      </c>
      <c r="AJ264" s="35">
        <f t="shared" si="738"/>
        <v>0</v>
      </c>
      <c r="AK264" s="1"/>
      <c r="AL264" s="35">
        <f t="shared" ref="AL264:AR264" si="739">AD264-BE264</f>
        <v>-4.3382395191533139</v>
      </c>
      <c r="AM264" s="35">
        <f t="shared" si="739"/>
        <v>1.6982464433224607</v>
      </c>
      <c r="AN264" s="35">
        <f t="shared" si="739"/>
        <v>17.700892155342796</v>
      </c>
      <c r="AO264" s="35">
        <f t="shared" si="739"/>
        <v>-10.058512120367791</v>
      </c>
      <c r="AP264" s="35">
        <f t="shared" si="739"/>
        <v>-1.9374663684503624</v>
      </c>
      <c r="AQ264" s="35">
        <f t="shared" si="739"/>
        <v>0</v>
      </c>
      <c r="AR264" s="35">
        <f t="shared" si="739"/>
        <v>-3.0649205906937866</v>
      </c>
      <c r="AS264" s="1"/>
      <c r="AT264" s="1"/>
      <c r="AU264" s="1"/>
      <c r="AV264" s="1"/>
      <c r="AW264" s="36">
        <v>634</v>
      </c>
      <c r="AX264" s="36">
        <v>1687</v>
      </c>
      <c r="AY264" s="36">
        <v>248</v>
      </c>
      <c r="AZ264" s="36">
        <v>361</v>
      </c>
      <c r="BA264" s="36">
        <v>549</v>
      </c>
      <c r="BB264" s="36">
        <v>0</v>
      </c>
      <c r="BC264" s="36">
        <v>110</v>
      </c>
      <c r="BD264" s="1"/>
      <c r="BE264" s="63">
        <f t="shared" ref="BE264:BK264" si="740">(AW264/SUM($AW264:$BC264))*100</f>
        <v>17.665087768180552</v>
      </c>
      <c r="BF264" s="64">
        <f t="shared" si="740"/>
        <v>47.004736695458341</v>
      </c>
      <c r="BG264" s="65">
        <f t="shared" si="740"/>
        <v>6.9100027862914457</v>
      </c>
      <c r="BH264" s="48">
        <f t="shared" si="740"/>
        <v>10.058512120367791</v>
      </c>
      <c r="BI264" s="66">
        <f t="shared" si="740"/>
        <v>15.29674003900808</v>
      </c>
      <c r="BJ264" s="48">
        <f t="shared" si="740"/>
        <v>0</v>
      </c>
      <c r="BK264" s="48">
        <f t="shared" si="740"/>
        <v>3.0649205906937866</v>
      </c>
      <c r="BL264" s="1"/>
    </row>
    <row r="265" spans="1:64" ht="13">
      <c r="A265" s="28" t="s">
        <v>286</v>
      </c>
      <c r="B265" s="62" t="str">
        <f>INDEX([1]Sheet2!$B:$B,MATCH(C265,[1]Sheet2!$A:$A,0))</f>
        <v>E05000135</v>
      </c>
      <c r="C265" s="28" t="s">
        <v>294</v>
      </c>
      <c r="D265" s="29"/>
      <c r="E265" s="30"/>
      <c r="F265" s="31">
        <v>3</v>
      </c>
      <c r="G265" s="31"/>
      <c r="H265" s="31"/>
      <c r="I265" s="32"/>
      <c r="J265" s="32"/>
      <c r="K265" s="32"/>
      <c r="L265" s="31"/>
      <c r="M265" s="10"/>
      <c r="N265" s="31">
        <v>3</v>
      </c>
      <c r="O265" s="31"/>
      <c r="P265" s="31"/>
      <c r="Q265" s="38"/>
      <c r="R265" s="32"/>
      <c r="S265" s="32"/>
      <c r="T265" s="31"/>
      <c r="U265" s="1"/>
      <c r="V265" s="28">
        <v>1522</v>
      </c>
      <c r="W265" s="28">
        <v>898</v>
      </c>
      <c r="X265" s="28">
        <v>1247</v>
      </c>
      <c r="Y265" s="28"/>
      <c r="Z265" s="28">
        <v>243</v>
      </c>
      <c r="AA265" s="28"/>
      <c r="AB265" s="28"/>
      <c r="AC265" s="1"/>
      <c r="AD265" s="35">
        <f t="shared" ref="AD265:AJ265" si="741">(V265/SUM($V265:$AB265))*100</f>
        <v>38.925831202046034</v>
      </c>
      <c r="AE265" s="35">
        <f t="shared" si="741"/>
        <v>22.966751918158568</v>
      </c>
      <c r="AF265" s="35">
        <f t="shared" si="741"/>
        <v>31.892583120204606</v>
      </c>
      <c r="AG265" s="35">
        <f t="shared" si="741"/>
        <v>0</v>
      </c>
      <c r="AH265" s="35">
        <f t="shared" si="741"/>
        <v>6.2148337595907925</v>
      </c>
      <c r="AI265" s="35">
        <f t="shared" si="741"/>
        <v>0</v>
      </c>
      <c r="AJ265" s="35">
        <f t="shared" si="741"/>
        <v>0</v>
      </c>
      <c r="AK265" s="1"/>
      <c r="AL265" s="35">
        <f t="shared" ref="AL265:AR265" si="742">AD265-BE265</f>
        <v>0.88376420646047649</v>
      </c>
      <c r="AM265" s="35">
        <f t="shared" si="742"/>
        <v>4.1145057483325473</v>
      </c>
      <c r="AN265" s="35">
        <f t="shared" si="742"/>
        <v>2.0821442731518935</v>
      </c>
      <c r="AO265" s="35">
        <f t="shared" si="742"/>
        <v>0</v>
      </c>
      <c r="AP265" s="35">
        <f t="shared" si="742"/>
        <v>-7.080414227944912</v>
      </c>
      <c r="AQ265" s="35">
        <f t="shared" si="742"/>
        <v>0</v>
      </c>
      <c r="AR265" s="35">
        <f t="shared" si="742"/>
        <v>0</v>
      </c>
      <c r="AS265" s="1"/>
      <c r="AT265" s="1"/>
      <c r="AU265" s="1"/>
      <c r="AV265" s="1"/>
      <c r="AW265" s="36">
        <v>1465</v>
      </c>
      <c r="AX265" s="36">
        <v>726</v>
      </c>
      <c r="AY265" s="36">
        <v>1148</v>
      </c>
      <c r="AZ265" s="36">
        <v>0</v>
      </c>
      <c r="BA265" s="36">
        <v>512</v>
      </c>
      <c r="BB265" s="36">
        <v>0</v>
      </c>
      <c r="BC265" s="36">
        <v>0</v>
      </c>
      <c r="BD265" s="1"/>
      <c r="BE265" s="63">
        <f t="shared" ref="BE265:BK265" si="743">(AW265/SUM($AW265:$BC265))*100</f>
        <v>38.042066995585557</v>
      </c>
      <c r="BF265" s="64">
        <f t="shared" si="743"/>
        <v>18.852246169826021</v>
      </c>
      <c r="BG265" s="65">
        <f t="shared" si="743"/>
        <v>29.810438847052712</v>
      </c>
      <c r="BH265" s="48">
        <f t="shared" si="743"/>
        <v>0</v>
      </c>
      <c r="BI265" s="66">
        <f t="shared" si="743"/>
        <v>13.295247987535705</v>
      </c>
      <c r="BJ265" s="48">
        <f t="shared" si="743"/>
        <v>0</v>
      </c>
      <c r="BK265" s="48">
        <f t="shared" si="743"/>
        <v>0</v>
      </c>
      <c r="BL265" s="1"/>
    </row>
    <row r="266" spans="1:64" ht="13">
      <c r="A266" s="28" t="s">
        <v>286</v>
      </c>
      <c r="B266" s="62" t="str">
        <f>INDEX([1]Sheet2!$B:$B,MATCH(C266,[1]Sheet2!$A:$A,0))</f>
        <v>E05000136</v>
      </c>
      <c r="C266" s="28" t="s">
        <v>295</v>
      </c>
      <c r="D266" s="29"/>
      <c r="E266" s="30"/>
      <c r="F266" s="31"/>
      <c r="G266" s="31">
        <v>3</v>
      </c>
      <c r="H266" s="31"/>
      <c r="I266" s="32"/>
      <c r="J266" s="32"/>
      <c r="K266" s="32"/>
      <c r="L266" s="31"/>
      <c r="M266" s="10"/>
      <c r="N266" s="31"/>
      <c r="O266" s="31">
        <v>3</v>
      </c>
      <c r="P266" s="31"/>
      <c r="Q266" s="38"/>
      <c r="R266" s="32"/>
      <c r="S266" s="32"/>
      <c r="T266" s="31"/>
      <c r="U266" s="1"/>
      <c r="V266" s="28">
        <v>354</v>
      </c>
      <c r="W266" s="28">
        <v>1814</v>
      </c>
      <c r="X266" s="28">
        <v>661</v>
      </c>
      <c r="Y266" s="28"/>
      <c r="Z266" s="28">
        <v>401</v>
      </c>
      <c r="AA266" s="28"/>
      <c r="AB266" s="28"/>
      <c r="AC266" s="1"/>
      <c r="AD266" s="35">
        <f t="shared" ref="AD266:AJ266" si="744">(V266/SUM($V266:$AB266))*100</f>
        <v>10.959752321981425</v>
      </c>
      <c r="AE266" s="35">
        <f t="shared" si="744"/>
        <v>56.160990712074302</v>
      </c>
      <c r="AF266" s="35">
        <f t="shared" si="744"/>
        <v>20.464396284829721</v>
      </c>
      <c r="AG266" s="35">
        <f t="shared" si="744"/>
        <v>0</v>
      </c>
      <c r="AH266" s="35">
        <f t="shared" si="744"/>
        <v>12.414860681114551</v>
      </c>
      <c r="AI266" s="35">
        <f t="shared" si="744"/>
        <v>0</v>
      </c>
      <c r="AJ266" s="35">
        <f t="shared" si="744"/>
        <v>0</v>
      </c>
      <c r="AK266" s="1"/>
      <c r="AL266" s="35">
        <f t="shared" ref="AL266:AR266" si="745">AD266-BE266</f>
        <v>1.9827702247947236</v>
      </c>
      <c r="AM266" s="35">
        <f t="shared" si="745"/>
        <v>12.503701709516761</v>
      </c>
      <c r="AN266" s="35">
        <f t="shared" si="745"/>
        <v>-7.1826625386996916</v>
      </c>
      <c r="AO266" s="35">
        <f t="shared" si="745"/>
        <v>-8.0562659846547309</v>
      </c>
      <c r="AP266" s="35">
        <f t="shared" si="745"/>
        <v>0.75245658904293933</v>
      </c>
      <c r="AQ266" s="35">
        <f t="shared" si="745"/>
        <v>0</v>
      </c>
      <c r="AR266" s="35">
        <f t="shared" si="745"/>
        <v>0</v>
      </c>
      <c r="AS266" s="1"/>
      <c r="AT266" s="1"/>
      <c r="AU266" s="1"/>
      <c r="AV266" s="1"/>
      <c r="AW266" s="36">
        <v>351</v>
      </c>
      <c r="AX266" s="36">
        <v>1707</v>
      </c>
      <c r="AY266" s="36">
        <v>1081</v>
      </c>
      <c r="AZ266" s="36">
        <v>315</v>
      </c>
      <c r="BA266" s="36">
        <v>456</v>
      </c>
      <c r="BB266" s="36">
        <v>0</v>
      </c>
      <c r="BC266" s="36">
        <v>0</v>
      </c>
      <c r="BD266" s="1"/>
      <c r="BE266" s="63">
        <f t="shared" ref="BE266:BK266" si="746">(AW266/SUM($AW266:$BC266))*100</f>
        <v>8.9769820971867009</v>
      </c>
      <c r="BF266" s="64">
        <f t="shared" si="746"/>
        <v>43.65728900255754</v>
      </c>
      <c r="BG266" s="65">
        <f t="shared" si="746"/>
        <v>27.647058823529413</v>
      </c>
      <c r="BH266" s="48">
        <f t="shared" si="746"/>
        <v>8.0562659846547309</v>
      </c>
      <c r="BI266" s="66">
        <f t="shared" si="746"/>
        <v>11.662404092071611</v>
      </c>
      <c r="BJ266" s="48">
        <f t="shared" si="746"/>
        <v>0</v>
      </c>
      <c r="BK266" s="48">
        <f t="shared" si="746"/>
        <v>0</v>
      </c>
      <c r="BL266" s="1"/>
    </row>
    <row r="267" spans="1:64" ht="13">
      <c r="A267" s="28" t="s">
        <v>286</v>
      </c>
      <c r="B267" s="62" t="str">
        <f>INDEX([1]Sheet2!$B:$B,MATCH(C267,[1]Sheet2!$A:$A,0))</f>
        <v>E05000137</v>
      </c>
      <c r="C267" s="28" t="s">
        <v>296</v>
      </c>
      <c r="D267" s="29"/>
      <c r="E267" s="30"/>
      <c r="F267" s="31"/>
      <c r="G267" s="31">
        <v>2</v>
      </c>
      <c r="H267" s="31"/>
      <c r="I267" s="32"/>
      <c r="J267" s="31">
        <v>1</v>
      </c>
      <c r="K267" s="32"/>
      <c r="L267" s="31"/>
      <c r="M267" s="10"/>
      <c r="N267" s="31"/>
      <c r="O267" s="31">
        <v>2</v>
      </c>
      <c r="P267" s="31"/>
      <c r="Q267" s="38"/>
      <c r="R267" s="31">
        <v>1</v>
      </c>
      <c r="S267" s="32"/>
      <c r="T267" s="31"/>
      <c r="U267" s="1"/>
      <c r="V267" s="28">
        <v>563</v>
      </c>
      <c r="W267" s="28">
        <v>1741</v>
      </c>
      <c r="X267" s="28">
        <v>284</v>
      </c>
      <c r="Y267" s="28"/>
      <c r="Z267" s="28">
        <v>2073</v>
      </c>
      <c r="AA267" s="28">
        <v>83</v>
      </c>
      <c r="AB267" s="28">
        <v>48</v>
      </c>
      <c r="AC267" s="1"/>
      <c r="AD267" s="35">
        <f t="shared" ref="AD267:AJ267" si="747">(V267/SUM($V267:$AB267))*100</f>
        <v>11.748747913188648</v>
      </c>
      <c r="AE267" s="35">
        <f t="shared" si="747"/>
        <v>36.331385642737892</v>
      </c>
      <c r="AF267" s="35">
        <f t="shared" si="747"/>
        <v>5.9265442404006681</v>
      </c>
      <c r="AG267" s="35">
        <f t="shared" si="747"/>
        <v>0</v>
      </c>
      <c r="AH267" s="35">
        <f t="shared" si="747"/>
        <v>43.259599332220368</v>
      </c>
      <c r="AI267" s="35">
        <f t="shared" si="747"/>
        <v>1.7320534223706177</v>
      </c>
      <c r="AJ267" s="35">
        <f t="shared" si="747"/>
        <v>1.001669449081803</v>
      </c>
      <c r="AK267" s="1"/>
      <c r="AL267" s="35">
        <f t="shared" ref="AL267:AR267" si="748">AD267-BE267</f>
        <v>-5.6872667120398717</v>
      </c>
      <c r="AM267" s="35">
        <f t="shared" si="748"/>
        <v>-3.4081024742639343</v>
      </c>
      <c r="AN267" s="35">
        <f t="shared" si="748"/>
        <v>0.62489890219225863</v>
      </c>
      <c r="AO267" s="35">
        <f t="shared" si="748"/>
        <v>0</v>
      </c>
      <c r="AP267" s="35">
        <f t="shared" si="748"/>
        <v>5.7367474126591205</v>
      </c>
      <c r="AQ267" s="35">
        <f t="shared" si="748"/>
        <v>1.7320534223706177</v>
      </c>
      <c r="AR267" s="35">
        <f t="shared" si="748"/>
        <v>1.001669449081803</v>
      </c>
      <c r="AS267" s="1"/>
      <c r="AT267" s="1"/>
      <c r="AU267" s="1"/>
      <c r="AV267" s="1"/>
      <c r="AW267" s="36">
        <v>763</v>
      </c>
      <c r="AX267" s="36">
        <v>1739</v>
      </c>
      <c r="AY267" s="36">
        <v>232</v>
      </c>
      <c r="AZ267" s="36">
        <v>0</v>
      </c>
      <c r="BA267" s="36">
        <v>1642</v>
      </c>
      <c r="BB267" s="36">
        <v>0</v>
      </c>
      <c r="BC267" s="36">
        <v>0</v>
      </c>
      <c r="BD267" s="1"/>
      <c r="BE267" s="63">
        <f t="shared" ref="BE267:BK267" si="749">(AW267/SUM($AW267:$BC267))*100</f>
        <v>17.43601462522852</v>
      </c>
      <c r="BF267" s="64">
        <f t="shared" si="749"/>
        <v>39.739488117001827</v>
      </c>
      <c r="BG267" s="65">
        <f t="shared" si="749"/>
        <v>5.3016453382084094</v>
      </c>
      <c r="BH267" s="48">
        <f t="shared" si="749"/>
        <v>0</v>
      </c>
      <c r="BI267" s="66">
        <f t="shared" si="749"/>
        <v>37.522851919561248</v>
      </c>
      <c r="BJ267" s="48">
        <f t="shared" si="749"/>
        <v>0</v>
      </c>
      <c r="BK267" s="48">
        <f t="shared" si="749"/>
        <v>0</v>
      </c>
      <c r="BL267" s="1"/>
    </row>
    <row r="268" spans="1:64" ht="13">
      <c r="A268" s="28" t="s">
        <v>286</v>
      </c>
      <c r="B268" s="62" t="str">
        <f>INDEX([1]Sheet2!$B:$B,MATCH(C268,[1]Sheet2!$A:$A,0))</f>
        <v>E05000138</v>
      </c>
      <c r="C268" s="28" t="s">
        <v>297</v>
      </c>
      <c r="D268" s="29"/>
      <c r="E268" s="30"/>
      <c r="F268" s="31"/>
      <c r="G268" s="31">
        <v>3</v>
      </c>
      <c r="H268" s="31"/>
      <c r="I268" s="32"/>
      <c r="J268" s="38"/>
      <c r="K268" s="32"/>
      <c r="L268" s="31"/>
      <c r="M268" s="10"/>
      <c r="N268" s="31"/>
      <c r="O268" s="31">
        <v>3</v>
      </c>
      <c r="P268" s="31"/>
      <c r="Q268" s="38"/>
      <c r="R268" s="32"/>
      <c r="S268" s="32"/>
      <c r="T268" s="31"/>
      <c r="U268" s="1"/>
      <c r="V268" s="28">
        <v>544</v>
      </c>
      <c r="W268" s="28">
        <v>1716</v>
      </c>
      <c r="X268" s="28">
        <v>312</v>
      </c>
      <c r="Y268" s="28"/>
      <c r="Z268" s="28">
        <v>419</v>
      </c>
      <c r="AA268" s="28"/>
      <c r="AB268" s="28"/>
      <c r="AC268" s="1"/>
      <c r="AD268" s="35">
        <f t="shared" ref="AD268:AJ268" si="750">(V268/SUM($V268:$AB268))*100</f>
        <v>18.187897024406553</v>
      </c>
      <c r="AE268" s="35">
        <f t="shared" si="750"/>
        <v>57.37211634904714</v>
      </c>
      <c r="AF268" s="35">
        <f t="shared" si="750"/>
        <v>10.431293881644935</v>
      </c>
      <c r="AG268" s="35">
        <f t="shared" si="750"/>
        <v>0</v>
      </c>
      <c r="AH268" s="35">
        <f t="shared" si="750"/>
        <v>14.008692744901371</v>
      </c>
      <c r="AI268" s="35">
        <f t="shared" si="750"/>
        <v>0</v>
      </c>
      <c r="AJ268" s="35">
        <f t="shared" si="750"/>
        <v>0</v>
      </c>
      <c r="AK268" s="1"/>
      <c r="AL268" s="35">
        <f t="shared" ref="AL268:AR268" si="751">AD268-BE268</f>
        <v>-0.80701772282647255</v>
      </c>
      <c r="AM268" s="35">
        <f t="shared" si="751"/>
        <v>2.2120804531452549</v>
      </c>
      <c r="AN268" s="35">
        <f t="shared" si="751"/>
        <v>3.7905520330059881</v>
      </c>
      <c r="AO268" s="35">
        <f t="shared" si="751"/>
        <v>0</v>
      </c>
      <c r="AP268" s="35">
        <f t="shared" si="751"/>
        <v>-0.34966800891256966</v>
      </c>
      <c r="AQ268" s="35">
        <f t="shared" si="751"/>
        <v>-4.8459467544122043</v>
      </c>
      <c r="AR268" s="35">
        <f t="shared" si="751"/>
        <v>0</v>
      </c>
      <c r="AS268" s="1"/>
      <c r="AT268" s="1"/>
      <c r="AU268" s="1"/>
      <c r="AV268" s="1"/>
      <c r="AW268" s="36">
        <v>635</v>
      </c>
      <c r="AX268" s="36">
        <v>1844</v>
      </c>
      <c r="AY268" s="36">
        <v>222</v>
      </c>
      <c r="AZ268" s="36">
        <v>0</v>
      </c>
      <c r="BA268" s="36">
        <v>480</v>
      </c>
      <c r="BB268" s="36">
        <v>162</v>
      </c>
      <c r="BC268" s="36">
        <v>0</v>
      </c>
      <c r="BD268" s="1"/>
      <c r="BE268" s="63">
        <f t="shared" ref="BE268:BK268" si="752">(AW268/SUM($AW268:$BC268))*100</f>
        <v>18.994914747233025</v>
      </c>
      <c r="BF268" s="64">
        <f t="shared" si="752"/>
        <v>55.160035895901885</v>
      </c>
      <c r="BG268" s="65">
        <f t="shared" si="752"/>
        <v>6.6407418486389469</v>
      </c>
      <c r="BH268" s="48">
        <f t="shared" si="752"/>
        <v>0</v>
      </c>
      <c r="BI268" s="66">
        <f t="shared" si="752"/>
        <v>14.35836075381394</v>
      </c>
      <c r="BJ268" s="48">
        <f t="shared" si="752"/>
        <v>4.8459467544122043</v>
      </c>
      <c r="BK268" s="48">
        <f t="shared" si="752"/>
        <v>0</v>
      </c>
      <c r="BL268" s="1"/>
    </row>
    <row r="269" spans="1:64" ht="13">
      <c r="A269" s="28" t="s">
        <v>286</v>
      </c>
      <c r="B269" s="62" t="str">
        <f>INDEX([1]Sheet2!$B:$B,MATCH(C269,[1]Sheet2!$A:$A,0))</f>
        <v>E05000139</v>
      </c>
      <c r="C269" s="28" t="s">
        <v>298</v>
      </c>
      <c r="D269" s="29"/>
      <c r="E269" s="30"/>
      <c r="F269" s="31"/>
      <c r="G269" s="31">
        <v>3</v>
      </c>
      <c r="H269" s="31"/>
      <c r="I269" s="32"/>
      <c r="J269" s="38"/>
      <c r="K269" s="32"/>
      <c r="L269" s="31"/>
      <c r="M269" s="10"/>
      <c r="N269" s="31"/>
      <c r="O269" s="31">
        <v>3</v>
      </c>
      <c r="P269" s="31"/>
      <c r="Q269" s="38"/>
      <c r="R269" s="32"/>
      <c r="S269" s="32"/>
      <c r="T269" s="31"/>
      <c r="U269" s="1"/>
      <c r="V269" s="28">
        <v>345</v>
      </c>
      <c r="W269" s="28">
        <v>2376</v>
      </c>
      <c r="X269" s="28">
        <v>348</v>
      </c>
      <c r="Y269" s="28"/>
      <c r="Z269" s="28">
        <v>572</v>
      </c>
      <c r="AA269" s="28"/>
      <c r="AB269" s="28"/>
      <c r="AC269" s="1"/>
      <c r="AD269" s="35">
        <f t="shared" ref="AD269:AJ269" si="753">(V269/SUM($V269:$AB269))*100</f>
        <v>9.4754188409777527</v>
      </c>
      <c r="AE269" s="35">
        <f t="shared" si="753"/>
        <v>65.256797583081578</v>
      </c>
      <c r="AF269" s="35">
        <f t="shared" si="753"/>
        <v>9.557813787421038</v>
      </c>
      <c r="AG269" s="35">
        <f t="shared" si="753"/>
        <v>0</v>
      </c>
      <c r="AH269" s="35">
        <f t="shared" si="753"/>
        <v>15.709969788519636</v>
      </c>
      <c r="AI269" s="35">
        <f t="shared" si="753"/>
        <v>0</v>
      </c>
      <c r="AJ269" s="35">
        <f t="shared" si="753"/>
        <v>0</v>
      </c>
      <c r="AK269" s="1"/>
      <c r="AL269" s="35">
        <f t="shared" ref="AL269:AR269" si="754">AD269-BE269</f>
        <v>-1.3873545308078761</v>
      </c>
      <c r="AM269" s="35">
        <f t="shared" si="754"/>
        <v>13.226035746984486</v>
      </c>
      <c r="AN269" s="35">
        <f t="shared" si="754"/>
        <v>0.54555711835110365</v>
      </c>
      <c r="AO269" s="35">
        <f t="shared" si="754"/>
        <v>-6.8973804373948564</v>
      </c>
      <c r="AP269" s="35">
        <f t="shared" si="754"/>
        <v>-5.4868578971328503</v>
      </c>
      <c r="AQ269" s="35">
        <f t="shared" si="754"/>
        <v>0</v>
      </c>
      <c r="AR269" s="35">
        <f t="shared" si="754"/>
        <v>0</v>
      </c>
      <c r="AS269" s="1"/>
      <c r="AT269" s="1"/>
      <c r="AU269" s="1"/>
      <c r="AV269" s="1"/>
      <c r="AW269" s="36">
        <v>452</v>
      </c>
      <c r="AX269" s="36">
        <v>2165</v>
      </c>
      <c r="AY269" s="36">
        <v>375</v>
      </c>
      <c r="AZ269" s="36">
        <v>287</v>
      </c>
      <c r="BA269" s="36">
        <v>882</v>
      </c>
      <c r="BB269" s="36">
        <v>0</v>
      </c>
      <c r="BC269" s="36">
        <v>0</v>
      </c>
      <c r="BD269" s="1"/>
      <c r="BE269" s="63">
        <f t="shared" ref="BE269:BK269" si="755">(AW269/SUM($AW269:$BC269))*100</f>
        <v>10.862773371785629</v>
      </c>
      <c r="BF269" s="64">
        <f t="shared" si="755"/>
        <v>52.030761836097092</v>
      </c>
      <c r="BG269" s="65">
        <f t="shared" si="755"/>
        <v>9.0122566690699344</v>
      </c>
      <c r="BH269" s="48">
        <f t="shared" si="755"/>
        <v>6.8973804373948564</v>
      </c>
      <c r="BI269" s="66">
        <f t="shared" si="755"/>
        <v>21.196827685652487</v>
      </c>
      <c r="BJ269" s="48">
        <f t="shared" si="755"/>
        <v>0</v>
      </c>
      <c r="BK269" s="48">
        <f t="shared" si="755"/>
        <v>0</v>
      </c>
      <c r="BL269" s="1"/>
    </row>
    <row r="270" spans="1:64" ht="13">
      <c r="A270" s="28" t="s">
        <v>286</v>
      </c>
      <c r="B270" s="62" t="str">
        <f>INDEX([1]Sheet2!$B:$B,MATCH(C270,[1]Sheet2!$A:$A,0))</f>
        <v>E05000094</v>
      </c>
      <c r="C270" s="28" t="s">
        <v>235</v>
      </c>
      <c r="D270" s="29"/>
      <c r="E270" s="30"/>
      <c r="F270" s="31"/>
      <c r="G270" s="31">
        <v>3</v>
      </c>
      <c r="H270" s="31"/>
      <c r="I270" s="32"/>
      <c r="J270" s="38"/>
      <c r="K270" s="32"/>
      <c r="L270" s="31"/>
      <c r="M270" s="10"/>
      <c r="N270" s="31"/>
      <c r="O270" s="31">
        <v>3</v>
      </c>
      <c r="P270" s="31"/>
      <c r="Q270" s="38"/>
      <c r="R270" s="32"/>
      <c r="S270" s="32"/>
      <c r="T270" s="31"/>
      <c r="U270" s="1"/>
      <c r="V270" s="28">
        <v>457</v>
      </c>
      <c r="W270" s="28">
        <v>1733</v>
      </c>
      <c r="X270" s="28">
        <v>390</v>
      </c>
      <c r="Y270" s="28"/>
      <c r="Z270" s="28">
        <v>239</v>
      </c>
      <c r="AA270" s="28"/>
      <c r="AB270" s="28"/>
      <c r="AC270" s="1"/>
      <c r="AD270" s="35">
        <f t="shared" ref="AD270:AJ270" si="756">(V270/SUM($V270:$AB270))*100</f>
        <v>16.211422490244768</v>
      </c>
      <c r="AE270" s="35">
        <f t="shared" si="756"/>
        <v>61.475700603050733</v>
      </c>
      <c r="AF270" s="35">
        <f t="shared" si="756"/>
        <v>13.834693153600567</v>
      </c>
      <c r="AG270" s="35">
        <f t="shared" si="756"/>
        <v>0</v>
      </c>
      <c r="AH270" s="35">
        <f t="shared" si="756"/>
        <v>8.4781837531039379</v>
      </c>
      <c r="AI270" s="35">
        <f t="shared" si="756"/>
        <v>0</v>
      </c>
      <c r="AJ270" s="35">
        <f t="shared" si="756"/>
        <v>0</v>
      </c>
      <c r="AK270" s="1"/>
      <c r="AL270" s="35">
        <f t="shared" ref="AL270:AR270" si="757">AD270-BE270</f>
        <v>3.968348316875689</v>
      </c>
      <c r="AM270" s="35">
        <f t="shared" si="757"/>
        <v>11.996999381722162</v>
      </c>
      <c r="AN270" s="35">
        <f t="shared" si="757"/>
        <v>-12.468553793078017</v>
      </c>
      <c r="AO270" s="35">
        <f t="shared" si="757"/>
        <v>0</v>
      </c>
      <c r="AP270" s="35">
        <f t="shared" si="757"/>
        <v>-3.4967939055198336</v>
      </c>
      <c r="AQ270" s="35">
        <f t="shared" si="757"/>
        <v>0</v>
      </c>
      <c r="AR270" s="35">
        <f t="shared" si="757"/>
        <v>0</v>
      </c>
      <c r="AS270" s="1"/>
      <c r="AT270" s="1"/>
      <c r="AU270" s="1"/>
      <c r="AV270" s="1"/>
      <c r="AW270" s="36">
        <v>411</v>
      </c>
      <c r="AX270" s="36">
        <v>1661</v>
      </c>
      <c r="AY270" s="36">
        <v>883</v>
      </c>
      <c r="AZ270" s="36">
        <v>0</v>
      </c>
      <c r="BA270" s="36">
        <v>402</v>
      </c>
      <c r="BB270" s="36">
        <v>0</v>
      </c>
      <c r="BC270" s="36">
        <v>0</v>
      </c>
      <c r="BD270" s="1"/>
      <c r="BE270" s="63">
        <f t="shared" ref="BE270:BK270" si="758">(AW270/SUM($AW270:$BC270))*100</f>
        <v>12.243074173369079</v>
      </c>
      <c r="BF270" s="64">
        <f t="shared" si="758"/>
        <v>49.478701221328571</v>
      </c>
      <c r="BG270" s="65">
        <f t="shared" si="758"/>
        <v>26.303246946678584</v>
      </c>
      <c r="BH270" s="48">
        <f t="shared" si="758"/>
        <v>0</v>
      </c>
      <c r="BI270" s="66">
        <f t="shared" si="758"/>
        <v>11.974977658623772</v>
      </c>
      <c r="BJ270" s="48">
        <f t="shared" si="758"/>
        <v>0</v>
      </c>
      <c r="BK270" s="48">
        <f t="shared" si="758"/>
        <v>0</v>
      </c>
      <c r="BL270" s="1"/>
    </row>
    <row r="271" spans="1:64" ht="13">
      <c r="A271" s="28" t="s">
        <v>286</v>
      </c>
      <c r="B271" s="62" t="str">
        <f>INDEX([1]Sheet2!$B:$B,MATCH(C271,[1]Sheet2!$A:$A,0))</f>
        <v>E05000141</v>
      </c>
      <c r="C271" s="28" t="s">
        <v>299</v>
      </c>
      <c r="D271" s="29"/>
      <c r="E271" s="30"/>
      <c r="F271" s="31"/>
      <c r="G271" s="31">
        <v>3</v>
      </c>
      <c r="H271" s="31"/>
      <c r="I271" s="32"/>
      <c r="J271" s="38"/>
      <c r="K271" s="32"/>
      <c r="L271" s="31"/>
      <c r="M271" s="10"/>
      <c r="N271" s="31"/>
      <c r="O271" s="31">
        <v>3</v>
      </c>
      <c r="P271" s="31"/>
      <c r="Q271" s="38"/>
      <c r="R271" s="32"/>
      <c r="S271" s="32"/>
      <c r="T271" s="31"/>
      <c r="U271" s="1"/>
      <c r="V271" s="28">
        <v>281</v>
      </c>
      <c r="W271" s="28">
        <v>1191</v>
      </c>
      <c r="X271" s="28">
        <v>239</v>
      </c>
      <c r="Y271" s="28"/>
      <c r="Z271" s="28">
        <v>377</v>
      </c>
      <c r="AA271" s="28"/>
      <c r="AB271" s="28">
        <v>62</v>
      </c>
      <c r="AC271" s="1"/>
      <c r="AD271" s="35">
        <f t="shared" ref="AD271:AJ271" si="759">(V271/SUM($V271:$AB271))*100</f>
        <v>13.069767441860467</v>
      </c>
      <c r="AE271" s="35">
        <f t="shared" si="759"/>
        <v>55.395348837209305</v>
      </c>
      <c r="AF271" s="35">
        <f t="shared" si="759"/>
        <v>11.116279069767442</v>
      </c>
      <c r="AG271" s="35">
        <f t="shared" si="759"/>
        <v>0</v>
      </c>
      <c r="AH271" s="35">
        <f t="shared" si="759"/>
        <v>17.534883720930232</v>
      </c>
      <c r="AI271" s="35">
        <f t="shared" si="759"/>
        <v>0</v>
      </c>
      <c r="AJ271" s="35">
        <f t="shared" si="759"/>
        <v>2.8837209302325579</v>
      </c>
      <c r="AK271" s="1"/>
      <c r="AL271" s="35">
        <f t="shared" ref="AL271:AR271" si="760">AD271-BE271</f>
        <v>-2.8284251070144872</v>
      </c>
      <c r="AM271" s="35">
        <f t="shared" si="760"/>
        <v>1.2824753587880622</v>
      </c>
      <c r="AN271" s="35">
        <f t="shared" si="760"/>
        <v>1.4150618067648608</v>
      </c>
      <c r="AO271" s="35">
        <f t="shared" si="760"/>
        <v>0</v>
      </c>
      <c r="AP271" s="35">
        <f t="shared" si="760"/>
        <v>-2.7528329887709866</v>
      </c>
      <c r="AQ271" s="35">
        <f t="shared" si="760"/>
        <v>0</v>
      </c>
      <c r="AR271" s="35">
        <f t="shared" si="760"/>
        <v>2.8837209302325579</v>
      </c>
      <c r="AS271" s="1"/>
      <c r="AT271" s="1"/>
      <c r="AU271" s="1"/>
      <c r="AV271" s="1"/>
      <c r="AW271" s="36">
        <v>431</v>
      </c>
      <c r="AX271" s="36">
        <v>1467</v>
      </c>
      <c r="AY271" s="36">
        <v>263</v>
      </c>
      <c r="AZ271" s="36">
        <v>0</v>
      </c>
      <c r="BA271" s="36">
        <v>550</v>
      </c>
      <c r="BB271" s="36">
        <v>0</v>
      </c>
      <c r="BC271" s="36">
        <v>0</v>
      </c>
      <c r="BD271" s="1"/>
      <c r="BE271" s="63">
        <f t="shared" ref="BE271:BK271" si="761">(AW271/SUM($AW271:$BC271))*100</f>
        <v>15.898192548874954</v>
      </c>
      <c r="BF271" s="64">
        <f t="shared" si="761"/>
        <v>54.112873478421243</v>
      </c>
      <c r="BG271" s="65">
        <f t="shared" si="761"/>
        <v>9.7012172630025812</v>
      </c>
      <c r="BH271" s="48">
        <f t="shared" si="761"/>
        <v>0</v>
      </c>
      <c r="BI271" s="66">
        <f t="shared" si="761"/>
        <v>20.287716709701218</v>
      </c>
      <c r="BJ271" s="48">
        <f t="shared" si="761"/>
        <v>0</v>
      </c>
      <c r="BK271" s="48">
        <f t="shared" si="761"/>
        <v>0</v>
      </c>
      <c r="BL271" s="1"/>
    </row>
    <row r="272" spans="1:64" ht="13">
      <c r="A272" s="28" t="s">
        <v>286</v>
      </c>
      <c r="B272" s="62" t="str">
        <f>INDEX([1]Sheet2!$B:$B,MATCH(C272,[1]Sheet2!$A:$A,0))</f>
        <v>E05000142</v>
      </c>
      <c r="C272" s="28" t="s">
        <v>300</v>
      </c>
      <c r="D272" s="29"/>
      <c r="E272" s="30"/>
      <c r="F272" s="31"/>
      <c r="G272" s="31">
        <v>3</v>
      </c>
      <c r="H272" s="31"/>
      <c r="I272" s="32"/>
      <c r="J272" s="38"/>
      <c r="K272" s="32"/>
      <c r="L272" s="31"/>
      <c r="M272" s="10"/>
      <c r="N272" s="31"/>
      <c r="O272" s="31">
        <v>3</v>
      </c>
      <c r="P272" s="31"/>
      <c r="Q272" s="38"/>
      <c r="R272" s="32"/>
      <c r="S272" s="32"/>
      <c r="T272" s="31"/>
      <c r="U272" s="1"/>
      <c r="V272" s="28">
        <v>467</v>
      </c>
      <c r="W272" s="28">
        <v>1803</v>
      </c>
      <c r="X272" s="28">
        <v>244</v>
      </c>
      <c r="Y272" s="28"/>
      <c r="Z272" s="28"/>
      <c r="AA272" s="28">
        <v>364</v>
      </c>
      <c r="AB272" s="28"/>
      <c r="AC272" s="1"/>
      <c r="AD272" s="35">
        <f t="shared" ref="AD272:AJ272" si="762">(V272/SUM($V272:$AB272))*100</f>
        <v>16.226546212647673</v>
      </c>
      <c r="AE272" s="35">
        <f t="shared" si="762"/>
        <v>62.647671994440579</v>
      </c>
      <c r="AF272" s="35">
        <f t="shared" si="762"/>
        <v>8.4781097984711611</v>
      </c>
      <c r="AG272" s="35">
        <f t="shared" si="762"/>
        <v>0</v>
      </c>
      <c r="AH272" s="35">
        <f t="shared" si="762"/>
        <v>0</v>
      </c>
      <c r="AI272" s="35">
        <f t="shared" si="762"/>
        <v>12.647671994440584</v>
      </c>
      <c r="AJ272" s="35">
        <f t="shared" si="762"/>
        <v>0</v>
      </c>
      <c r="AK272" s="1"/>
      <c r="AL272" s="35">
        <f t="shared" ref="AL272:AR272" si="763">AD272-BE272</f>
        <v>-1.2374984013822647</v>
      </c>
      <c r="AM272" s="35">
        <f t="shared" si="763"/>
        <v>13.48418505578487</v>
      </c>
      <c r="AN272" s="35">
        <f t="shared" si="763"/>
        <v>1.6685999657737742</v>
      </c>
      <c r="AO272" s="35">
        <f t="shared" si="763"/>
        <v>-11.153507484590548</v>
      </c>
      <c r="AP272" s="35">
        <f t="shared" si="763"/>
        <v>-15.409451130026417</v>
      </c>
      <c r="AQ272" s="35">
        <f t="shared" si="763"/>
        <v>12.647671994440584</v>
      </c>
      <c r="AR272" s="35">
        <f t="shared" si="763"/>
        <v>0</v>
      </c>
      <c r="AS272" s="1"/>
      <c r="AT272" s="1"/>
      <c r="AU272" s="1"/>
      <c r="AV272" s="1"/>
      <c r="AW272" s="36">
        <v>595</v>
      </c>
      <c r="AX272" s="36">
        <v>1675</v>
      </c>
      <c r="AY272" s="36">
        <v>232</v>
      </c>
      <c r="AZ272" s="36">
        <v>380</v>
      </c>
      <c r="BA272" s="36">
        <v>525</v>
      </c>
      <c r="BB272" s="36">
        <v>0</v>
      </c>
      <c r="BC272" s="36">
        <v>0</v>
      </c>
      <c r="BD272" s="1"/>
      <c r="BE272" s="63">
        <f t="shared" ref="BE272:BK272" si="764">(AW272/SUM($AW272:$BC272))*100</f>
        <v>17.464044614029937</v>
      </c>
      <c r="BF272" s="64">
        <f t="shared" si="764"/>
        <v>49.163486938655709</v>
      </c>
      <c r="BG272" s="65">
        <f t="shared" si="764"/>
        <v>6.8095098326973869</v>
      </c>
      <c r="BH272" s="48">
        <f t="shared" si="764"/>
        <v>11.153507484590548</v>
      </c>
      <c r="BI272" s="66">
        <f t="shared" si="764"/>
        <v>15.409451130026417</v>
      </c>
      <c r="BJ272" s="48">
        <f t="shared" si="764"/>
        <v>0</v>
      </c>
      <c r="BK272" s="48">
        <f t="shared" si="764"/>
        <v>0</v>
      </c>
      <c r="BL272" s="1"/>
    </row>
    <row r="273" spans="1:64" ht="13">
      <c r="A273" s="28" t="s">
        <v>286</v>
      </c>
      <c r="B273" s="62" t="str">
        <f>INDEX([1]Sheet2!$B:$B,MATCH(C273,[1]Sheet2!$A:$A,0))</f>
        <v>E05000143</v>
      </c>
      <c r="C273" s="28" t="s">
        <v>301</v>
      </c>
      <c r="D273" s="29"/>
      <c r="E273" s="30"/>
      <c r="F273" s="31"/>
      <c r="G273" s="31">
        <v>3</v>
      </c>
      <c r="H273" s="31"/>
      <c r="I273" s="32"/>
      <c r="J273" s="38"/>
      <c r="K273" s="32"/>
      <c r="L273" s="31"/>
      <c r="M273" s="10"/>
      <c r="N273" s="31"/>
      <c r="O273" s="31">
        <v>3</v>
      </c>
      <c r="P273" s="31"/>
      <c r="Q273" s="38"/>
      <c r="R273" s="32"/>
      <c r="S273" s="32"/>
      <c r="T273" s="31"/>
      <c r="U273" s="1"/>
      <c r="V273" s="28">
        <v>295</v>
      </c>
      <c r="W273" s="28">
        <v>2611</v>
      </c>
      <c r="X273" s="28">
        <v>251</v>
      </c>
      <c r="Y273" s="28">
        <v>103</v>
      </c>
      <c r="Z273" s="28">
        <v>341</v>
      </c>
      <c r="AA273" s="28"/>
      <c r="AB273" s="28"/>
      <c r="AC273" s="1"/>
      <c r="AD273" s="35">
        <f t="shared" ref="AD273:AJ273" si="765">(V273/SUM($V273:$AB273))*100</f>
        <v>8.1921688419883374</v>
      </c>
      <c r="AE273" s="35">
        <f t="shared" si="765"/>
        <v>72.507636767564563</v>
      </c>
      <c r="AF273" s="35">
        <f t="shared" si="765"/>
        <v>6.9702860316578725</v>
      </c>
      <c r="AG273" s="35">
        <f t="shared" si="765"/>
        <v>2.8603165787281308</v>
      </c>
      <c r="AH273" s="35">
        <f t="shared" si="765"/>
        <v>9.4695917800610943</v>
      </c>
      <c r="AI273" s="35">
        <f t="shared" si="765"/>
        <v>0</v>
      </c>
      <c r="AJ273" s="35">
        <f t="shared" si="765"/>
        <v>0</v>
      </c>
      <c r="AK273" s="1"/>
      <c r="AL273" s="35">
        <f t="shared" ref="AL273:AR273" si="766">AD273-BE273</f>
        <v>-1.7915533500897958</v>
      </c>
      <c r="AM273" s="35">
        <f t="shared" si="766"/>
        <v>4.3850106145531669</v>
      </c>
      <c r="AN273" s="35">
        <f t="shared" si="766"/>
        <v>0.32351446356237545</v>
      </c>
      <c r="AO273" s="35">
        <f t="shared" si="766"/>
        <v>2.8603165787281308</v>
      </c>
      <c r="AP273" s="35">
        <f t="shared" si="766"/>
        <v>-5.7772883067538814</v>
      </c>
      <c r="AQ273" s="35">
        <f t="shared" si="766"/>
        <v>0</v>
      </c>
      <c r="AR273" s="35">
        <f t="shared" si="766"/>
        <v>0</v>
      </c>
      <c r="AS273" s="1"/>
      <c r="AT273" s="1"/>
      <c r="AU273" s="1"/>
      <c r="AV273" s="1"/>
      <c r="AW273" s="36">
        <v>368</v>
      </c>
      <c r="AX273" s="36">
        <v>2511</v>
      </c>
      <c r="AY273" s="36">
        <v>245</v>
      </c>
      <c r="AZ273" s="36">
        <v>0</v>
      </c>
      <c r="BA273" s="36">
        <v>562</v>
      </c>
      <c r="BB273" s="36">
        <v>0</v>
      </c>
      <c r="BC273" s="36">
        <v>0</v>
      </c>
      <c r="BD273" s="1"/>
      <c r="BE273" s="63">
        <f t="shared" ref="BE273:BK273" si="767">(AW273/SUM($AW273:$BC273))*100</f>
        <v>9.9837221920781332</v>
      </c>
      <c r="BF273" s="64">
        <f t="shared" si="767"/>
        <v>68.122626153011396</v>
      </c>
      <c r="BG273" s="65">
        <f t="shared" si="767"/>
        <v>6.6467715680954971</v>
      </c>
      <c r="BH273" s="48">
        <f t="shared" si="767"/>
        <v>0</v>
      </c>
      <c r="BI273" s="66">
        <f t="shared" si="767"/>
        <v>15.246880086814976</v>
      </c>
      <c r="BJ273" s="48">
        <f t="shared" si="767"/>
        <v>0</v>
      </c>
      <c r="BK273" s="48">
        <f t="shared" si="767"/>
        <v>0</v>
      </c>
      <c r="BL273" s="1"/>
    </row>
    <row r="274" spans="1:64" ht="13">
      <c r="A274" s="28" t="s">
        <v>286</v>
      </c>
      <c r="B274" s="62" t="str">
        <f>INDEX([1]Sheet2!$B:$B,MATCH(C274,[1]Sheet2!$A:$A,0))</f>
        <v>E05000144</v>
      </c>
      <c r="C274" s="28" t="s">
        <v>302</v>
      </c>
      <c r="D274" s="29"/>
      <c r="E274" s="30"/>
      <c r="F274" s="31"/>
      <c r="G274" s="31">
        <v>3</v>
      </c>
      <c r="H274" s="31"/>
      <c r="I274" s="32"/>
      <c r="J274" s="38"/>
      <c r="K274" s="32"/>
      <c r="L274" s="31"/>
      <c r="M274" s="10"/>
      <c r="N274" s="31">
        <v>3</v>
      </c>
      <c r="O274" s="31"/>
      <c r="P274" s="31"/>
      <c r="Q274" s="38"/>
      <c r="R274" s="32"/>
      <c r="S274" s="32"/>
      <c r="T274" s="31"/>
      <c r="U274" s="1"/>
      <c r="V274" s="28">
        <v>1324</v>
      </c>
      <c r="W274" s="28">
        <v>1605</v>
      </c>
      <c r="X274" s="28">
        <v>456</v>
      </c>
      <c r="Y274" s="28"/>
      <c r="Z274" s="28">
        <v>262</v>
      </c>
      <c r="AA274" s="28">
        <v>36</v>
      </c>
      <c r="AB274" s="28">
        <v>57</v>
      </c>
      <c r="AC274" s="1"/>
      <c r="AD274" s="35">
        <f t="shared" ref="AD274:AJ274" si="768">(V274/SUM($V274:$AB274))*100</f>
        <v>35.401069518716575</v>
      </c>
      <c r="AE274" s="35">
        <f t="shared" si="768"/>
        <v>42.914438502673796</v>
      </c>
      <c r="AF274" s="35">
        <f t="shared" si="768"/>
        <v>12.192513368983956</v>
      </c>
      <c r="AG274" s="35">
        <f t="shared" si="768"/>
        <v>0</v>
      </c>
      <c r="AH274" s="35">
        <f t="shared" si="768"/>
        <v>7.0053475935828873</v>
      </c>
      <c r="AI274" s="35">
        <f t="shared" si="768"/>
        <v>0.96256684491978617</v>
      </c>
      <c r="AJ274" s="35">
        <f t="shared" si="768"/>
        <v>1.5240641711229945</v>
      </c>
      <c r="AK274" s="1"/>
      <c r="AL274" s="35">
        <f t="shared" ref="AL274:AR274" si="769">AD274-BE274</f>
        <v>-7.1521219706451262</v>
      </c>
      <c r="AM274" s="35">
        <f t="shared" si="769"/>
        <v>10.237398172410224</v>
      </c>
      <c r="AN274" s="35">
        <f t="shared" si="769"/>
        <v>1.1731421400223816</v>
      </c>
      <c r="AO274" s="35">
        <f t="shared" si="769"/>
        <v>0</v>
      </c>
      <c r="AP274" s="35">
        <f t="shared" si="769"/>
        <v>-6.7450493578302586</v>
      </c>
      <c r="AQ274" s="35">
        <f t="shared" si="769"/>
        <v>0.96256684491978617</v>
      </c>
      <c r="AR274" s="35">
        <f t="shared" si="769"/>
        <v>1.5240641711229945</v>
      </c>
      <c r="AS274" s="1"/>
      <c r="AT274" s="1"/>
      <c r="AU274" s="1"/>
      <c r="AV274" s="1"/>
      <c r="AW274" s="36">
        <v>1340</v>
      </c>
      <c r="AX274" s="36">
        <v>1029</v>
      </c>
      <c r="AY274" s="36">
        <v>347</v>
      </c>
      <c r="AZ274" s="36">
        <v>0</v>
      </c>
      <c r="BA274" s="36">
        <v>433</v>
      </c>
      <c r="BB274" s="36">
        <v>0</v>
      </c>
      <c r="BC274" s="36">
        <v>0</v>
      </c>
      <c r="BD274" s="1"/>
      <c r="BE274" s="63">
        <f t="shared" ref="BE274:BK274" si="770">(AW274/SUM($AW274:$BC274))*100</f>
        <v>42.553191489361701</v>
      </c>
      <c r="BF274" s="64">
        <f t="shared" si="770"/>
        <v>32.677040330263573</v>
      </c>
      <c r="BG274" s="65">
        <f t="shared" si="770"/>
        <v>11.019371228961575</v>
      </c>
      <c r="BH274" s="48">
        <f t="shared" si="770"/>
        <v>0</v>
      </c>
      <c r="BI274" s="66">
        <f t="shared" si="770"/>
        <v>13.750396951413146</v>
      </c>
      <c r="BJ274" s="48">
        <f t="shared" si="770"/>
        <v>0</v>
      </c>
      <c r="BK274" s="48">
        <f t="shared" si="770"/>
        <v>0</v>
      </c>
      <c r="BL274" s="1"/>
    </row>
    <row r="275" spans="1:64" ht="13">
      <c r="A275" s="28" t="s">
        <v>286</v>
      </c>
      <c r="B275" s="62" t="str">
        <f>INDEX([1]Sheet2!$B:$B,MATCH(C275,[1]Sheet2!$A:$A,0))</f>
        <v>E05000145</v>
      </c>
      <c r="C275" s="28" t="s">
        <v>303</v>
      </c>
      <c r="D275" s="29"/>
      <c r="E275" s="30"/>
      <c r="F275" s="31"/>
      <c r="G275" s="31">
        <v>3</v>
      </c>
      <c r="H275" s="31"/>
      <c r="I275" s="32"/>
      <c r="J275" s="38"/>
      <c r="K275" s="32"/>
      <c r="L275" s="31"/>
      <c r="M275" s="10"/>
      <c r="N275" s="31"/>
      <c r="O275" s="31">
        <v>3</v>
      </c>
      <c r="P275" s="31"/>
      <c r="Q275" s="38"/>
      <c r="R275" s="32"/>
      <c r="S275" s="32"/>
      <c r="T275" s="31"/>
      <c r="U275" s="1"/>
      <c r="V275" s="28">
        <v>940</v>
      </c>
      <c r="W275" s="28">
        <v>1390</v>
      </c>
      <c r="X275" s="28">
        <v>878</v>
      </c>
      <c r="Y275" s="28"/>
      <c r="Z275" s="28">
        <v>335</v>
      </c>
      <c r="AA275" s="28"/>
      <c r="AB275" s="28"/>
      <c r="AC275" s="1"/>
      <c r="AD275" s="35">
        <f t="shared" ref="AD275:AJ275" si="771">(V275/SUM($V275:$AB275))*100</f>
        <v>26.531188258537963</v>
      </c>
      <c r="AE275" s="35">
        <f t="shared" si="771"/>
        <v>39.232289020604007</v>
      </c>
      <c r="AF275" s="35">
        <f t="shared" si="771"/>
        <v>24.781258820208862</v>
      </c>
      <c r="AG275" s="35">
        <f t="shared" si="771"/>
        <v>0</v>
      </c>
      <c r="AH275" s="35">
        <f t="shared" si="771"/>
        <v>9.4552639006491681</v>
      </c>
      <c r="AI275" s="35">
        <f t="shared" si="771"/>
        <v>0</v>
      </c>
      <c r="AJ275" s="35">
        <f t="shared" si="771"/>
        <v>0</v>
      </c>
      <c r="AK275" s="1"/>
      <c r="AL275" s="35">
        <f t="shared" ref="AL275:AR275" si="772">AD275-BE275</f>
        <v>3.6538962980302081</v>
      </c>
      <c r="AM275" s="35">
        <f t="shared" si="772"/>
        <v>5.9741790064996323</v>
      </c>
      <c r="AN275" s="35">
        <f t="shared" si="772"/>
        <v>-1.819587442132466</v>
      </c>
      <c r="AO275" s="35">
        <f t="shared" si="772"/>
        <v>-5.6981664315937941</v>
      </c>
      <c r="AP275" s="35">
        <f t="shared" si="772"/>
        <v>-0.22033553517593774</v>
      </c>
      <c r="AQ275" s="35">
        <f t="shared" si="772"/>
        <v>0</v>
      </c>
      <c r="AR275" s="35">
        <f t="shared" si="772"/>
        <v>-1.8899858956276445</v>
      </c>
      <c r="AS275" s="1"/>
      <c r="AT275" s="1"/>
      <c r="AU275" s="1"/>
      <c r="AV275" s="1"/>
      <c r="AW275" s="36">
        <v>811</v>
      </c>
      <c r="AX275" s="36">
        <v>1179</v>
      </c>
      <c r="AY275" s="36">
        <v>943</v>
      </c>
      <c r="AZ275" s="36">
        <v>202</v>
      </c>
      <c r="BA275" s="36">
        <v>343</v>
      </c>
      <c r="BB275" s="36">
        <v>0</v>
      </c>
      <c r="BC275" s="36">
        <v>67</v>
      </c>
      <c r="BD275" s="1"/>
      <c r="BE275" s="63">
        <f t="shared" ref="BE275:BK275" si="773">(AW275/SUM($AW275:$BC275))*100</f>
        <v>22.877291960507755</v>
      </c>
      <c r="BF275" s="64">
        <f t="shared" si="773"/>
        <v>33.258110014104375</v>
      </c>
      <c r="BG275" s="65">
        <f t="shared" si="773"/>
        <v>26.600846262341328</v>
      </c>
      <c r="BH275" s="48">
        <f t="shared" si="773"/>
        <v>5.6981664315937941</v>
      </c>
      <c r="BI275" s="66">
        <f t="shared" si="773"/>
        <v>9.6755994358251058</v>
      </c>
      <c r="BJ275" s="48">
        <f t="shared" si="773"/>
        <v>0</v>
      </c>
      <c r="BK275" s="48">
        <f t="shared" si="773"/>
        <v>1.8899858956276445</v>
      </c>
      <c r="BL275" s="1"/>
    </row>
    <row r="276" spans="1:64" ht="13">
      <c r="A276" s="28" t="s">
        <v>304</v>
      </c>
      <c r="B276" s="62" t="str">
        <f>INDEX([1]Sheet2!$B:$B,MATCH(C276,[1]Sheet2!$A:$A,0))</f>
        <v>E05008668</v>
      </c>
      <c r="C276" s="28" t="s">
        <v>305</v>
      </c>
      <c r="D276" s="29"/>
      <c r="E276" s="30">
        <v>1</v>
      </c>
      <c r="F276" s="32"/>
      <c r="G276" s="31">
        <v>1</v>
      </c>
      <c r="H276" s="32"/>
      <c r="I276" s="32"/>
      <c r="J276" s="32"/>
      <c r="K276" s="32"/>
      <c r="L276" s="32"/>
      <c r="M276" s="10"/>
      <c r="N276" s="32"/>
      <c r="O276" s="31">
        <v>1</v>
      </c>
      <c r="P276" s="32"/>
      <c r="Q276" s="32"/>
      <c r="R276" s="32"/>
      <c r="S276" s="32"/>
      <c r="T276" s="32"/>
      <c r="U276" s="1"/>
      <c r="V276" s="28">
        <v>239</v>
      </c>
      <c r="W276" s="28">
        <v>1447</v>
      </c>
      <c r="X276" s="34"/>
      <c r="Y276" s="34"/>
      <c r="Z276" s="28">
        <v>60</v>
      </c>
      <c r="AA276" s="34"/>
      <c r="AB276" s="34">
        <v>0</v>
      </c>
      <c r="AC276" s="1"/>
      <c r="AD276" s="35">
        <f t="shared" ref="AD276:AJ276" si="774">(V276/SUM($V276:$AB276))*100</f>
        <v>13.688430698739978</v>
      </c>
      <c r="AE276" s="35">
        <f t="shared" si="774"/>
        <v>82.875143184421546</v>
      </c>
      <c r="AF276" s="35">
        <f t="shared" si="774"/>
        <v>0</v>
      </c>
      <c r="AG276" s="35">
        <f t="shared" si="774"/>
        <v>0</v>
      </c>
      <c r="AH276" s="35">
        <f t="shared" si="774"/>
        <v>3.4364261168384882</v>
      </c>
      <c r="AI276" s="35">
        <f t="shared" si="774"/>
        <v>0</v>
      </c>
      <c r="AJ276" s="35">
        <f t="shared" si="774"/>
        <v>0</v>
      </c>
      <c r="AK276" s="1"/>
      <c r="AL276" s="35">
        <f t="shared" ref="AL276:AR276" si="775">AD276-BE276</f>
        <v>3.3497955012027809</v>
      </c>
      <c r="AM276" s="35">
        <f t="shared" si="775"/>
        <v>21.664265811409749</v>
      </c>
      <c r="AN276" s="35">
        <f t="shared" si="775"/>
        <v>0</v>
      </c>
      <c r="AO276" s="35">
        <f t="shared" si="775"/>
        <v>-20.574653668547974</v>
      </c>
      <c r="AP276" s="35">
        <f t="shared" si="775"/>
        <v>-4.4394076440645387</v>
      </c>
      <c r="AQ276" s="35">
        <f t="shared" si="775"/>
        <v>0</v>
      </c>
      <c r="AR276" s="35">
        <f t="shared" si="775"/>
        <v>0</v>
      </c>
      <c r="AS276" s="1"/>
      <c r="AT276" s="1"/>
      <c r="AU276" s="1"/>
      <c r="AV276" s="1"/>
      <c r="AW276" s="36">
        <v>403</v>
      </c>
      <c r="AX276" s="36">
        <v>2386</v>
      </c>
      <c r="AY276" s="1"/>
      <c r="AZ276" s="36">
        <v>802</v>
      </c>
      <c r="BA276" s="36">
        <v>307</v>
      </c>
      <c r="BB276" s="1"/>
      <c r="BC276" s="1"/>
      <c r="BD276" s="1"/>
      <c r="BE276" s="35">
        <f t="shared" ref="BE276:BK276" si="776">(AW276/SUM($AW276:$BC276))*100</f>
        <v>10.338635197537197</v>
      </c>
      <c r="BF276" s="35">
        <f t="shared" si="776"/>
        <v>61.210877373011797</v>
      </c>
      <c r="BG276" s="35">
        <f t="shared" si="776"/>
        <v>0</v>
      </c>
      <c r="BH276" s="35">
        <f t="shared" si="776"/>
        <v>20.574653668547974</v>
      </c>
      <c r="BI276" s="35">
        <f t="shared" si="776"/>
        <v>7.8758337609030269</v>
      </c>
      <c r="BJ276" s="35">
        <f t="shared" si="776"/>
        <v>0</v>
      </c>
      <c r="BK276" s="35">
        <f t="shared" si="776"/>
        <v>0</v>
      </c>
      <c r="BL276" s="1"/>
    </row>
    <row r="277" spans="1:64" ht="13">
      <c r="A277" s="28" t="s">
        <v>203</v>
      </c>
      <c r="B277" s="62" t="str">
        <f>INDEX([1]Sheet2!$B:$B,MATCH(C277,[1]Sheet2!$A:$A,0))</f>
        <v>E05010774</v>
      </c>
      <c r="C277" s="28" t="s">
        <v>306</v>
      </c>
      <c r="D277" s="49"/>
      <c r="E277" s="30">
        <v>1</v>
      </c>
      <c r="F277" s="31">
        <v>1</v>
      </c>
      <c r="G277" s="38"/>
      <c r="H277" s="38"/>
      <c r="I277" s="38"/>
      <c r="J277" s="32"/>
      <c r="K277" s="32"/>
      <c r="L277" s="32"/>
      <c r="M277" s="10"/>
      <c r="N277" s="31">
        <v>1</v>
      </c>
      <c r="O277" s="38"/>
      <c r="P277" s="32"/>
      <c r="Q277" s="32"/>
      <c r="R277" s="32"/>
      <c r="S277" s="32"/>
      <c r="T277" s="32"/>
      <c r="U277" s="1"/>
      <c r="V277" s="28">
        <v>598</v>
      </c>
      <c r="W277" s="28">
        <v>244</v>
      </c>
      <c r="X277" s="33"/>
      <c r="Y277" s="33"/>
      <c r="Z277" s="28">
        <v>395</v>
      </c>
      <c r="AA277" s="34"/>
      <c r="AB277" s="33"/>
      <c r="AC277" s="1"/>
      <c r="AD277" s="35">
        <f t="shared" ref="AD277:AJ277" si="777">(V277/SUM($V277:$AB277))*100</f>
        <v>48.342764753435731</v>
      </c>
      <c r="AE277" s="35">
        <f t="shared" si="777"/>
        <v>19.725141471301537</v>
      </c>
      <c r="AF277" s="35">
        <f t="shared" si="777"/>
        <v>0</v>
      </c>
      <c r="AG277" s="35">
        <f t="shared" si="777"/>
        <v>0</v>
      </c>
      <c r="AH277" s="35">
        <f t="shared" si="777"/>
        <v>31.932093775262732</v>
      </c>
      <c r="AI277" s="35">
        <f t="shared" si="777"/>
        <v>0</v>
      </c>
      <c r="AJ277" s="35">
        <f t="shared" si="777"/>
        <v>0</v>
      </c>
      <c r="AK277" s="1"/>
      <c r="AL277" s="43">
        <f t="shared" ref="AL277:AR277" si="778">AD277-BE277</f>
        <v>-13.518090233990918</v>
      </c>
      <c r="AM277" s="44">
        <f t="shared" si="778"/>
        <v>-18.414003541271807</v>
      </c>
      <c r="AN277" s="45">
        <f t="shared" si="778"/>
        <v>0</v>
      </c>
      <c r="AO277" s="46">
        <f t="shared" si="778"/>
        <v>0</v>
      </c>
      <c r="AP277" s="47">
        <f t="shared" si="778"/>
        <v>31.932093775262732</v>
      </c>
      <c r="AQ277" s="48">
        <f t="shared" si="778"/>
        <v>0</v>
      </c>
      <c r="AR277" s="48">
        <f t="shared" si="778"/>
        <v>0</v>
      </c>
      <c r="AS277" s="1"/>
      <c r="AT277" s="1"/>
      <c r="AU277" s="1"/>
      <c r="AV277" s="1"/>
      <c r="AW277" s="36">
        <v>738</v>
      </c>
      <c r="AX277" s="36">
        <v>455</v>
      </c>
      <c r="AY277" s="36">
        <v>0</v>
      </c>
      <c r="AZ277" s="36">
        <v>0</v>
      </c>
      <c r="BA277" s="36">
        <v>0</v>
      </c>
      <c r="BB277" s="36">
        <v>0</v>
      </c>
      <c r="BC277" s="1"/>
      <c r="BD277" s="1"/>
      <c r="BE277" s="35">
        <f t="shared" ref="BE277:BK277" si="779">(AW277/SUM($AW277:$BC277))*100</f>
        <v>61.860854987426649</v>
      </c>
      <c r="BF277" s="35">
        <f t="shared" si="779"/>
        <v>38.139145012573344</v>
      </c>
      <c r="BG277" s="35">
        <f t="shared" si="779"/>
        <v>0</v>
      </c>
      <c r="BH277" s="35">
        <f t="shared" si="779"/>
        <v>0</v>
      </c>
      <c r="BI277" s="35">
        <f t="shared" si="779"/>
        <v>0</v>
      </c>
      <c r="BJ277" s="35">
        <f t="shared" si="779"/>
        <v>0</v>
      </c>
      <c r="BK277" s="35">
        <f t="shared" si="779"/>
        <v>0</v>
      </c>
      <c r="BL277" s="1"/>
    </row>
    <row r="278" spans="1:64" ht="13">
      <c r="A278" s="28" t="s">
        <v>203</v>
      </c>
      <c r="B278" s="62" t="str">
        <f>INDEX([1]Sheet2!$B:$B,MATCH(C278,[1]Sheet2!$A:$A,0))</f>
        <v>E05006191</v>
      </c>
      <c r="C278" s="28" t="s">
        <v>307</v>
      </c>
      <c r="D278" s="49"/>
      <c r="E278" s="30">
        <v>1</v>
      </c>
      <c r="F278" s="31">
        <v>1</v>
      </c>
      <c r="G278" s="38"/>
      <c r="H278" s="38"/>
      <c r="I278" s="38"/>
      <c r="J278" s="32"/>
      <c r="K278" s="32"/>
      <c r="L278" s="32"/>
      <c r="M278" s="10"/>
      <c r="N278" s="31">
        <v>1</v>
      </c>
      <c r="O278" s="38"/>
      <c r="P278" s="32"/>
      <c r="Q278" s="32"/>
      <c r="R278" s="32"/>
      <c r="S278" s="32"/>
      <c r="T278" s="32"/>
      <c r="U278" s="1"/>
      <c r="V278" s="28">
        <v>472</v>
      </c>
      <c r="W278" s="28">
        <v>344</v>
      </c>
      <c r="X278" s="33"/>
      <c r="Y278" s="33"/>
      <c r="Z278" s="33"/>
      <c r="AA278" s="28">
        <v>284</v>
      </c>
      <c r="AB278" s="33"/>
      <c r="AC278" s="1"/>
      <c r="AD278" s="35">
        <f t="shared" ref="AD278:AJ278" si="780">(V278/SUM($V278:$AB278))*100</f>
        <v>42.909090909090907</v>
      </c>
      <c r="AE278" s="35">
        <f t="shared" si="780"/>
        <v>31.272727272727273</v>
      </c>
      <c r="AF278" s="35">
        <f t="shared" si="780"/>
        <v>0</v>
      </c>
      <c r="AG278" s="35">
        <f t="shared" si="780"/>
        <v>0</v>
      </c>
      <c r="AH278" s="35">
        <f t="shared" si="780"/>
        <v>0</v>
      </c>
      <c r="AI278" s="35">
        <f t="shared" si="780"/>
        <v>25.818181818181817</v>
      </c>
      <c r="AJ278" s="35">
        <f t="shared" si="780"/>
        <v>0</v>
      </c>
      <c r="AK278" s="1"/>
      <c r="AL278" s="43">
        <f t="shared" ref="AL278:AR278" si="781">AD278-BE278</f>
        <v>-27.022180568572324</v>
      </c>
      <c r="AM278" s="44">
        <f t="shared" si="781"/>
        <v>1.2039987503905039</v>
      </c>
      <c r="AN278" s="45">
        <f t="shared" si="781"/>
        <v>0</v>
      </c>
      <c r="AO278" s="46">
        <f t="shared" si="781"/>
        <v>0</v>
      </c>
      <c r="AP278" s="47">
        <f t="shared" si="781"/>
        <v>0</v>
      </c>
      <c r="AQ278" s="48">
        <f t="shared" si="781"/>
        <v>25.818181818181817</v>
      </c>
      <c r="AR278" s="48">
        <f t="shared" si="781"/>
        <v>0</v>
      </c>
      <c r="AS278" s="1"/>
      <c r="AT278" s="1"/>
      <c r="AU278" s="1"/>
      <c r="AV278" s="1"/>
      <c r="AW278" s="36">
        <v>814</v>
      </c>
      <c r="AX278" s="36">
        <v>350</v>
      </c>
      <c r="AY278" s="36">
        <v>0</v>
      </c>
      <c r="AZ278" s="36">
        <v>0</v>
      </c>
      <c r="BA278" s="36">
        <v>0</v>
      </c>
      <c r="BB278" s="36">
        <v>0</v>
      </c>
      <c r="BC278" s="1"/>
      <c r="BD278" s="1"/>
      <c r="BE278" s="35">
        <f t="shared" ref="BE278:BK278" si="782">(AW278/SUM($AW278:$BC278))*100</f>
        <v>69.93127147766323</v>
      </c>
      <c r="BF278" s="35">
        <f t="shared" si="782"/>
        <v>30.06872852233677</v>
      </c>
      <c r="BG278" s="35">
        <f t="shared" si="782"/>
        <v>0</v>
      </c>
      <c r="BH278" s="35">
        <f t="shared" si="782"/>
        <v>0</v>
      </c>
      <c r="BI278" s="35">
        <f t="shared" si="782"/>
        <v>0</v>
      </c>
      <c r="BJ278" s="35">
        <f t="shared" si="782"/>
        <v>0</v>
      </c>
      <c r="BK278" s="35">
        <f t="shared" si="782"/>
        <v>0</v>
      </c>
      <c r="BL278" s="1"/>
    </row>
    <row r="279" spans="1:64" ht="13">
      <c r="A279" s="28" t="s">
        <v>203</v>
      </c>
      <c r="B279" s="62" t="str">
        <f>INDEX([1]Sheet2!$B:$B,MATCH(C279,[1]Sheet2!$A:$A,0))</f>
        <v>E05009665</v>
      </c>
      <c r="C279" s="28" t="s">
        <v>311</v>
      </c>
      <c r="D279" s="49"/>
      <c r="E279" s="30">
        <v>1</v>
      </c>
      <c r="F279" s="31">
        <v>1</v>
      </c>
      <c r="G279" s="38"/>
      <c r="H279" s="38"/>
      <c r="I279" s="38"/>
      <c r="J279" s="32"/>
      <c r="K279" s="32"/>
      <c r="L279" s="32"/>
      <c r="M279" s="10"/>
      <c r="N279" s="31">
        <v>1</v>
      </c>
      <c r="O279" s="38"/>
      <c r="P279" s="32"/>
      <c r="Q279" s="32"/>
      <c r="R279" s="32"/>
      <c r="S279" s="32"/>
      <c r="T279" s="32"/>
      <c r="U279" s="1"/>
      <c r="V279" s="28">
        <v>685</v>
      </c>
      <c r="W279" s="28">
        <v>303</v>
      </c>
      <c r="X279" s="33"/>
      <c r="Y279" s="33"/>
      <c r="Z279" s="33"/>
      <c r="AA279" s="34"/>
      <c r="AB279" s="33"/>
      <c r="AC279" s="1"/>
      <c r="AD279" s="35">
        <f t="shared" ref="AD279:AJ279" si="783">(V279/SUM($V279:$AB279))*100</f>
        <v>69.331983805668017</v>
      </c>
      <c r="AE279" s="35">
        <f t="shared" si="783"/>
        <v>30.668016194331983</v>
      </c>
      <c r="AF279" s="35">
        <f t="shared" si="783"/>
        <v>0</v>
      </c>
      <c r="AG279" s="35">
        <f t="shared" si="783"/>
        <v>0</v>
      </c>
      <c r="AH279" s="35">
        <f t="shared" si="783"/>
        <v>0</v>
      </c>
      <c r="AI279" s="35">
        <f t="shared" si="783"/>
        <v>0</v>
      </c>
      <c r="AJ279" s="35">
        <f t="shared" si="783"/>
        <v>0</v>
      </c>
      <c r="AK279" s="1"/>
      <c r="AL279" s="43">
        <f t="shared" ref="AL279:AR279" si="784">AD279-BE279</f>
        <v>-2.4551647887094958</v>
      </c>
      <c r="AM279" s="44">
        <f t="shared" si="784"/>
        <v>2.4551647887094923</v>
      </c>
      <c r="AN279" s="45">
        <f t="shared" si="784"/>
        <v>0</v>
      </c>
      <c r="AO279" s="46">
        <f t="shared" si="784"/>
        <v>0</v>
      </c>
      <c r="AP279" s="47">
        <f t="shared" si="784"/>
        <v>0</v>
      </c>
      <c r="AQ279" s="48">
        <f t="shared" si="784"/>
        <v>0</v>
      </c>
      <c r="AR279" s="48">
        <f t="shared" si="784"/>
        <v>0</v>
      </c>
      <c r="AS279" s="1"/>
      <c r="AT279" s="1"/>
      <c r="AU279" s="1"/>
      <c r="AV279" s="1"/>
      <c r="AW279" s="36">
        <v>715</v>
      </c>
      <c r="AX279" s="36">
        <v>281</v>
      </c>
      <c r="AY279" s="36">
        <v>0</v>
      </c>
      <c r="AZ279" s="36">
        <v>0</v>
      </c>
      <c r="BA279" s="36">
        <v>0</v>
      </c>
      <c r="BB279" s="36">
        <v>0</v>
      </c>
      <c r="BC279" s="1"/>
      <c r="BD279" s="1"/>
      <c r="BE279" s="35">
        <f t="shared" ref="BE279:BK279" si="785">(AW279/SUM($AW279:$BC279))*100</f>
        <v>71.787148594377513</v>
      </c>
      <c r="BF279" s="35">
        <f t="shared" si="785"/>
        <v>28.212851405622491</v>
      </c>
      <c r="BG279" s="35">
        <f t="shared" si="785"/>
        <v>0</v>
      </c>
      <c r="BH279" s="35">
        <f t="shared" si="785"/>
        <v>0</v>
      </c>
      <c r="BI279" s="35">
        <f t="shared" si="785"/>
        <v>0</v>
      </c>
      <c r="BJ279" s="35">
        <f t="shared" si="785"/>
        <v>0</v>
      </c>
      <c r="BK279" s="35">
        <f t="shared" si="785"/>
        <v>0</v>
      </c>
      <c r="BL279" s="1"/>
    </row>
    <row r="280" spans="1:64" ht="13">
      <c r="A280" s="28" t="s">
        <v>203</v>
      </c>
      <c r="B280" s="62" t="str">
        <f>INDEX([1]Sheet2!$B:$B,MATCH(C280,[1]Sheet2!$A:$A,0))</f>
        <v>E05009666</v>
      </c>
      <c r="C280" s="28" t="s">
        <v>315</v>
      </c>
      <c r="D280" s="49"/>
      <c r="E280" s="30">
        <v>1</v>
      </c>
      <c r="F280" s="38"/>
      <c r="G280" s="38"/>
      <c r="H280" s="38"/>
      <c r="I280" s="38"/>
      <c r="J280" s="32"/>
      <c r="K280" s="31">
        <v>1</v>
      </c>
      <c r="L280" s="32"/>
      <c r="M280" s="10"/>
      <c r="N280" s="38"/>
      <c r="O280" s="38"/>
      <c r="P280" s="32"/>
      <c r="Q280" s="32"/>
      <c r="R280" s="32"/>
      <c r="S280" s="31">
        <v>1</v>
      </c>
      <c r="T280" s="32"/>
      <c r="U280" s="1"/>
      <c r="V280" s="28">
        <v>225</v>
      </c>
      <c r="W280" s="28">
        <v>158</v>
      </c>
      <c r="X280" s="33"/>
      <c r="Y280" s="33"/>
      <c r="Z280" s="33"/>
      <c r="AA280" s="28">
        <v>657</v>
      </c>
      <c r="AB280" s="33"/>
      <c r="AC280" s="1"/>
      <c r="AD280" s="35">
        <f t="shared" ref="AD280:AJ280" si="786">(V280/SUM($V280:$AB280))*100</f>
        <v>21.634615384615387</v>
      </c>
      <c r="AE280" s="35">
        <f t="shared" si="786"/>
        <v>15.192307692307692</v>
      </c>
      <c r="AF280" s="35">
        <f t="shared" si="786"/>
        <v>0</v>
      </c>
      <c r="AG280" s="35">
        <f t="shared" si="786"/>
        <v>0</v>
      </c>
      <c r="AH280" s="35">
        <f t="shared" si="786"/>
        <v>0</v>
      </c>
      <c r="AI280" s="35">
        <f t="shared" si="786"/>
        <v>63.17307692307692</v>
      </c>
      <c r="AJ280" s="35">
        <f t="shared" si="786"/>
        <v>0</v>
      </c>
      <c r="AK280" s="1"/>
      <c r="AL280" s="43">
        <f t="shared" ref="AL280:AR280" si="787">AD280-BE280</f>
        <v>13.004369937267802</v>
      </c>
      <c r="AM280" s="44">
        <f t="shared" si="787"/>
        <v>6.4828856812229727</v>
      </c>
      <c r="AN280" s="45">
        <f t="shared" si="787"/>
        <v>0</v>
      </c>
      <c r="AO280" s="46">
        <f t="shared" si="787"/>
        <v>-25.178147268408551</v>
      </c>
      <c r="AP280" s="47">
        <f t="shared" si="787"/>
        <v>0</v>
      </c>
      <c r="AQ280" s="48">
        <f t="shared" si="787"/>
        <v>5.6908916499177735</v>
      </c>
      <c r="AR280" s="48">
        <f t="shared" si="787"/>
        <v>0</v>
      </c>
      <c r="AS280" s="1"/>
      <c r="AT280" s="1"/>
      <c r="AU280" s="1"/>
      <c r="AV280" s="1"/>
      <c r="AW280" s="36">
        <v>109</v>
      </c>
      <c r="AX280" s="36">
        <v>110</v>
      </c>
      <c r="AY280" s="36">
        <v>0</v>
      </c>
      <c r="AZ280" s="36">
        <v>318</v>
      </c>
      <c r="BA280" s="36">
        <v>0</v>
      </c>
      <c r="BB280" s="36">
        <v>726</v>
      </c>
      <c r="BC280" s="1"/>
      <c r="BD280" s="1"/>
      <c r="BE280" s="35">
        <f t="shared" ref="BE280:BK280" si="788">(AW280/SUM($AW280:$BC280))*100</f>
        <v>8.6302454473475851</v>
      </c>
      <c r="BF280" s="35">
        <f t="shared" si="788"/>
        <v>8.7094220110847189</v>
      </c>
      <c r="BG280" s="35">
        <f t="shared" si="788"/>
        <v>0</v>
      </c>
      <c r="BH280" s="35">
        <f t="shared" si="788"/>
        <v>25.178147268408551</v>
      </c>
      <c r="BI280" s="35">
        <f t="shared" si="788"/>
        <v>0</v>
      </c>
      <c r="BJ280" s="35">
        <f t="shared" si="788"/>
        <v>57.482185273159146</v>
      </c>
      <c r="BK280" s="35">
        <f t="shared" si="788"/>
        <v>0</v>
      </c>
      <c r="BL280" s="1"/>
    </row>
    <row r="281" spans="1:64" ht="13">
      <c r="A281" s="28" t="s">
        <v>203</v>
      </c>
      <c r="B281" s="62" t="str">
        <f>INDEX([1]Sheet2!$B:$B,MATCH(C281,[1]Sheet2!$A:$A,0))</f>
        <v>E05010778</v>
      </c>
      <c r="C281" s="28" t="s">
        <v>318</v>
      </c>
      <c r="D281" s="49"/>
      <c r="E281" s="30">
        <v>1</v>
      </c>
      <c r="F281" s="31">
        <v>1</v>
      </c>
      <c r="G281" s="38"/>
      <c r="H281" s="38"/>
      <c r="I281" s="38"/>
      <c r="J281" s="32"/>
      <c r="K281" s="32"/>
      <c r="L281" s="32"/>
      <c r="M281" s="10"/>
      <c r="N281" s="31">
        <v>1</v>
      </c>
      <c r="O281" s="38"/>
      <c r="P281" s="32"/>
      <c r="Q281" s="32"/>
      <c r="R281" s="32"/>
      <c r="S281" s="32"/>
      <c r="T281" s="32"/>
      <c r="U281" s="1"/>
      <c r="V281" s="28">
        <v>480</v>
      </c>
      <c r="W281" s="28">
        <v>147</v>
      </c>
      <c r="X281" s="33"/>
      <c r="Y281" s="33"/>
      <c r="Z281" s="33"/>
      <c r="AA281" s="34"/>
      <c r="AB281" s="33"/>
      <c r="AC281" s="1"/>
      <c r="AD281" s="35">
        <f t="shared" ref="AD281:AJ281" si="789">(V281/SUM($V281:$AB281))*100</f>
        <v>76.555023923444978</v>
      </c>
      <c r="AE281" s="35">
        <f t="shared" si="789"/>
        <v>23.444976076555022</v>
      </c>
      <c r="AF281" s="35">
        <f t="shared" si="789"/>
        <v>0</v>
      </c>
      <c r="AG281" s="35">
        <f t="shared" si="789"/>
        <v>0</v>
      </c>
      <c r="AH281" s="35">
        <f t="shared" si="789"/>
        <v>0</v>
      </c>
      <c r="AI281" s="35">
        <f t="shared" si="789"/>
        <v>0</v>
      </c>
      <c r="AJ281" s="35">
        <f t="shared" si="789"/>
        <v>0</v>
      </c>
      <c r="AK281" s="1"/>
      <c r="AL281" s="43">
        <f t="shared" ref="AL281:AR281" si="790">AD281-BE281</f>
        <v>4.3006886633293675</v>
      </c>
      <c r="AM281" s="44">
        <f t="shared" si="790"/>
        <v>-4.3006886633293675</v>
      </c>
      <c r="AN281" s="45">
        <f t="shared" si="790"/>
        <v>0</v>
      </c>
      <c r="AO281" s="46">
        <f t="shared" si="790"/>
        <v>0</v>
      </c>
      <c r="AP281" s="47">
        <f t="shared" si="790"/>
        <v>0</v>
      </c>
      <c r="AQ281" s="48">
        <f t="shared" si="790"/>
        <v>0</v>
      </c>
      <c r="AR281" s="48">
        <f t="shared" si="790"/>
        <v>0</v>
      </c>
      <c r="AS281" s="1"/>
      <c r="AT281" s="1"/>
      <c r="AU281" s="1"/>
      <c r="AV281" s="1"/>
      <c r="AW281" s="36">
        <v>500</v>
      </c>
      <c r="AX281" s="36">
        <v>192</v>
      </c>
      <c r="AY281" s="36">
        <v>0</v>
      </c>
      <c r="AZ281" s="36">
        <v>0</v>
      </c>
      <c r="BA281" s="36">
        <v>0</v>
      </c>
      <c r="BB281" s="36">
        <v>0</v>
      </c>
      <c r="BC281" s="1"/>
      <c r="BD281" s="1"/>
      <c r="BE281" s="35">
        <f t="shared" ref="BE281:BK281" si="791">(AW281/SUM($AW281:$BC281))*100</f>
        <v>72.25433526011561</v>
      </c>
      <c r="BF281" s="35">
        <f t="shared" si="791"/>
        <v>27.74566473988439</v>
      </c>
      <c r="BG281" s="35">
        <f t="shared" si="791"/>
        <v>0</v>
      </c>
      <c r="BH281" s="35">
        <f t="shared" si="791"/>
        <v>0</v>
      </c>
      <c r="BI281" s="35">
        <f t="shared" si="791"/>
        <v>0</v>
      </c>
      <c r="BJ281" s="35">
        <f t="shared" si="791"/>
        <v>0</v>
      </c>
      <c r="BK281" s="35">
        <f t="shared" si="791"/>
        <v>0</v>
      </c>
      <c r="BL281" s="1"/>
    </row>
    <row r="282" spans="1:64" ht="13">
      <c r="A282" s="28" t="s">
        <v>203</v>
      </c>
      <c r="B282" s="62" t="str">
        <f>INDEX([1]Sheet2!$B:$B,MATCH(C282,[1]Sheet2!$A:$A,0))</f>
        <v>E05006198</v>
      </c>
      <c r="C282" s="28" t="s">
        <v>322</v>
      </c>
      <c r="D282" s="49"/>
      <c r="E282" s="30">
        <v>1</v>
      </c>
      <c r="F282" s="31">
        <v>1</v>
      </c>
      <c r="G282" s="38"/>
      <c r="H282" s="38"/>
      <c r="I282" s="38"/>
      <c r="J282" s="32"/>
      <c r="K282" s="32"/>
      <c r="L282" s="32"/>
      <c r="M282" s="10"/>
      <c r="N282" s="31">
        <v>1</v>
      </c>
      <c r="O282" s="38"/>
      <c r="P282" s="32"/>
      <c r="Q282" s="32"/>
      <c r="R282" s="32"/>
      <c r="S282" s="32"/>
      <c r="T282" s="32"/>
      <c r="U282" s="1"/>
      <c r="V282" s="28">
        <v>701</v>
      </c>
      <c r="W282" s="28">
        <v>219</v>
      </c>
      <c r="X282" s="33"/>
      <c r="Y282" s="33"/>
      <c r="Z282" s="28">
        <v>397</v>
      </c>
      <c r="AA282" s="28">
        <v>127</v>
      </c>
      <c r="AB282" s="33"/>
      <c r="AC282" s="1"/>
      <c r="AD282" s="35">
        <f t="shared" ref="AD282:AJ282" si="792">(V282/SUM($V282:$AB282))*100</f>
        <v>48.54570637119113</v>
      </c>
      <c r="AE282" s="35">
        <f t="shared" si="792"/>
        <v>15.166204986149584</v>
      </c>
      <c r="AF282" s="35">
        <f t="shared" si="792"/>
        <v>0</v>
      </c>
      <c r="AG282" s="35">
        <f t="shared" si="792"/>
        <v>0</v>
      </c>
      <c r="AH282" s="35">
        <f t="shared" si="792"/>
        <v>27.493074792243767</v>
      </c>
      <c r="AI282" s="35">
        <f t="shared" si="792"/>
        <v>8.7950138504155131</v>
      </c>
      <c r="AJ282" s="35">
        <f t="shared" si="792"/>
        <v>0</v>
      </c>
      <c r="AK282" s="1"/>
      <c r="AL282" s="43">
        <f t="shared" ref="AL282:AR282" si="793">AD282-BE282</f>
        <v>-10.337148555108328</v>
      </c>
      <c r="AM282" s="44">
        <f t="shared" si="793"/>
        <v>0.34851685581599234</v>
      </c>
      <c r="AN282" s="45">
        <f t="shared" si="793"/>
        <v>0</v>
      </c>
      <c r="AO282" s="46">
        <f t="shared" si="793"/>
        <v>0</v>
      </c>
      <c r="AP282" s="47">
        <f t="shared" si="793"/>
        <v>27.493074792243767</v>
      </c>
      <c r="AQ282" s="48">
        <f t="shared" si="793"/>
        <v>-17.504443092951433</v>
      </c>
      <c r="AR282" s="48">
        <f t="shared" si="793"/>
        <v>0</v>
      </c>
      <c r="AS282" s="1"/>
      <c r="AT282" s="1"/>
      <c r="AU282" s="1"/>
      <c r="AV282" s="1"/>
      <c r="AW282" s="36">
        <v>759</v>
      </c>
      <c r="AX282" s="36">
        <v>191</v>
      </c>
      <c r="AY282" s="36">
        <v>0</v>
      </c>
      <c r="AZ282" s="36">
        <v>0</v>
      </c>
      <c r="BA282" s="36">
        <v>0</v>
      </c>
      <c r="BB282" s="36">
        <v>339</v>
      </c>
      <c r="BC282" s="1"/>
      <c r="BD282" s="1"/>
      <c r="BE282" s="35">
        <f t="shared" ref="BE282:BK282" si="794">(AW282/SUM($AW282:$BC282))*100</f>
        <v>58.882854926299458</v>
      </c>
      <c r="BF282" s="35">
        <f t="shared" si="794"/>
        <v>14.817688130333591</v>
      </c>
      <c r="BG282" s="35">
        <f t="shared" si="794"/>
        <v>0</v>
      </c>
      <c r="BH282" s="35">
        <f t="shared" si="794"/>
        <v>0</v>
      </c>
      <c r="BI282" s="35">
        <f t="shared" si="794"/>
        <v>0</v>
      </c>
      <c r="BJ282" s="35">
        <f t="shared" si="794"/>
        <v>26.299456943366948</v>
      </c>
      <c r="BK282" s="35">
        <f t="shared" si="794"/>
        <v>0</v>
      </c>
      <c r="BL282" s="1"/>
    </row>
    <row r="283" spans="1:64" ht="13">
      <c r="A283" s="28" t="s">
        <v>203</v>
      </c>
      <c r="B283" s="62" t="str">
        <f>INDEX([1]Sheet2!$B:$B,MATCH(C283,[1]Sheet2!$A:$A,0))</f>
        <v>E05010779</v>
      </c>
      <c r="C283" s="28" t="s">
        <v>325</v>
      </c>
      <c r="D283" s="49"/>
      <c r="E283" s="30">
        <v>1</v>
      </c>
      <c r="F283" s="31">
        <v>1</v>
      </c>
      <c r="G283" s="38"/>
      <c r="H283" s="38"/>
      <c r="I283" s="38"/>
      <c r="J283" s="32"/>
      <c r="K283" s="32"/>
      <c r="L283" s="32"/>
      <c r="M283" s="10"/>
      <c r="N283" s="31">
        <v>1</v>
      </c>
      <c r="O283" s="38"/>
      <c r="P283" s="32"/>
      <c r="Q283" s="32"/>
      <c r="R283" s="32"/>
      <c r="S283" s="32"/>
      <c r="T283" s="32"/>
      <c r="U283" s="1"/>
      <c r="V283" s="28">
        <v>432</v>
      </c>
      <c r="W283" s="28">
        <v>166</v>
      </c>
      <c r="X283" s="33"/>
      <c r="Y283" s="28">
        <v>33</v>
      </c>
      <c r="Z283" s="33"/>
      <c r="AA283" s="34"/>
      <c r="AB283" s="33"/>
      <c r="AC283" s="1"/>
      <c r="AD283" s="35">
        <f t="shared" ref="AD283:AJ283" si="795">(V283/SUM($V283:$AB283))*100</f>
        <v>68.462757527733757</v>
      </c>
      <c r="AE283" s="35">
        <f t="shared" si="795"/>
        <v>26.307448494453251</v>
      </c>
      <c r="AF283" s="35">
        <f t="shared" si="795"/>
        <v>0</v>
      </c>
      <c r="AG283" s="35">
        <f t="shared" si="795"/>
        <v>5.2297939778129949</v>
      </c>
      <c r="AH283" s="35">
        <f t="shared" si="795"/>
        <v>0</v>
      </c>
      <c r="AI283" s="35">
        <f t="shared" si="795"/>
        <v>0</v>
      </c>
      <c r="AJ283" s="35">
        <f t="shared" si="795"/>
        <v>0</v>
      </c>
      <c r="AK283" s="1"/>
      <c r="AL283" s="43">
        <f t="shared" ref="AL283:AR283" si="796">AD283-BE283</f>
        <v>-1.3424372774610447</v>
      </c>
      <c r="AM283" s="44">
        <f t="shared" si="796"/>
        <v>-3.8873567003519476</v>
      </c>
      <c r="AN283" s="45">
        <f t="shared" si="796"/>
        <v>0</v>
      </c>
      <c r="AO283" s="46">
        <f t="shared" si="796"/>
        <v>5.2297939778129949</v>
      </c>
      <c r="AP283" s="47">
        <f t="shared" si="796"/>
        <v>0</v>
      </c>
      <c r="AQ283" s="48">
        <f t="shared" si="796"/>
        <v>0</v>
      </c>
      <c r="AR283" s="48">
        <f t="shared" si="796"/>
        <v>0</v>
      </c>
      <c r="AS283" s="1"/>
      <c r="AT283" s="1"/>
      <c r="AU283" s="1"/>
      <c r="AV283" s="1"/>
      <c r="AW283" s="36">
        <v>430</v>
      </c>
      <c r="AX283" s="36">
        <v>186</v>
      </c>
      <c r="AY283" s="36">
        <v>0</v>
      </c>
      <c r="AZ283" s="36">
        <v>0</v>
      </c>
      <c r="BA283" s="36">
        <v>0</v>
      </c>
      <c r="BB283" s="36">
        <v>0</v>
      </c>
      <c r="BC283" s="1"/>
      <c r="BD283" s="1"/>
      <c r="BE283" s="35">
        <f t="shared" ref="BE283:BK283" si="797">(AW283/SUM($AW283:$BC283))*100</f>
        <v>69.805194805194802</v>
      </c>
      <c r="BF283" s="35">
        <f t="shared" si="797"/>
        <v>30.194805194805198</v>
      </c>
      <c r="BG283" s="35">
        <f t="shared" si="797"/>
        <v>0</v>
      </c>
      <c r="BH283" s="35">
        <f t="shared" si="797"/>
        <v>0</v>
      </c>
      <c r="BI283" s="35">
        <f t="shared" si="797"/>
        <v>0</v>
      </c>
      <c r="BJ283" s="35">
        <f t="shared" si="797"/>
        <v>0</v>
      </c>
      <c r="BK283" s="35">
        <f t="shared" si="797"/>
        <v>0</v>
      </c>
      <c r="BL283" s="1"/>
    </row>
    <row r="284" spans="1:64" ht="13">
      <c r="A284" s="28" t="s">
        <v>203</v>
      </c>
      <c r="B284" s="62" t="str">
        <f>INDEX([1]Sheet2!$B:$B,MATCH(C284,[1]Sheet2!$A:$A,0))</f>
        <v>E05010780</v>
      </c>
      <c r="C284" s="28" t="s">
        <v>328</v>
      </c>
      <c r="D284" s="49"/>
      <c r="E284" s="30">
        <v>1</v>
      </c>
      <c r="F284" s="31">
        <v>1</v>
      </c>
      <c r="G284" s="38"/>
      <c r="H284" s="38"/>
      <c r="I284" s="38"/>
      <c r="J284" s="32"/>
      <c r="K284" s="32"/>
      <c r="L284" s="32"/>
      <c r="M284" s="10"/>
      <c r="N284" s="31">
        <v>1</v>
      </c>
      <c r="O284" s="38"/>
      <c r="P284" s="32"/>
      <c r="Q284" s="32"/>
      <c r="R284" s="32"/>
      <c r="S284" s="32"/>
      <c r="T284" s="32"/>
      <c r="U284" s="1"/>
      <c r="V284" s="28">
        <v>674</v>
      </c>
      <c r="W284" s="28">
        <v>610</v>
      </c>
      <c r="X284" s="33"/>
      <c r="Y284" s="28">
        <v>46</v>
      </c>
      <c r="Z284" s="33"/>
      <c r="AA284" s="34"/>
      <c r="AB284" s="33"/>
      <c r="AC284" s="1"/>
      <c r="AD284" s="35">
        <f t="shared" ref="AD284:AJ284" si="798">(V284/SUM($V284:$AB284))*100</f>
        <v>50.676691729323309</v>
      </c>
      <c r="AE284" s="35">
        <f t="shared" si="798"/>
        <v>45.864661654135332</v>
      </c>
      <c r="AF284" s="35">
        <f t="shared" si="798"/>
        <v>0</v>
      </c>
      <c r="AG284" s="35">
        <f t="shared" si="798"/>
        <v>3.4586466165413534</v>
      </c>
      <c r="AH284" s="35">
        <f t="shared" si="798"/>
        <v>0</v>
      </c>
      <c r="AI284" s="35">
        <f t="shared" si="798"/>
        <v>0</v>
      </c>
      <c r="AJ284" s="35">
        <f t="shared" si="798"/>
        <v>0</v>
      </c>
      <c r="AK284" s="1"/>
      <c r="AL284" s="43">
        <f t="shared" ref="AL284:AR284" si="799">AD284-BE284</f>
        <v>-17.534025800195309</v>
      </c>
      <c r="AM284" s="44">
        <f t="shared" si="799"/>
        <v>14.075379183653954</v>
      </c>
      <c r="AN284" s="45">
        <f t="shared" si="799"/>
        <v>0</v>
      </c>
      <c r="AO284" s="46">
        <f t="shared" si="799"/>
        <v>3.4586466165413534</v>
      </c>
      <c r="AP284" s="47">
        <f t="shared" si="799"/>
        <v>0</v>
      </c>
      <c r="AQ284" s="48">
        <f t="shared" si="799"/>
        <v>0</v>
      </c>
      <c r="AR284" s="48">
        <f t="shared" si="799"/>
        <v>0</v>
      </c>
      <c r="AS284" s="1"/>
      <c r="AT284" s="1"/>
      <c r="AU284" s="1"/>
      <c r="AV284" s="1"/>
      <c r="AW284" s="36">
        <v>751</v>
      </c>
      <c r="AX284" s="36">
        <v>350</v>
      </c>
      <c r="AY284" s="36">
        <v>0</v>
      </c>
      <c r="AZ284" s="36">
        <v>0</v>
      </c>
      <c r="BA284" s="36">
        <v>0</v>
      </c>
      <c r="BB284" s="36">
        <v>0</v>
      </c>
      <c r="BC284" s="1"/>
      <c r="BD284" s="1"/>
      <c r="BE284" s="35">
        <f t="shared" ref="BE284:BK284" si="800">(AW284/SUM($AW284:$BC284))*100</f>
        <v>68.210717529518618</v>
      </c>
      <c r="BF284" s="35">
        <f t="shared" si="800"/>
        <v>31.789282470481378</v>
      </c>
      <c r="BG284" s="35">
        <f t="shared" si="800"/>
        <v>0</v>
      </c>
      <c r="BH284" s="35">
        <f t="shared" si="800"/>
        <v>0</v>
      </c>
      <c r="BI284" s="35">
        <f t="shared" si="800"/>
        <v>0</v>
      </c>
      <c r="BJ284" s="35">
        <f t="shared" si="800"/>
        <v>0</v>
      </c>
      <c r="BK284" s="35">
        <f t="shared" si="800"/>
        <v>0</v>
      </c>
      <c r="BL284" s="1"/>
    </row>
    <row r="285" spans="1:64" ht="13">
      <c r="A285" s="28" t="s">
        <v>203</v>
      </c>
      <c r="B285" s="62" t="str">
        <f>INDEX([1]Sheet2!$B:$B,MATCH(C285,[1]Sheet2!$A:$A,0))</f>
        <v>E05009670</v>
      </c>
      <c r="C285" s="28" t="s">
        <v>332</v>
      </c>
      <c r="D285" s="49"/>
      <c r="E285" s="30">
        <v>1</v>
      </c>
      <c r="F285" s="38"/>
      <c r="G285" s="38"/>
      <c r="H285" s="38"/>
      <c r="I285" s="38"/>
      <c r="J285" s="32"/>
      <c r="K285" s="31">
        <v>1</v>
      </c>
      <c r="L285" s="32"/>
      <c r="M285" s="10"/>
      <c r="N285" s="38"/>
      <c r="O285" s="38"/>
      <c r="P285" s="32"/>
      <c r="Q285" s="32"/>
      <c r="R285" s="32"/>
      <c r="S285" s="31">
        <v>1</v>
      </c>
      <c r="T285" s="32"/>
      <c r="U285" s="1"/>
      <c r="V285" s="33"/>
      <c r="W285" s="28">
        <v>177</v>
      </c>
      <c r="X285" s="33"/>
      <c r="Y285" s="33"/>
      <c r="Z285" s="33"/>
      <c r="AA285" s="28">
        <v>623</v>
      </c>
      <c r="AB285" s="33"/>
      <c r="AC285" s="1"/>
      <c r="AD285" s="35">
        <f t="shared" ref="AD285:AJ285" si="801">(V285/SUM($V285:$AB285))*100</f>
        <v>0</v>
      </c>
      <c r="AE285" s="35">
        <f t="shared" si="801"/>
        <v>22.125</v>
      </c>
      <c r="AF285" s="35">
        <f t="shared" si="801"/>
        <v>0</v>
      </c>
      <c r="AG285" s="35">
        <f t="shared" si="801"/>
        <v>0</v>
      </c>
      <c r="AH285" s="35">
        <f t="shared" si="801"/>
        <v>0</v>
      </c>
      <c r="AI285" s="35">
        <f t="shared" si="801"/>
        <v>77.875</v>
      </c>
      <c r="AJ285" s="35">
        <f t="shared" si="801"/>
        <v>0</v>
      </c>
      <c r="AK285" s="1"/>
      <c r="AL285" s="43">
        <f t="shared" ref="AL285:AR285" si="802">AD285-BE285</f>
        <v>0</v>
      </c>
      <c r="AM285" s="44">
        <f t="shared" si="802"/>
        <v>3.142612524461839</v>
      </c>
      <c r="AN285" s="45">
        <f t="shared" si="802"/>
        <v>0</v>
      </c>
      <c r="AO285" s="46">
        <f t="shared" si="802"/>
        <v>0</v>
      </c>
      <c r="AP285" s="47">
        <f t="shared" si="802"/>
        <v>0</v>
      </c>
      <c r="AQ285" s="48">
        <f t="shared" si="802"/>
        <v>-3.142612524461839</v>
      </c>
      <c r="AR285" s="48">
        <f t="shared" si="802"/>
        <v>0</v>
      </c>
      <c r="AS285" s="1"/>
      <c r="AT285" s="1"/>
      <c r="AU285" s="1"/>
      <c r="AV285" s="1"/>
      <c r="AW285" s="36">
        <v>0</v>
      </c>
      <c r="AX285" s="36">
        <v>194</v>
      </c>
      <c r="AY285" s="36">
        <v>0</v>
      </c>
      <c r="AZ285" s="36">
        <v>0</v>
      </c>
      <c r="BA285" s="36">
        <v>0</v>
      </c>
      <c r="BB285" s="36">
        <v>828</v>
      </c>
      <c r="BC285" s="1"/>
      <c r="BD285" s="1"/>
      <c r="BE285" s="35">
        <f t="shared" ref="BE285:BK285" si="803">(AW285/SUM($AW285:$BC285))*100</f>
        <v>0</v>
      </c>
      <c r="BF285" s="35">
        <f t="shared" si="803"/>
        <v>18.982387475538161</v>
      </c>
      <c r="BG285" s="35">
        <f t="shared" si="803"/>
        <v>0</v>
      </c>
      <c r="BH285" s="35">
        <f t="shared" si="803"/>
        <v>0</v>
      </c>
      <c r="BI285" s="35">
        <f t="shared" si="803"/>
        <v>0</v>
      </c>
      <c r="BJ285" s="35">
        <f t="shared" si="803"/>
        <v>81.017612524461839</v>
      </c>
      <c r="BK285" s="35">
        <f t="shared" si="803"/>
        <v>0</v>
      </c>
      <c r="BL285" s="1"/>
    </row>
    <row r="286" spans="1:64" ht="13">
      <c r="A286" s="28" t="s">
        <v>338</v>
      </c>
      <c r="B286" s="62" t="str">
        <f>INDEX([1]Sheet2!$B:$B,MATCH(C286,[1]Sheet2!$A:$A,0))</f>
        <v>E05007631</v>
      </c>
      <c r="C286" s="28" t="s">
        <v>339</v>
      </c>
      <c r="D286" s="49"/>
      <c r="E286" s="30">
        <v>1</v>
      </c>
      <c r="F286" s="38"/>
      <c r="G286" s="31">
        <v>1</v>
      </c>
      <c r="H286" s="38"/>
      <c r="I286" s="38"/>
      <c r="J286" s="32"/>
      <c r="K286" s="38"/>
      <c r="L286" s="32"/>
      <c r="M286" s="10"/>
      <c r="N286" s="38"/>
      <c r="O286" s="31">
        <v>1</v>
      </c>
      <c r="P286" s="32"/>
      <c r="Q286" s="38"/>
      <c r="R286" s="32"/>
      <c r="S286" s="38"/>
      <c r="T286" s="32"/>
      <c r="U286" s="1"/>
      <c r="V286" s="28">
        <v>452</v>
      </c>
      <c r="W286" s="28">
        <v>891</v>
      </c>
      <c r="X286" s="28">
        <v>131</v>
      </c>
      <c r="Y286" s="33"/>
      <c r="Z286" s="33"/>
      <c r="AA286" s="33"/>
      <c r="AB286" s="28">
        <v>66</v>
      </c>
      <c r="AC286" s="1"/>
      <c r="AD286" s="35">
        <f t="shared" ref="AD286:AJ286" si="804">(V286/SUM($V286:$AB286))*100</f>
        <v>29.350649350649348</v>
      </c>
      <c r="AE286" s="35">
        <f t="shared" si="804"/>
        <v>57.857142857142861</v>
      </c>
      <c r="AF286" s="35">
        <f t="shared" si="804"/>
        <v>8.5064935064935057</v>
      </c>
      <c r="AG286" s="35">
        <f t="shared" si="804"/>
        <v>0</v>
      </c>
      <c r="AH286" s="35">
        <f t="shared" si="804"/>
        <v>0</v>
      </c>
      <c r="AI286" s="35">
        <f t="shared" si="804"/>
        <v>0</v>
      </c>
      <c r="AJ286" s="35">
        <f t="shared" si="804"/>
        <v>4.2857142857142856</v>
      </c>
      <c r="AK286" s="1"/>
      <c r="AL286" s="43">
        <f t="shared" ref="AL286:AR286" si="805">AD286-BE286</f>
        <v>9.2091142390543581</v>
      </c>
      <c r="AM286" s="44">
        <f t="shared" si="805"/>
        <v>9.3541488451668116</v>
      </c>
      <c r="AN286" s="45">
        <f t="shared" si="805"/>
        <v>8.5064935064935057</v>
      </c>
      <c r="AO286" s="46">
        <f t="shared" si="805"/>
        <v>-28.034839412084921</v>
      </c>
      <c r="AP286" s="47">
        <f t="shared" si="805"/>
        <v>0</v>
      </c>
      <c r="AQ286" s="48">
        <f t="shared" si="805"/>
        <v>0</v>
      </c>
      <c r="AR286" s="48">
        <f t="shared" si="805"/>
        <v>0.96508282137024626</v>
      </c>
      <c r="AS286" s="1"/>
      <c r="AT286" s="1"/>
      <c r="AU286" s="1"/>
      <c r="AV286" s="1"/>
      <c r="AW286" s="36">
        <v>370</v>
      </c>
      <c r="AX286" s="36">
        <v>891</v>
      </c>
      <c r="AY286" s="36">
        <v>0</v>
      </c>
      <c r="AZ286" s="36">
        <v>515</v>
      </c>
      <c r="BA286" s="36">
        <v>0</v>
      </c>
      <c r="BB286" s="36">
        <v>0</v>
      </c>
      <c r="BC286" s="36">
        <v>61</v>
      </c>
      <c r="BD286" s="1"/>
      <c r="BE286" s="35">
        <f t="shared" ref="BE286:BK286" si="806">(AW286/SUM($AW286:$BC286))*100</f>
        <v>20.14153511159499</v>
      </c>
      <c r="BF286" s="35">
        <f t="shared" si="806"/>
        <v>48.50299401197605</v>
      </c>
      <c r="BG286" s="35">
        <f t="shared" si="806"/>
        <v>0</v>
      </c>
      <c r="BH286" s="35">
        <f t="shared" si="806"/>
        <v>28.034839412084921</v>
      </c>
      <c r="BI286" s="35">
        <f t="shared" si="806"/>
        <v>0</v>
      </c>
      <c r="BJ286" s="35">
        <f t="shared" si="806"/>
        <v>0</v>
      </c>
      <c r="BK286" s="35">
        <f t="shared" si="806"/>
        <v>3.3206314643440393</v>
      </c>
      <c r="BL286" s="1"/>
    </row>
    <row r="287" spans="1:64" ht="13">
      <c r="A287" s="28" t="s">
        <v>338</v>
      </c>
      <c r="B287" s="62" t="str">
        <f>INDEX([1]Sheet2!$B:$B,MATCH(C287,[1]Sheet2!$A:$A,0))</f>
        <v>E05007632</v>
      </c>
      <c r="C287" s="28" t="s">
        <v>343</v>
      </c>
      <c r="D287" s="49"/>
      <c r="E287" s="30">
        <v>1</v>
      </c>
      <c r="F287" s="38"/>
      <c r="G287" s="31">
        <v>1</v>
      </c>
      <c r="H287" s="38"/>
      <c r="I287" s="38"/>
      <c r="J287" s="32"/>
      <c r="K287" s="38"/>
      <c r="L287" s="32"/>
      <c r="M287" s="10"/>
      <c r="N287" s="38"/>
      <c r="O287" s="31">
        <v>1</v>
      </c>
      <c r="P287" s="32"/>
      <c r="Q287" s="38"/>
      <c r="R287" s="32"/>
      <c r="S287" s="38"/>
      <c r="T287" s="32"/>
      <c r="U287" s="1"/>
      <c r="V287" s="28">
        <v>338</v>
      </c>
      <c r="W287" s="28">
        <v>822</v>
      </c>
      <c r="X287" s="33"/>
      <c r="Y287" s="33"/>
      <c r="Z287" s="33"/>
      <c r="AA287" s="33"/>
      <c r="AB287" s="28">
        <v>61</v>
      </c>
      <c r="AC287" s="1"/>
      <c r="AD287" s="35">
        <f t="shared" ref="AD287:AJ287" si="807">(V287/SUM($V287:$AB287))*100</f>
        <v>27.682227682227683</v>
      </c>
      <c r="AE287" s="35">
        <f t="shared" si="807"/>
        <v>67.32186732186733</v>
      </c>
      <c r="AF287" s="35">
        <f t="shared" si="807"/>
        <v>0</v>
      </c>
      <c r="AG287" s="35">
        <f t="shared" si="807"/>
        <v>0</v>
      </c>
      <c r="AH287" s="35">
        <f t="shared" si="807"/>
        <v>0</v>
      </c>
      <c r="AI287" s="35">
        <f t="shared" si="807"/>
        <v>0</v>
      </c>
      <c r="AJ287" s="35">
        <f t="shared" si="807"/>
        <v>4.9959049959049953</v>
      </c>
      <c r="AK287" s="1"/>
      <c r="AL287" s="43">
        <f t="shared" ref="AL287:AR287" si="808">AD287-BE287</f>
        <v>7.5303988347466628</v>
      </c>
      <c r="AM287" s="44">
        <f t="shared" si="808"/>
        <v>13.560652691087476</v>
      </c>
      <c r="AN287" s="45">
        <f t="shared" si="808"/>
        <v>0</v>
      </c>
      <c r="AO287" s="46">
        <f t="shared" si="808"/>
        <v>-24.016563146997928</v>
      </c>
      <c r="AP287" s="47">
        <f t="shared" si="808"/>
        <v>0</v>
      </c>
      <c r="AQ287" s="48">
        <f t="shared" si="808"/>
        <v>0</v>
      </c>
      <c r="AR287" s="48">
        <f t="shared" si="808"/>
        <v>2.9255116211637944</v>
      </c>
      <c r="AS287" s="1"/>
      <c r="AT287" s="1"/>
      <c r="AU287" s="1"/>
      <c r="AV287" s="1"/>
      <c r="AW287" s="36">
        <v>292</v>
      </c>
      <c r="AX287" s="36">
        <v>779</v>
      </c>
      <c r="AY287" s="36">
        <v>0</v>
      </c>
      <c r="AZ287" s="36">
        <v>348</v>
      </c>
      <c r="BA287" s="36">
        <v>0</v>
      </c>
      <c r="BB287" s="36">
        <v>0</v>
      </c>
      <c r="BC287" s="36">
        <v>30</v>
      </c>
      <c r="BD287" s="1"/>
      <c r="BE287" s="35">
        <f t="shared" ref="BE287:BK287" si="809">(AW287/SUM($AW287:$BC287))*100</f>
        <v>20.151828847481021</v>
      </c>
      <c r="BF287" s="35">
        <f t="shared" si="809"/>
        <v>53.761214630779854</v>
      </c>
      <c r="BG287" s="35">
        <f t="shared" si="809"/>
        <v>0</v>
      </c>
      <c r="BH287" s="35">
        <f t="shared" si="809"/>
        <v>24.016563146997928</v>
      </c>
      <c r="BI287" s="35">
        <f t="shared" si="809"/>
        <v>0</v>
      </c>
      <c r="BJ287" s="35">
        <f t="shared" si="809"/>
        <v>0</v>
      </c>
      <c r="BK287" s="35">
        <f t="shared" si="809"/>
        <v>2.0703933747412009</v>
      </c>
      <c r="BL287" s="1"/>
    </row>
    <row r="288" spans="1:64" ht="13">
      <c r="A288" s="28" t="s">
        <v>338</v>
      </c>
      <c r="B288" s="62" t="str">
        <f>INDEX([1]Sheet2!$B:$B,MATCH(C288,[1]Sheet2!$A:$A,0))</f>
        <v>E05007633</v>
      </c>
      <c r="C288" s="28" t="s">
        <v>351</v>
      </c>
      <c r="D288" s="49"/>
      <c r="E288" s="30">
        <v>1</v>
      </c>
      <c r="F288" s="38"/>
      <c r="G288" s="31">
        <v>1</v>
      </c>
      <c r="H288" s="38"/>
      <c r="I288" s="38"/>
      <c r="J288" s="32"/>
      <c r="K288" s="38"/>
      <c r="L288" s="32"/>
      <c r="M288" s="10"/>
      <c r="N288" s="38"/>
      <c r="O288" s="31">
        <v>1</v>
      </c>
      <c r="P288" s="32"/>
      <c r="Q288" s="38"/>
      <c r="R288" s="32"/>
      <c r="S288" s="38"/>
      <c r="T288" s="32"/>
      <c r="U288" s="1"/>
      <c r="V288" s="28">
        <v>478</v>
      </c>
      <c r="W288" s="28">
        <v>652</v>
      </c>
      <c r="X288" s="33"/>
      <c r="Y288" s="33"/>
      <c r="Z288" s="33"/>
      <c r="AA288" s="33"/>
      <c r="AB288" s="28">
        <v>82</v>
      </c>
      <c r="AC288" s="1"/>
      <c r="AD288" s="35">
        <f t="shared" ref="AD288:AJ288" si="810">(V288/SUM($V288:$AB288))*100</f>
        <v>39.438943894389439</v>
      </c>
      <c r="AE288" s="35">
        <f t="shared" si="810"/>
        <v>53.795379537953792</v>
      </c>
      <c r="AF288" s="35">
        <f t="shared" si="810"/>
        <v>0</v>
      </c>
      <c r="AG288" s="35">
        <f t="shared" si="810"/>
        <v>0</v>
      </c>
      <c r="AH288" s="35">
        <f t="shared" si="810"/>
        <v>0</v>
      </c>
      <c r="AI288" s="35">
        <f t="shared" si="810"/>
        <v>0</v>
      </c>
      <c r="AJ288" s="35">
        <f t="shared" si="810"/>
        <v>6.7656765676567661</v>
      </c>
      <c r="AK288" s="1"/>
      <c r="AL288" s="43">
        <f t="shared" ref="AL288:AR288" si="811">AD288-BE288</f>
        <v>13.269452368965712</v>
      </c>
      <c r="AM288" s="44">
        <f t="shared" si="811"/>
        <v>9.7275829277843044</v>
      </c>
      <c r="AN288" s="45">
        <f t="shared" si="811"/>
        <v>0</v>
      </c>
      <c r="AO288" s="46">
        <f t="shared" si="811"/>
        <v>-29.762711864406782</v>
      </c>
      <c r="AP288" s="47">
        <f t="shared" si="811"/>
        <v>0</v>
      </c>
      <c r="AQ288" s="48">
        <f t="shared" si="811"/>
        <v>0</v>
      </c>
      <c r="AR288" s="48">
        <f t="shared" si="811"/>
        <v>6.7656765676567661</v>
      </c>
      <c r="AS288" s="1"/>
      <c r="AT288" s="1"/>
      <c r="AU288" s="1"/>
      <c r="AV288" s="1"/>
      <c r="AW288" s="36">
        <v>386</v>
      </c>
      <c r="AX288" s="36">
        <v>650</v>
      </c>
      <c r="AY288" s="36">
        <v>0</v>
      </c>
      <c r="AZ288" s="36">
        <v>439</v>
      </c>
      <c r="BA288" s="36">
        <v>0</v>
      </c>
      <c r="BB288" s="36">
        <v>0</v>
      </c>
      <c r="BC288" s="36">
        <v>0</v>
      </c>
      <c r="BD288" s="1"/>
      <c r="BE288" s="35">
        <f t="shared" ref="BE288:BK288" si="812">(AW288/SUM($AW288:$BC288))*100</f>
        <v>26.169491525423727</v>
      </c>
      <c r="BF288" s="35">
        <f t="shared" si="812"/>
        <v>44.067796610169488</v>
      </c>
      <c r="BG288" s="35">
        <f t="shared" si="812"/>
        <v>0</v>
      </c>
      <c r="BH288" s="35">
        <f t="shared" si="812"/>
        <v>29.762711864406782</v>
      </c>
      <c r="BI288" s="35">
        <f t="shared" si="812"/>
        <v>0</v>
      </c>
      <c r="BJ288" s="35">
        <f t="shared" si="812"/>
        <v>0</v>
      </c>
      <c r="BK288" s="35">
        <f t="shared" si="812"/>
        <v>0</v>
      </c>
      <c r="BL288" s="1"/>
    </row>
    <row r="289" spans="1:64" ht="13">
      <c r="A289" s="28" t="s">
        <v>338</v>
      </c>
      <c r="B289" s="62" t="str">
        <f>INDEX([1]Sheet2!$B:$B,MATCH(C289,[1]Sheet2!$A:$A,0))</f>
        <v>E05007634</v>
      </c>
      <c r="C289" s="28" t="s">
        <v>367</v>
      </c>
      <c r="D289" s="49"/>
      <c r="E289" s="30">
        <v>1</v>
      </c>
      <c r="F289" s="31">
        <v>1</v>
      </c>
      <c r="G289" s="38"/>
      <c r="H289" s="38"/>
      <c r="I289" s="38"/>
      <c r="J289" s="32"/>
      <c r="K289" s="38"/>
      <c r="L289" s="32"/>
      <c r="M289" s="10"/>
      <c r="N289" s="31">
        <v>1</v>
      </c>
      <c r="O289" s="38"/>
      <c r="P289" s="32"/>
      <c r="Q289" s="38"/>
      <c r="R289" s="32"/>
      <c r="S289" s="38"/>
      <c r="T289" s="32"/>
      <c r="U289" s="1"/>
      <c r="V289" s="28">
        <v>1008</v>
      </c>
      <c r="W289" s="28">
        <v>976</v>
      </c>
      <c r="X289" s="28">
        <v>98</v>
      </c>
      <c r="Y289" s="33"/>
      <c r="Z289" s="33"/>
      <c r="AA289" s="33"/>
      <c r="AB289" s="28">
        <v>15</v>
      </c>
      <c r="AC289" s="1"/>
      <c r="AD289" s="35">
        <f t="shared" ref="AD289:AJ289" si="813">(V289/SUM($V289:$AB289))*100</f>
        <v>48.068669527896994</v>
      </c>
      <c r="AE289" s="35">
        <f t="shared" si="813"/>
        <v>46.542680019074865</v>
      </c>
      <c r="AF289" s="35">
        <f t="shared" si="813"/>
        <v>4.6733428707677636</v>
      </c>
      <c r="AG289" s="35">
        <f t="shared" si="813"/>
        <v>0</v>
      </c>
      <c r="AH289" s="35">
        <f t="shared" si="813"/>
        <v>0</v>
      </c>
      <c r="AI289" s="35">
        <f t="shared" si="813"/>
        <v>0</v>
      </c>
      <c r="AJ289" s="35">
        <f t="shared" si="813"/>
        <v>0.71530758226037194</v>
      </c>
      <c r="AK289" s="1"/>
      <c r="AL289" s="43">
        <f t="shared" ref="AL289:AR289" si="814">AD289-BE289</f>
        <v>4.04223333064229</v>
      </c>
      <c r="AM289" s="44">
        <f t="shared" si="814"/>
        <v>19.343900151255852</v>
      </c>
      <c r="AN289" s="45">
        <f t="shared" si="814"/>
        <v>-0.4613800575494702</v>
      </c>
      <c r="AO289" s="46">
        <f t="shared" si="814"/>
        <v>-23.640061006609052</v>
      </c>
      <c r="AP289" s="47">
        <f t="shared" si="814"/>
        <v>0</v>
      </c>
      <c r="AQ289" s="48">
        <f t="shared" si="814"/>
        <v>0</v>
      </c>
      <c r="AR289" s="48">
        <f t="shared" si="814"/>
        <v>0.71530758226037194</v>
      </c>
      <c r="AS289" s="1"/>
      <c r="AT289" s="1"/>
      <c r="AU289" s="1"/>
      <c r="AV289" s="1"/>
      <c r="AW289" s="36">
        <v>866</v>
      </c>
      <c r="AX289" s="36">
        <v>535</v>
      </c>
      <c r="AY289" s="36">
        <v>101</v>
      </c>
      <c r="AZ289" s="36">
        <v>465</v>
      </c>
      <c r="BA289" s="36">
        <v>0</v>
      </c>
      <c r="BB289" s="36">
        <v>0</v>
      </c>
      <c r="BC289" s="36">
        <v>0</v>
      </c>
      <c r="BD289" s="1"/>
      <c r="BE289" s="35">
        <f t="shared" ref="BE289:BK289" si="815">(AW289/SUM($AW289:$BC289))*100</f>
        <v>44.026436197254704</v>
      </c>
      <c r="BF289" s="35">
        <f t="shared" si="815"/>
        <v>27.198779867819013</v>
      </c>
      <c r="BG289" s="35">
        <f t="shared" si="815"/>
        <v>5.1347229283172338</v>
      </c>
      <c r="BH289" s="35">
        <f t="shared" si="815"/>
        <v>23.640061006609052</v>
      </c>
      <c r="BI289" s="35">
        <f t="shared" si="815"/>
        <v>0</v>
      </c>
      <c r="BJ289" s="35">
        <f t="shared" si="815"/>
        <v>0</v>
      </c>
      <c r="BK289" s="35">
        <f t="shared" si="815"/>
        <v>0</v>
      </c>
      <c r="BL289" s="1"/>
    </row>
    <row r="290" spans="1:64" ht="13">
      <c r="A290" s="28" t="s">
        <v>338</v>
      </c>
      <c r="B290" s="62" t="str">
        <f>INDEX([1]Sheet2!$B:$B,MATCH(C290,[1]Sheet2!$A:$A,0))</f>
        <v>E05007636</v>
      </c>
      <c r="C290" s="28" t="s">
        <v>385</v>
      </c>
      <c r="D290" s="49"/>
      <c r="E290" s="30">
        <v>1</v>
      </c>
      <c r="F290" s="38"/>
      <c r="G290" s="31">
        <v>1</v>
      </c>
      <c r="H290" s="38"/>
      <c r="I290" s="38"/>
      <c r="J290" s="32"/>
      <c r="K290" s="38"/>
      <c r="L290" s="32"/>
      <c r="M290" s="10"/>
      <c r="N290" s="38"/>
      <c r="O290" s="31">
        <v>1</v>
      </c>
      <c r="P290" s="32"/>
      <c r="Q290" s="38"/>
      <c r="R290" s="32"/>
      <c r="S290" s="38"/>
      <c r="T290" s="32"/>
      <c r="U290" s="1"/>
      <c r="V290" s="28">
        <v>1141</v>
      </c>
      <c r="W290" s="28">
        <v>1150</v>
      </c>
      <c r="X290" s="28">
        <v>123</v>
      </c>
      <c r="Y290" s="33"/>
      <c r="Z290" s="33"/>
      <c r="AA290" s="33"/>
      <c r="AB290" s="28">
        <v>39</v>
      </c>
      <c r="AC290" s="1"/>
      <c r="AD290" s="35">
        <f t="shared" ref="AD290:AJ290" si="816">(V290/SUM($V290:$AB290))*100</f>
        <v>46.514472075010197</v>
      </c>
      <c r="AE290" s="35">
        <f t="shared" si="816"/>
        <v>46.881369751324911</v>
      </c>
      <c r="AF290" s="35">
        <f t="shared" si="816"/>
        <v>5.0142682429677947</v>
      </c>
      <c r="AG290" s="35">
        <f t="shared" si="816"/>
        <v>0</v>
      </c>
      <c r="AH290" s="35">
        <f t="shared" si="816"/>
        <v>0</v>
      </c>
      <c r="AI290" s="35">
        <f t="shared" si="816"/>
        <v>0</v>
      </c>
      <c r="AJ290" s="35">
        <f t="shared" si="816"/>
        <v>1.5898899306971057</v>
      </c>
      <c r="AK290" s="1"/>
      <c r="AL290" s="43">
        <f t="shared" ref="AL290:AR290" si="817">AD290-BE290</f>
        <v>16.951289547709106</v>
      </c>
      <c r="AM290" s="44">
        <f t="shared" si="817"/>
        <v>8.0748174892344267</v>
      </c>
      <c r="AN290" s="45">
        <f t="shared" si="817"/>
        <v>5.0142682429677947</v>
      </c>
      <c r="AO290" s="46">
        <f t="shared" si="817"/>
        <v>-26.053042121684868</v>
      </c>
      <c r="AP290" s="47">
        <f t="shared" si="817"/>
        <v>0</v>
      </c>
      <c r="AQ290" s="48">
        <f t="shared" si="817"/>
        <v>-5.5772230889235566</v>
      </c>
      <c r="AR290" s="48">
        <f t="shared" si="817"/>
        <v>1.5898899306971057</v>
      </c>
      <c r="AS290" s="1"/>
      <c r="AT290" s="1"/>
      <c r="AU290" s="1"/>
      <c r="AV290" s="1"/>
      <c r="AW290" s="36">
        <v>758</v>
      </c>
      <c r="AX290" s="36">
        <v>995</v>
      </c>
      <c r="AY290" s="36">
        <v>0</v>
      </c>
      <c r="AZ290" s="36">
        <v>668</v>
      </c>
      <c r="BA290" s="36">
        <v>0</v>
      </c>
      <c r="BB290" s="36">
        <v>143</v>
      </c>
      <c r="BC290" s="36">
        <v>0</v>
      </c>
      <c r="BD290" s="1"/>
      <c r="BE290" s="35">
        <f t="shared" ref="BE290:BK290" si="818">(AW290/SUM($AW290:$BC290))*100</f>
        <v>29.563182527301091</v>
      </c>
      <c r="BF290" s="35">
        <f t="shared" si="818"/>
        <v>38.806552262090484</v>
      </c>
      <c r="BG290" s="35">
        <f t="shared" si="818"/>
        <v>0</v>
      </c>
      <c r="BH290" s="35">
        <f t="shared" si="818"/>
        <v>26.053042121684868</v>
      </c>
      <c r="BI290" s="35">
        <f t="shared" si="818"/>
        <v>0</v>
      </c>
      <c r="BJ290" s="35">
        <f t="shared" si="818"/>
        <v>5.5772230889235566</v>
      </c>
      <c r="BK290" s="35">
        <f t="shared" si="818"/>
        <v>0</v>
      </c>
      <c r="BL290" s="1"/>
    </row>
    <row r="291" spans="1:64" ht="13">
      <c r="A291" s="28" t="s">
        <v>338</v>
      </c>
      <c r="B291" s="62" t="str">
        <f>INDEX([1]Sheet2!$B:$B,MATCH(C291,[1]Sheet2!$A:$A,0))</f>
        <v>E05007637</v>
      </c>
      <c r="C291" s="28" t="s">
        <v>417</v>
      </c>
      <c r="D291" s="49"/>
      <c r="E291" s="30">
        <v>1</v>
      </c>
      <c r="F291" s="38"/>
      <c r="G291" s="31">
        <v>1</v>
      </c>
      <c r="H291" s="38"/>
      <c r="I291" s="38"/>
      <c r="J291" s="32"/>
      <c r="K291" s="38"/>
      <c r="L291" s="32"/>
      <c r="M291" s="10"/>
      <c r="N291" s="38"/>
      <c r="O291" s="31">
        <v>1</v>
      </c>
      <c r="P291" s="32"/>
      <c r="Q291" s="38"/>
      <c r="R291" s="32"/>
      <c r="S291" s="38"/>
      <c r="T291" s="32"/>
      <c r="U291" s="1"/>
      <c r="V291" s="28">
        <v>586</v>
      </c>
      <c r="W291" s="28">
        <v>1124</v>
      </c>
      <c r="X291" s="28">
        <v>141</v>
      </c>
      <c r="Y291" s="33"/>
      <c r="Z291" s="33"/>
      <c r="AA291" s="33"/>
      <c r="AB291" s="33"/>
      <c r="AC291" s="1"/>
      <c r="AD291" s="35">
        <f t="shared" ref="AD291:AJ291" si="819">(V291/SUM($V291:$AB291))*100</f>
        <v>31.658562938951917</v>
      </c>
      <c r="AE291" s="35">
        <f t="shared" si="819"/>
        <v>60.723933009184229</v>
      </c>
      <c r="AF291" s="35">
        <f t="shared" si="819"/>
        <v>7.6175040518638575</v>
      </c>
      <c r="AG291" s="35">
        <f t="shared" si="819"/>
        <v>0</v>
      </c>
      <c r="AH291" s="35">
        <f t="shared" si="819"/>
        <v>0</v>
      </c>
      <c r="AI291" s="35">
        <f t="shared" si="819"/>
        <v>0</v>
      </c>
      <c r="AJ291" s="35">
        <f t="shared" si="819"/>
        <v>0</v>
      </c>
      <c r="AK291" s="1"/>
      <c r="AL291" s="43">
        <f t="shared" ref="AL291:AR291" si="820">AD291-BE291</f>
        <v>14.737831231634843</v>
      </c>
      <c r="AM291" s="44">
        <f t="shared" si="820"/>
        <v>5.9475102449565895</v>
      </c>
      <c r="AN291" s="45">
        <f t="shared" si="820"/>
        <v>3.2475853526768654</v>
      </c>
      <c r="AO291" s="46">
        <f t="shared" si="820"/>
        <v>-23.932926829268293</v>
      </c>
      <c r="AP291" s="47">
        <f t="shared" si="820"/>
        <v>0</v>
      </c>
      <c r="AQ291" s="48">
        <f t="shared" si="820"/>
        <v>0</v>
      </c>
      <c r="AR291" s="48">
        <f t="shared" si="820"/>
        <v>0</v>
      </c>
      <c r="AS291" s="1"/>
      <c r="AT291" s="1"/>
      <c r="AU291" s="1"/>
      <c r="AV291" s="1"/>
      <c r="AW291" s="36">
        <v>333</v>
      </c>
      <c r="AX291" s="36">
        <v>1078</v>
      </c>
      <c r="AY291" s="36">
        <v>86</v>
      </c>
      <c r="AZ291" s="36">
        <v>471</v>
      </c>
      <c r="BA291" s="36">
        <v>0</v>
      </c>
      <c r="BB291" s="36">
        <v>0</v>
      </c>
      <c r="BC291" s="36">
        <v>0</v>
      </c>
      <c r="BD291" s="1"/>
      <c r="BE291" s="35">
        <f t="shared" ref="BE291:BK291" si="821">(AW291/SUM($AW291:$BC291))*100</f>
        <v>16.920731707317074</v>
      </c>
      <c r="BF291" s="35">
        <f t="shared" si="821"/>
        <v>54.77642276422764</v>
      </c>
      <c r="BG291" s="35">
        <f t="shared" si="821"/>
        <v>4.3699186991869921</v>
      </c>
      <c r="BH291" s="35">
        <f t="shared" si="821"/>
        <v>23.932926829268293</v>
      </c>
      <c r="BI291" s="35">
        <f t="shared" si="821"/>
        <v>0</v>
      </c>
      <c r="BJ291" s="35">
        <f t="shared" si="821"/>
        <v>0</v>
      </c>
      <c r="BK291" s="35">
        <f t="shared" si="821"/>
        <v>0</v>
      </c>
      <c r="BL291" s="1"/>
    </row>
    <row r="292" spans="1:64" ht="13">
      <c r="A292" s="28" t="s">
        <v>338</v>
      </c>
      <c r="B292" s="62" t="str">
        <f>INDEX([1]Sheet2!$B:$B,MATCH(C292,[1]Sheet2!$A:$A,0))</f>
        <v>E05007638</v>
      </c>
      <c r="C292" s="28" t="s">
        <v>446</v>
      </c>
      <c r="D292" s="49"/>
      <c r="E292" s="30">
        <v>1</v>
      </c>
      <c r="F292" s="31">
        <v>1</v>
      </c>
      <c r="G292" s="38"/>
      <c r="H292" s="38"/>
      <c r="I292" s="38"/>
      <c r="J292" s="32"/>
      <c r="K292" s="38"/>
      <c r="L292" s="32"/>
      <c r="M292" s="10"/>
      <c r="N292" s="31">
        <v>1</v>
      </c>
      <c r="O292" s="38"/>
      <c r="P292" s="32"/>
      <c r="Q292" s="38"/>
      <c r="R292" s="32"/>
      <c r="S292" s="38"/>
      <c r="T292" s="32"/>
      <c r="U292" s="1"/>
      <c r="V292" s="28">
        <v>1349</v>
      </c>
      <c r="W292" s="28">
        <v>546</v>
      </c>
      <c r="X292" s="33"/>
      <c r="Y292" s="33"/>
      <c r="Z292" s="33"/>
      <c r="AA292" s="33"/>
      <c r="AB292" s="28">
        <v>48</v>
      </c>
      <c r="AC292" s="1"/>
      <c r="AD292" s="35">
        <f t="shared" ref="AD292:AJ292" si="822">(V292/SUM($V292:$AB292))*100</f>
        <v>69.428718476582603</v>
      </c>
      <c r="AE292" s="35">
        <f t="shared" si="822"/>
        <v>28.100874935666496</v>
      </c>
      <c r="AF292" s="35">
        <f t="shared" si="822"/>
        <v>0</v>
      </c>
      <c r="AG292" s="35">
        <f t="shared" si="822"/>
        <v>0</v>
      </c>
      <c r="AH292" s="35">
        <f t="shared" si="822"/>
        <v>0</v>
      </c>
      <c r="AI292" s="35">
        <f t="shared" si="822"/>
        <v>0</v>
      </c>
      <c r="AJ292" s="35">
        <f t="shared" si="822"/>
        <v>2.4704065877509009</v>
      </c>
      <c r="AK292" s="1"/>
      <c r="AL292" s="43">
        <f t="shared" ref="AL292:AR292" si="823">AD292-BE292</f>
        <v>16.582418666335926</v>
      </c>
      <c r="AM292" s="44">
        <f t="shared" si="823"/>
        <v>4.0022032089112756</v>
      </c>
      <c r="AN292" s="45">
        <f t="shared" si="823"/>
        <v>0</v>
      </c>
      <c r="AO292" s="46">
        <f t="shared" si="823"/>
        <v>-23.055028462998102</v>
      </c>
      <c r="AP292" s="47">
        <f t="shared" si="823"/>
        <v>0</v>
      </c>
      <c r="AQ292" s="48">
        <f t="shared" si="823"/>
        <v>0</v>
      </c>
      <c r="AR292" s="48">
        <f t="shared" si="823"/>
        <v>2.4704065877509009</v>
      </c>
      <c r="AS292" s="1"/>
      <c r="AT292" s="1"/>
      <c r="AU292" s="1"/>
      <c r="AV292" s="1"/>
      <c r="AW292" s="36">
        <v>1114</v>
      </c>
      <c r="AX292" s="36">
        <v>508</v>
      </c>
      <c r="AY292" s="36">
        <v>0</v>
      </c>
      <c r="AZ292" s="36">
        <v>486</v>
      </c>
      <c r="BA292" s="36">
        <v>0</v>
      </c>
      <c r="BB292" s="36">
        <v>0</v>
      </c>
      <c r="BC292" s="36">
        <v>0</v>
      </c>
      <c r="BD292" s="1"/>
      <c r="BE292" s="35">
        <f t="shared" ref="BE292:BK292" si="824">(AW292/SUM($AW292:$BC292))*100</f>
        <v>52.846299810246677</v>
      </c>
      <c r="BF292" s="35">
        <f t="shared" si="824"/>
        <v>24.098671726755221</v>
      </c>
      <c r="BG292" s="35">
        <f t="shared" si="824"/>
        <v>0</v>
      </c>
      <c r="BH292" s="35">
        <f t="shared" si="824"/>
        <v>23.055028462998102</v>
      </c>
      <c r="BI292" s="35">
        <f t="shared" si="824"/>
        <v>0</v>
      </c>
      <c r="BJ292" s="35">
        <f t="shared" si="824"/>
        <v>0</v>
      </c>
      <c r="BK292" s="35">
        <f t="shared" si="824"/>
        <v>0</v>
      </c>
      <c r="BL292" s="1"/>
    </row>
    <row r="293" spans="1:64" ht="13">
      <c r="A293" s="28" t="s">
        <v>338</v>
      </c>
      <c r="B293" s="62" t="str">
        <f>INDEX([1]Sheet2!$B:$B,MATCH(C293,[1]Sheet2!$A:$A,0))</f>
        <v>E05007183</v>
      </c>
      <c r="C293" s="28" t="s">
        <v>474</v>
      </c>
      <c r="D293" s="49"/>
      <c r="E293" s="30">
        <v>1</v>
      </c>
      <c r="F293" s="38"/>
      <c r="G293" s="31">
        <v>1</v>
      </c>
      <c r="H293" s="38"/>
      <c r="I293" s="38"/>
      <c r="J293" s="32"/>
      <c r="K293" s="38"/>
      <c r="L293" s="32"/>
      <c r="M293" s="10"/>
      <c r="N293" s="38"/>
      <c r="O293" s="31">
        <v>1</v>
      </c>
      <c r="P293" s="32"/>
      <c r="Q293" s="38"/>
      <c r="R293" s="32"/>
      <c r="S293" s="38"/>
      <c r="T293" s="32"/>
      <c r="U293" s="1"/>
      <c r="V293" s="28">
        <v>576</v>
      </c>
      <c r="W293" s="28">
        <v>674</v>
      </c>
      <c r="X293" s="28">
        <v>73</v>
      </c>
      <c r="Y293" s="33"/>
      <c r="Z293" s="33"/>
      <c r="AA293" s="33"/>
      <c r="AB293" s="33"/>
      <c r="AC293" s="1"/>
      <c r="AD293" s="35">
        <f t="shared" ref="AD293:AJ293" si="825">(V293/SUM($V293:$AB293))*100</f>
        <v>43.537414965986393</v>
      </c>
      <c r="AE293" s="35">
        <f t="shared" si="825"/>
        <v>50.944822373393805</v>
      </c>
      <c r="AF293" s="35">
        <f t="shared" si="825"/>
        <v>5.5177626606198036</v>
      </c>
      <c r="AG293" s="35">
        <f t="shared" si="825"/>
        <v>0</v>
      </c>
      <c r="AH293" s="35">
        <f t="shared" si="825"/>
        <v>0</v>
      </c>
      <c r="AI293" s="35">
        <f t="shared" si="825"/>
        <v>0</v>
      </c>
      <c r="AJ293" s="35">
        <f t="shared" si="825"/>
        <v>0</v>
      </c>
      <c r="AK293" s="1"/>
      <c r="AL293" s="43">
        <f t="shared" ref="AL293:AR293" si="826">AD293-BE293</f>
        <v>5.174051602623031</v>
      </c>
      <c r="AM293" s="44">
        <f t="shared" si="826"/>
        <v>-10.691814263242826</v>
      </c>
      <c r="AN293" s="45">
        <f t="shared" si="826"/>
        <v>5.5177626606198036</v>
      </c>
      <c r="AO293" s="46">
        <f t="shared" si="826"/>
        <v>0</v>
      </c>
      <c r="AP293" s="47">
        <f t="shared" si="826"/>
        <v>0</v>
      </c>
      <c r="AQ293" s="48">
        <f t="shared" si="826"/>
        <v>0</v>
      </c>
      <c r="AR293" s="48">
        <f t="shared" si="826"/>
        <v>0</v>
      </c>
      <c r="AS293" s="1"/>
      <c r="AT293" s="1"/>
      <c r="AU293" s="1"/>
      <c r="AV293" s="1"/>
      <c r="AW293" s="36">
        <v>511</v>
      </c>
      <c r="AX293" s="36">
        <v>821</v>
      </c>
      <c r="AY293" s="36">
        <v>0</v>
      </c>
      <c r="AZ293" s="36">
        <v>0</v>
      </c>
      <c r="BA293" s="36">
        <v>0</v>
      </c>
      <c r="BB293" s="36">
        <v>0</v>
      </c>
      <c r="BC293" s="36">
        <v>0</v>
      </c>
      <c r="BD293" s="1"/>
      <c r="BE293" s="35">
        <f t="shared" ref="BE293:BK293" si="827">(AW293/SUM($AW293:$BC293))*100</f>
        <v>38.363363363363362</v>
      </c>
      <c r="BF293" s="35">
        <f t="shared" si="827"/>
        <v>61.636636636636631</v>
      </c>
      <c r="BG293" s="35">
        <f t="shared" si="827"/>
        <v>0</v>
      </c>
      <c r="BH293" s="35">
        <f t="shared" si="827"/>
        <v>0</v>
      </c>
      <c r="BI293" s="35">
        <f t="shared" si="827"/>
        <v>0</v>
      </c>
      <c r="BJ293" s="35">
        <f t="shared" si="827"/>
        <v>0</v>
      </c>
      <c r="BK293" s="35">
        <f t="shared" si="827"/>
        <v>0</v>
      </c>
      <c r="BL293" s="1"/>
    </row>
    <row r="294" spans="1:64" ht="13">
      <c r="A294" s="28" t="s">
        <v>338</v>
      </c>
      <c r="B294" s="62" t="str">
        <f>INDEX([1]Sheet2!$B:$B,MATCH(C294,[1]Sheet2!$A:$A,0))</f>
        <v>E05007640</v>
      </c>
      <c r="C294" s="28" t="s">
        <v>475</v>
      </c>
      <c r="D294" s="49"/>
      <c r="E294" s="30">
        <v>1</v>
      </c>
      <c r="F294" s="31">
        <v>1</v>
      </c>
      <c r="G294" s="38"/>
      <c r="H294" s="38"/>
      <c r="I294" s="38"/>
      <c r="J294" s="32"/>
      <c r="K294" s="38"/>
      <c r="L294" s="32"/>
      <c r="M294" s="10"/>
      <c r="N294" s="31">
        <v>1</v>
      </c>
      <c r="O294" s="38"/>
      <c r="P294" s="32"/>
      <c r="Q294" s="38"/>
      <c r="R294" s="32"/>
      <c r="S294" s="38"/>
      <c r="T294" s="32"/>
      <c r="U294" s="1"/>
      <c r="V294" s="28">
        <v>1194</v>
      </c>
      <c r="W294" s="28">
        <v>605</v>
      </c>
      <c r="X294" s="33"/>
      <c r="Y294" s="33"/>
      <c r="Z294" s="33"/>
      <c r="AA294" s="33"/>
      <c r="AB294" s="33"/>
      <c r="AC294" s="1"/>
      <c r="AD294" s="35">
        <f t="shared" ref="AD294:AJ294" si="828">(V294/SUM($V294:$AB294))*100</f>
        <v>66.370205669816556</v>
      </c>
      <c r="AE294" s="35">
        <f t="shared" si="828"/>
        <v>33.629794330183437</v>
      </c>
      <c r="AF294" s="35">
        <f t="shared" si="828"/>
        <v>0</v>
      </c>
      <c r="AG294" s="35">
        <f t="shared" si="828"/>
        <v>0</v>
      </c>
      <c r="AH294" s="35">
        <f t="shared" si="828"/>
        <v>0</v>
      </c>
      <c r="AI294" s="35">
        <f t="shared" si="828"/>
        <v>0</v>
      </c>
      <c r="AJ294" s="35">
        <f t="shared" si="828"/>
        <v>0</v>
      </c>
      <c r="AK294" s="1"/>
      <c r="AL294" s="43">
        <f t="shared" ref="AL294:AR294" si="829">AD294-BE294</f>
        <v>12.229101375338033</v>
      </c>
      <c r="AM294" s="44">
        <f t="shared" si="829"/>
        <v>15.122636865970758</v>
      </c>
      <c r="AN294" s="45">
        <f t="shared" si="829"/>
        <v>-5.6237218813905931</v>
      </c>
      <c r="AO294" s="46">
        <f t="shared" si="829"/>
        <v>-21.7280163599182</v>
      </c>
      <c r="AP294" s="47">
        <f t="shared" si="829"/>
        <v>0</v>
      </c>
      <c r="AQ294" s="48">
        <f t="shared" si="829"/>
        <v>0</v>
      </c>
      <c r="AR294" s="48">
        <f t="shared" si="829"/>
        <v>0</v>
      </c>
      <c r="AS294" s="1"/>
      <c r="AT294" s="1"/>
      <c r="AU294" s="1"/>
      <c r="AV294" s="1"/>
      <c r="AW294" s="36">
        <v>1059</v>
      </c>
      <c r="AX294" s="36">
        <v>362</v>
      </c>
      <c r="AY294" s="36">
        <v>110</v>
      </c>
      <c r="AZ294" s="36">
        <v>425</v>
      </c>
      <c r="BA294" s="36">
        <v>0</v>
      </c>
      <c r="BB294" s="36">
        <v>0</v>
      </c>
      <c r="BC294" s="36">
        <v>0</v>
      </c>
      <c r="BD294" s="1"/>
      <c r="BE294" s="35">
        <f t="shared" ref="BE294:BK294" si="830">(AW294/SUM($AW294:$BC294))*100</f>
        <v>54.141104294478524</v>
      </c>
      <c r="BF294" s="35">
        <f t="shared" si="830"/>
        <v>18.507157464212678</v>
      </c>
      <c r="BG294" s="35">
        <f t="shared" si="830"/>
        <v>5.6237218813905931</v>
      </c>
      <c r="BH294" s="35">
        <f t="shared" si="830"/>
        <v>21.7280163599182</v>
      </c>
      <c r="BI294" s="35">
        <f t="shared" si="830"/>
        <v>0</v>
      </c>
      <c r="BJ294" s="35">
        <f t="shared" si="830"/>
        <v>0</v>
      </c>
      <c r="BK294" s="35">
        <f t="shared" si="830"/>
        <v>0</v>
      </c>
      <c r="BL294" s="1"/>
    </row>
    <row r="295" spans="1:64" ht="13">
      <c r="A295" s="28" t="s">
        <v>338</v>
      </c>
      <c r="B295" s="62" t="str">
        <f>INDEX([1]Sheet2!$B:$B,MATCH(C295,[1]Sheet2!$A:$A,0))</f>
        <v>E05007641</v>
      </c>
      <c r="C295" s="28" t="s">
        <v>476</v>
      </c>
      <c r="D295" s="49"/>
      <c r="E295" s="30">
        <v>1</v>
      </c>
      <c r="F295" s="31">
        <v>1</v>
      </c>
      <c r="G295" s="38"/>
      <c r="H295" s="38"/>
      <c r="I295" s="38"/>
      <c r="J295" s="32"/>
      <c r="K295" s="38"/>
      <c r="L295" s="32"/>
      <c r="M295" s="10"/>
      <c r="N295" s="31">
        <v>1</v>
      </c>
      <c r="O295" s="38"/>
      <c r="P295" s="32"/>
      <c r="Q295" s="38"/>
      <c r="R295" s="32"/>
      <c r="S295" s="38"/>
      <c r="T295" s="32"/>
      <c r="U295" s="1"/>
      <c r="V295" s="28">
        <v>1376</v>
      </c>
      <c r="W295" s="28">
        <v>911</v>
      </c>
      <c r="X295" s="33"/>
      <c r="Y295" s="33"/>
      <c r="Z295" s="33"/>
      <c r="AA295" s="33"/>
      <c r="AB295" s="33"/>
      <c r="AC295" s="1"/>
      <c r="AD295" s="35">
        <f t="shared" ref="AD295:AJ295" si="831">(V295/SUM($V295:$AB295))*100</f>
        <v>60.166156536947966</v>
      </c>
      <c r="AE295" s="35">
        <f t="shared" si="831"/>
        <v>39.833843463052034</v>
      </c>
      <c r="AF295" s="35">
        <f t="shared" si="831"/>
        <v>0</v>
      </c>
      <c r="AG295" s="35">
        <f t="shared" si="831"/>
        <v>0</v>
      </c>
      <c r="AH295" s="35">
        <f t="shared" si="831"/>
        <v>0</v>
      </c>
      <c r="AI295" s="35">
        <f t="shared" si="831"/>
        <v>0</v>
      </c>
      <c r="AJ295" s="35">
        <f t="shared" si="831"/>
        <v>0</v>
      </c>
      <c r="AK295" s="1"/>
      <c r="AL295" s="43">
        <f t="shared" ref="AL295:AR295" si="832">AD295-BE295</f>
        <v>12.763805380330602</v>
      </c>
      <c r="AM295" s="44">
        <f t="shared" si="832"/>
        <v>18.749277668588629</v>
      </c>
      <c r="AN295" s="45">
        <f t="shared" si="832"/>
        <v>-9.5563139931740615</v>
      </c>
      <c r="AO295" s="46">
        <f t="shared" si="832"/>
        <v>-21.956769055745166</v>
      </c>
      <c r="AP295" s="47">
        <f t="shared" si="832"/>
        <v>0</v>
      </c>
      <c r="AQ295" s="48">
        <f t="shared" si="832"/>
        <v>0</v>
      </c>
      <c r="AR295" s="48">
        <f t="shared" si="832"/>
        <v>0</v>
      </c>
      <c r="AS295" s="1"/>
      <c r="AT295" s="1"/>
      <c r="AU295" s="1"/>
      <c r="AV295" s="1"/>
      <c r="AW295" s="36">
        <v>1250</v>
      </c>
      <c r="AX295" s="36">
        <v>556</v>
      </c>
      <c r="AY295" s="36">
        <v>252</v>
      </c>
      <c r="AZ295" s="36">
        <v>579</v>
      </c>
      <c r="BA295" s="36">
        <v>0</v>
      </c>
      <c r="BB295" s="36">
        <v>0</v>
      </c>
      <c r="BC295" s="36">
        <v>0</v>
      </c>
      <c r="BD295" s="1"/>
      <c r="BE295" s="35">
        <f t="shared" ref="BE295:BK295" si="833">(AW295/SUM($AW295:$BC295))*100</f>
        <v>47.402351156617364</v>
      </c>
      <c r="BF295" s="35">
        <f t="shared" si="833"/>
        <v>21.084565794463405</v>
      </c>
      <c r="BG295" s="35">
        <f t="shared" si="833"/>
        <v>9.5563139931740615</v>
      </c>
      <c r="BH295" s="35">
        <f t="shared" si="833"/>
        <v>21.956769055745166</v>
      </c>
      <c r="BI295" s="35">
        <f t="shared" si="833"/>
        <v>0</v>
      </c>
      <c r="BJ295" s="35">
        <f t="shared" si="833"/>
        <v>0</v>
      </c>
      <c r="BK295" s="35">
        <f t="shared" si="833"/>
        <v>0</v>
      </c>
      <c r="BL295" s="1"/>
    </row>
    <row r="296" spans="1:64" ht="13">
      <c r="A296" s="28" t="s">
        <v>338</v>
      </c>
      <c r="B296" s="62" t="str">
        <f>INDEX([1]Sheet2!$B:$B,MATCH(C296,[1]Sheet2!$A:$A,0))</f>
        <v>E05000208</v>
      </c>
      <c r="C296" s="28" t="s">
        <v>477</v>
      </c>
      <c r="D296" s="49"/>
      <c r="E296" s="30">
        <v>1</v>
      </c>
      <c r="F296" s="38"/>
      <c r="G296" s="31">
        <v>1</v>
      </c>
      <c r="H296" s="38"/>
      <c r="I296" s="38"/>
      <c r="J296" s="32"/>
      <c r="K296" s="38"/>
      <c r="L296" s="32"/>
      <c r="M296" s="10"/>
      <c r="N296" s="38"/>
      <c r="O296" s="31">
        <v>1</v>
      </c>
      <c r="P296" s="32"/>
      <c r="Q296" s="38"/>
      <c r="R296" s="32"/>
      <c r="S296" s="38"/>
      <c r="T296" s="32"/>
      <c r="U296" s="1"/>
      <c r="V296" s="28">
        <v>1111</v>
      </c>
      <c r="W296" s="28">
        <v>1125</v>
      </c>
      <c r="X296" s="28">
        <v>199</v>
      </c>
      <c r="Y296" s="33"/>
      <c r="Z296" s="33"/>
      <c r="AA296" s="33"/>
      <c r="AB296" s="33"/>
      <c r="AC296" s="1"/>
      <c r="AD296" s="35">
        <f t="shared" ref="AD296:AJ296" si="834">(V296/SUM($V296:$AB296))*100</f>
        <v>45.626283367556468</v>
      </c>
      <c r="AE296" s="35">
        <f t="shared" si="834"/>
        <v>46.201232032854215</v>
      </c>
      <c r="AF296" s="35">
        <f t="shared" si="834"/>
        <v>8.1724845995893212</v>
      </c>
      <c r="AG296" s="35">
        <f t="shared" si="834"/>
        <v>0</v>
      </c>
      <c r="AH296" s="35">
        <f t="shared" si="834"/>
        <v>0</v>
      </c>
      <c r="AI296" s="35">
        <f t="shared" si="834"/>
        <v>0</v>
      </c>
      <c r="AJ296" s="35">
        <f t="shared" si="834"/>
        <v>0</v>
      </c>
      <c r="AK296" s="1"/>
      <c r="AL296" s="43">
        <f t="shared" ref="AL296:AR296" si="835">AD296-BE296</f>
        <v>13.08377644782535</v>
      </c>
      <c r="AM296" s="44">
        <f t="shared" si="835"/>
        <v>11.088539268915902</v>
      </c>
      <c r="AN296" s="45">
        <f t="shared" si="835"/>
        <v>8.1724845995893212</v>
      </c>
      <c r="AO296" s="46">
        <f t="shared" si="835"/>
        <v>-23.329379201265322</v>
      </c>
      <c r="AP296" s="47">
        <f t="shared" si="835"/>
        <v>0</v>
      </c>
      <c r="AQ296" s="48">
        <f t="shared" si="835"/>
        <v>-9.0154211150652426</v>
      </c>
      <c r="AR296" s="48">
        <f t="shared" si="835"/>
        <v>0</v>
      </c>
      <c r="AS296" s="1"/>
      <c r="AT296" s="1"/>
      <c r="AU296" s="1"/>
      <c r="AV296" s="1"/>
      <c r="AW296" s="36">
        <v>823</v>
      </c>
      <c r="AX296" s="36">
        <v>888</v>
      </c>
      <c r="AY296" s="36">
        <v>0</v>
      </c>
      <c r="AZ296" s="36">
        <v>590</v>
      </c>
      <c r="BA296" s="36">
        <v>0</v>
      </c>
      <c r="BB296" s="36">
        <v>228</v>
      </c>
      <c r="BC296" s="36">
        <v>0</v>
      </c>
      <c r="BD296" s="1"/>
      <c r="BE296" s="35">
        <f t="shared" ref="BE296:BK296" si="836">(AW296/SUM($AW296:$BC296))*100</f>
        <v>32.542506919731117</v>
      </c>
      <c r="BF296" s="35">
        <f t="shared" si="836"/>
        <v>35.112692763938313</v>
      </c>
      <c r="BG296" s="35">
        <f t="shared" si="836"/>
        <v>0</v>
      </c>
      <c r="BH296" s="35">
        <f t="shared" si="836"/>
        <v>23.329379201265322</v>
      </c>
      <c r="BI296" s="35">
        <f t="shared" si="836"/>
        <v>0</v>
      </c>
      <c r="BJ296" s="35">
        <f t="shared" si="836"/>
        <v>9.0154211150652426</v>
      </c>
      <c r="BK296" s="35">
        <f t="shared" si="836"/>
        <v>0</v>
      </c>
      <c r="BL296" s="1"/>
    </row>
    <row r="297" spans="1:64" ht="13">
      <c r="A297" s="28" t="s">
        <v>338</v>
      </c>
      <c r="B297" s="62" t="str">
        <f>INDEX([1]Sheet2!$B:$B,MATCH(C297,[1]Sheet2!$A:$A,0))</f>
        <v>E05000282</v>
      </c>
      <c r="C297" s="28" t="s">
        <v>478</v>
      </c>
      <c r="D297" s="49"/>
      <c r="E297" s="30">
        <v>1</v>
      </c>
      <c r="F297" s="38"/>
      <c r="G297" s="31">
        <v>1</v>
      </c>
      <c r="H297" s="38"/>
      <c r="I297" s="38"/>
      <c r="J297" s="32"/>
      <c r="K297" s="38"/>
      <c r="L297" s="32"/>
      <c r="M297" s="10"/>
      <c r="N297" s="38"/>
      <c r="O297" s="31">
        <v>1</v>
      </c>
      <c r="P297" s="32"/>
      <c r="Q297" s="38"/>
      <c r="R297" s="32"/>
      <c r="S297" s="38"/>
      <c r="T297" s="32"/>
      <c r="U297" s="1"/>
      <c r="V297" s="28">
        <v>547</v>
      </c>
      <c r="W297" s="28">
        <v>615</v>
      </c>
      <c r="X297" s="28">
        <v>99</v>
      </c>
      <c r="Y297" s="33"/>
      <c r="Z297" s="33"/>
      <c r="AA297" s="33"/>
      <c r="AB297" s="33"/>
      <c r="AC297" s="1"/>
      <c r="AD297" s="35">
        <f t="shared" ref="AD297:AJ297" si="837">(V297/SUM($V297:$AB297))*100</f>
        <v>43.378271213322762</v>
      </c>
      <c r="AE297" s="35">
        <f t="shared" si="837"/>
        <v>48.770816812053923</v>
      </c>
      <c r="AF297" s="35">
        <f t="shared" si="837"/>
        <v>7.8509119746233145</v>
      </c>
      <c r="AG297" s="35">
        <f t="shared" si="837"/>
        <v>0</v>
      </c>
      <c r="AH297" s="35">
        <f t="shared" si="837"/>
        <v>0</v>
      </c>
      <c r="AI297" s="35">
        <f t="shared" si="837"/>
        <v>0</v>
      </c>
      <c r="AJ297" s="35">
        <f t="shared" si="837"/>
        <v>0</v>
      </c>
      <c r="AK297" s="1"/>
      <c r="AL297" s="43">
        <f t="shared" ref="AL297:AR297" si="838">AD297-BE297</f>
        <v>18.513825047559788</v>
      </c>
      <c r="AM297" s="44">
        <f t="shared" si="838"/>
        <v>3.069809840713873</v>
      </c>
      <c r="AN297" s="45">
        <f t="shared" si="838"/>
        <v>2.5062179389920205</v>
      </c>
      <c r="AO297" s="46">
        <f t="shared" si="838"/>
        <v>-24.089852827265684</v>
      </c>
      <c r="AP297" s="47">
        <f t="shared" si="838"/>
        <v>0</v>
      </c>
      <c r="AQ297" s="48">
        <f t="shared" si="838"/>
        <v>0</v>
      </c>
      <c r="AR297" s="48">
        <f t="shared" si="838"/>
        <v>0</v>
      </c>
      <c r="AS297" s="1"/>
      <c r="AT297" s="1"/>
      <c r="AU297" s="1"/>
      <c r="AV297" s="1"/>
      <c r="AW297" s="36">
        <v>321</v>
      </c>
      <c r="AX297" s="36">
        <v>590</v>
      </c>
      <c r="AY297" s="36">
        <v>69</v>
      </c>
      <c r="AZ297" s="36">
        <v>311</v>
      </c>
      <c r="BA297" s="36">
        <v>0</v>
      </c>
      <c r="BB297" s="36">
        <v>0</v>
      </c>
      <c r="BC297" s="36">
        <v>0</v>
      </c>
      <c r="BD297" s="1"/>
      <c r="BE297" s="35">
        <f t="shared" ref="BE297:BK297" si="839">(AW297/SUM($AW297:$BC297))*100</f>
        <v>24.864446165762974</v>
      </c>
      <c r="BF297" s="35">
        <f t="shared" si="839"/>
        <v>45.70100697134005</v>
      </c>
      <c r="BG297" s="35">
        <f t="shared" si="839"/>
        <v>5.344694035631294</v>
      </c>
      <c r="BH297" s="35">
        <f t="shared" si="839"/>
        <v>24.089852827265684</v>
      </c>
      <c r="BI297" s="35">
        <f t="shared" si="839"/>
        <v>0</v>
      </c>
      <c r="BJ297" s="35">
        <f t="shared" si="839"/>
        <v>0</v>
      </c>
      <c r="BK297" s="35">
        <f t="shared" si="839"/>
        <v>0</v>
      </c>
      <c r="BL297" s="1"/>
    </row>
    <row r="298" spans="1:64" ht="13">
      <c r="A298" s="28" t="s">
        <v>344</v>
      </c>
      <c r="B298" s="62" t="e">
        <f>INDEX([1]Sheet2!$B:$B,MATCH(C298,[1]Sheet2!$A:$A,0))</f>
        <v>#N/A</v>
      </c>
      <c r="C298" s="28" t="s">
        <v>479</v>
      </c>
      <c r="D298" s="49"/>
      <c r="E298" s="30">
        <v>3</v>
      </c>
      <c r="F298" s="31">
        <v>1</v>
      </c>
      <c r="G298" s="31">
        <v>1</v>
      </c>
      <c r="H298" s="38"/>
      <c r="I298" s="38"/>
      <c r="J298" s="32"/>
      <c r="K298" s="38"/>
      <c r="L298" s="32"/>
      <c r="M298" s="10"/>
      <c r="N298" s="38"/>
      <c r="O298" s="38"/>
      <c r="P298" s="32"/>
      <c r="Q298" s="32"/>
      <c r="R298" s="32"/>
      <c r="S298" s="38"/>
      <c r="T298" s="32"/>
      <c r="U298" s="1"/>
      <c r="V298" s="28">
        <v>1754</v>
      </c>
      <c r="W298" s="28">
        <v>1903</v>
      </c>
      <c r="X298" s="28">
        <v>207</v>
      </c>
      <c r="Y298" s="28">
        <v>0</v>
      </c>
      <c r="Z298" s="28">
        <v>273</v>
      </c>
      <c r="AA298" s="28">
        <v>0</v>
      </c>
      <c r="AB298" s="33"/>
      <c r="AC298" s="1"/>
      <c r="AD298" s="35">
        <f t="shared" ref="AD298:AJ298" si="840">(V298/SUM($V298:$AB298))*100</f>
        <v>42.397872854725648</v>
      </c>
      <c r="AE298" s="35">
        <f t="shared" si="840"/>
        <v>45.999516557892193</v>
      </c>
      <c r="AF298" s="35">
        <f t="shared" si="840"/>
        <v>5.0036258158085571</v>
      </c>
      <c r="AG298" s="35">
        <f t="shared" si="840"/>
        <v>0</v>
      </c>
      <c r="AH298" s="35">
        <f t="shared" si="840"/>
        <v>6.5989847715736047</v>
      </c>
      <c r="AI298" s="35">
        <f t="shared" si="840"/>
        <v>0</v>
      </c>
      <c r="AJ298" s="35">
        <f t="shared" si="840"/>
        <v>0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13">
      <c r="A299" s="28" t="s">
        <v>344</v>
      </c>
      <c r="B299" s="62" t="e">
        <f>INDEX([1]Sheet2!$B:$B,MATCH(C299,[1]Sheet2!$A:$A,0))</f>
        <v>#N/A</v>
      </c>
      <c r="C299" s="28" t="s">
        <v>480</v>
      </c>
      <c r="D299" s="49"/>
      <c r="E299" s="30">
        <v>3</v>
      </c>
      <c r="F299" s="38"/>
      <c r="G299" s="31">
        <v>3</v>
      </c>
      <c r="H299" s="38"/>
      <c r="I299" s="38"/>
      <c r="J299" s="32"/>
      <c r="K299" s="38"/>
      <c r="L299" s="32"/>
      <c r="M299" s="10"/>
      <c r="N299" s="38"/>
      <c r="O299" s="38"/>
      <c r="P299" s="32"/>
      <c r="Q299" s="32"/>
      <c r="R299" s="32"/>
      <c r="S299" s="38"/>
      <c r="T299" s="32"/>
      <c r="U299" s="1"/>
      <c r="V299" s="28">
        <v>1280</v>
      </c>
      <c r="W299" s="28">
        <v>2146</v>
      </c>
      <c r="X299" s="28">
        <v>239</v>
      </c>
      <c r="Y299" s="28">
        <v>0</v>
      </c>
      <c r="Z299" s="28">
        <v>494</v>
      </c>
      <c r="AA299" s="28">
        <v>0</v>
      </c>
      <c r="AB299" s="33"/>
      <c r="AC299" s="1"/>
      <c r="AD299" s="35">
        <f t="shared" ref="AD299:AJ299" si="841">(V299/SUM($V299:$AB299))*100</f>
        <v>30.776628997355132</v>
      </c>
      <c r="AE299" s="35">
        <f t="shared" si="841"/>
        <v>51.598942053378217</v>
      </c>
      <c r="AF299" s="35">
        <f t="shared" si="841"/>
        <v>5.7465736955999036</v>
      </c>
      <c r="AG299" s="35">
        <f t="shared" si="841"/>
        <v>0</v>
      </c>
      <c r="AH299" s="35">
        <f t="shared" si="841"/>
        <v>11.877855253666747</v>
      </c>
      <c r="AI299" s="35">
        <f t="shared" si="841"/>
        <v>0</v>
      </c>
      <c r="AJ299" s="35">
        <f t="shared" si="841"/>
        <v>0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13">
      <c r="A300" s="28" t="s">
        <v>344</v>
      </c>
      <c r="B300" s="62" t="str">
        <f>INDEX([1]Sheet2!$B:$B,MATCH(C300,[1]Sheet2!$A:$A,0))</f>
        <v>E05000148</v>
      </c>
      <c r="C300" s="28" t="s">
        <v>481</v>
      </c>
      <c r="D300" s="49"/>
      <c r="E300" s="30">
        <v>3</v>
      </c>
      <c r="F300" s="38"/>
      <c r="G300" s="31">
        <v>3</v>
      </c>
      <c r="H300" s="38"/>
      <c r="I300" s="38"/>
      <c r="J300" s="32"/>
      <c r="K300" s="38"/>
      <c r="L300" s="32"/>
      <c r="M300" s="10"/>
      <c r="N300" s="38"/>
      <c r="O300" s="31">
        <v>3</v>
      </c>
      <c r="P300" s="32"/>
      <c r="Q300" s="32"/>
      <c r="R300" s="32"/>
      <c r="S300" s="38"/>
      <c r="T300" s="32"/>
      <c r="U300" s="1"/>
      <c r="V300" s="28">
        <v>726</v>
      </c>
      <c r="W300" s="28">
        <v>2665</v>
      </c>
      <c r="X300" s="28">
        <v>0</v>
      </c>
      <c r="Y300" s="28">
        <v>0</v>
      </c>
      <c r="Z300" s="28">
        <v>367</v>
      </c>
      <c r="AA300" s="28">
        <v>0</v>
      </c>
      <c r="AB300" s="28">
        <v>0</v>
      </c>
      <c r="AC300" s="1"/>
      <c r="AD300" s="35">
        <f t="shared" ref="AD300:AJ300" si="842">(V300/SUM($V300:$AB300))*100</f>
        <v>19.318786588610966</v>
      </c>
      <c r="AE300" s="35">
        <f t="shared" si="842"/>
        <v>70.915380521554013</v>
      </c>
      <c r="AF300" s="35">
        <f t="shared" si="842"/>
        <v>0</v>
      </c>
      <c r="AG300" s="35">
        <f t="shared" si="842"/>
        <v>0</v>
      </c>
      <c r="AH300" s="35">
        <f t="shared" si="842"/>
        <v>9.7658328898350195</v>
      </c>
      <c r="AI300" s="35">
        <f t="shared" si="842"/>
        <v>0</v>
      </c>
      <c r="AJ300" s="35">
        <f t="shared" si="842"/>
        <v>0</v>
      </c>
      <c r="AK300" s="1"/>
      <c r="AL300" s="43">
        <f t="shared" ref="AL300:AR300" si="843">AD300-BE300</f>
        <v>3.2136099246832721</v>
      </c>
      <c r="AM300" s="44">
        <f t="shared" si="843"/>
        <v>12.465640724238213</v>
      </c>
      <c r="AN300" s="45">
        <f t="shared" si="843"/>
        <v>-3.2046014790468362</v>
      </c>
      <c r="AO300" s="46">
        <f t="shared" si="843"/>
        <v>-10.353327855382087</v>
      </c>
      <c r="AP300" s="47">
        <f t="shared" si="843"/>
        <v>-0.61488472177823716</v>
      </c>
      <c r="AQ300" s="48">
        <f t="shared" si="843"/>
        <v>0</v>
      </c>
      <c r="AR300" s="48">
        <f t="shared" si="843"/>
        <v>-1.5064365927143248</v>
      </c>
      <c r="AS300" s="1"/>
      <c r="AT300" s="1"/>
      <c r="AU300" s="1"/>
      <c r="AV300" s="1"/>
      <c r="AW300" s="36">
        <v>588</v>
      </c>
      <c r="AX300" s="36">
        <v>2134</v>
      </c>
      <c r="AY300" s="36">
        <v>117</v>
      </c>
      <c r="AZ300" s="36">
        <v>378</v>
      </c>
      <c r="BA300" s="36">
        <v>379</v>
      </c>
      <c r="BB300" s="36">
        <v>0</v>
      </c>
      <c r="BC300" s="36">
        <v>55</v>
      </c>
      <c r="BD300" s="1"/>
      <c r="BE300" s="35">
        <f t="shared" ref="BE300:BK300" si="844">(AW300/SUM($AW300:$BC300))*100</f>
        <v>16.105176663927693</v>
      </c>
      <c r="BF300" s="35">
        <f t="shared" si="844"/>
        <v>58.4497397973158</v>
      </c>
      <c r="BG300" s="35">
        <f t="shared" si="844"/>
        <v>3.2046014790468362</v>
      </c>
      <c r="BH300" s="35">
        <f t="shared" si="844"/>
        <v>10.353327855382087</v>
      </c>
      <c r="BI300" s="35">
        <f t="shared" si="844"/>
        <v>10.380717611613257</v>
      </c>
      <c r="BJ300" s="35">
        <f t="shared" si="844"/>
        <v>0</v>
      </c>
      <c r="BK300" s="35">
        <f t="shared" si="844"/>
        <v>1.5064365927143248</v>
      </c>
      <c r="BL300" s="1"/>
    </row>
    <row r="301" spans="1:64" ht="13">
      <c r="A301" s="28" t="s">
        <v>344</v>
      </c>
      <c r="B301" s="62" t="str">
        <f>INDEX([1]Sheet2!$B:$B,MATCH(C301,[1]Sheet2!$A:$A,0))</f>
        <v>E05000149</v>
      </c>
      <c r="C301" s="28" t="s">
        <v>482</v>
      </c>
      <c r="D301" s="49"/>
      <c r="E301" s="30">
        <v>3</v>
      </c>
      <c r="F301" s="38"/>
      <c r="G301" s="31">
        <v>3</v>
      </c>
      <c r="H301" s="38"/>
      <c r="I301" s="38"/>
      <c r="J301" s="32"/>
      <c r="K301" s="38"/>
      <c r="L301" s="32"/>
      <c r="M301" s="10"/>
      <c r="N301" s="38"/>
      <c r="O301" s="31">
        <v>3</v>
      </c>
      <c r="P301" s="32"/>
      <c r="Q301" s="32"/>
      <c r="R301" s="32"/>
      <c r="S301" s="38"/>
      <c r="T301" s="32"/>
      <c r="U301" s="1"/>
      <c r="V301" s="28">
        <v>698</v>
      </c>
      <c r="W301" s="28">
        <v>3105</v>
      </c>
      <c r="X301" s="28">
        <v>0</v>
      </c>
      <c r="Y301" s="28">
        <v>0</v>
      </c>
      <c r="Z301" s="28">
        <v>414</v>
      </c>
      <c r="AA301" s="28">
        <v>0</v>
      </c>
      <c r="AB301" s="28">
        <v>0</v>
      </c>
      <c r="AC301" s="1"/>
      <c r="AD301" s="35">
        <f t="shared" ref="AD301:AJ301" si="845">(V301/SUM($V301:$AB301))*100</f>
        <v>16.552051221247332</v>
      </c>
      <c r="AE301" s="35">
        <f t="shared" si="845"/>
        <v>73.630543040075878</v>
      </c>
      <c r="AF301" s="35">
        <f t="shared" si="845"/>
        <v>0</v>
      </c>
      <c r="AG301" s="35">
        <f t="shared" si="845"/>
        <v>0</v>
      </c>
      <c r="AH301" s="35">
        <f t="shared" si="845"/>
        <v>9.8174057386767846</v>
      </c>
      <c r="AI301" s="35">
        <f t="shared" si="845"/>
        <v>0</v>
      </c>
      <c r="AJ301" s="35">
        <f t="shared" si="845"/>
        <v>0</v>
      </c>
      <c r="AK301" s="1"/>
      <c r="AL301" s="43">
        <f t="shared" ref="AL301:AR301" si="846">AD301-BE301</f>
        <v>0.18293958433616808</v>
      </c>
      <c r="AM301" s="44">
        <f t="shared" si="846"/>
        <v>14.39199711622129</v>
      </c>
      <c r="AN301" s="45">
        <f t="shared" si="846"/>
        <v>-3.6567003656700368</v>
      </c>
      <c r="AO301" s="46">
        <f t="shared" si="846"/>
        <v>-10.755001075500108</v>
      </c>
      <c r="AP301" s="47">
        <f t="shared" si="846"/>
        <v>1.3209548890317002</v>
      </c>
      <c r="AQ301" s="48">
        <f t="shared" si="846"/>
        <v>0</v>
      </c>
      <c r="AR301" s="48">
        <f t="shared" si="846"/>
        <v>-1.484190148419015</v>
      </c>
      <c r="AS301" s="1"/>
      <c r="AT301" s="1"/>
      <c r="AU301" s="1"/>
      <c r="AV301" s="1"/>
      <c r="AW301" s="36">
        <v>761</v>
      </c>
      <c r="AX301" s="36">
        <v>2754</v>
      </c>
      <c r="AY301" s="36">
        <v>170</v>
      </c>
      <c r="AZ301" s="36">
        <v>500</v>
      </c>
      <c r="BA301" s="36">
        <v>395</v>
      </c>
      <c r="BB301" s="36">
        <v>0</v>
      </c>
      <c r="BC301" s="36">
        <v>69</v>
      </c>
      <c r="BD301" s="1"/>
      <c r="BE301" s="35">
        <f t="shared" ref="BE301:BK301" si="847">(AW301/SUM($AW301:$BC301))*100</f>
        <v>16.369111636911164</v>
      </c>
      <c r="BF301" s="35">
        <f t="shared" si="847"/>
        <v>59.238545923854588</v>
      </c>
      <c r="BG301" s="35">
        <f t="shared" si="847"/>
        <v>3.6567003656700368</v>
      </c>
      <c r="BH301" s="35">
        <f t="shared" si="847"/>
        <v>10.755001075500108</v>
      </c>
      <c r="BI301" s="35">
        <f t="shared" si="847"/>
        <v>8.4964508496450843</v>
      </c>
      <c r="BJ301" s="35">
        <f t="shared" si="847"/>
        <v>0</v>
      </c>
      <c r="BK301" s="35">
        <f t="shared" si="847"/>
        <v>1.484190148419015</v>
      </c>
      <c r="BL301" s="1"/>
    </row>
    <row r="302" spans="1:64" ht="13">
      <c r="A302" s="28" t="s">
        <v>344</v>
      </c>
      <c r="B302" s="62" t="e">
        <f>INDEX([1]Sheet2!$B:$B,MATCH(C302,[1]Sheet2!$A:$A,0))</f>
        <v>#N/A</v>
      </c>
      <c r="C302" s="28" t="s">
        <v>483</v>
      </c>
      <c r="D302" s="49"/>
      <c r="E302" s="30">
        <v>3</v>
      </c>
      <c r="F302" s="31">
        <v>3</v>
      </c>
      <c r="G302" s="38"/>
      <c r="H302" s="38"/>
      <c r="I302" s="38"/>
      <c r="J302" s="32"/>
      <c r="K302" s="38"/>
      <c r="L302" s="32"/>
      <c r="M302" s="10"/>
      <c r="N302" s="38"/>
      <c r="O302" s="38"/>
      <c r="P302" s="32"/>
      <c r="Q302" s="32"/>
      <c r="R302" s="32"/>
      <c r="S302" s="38"/>
      <c r="T302" s="32"/>
      <c r="U302" s="1"/>
      <c r="V302" s="28">
        <v>2320</v>
      </c>
      <c r="W302" s="28">
        <v>1047</v>
      </c>
      <c r="X302" s="28">
        <v>437</v>
      </c>
      <c r="Y302" s="28">
        <v>0</v>
      </c>
      <c r="Z302" s="28">
        <v>399</v>
      </c>
      <c r="AA302" s="28">
        <v>0</v>
      </c>
      <c r="AB302" s="33"/>
      <c r="AC302" s="1"/>
      <c r="AD302" s="35">
        <f t="shared" ref="AD302:AJ302" si="848">(V302/SUM($V302:$AB302))*100</f>
        <v>55.198667618367836</v>
      </c>
      <c r="AE302" s="35">
        <f t="shared" si="848"/>
        <v>24.91077801570307</v>
      </c>
      <c r="AF302" s="35">
        <f t="shared" si="848"/>
        <v>10.397335236735666</v>
      </c>
      <c r="AG302" s="35">
        <f t="shared" si="848"/>
        <v>0</v>
      </c>
      <c r="AH302" s="35">
        <f t="shared" si="848"/>
        <v>9.4932191291934345</v>
      </c>
      <c r="AI302" s="35">
        <f t="shared" si="848"/>
        <v>0</v>
      </c>
      <c r="AJ302" s="35">
        <f t="shared" si="848"/>
        <v>0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13">
      <c r="A303" s="28" t="s">
        <v>344</v>
      </c>
      <c r="B303" s="62" t="e">
        <f>INDEX([1]Sheet2!$B:$B,MATCH(C303,[1]Sheet2!$A:$A,0))</f>
        <v>#N/A</v>
      </c>
      <c r="C303" s="28" t="s">
        <v>1382</v>
      </c>
      <c r="D303" s="49"/>
      <c r="E303" s="30">
        <v>3</v>
      </c>
      <c r="F303" s="38"/>
      <c r="G303" s="31">
        <v>3</v>
      </c>
      <c r="H303" s="38"/>
      <c r="I303" s="38"/>
      <c r="J303" s="32"/>
      <c r="K303" s="38"/>
      <c r="L303" s="32"/>
      <c r="M303" s="10"/>
      <c r="N303" s="38"/>
      <c r="O303" s="38"/>
      <c r="P303" s="32"/>
      <c r="Q303" s="32"/>
      <c r="R303" s="32"/>
      <c r="S303" s="38"/>
      <c r="T303" s="32"/>
      <c r="U303" s="1"/>
      <c r="V303" s="28">
        <v>827</v>
      </c>
      <c r="W303" s="28">
        <v>2399</v>
      </c>
      <c r="X303" s="28">
        <v>927</v>
      </c>
      <c r="Y303" s="28">
        <v>0</v>
      </c>
      <c r="Z303" s="28">
        <v>706</v>
      </c>
      <c r="AA303" s="28">
        <v>107</v>
      </c>
      <c r="AB303" s="33"/>
      <c r="AC303" s="1"/>
      <c r="AD303" s="35">
        <f t="shared" ref="AD303:AJ303" si="849">(V303/SUM($V303:$AB303))*100</f>
        <v>16.653242045912204</v>
      </c>
      <c r="AE303" s="35">
        <f t="shared" si="849"/>
        <v>48.308497784937579</v>
      </c>
      <c r="AF303" s="35">
        <f t="shared" si="849"/>
        <v>18.666935159081756</v>
      </c>
      <c r="AG303" s="35">
        <f t="shared" si="849"/>
        <v>0</v>
      </c>
      <c r="AH303" s="35">
        <f t="shared" si="849"/>
        <v>14.216673378977044</v>
      </c>
      <c r="AI303" s="35">
        <f t="shared" si="849"/>
        <v>2.1546516310914217</v>
      </c>
      <c r="AJ303" s="35">
        <f t="shared" si="849"/>
        <v>0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13">
      <c r="A304" s="28" t="s">
        <v>344</v>
      </c>
      <c r="B304" s="62" t="str">
        <f>INDEX([1]Sheet2!$B:$B,MATCH(C304,[1]Sheet2!$A:$A,0))</f>
        <v>E05000153</v>
      </c>
      <c r="C304" s="28" t="s">
        <v>484</v>
      </c>
      <c r="D304" s="49"/>
      <c r="E304" s="30">
        <v>3</v>
      </c>
      <c r="F304" s="38"/>
      <c r="G304" s="31">
        <v>3</v>
      </c>
      <c r="H304" s="38"/>
      <c r="I304" s="38"/>
      <c r="J304" s="32"/>
      <c r="K304" s="38"/>
      <c r="L304" s="32"/>
      <c r="M304" s="10"/>
      <c r="N304" s="31">
        <v>3</v>
      </c>
      <c r="O304" s="38"/>
      <c r="P304" s="32"/>
      <c r="Q304" s="32"/>
      <c r="R304" s="32"/>
      <c r="S304" s="38"/>
      <c r="T304" s="32"/>
      <c r="U304" s="1"/>
      <c r="V304" s="28">
        <v>792</v>
      </c>
      <c r="W304" s="28">
        <v>1351</v>
      </c>
      <c r="X304" s="28">
        <v>241</v>
      </c>
      <c r="Y304" s="28">
        <v>0</v>
      </c>
      <c r="Z304" s="28">
        <v>267</v>
      </c>
      <c r="AA304" s="28">
        <v>0</v>
      </c>
      <c r="AB304" s="28">
        <v>0</v>
      </c>
      <c r="AC304" s="1"/>
      <c r="AD304" s="35">
        <f t="shared" ref="AD304:AJ304" si="850">(V304/SUM($V304:$AB304))*100</f>
        <v>29.875518672199171</v>
      </c>
      <c r="AE304" s="35">
        <f t="shared" si="850"/>
        <v>50.961901169370051</v>
      </c>
      <c r="AF304" s="35">
        <f t="shared" si="850"/>
        <v>9.0909090909090917</v>
      </c>
      <c r="AG304" s="35">
        <f t="shared" si="850"/>
        <v>0</v>
      </c>
      <c r="AH304" s="35">
        <f t="shared" si="850"/>
        <v>10.07167106752169</v>
      </c>
      <c r="AI304" s="35">
        <f t="shared" si="850"/>
        <v>0</v>
      </c>
      <c r="AJ304" s="35">
        <f t="shared" si="850"/>
        <v>0</v>
      </c>
      <c r="AK304" s="1"/>
      <c r="AL304" s="43">
        <f t="shared" ref="AL304:AR304" si="851">AD304-BE304</f>
        <v>-13.156515606519456</v>
      </c>
      <c r="AM304" s="44">
        <f t="shared" si="851"/>
        <v>20.947618369941363</v>
      </c>
      <c r="AN304" s="45">
        <f t="shared" si="851"/>
        <v>3.3369813210662027</v>
      </c>
      <c r="AO304" s="46">
        <f t="shared" si="851"/>
        <v>-10.916139563354417</v>
      </c>
      <c r="AP304" s="47">
        <f t="shared" si="851"/>
        <v>-0.21194452113368634</v>
      </c>
      <c r="AQ304" s="48">
        <f t="shared" si="851"/>
        <v>0</v>
      </c>
      <c r="AR304" s="48">
        <f t="shared" si="851"/>
        <v>0</v>
      </c>
      <c r="AS304" s="1"/>
      <c r="AT304" s="1"/>
      <c r="AU304" s="1"/>
      <c r="AV304" s="1"/>
      <c r="AW304" s="36">
        <v>2109</v>
      </c>
      <c r="AX304" s="36">
        <v>1471</v>
      </c>
      <c r="AY304" s="36">
        <v>282</v>
      </c>
      <c r="AZ304" s="36">
        <v>535</v>
      </c>
      <c r="BA304" s="36">
        <v>504</v>
      </c>
      <c r="BB304" s="36">
        <v>0</v>
      </c>
      <c r="BC304" s="36">
        <v>0</v>
      </c>
      <c r="BD304" s="1"/>
      <c r="BE304" s="35">
        <f t="shared" ref="BE304:BK304" si="852">(AW304/SUM($AW304:$BC304))*100</f>
        <v>43.032034278718626</v>
      </c>
      <c r="BF304" s="35">
        <f t="shared" si="852"/>
        <v>30.014282799428688</v>
      </c>
      <c r="BG304" s="35">
        <f t="shared" si="852"/>
        <v>5.753927769842889</v>
      </c>
      <c r="BH304" s="35">
        <f t="shared" si="852"/>
        <v>10.916139563354417</v>
      </c>
      <c r="BI304" s="35">
        <f t="shared" si="852"/>
        <v>10.283615588655376</v>
      </c>
      <c r="BJ304" s="35">
        <f t="shared" si="852"/>
        <v>0</v>
      </c>
      <c r="BK304" s="35">
        <f t="shared" si="852"/>
        <v>0</v>
      </c>
      <c r="BL304" s="1"/>
    </row>
    <row r="305" spans="1:64" ht="13">
      <c r="A305" s="28" t="s">
        <v>344</v>
      </c>
      <c r="B305" s="62" t="str">
        <f>INDEX([1]Sheet2!$B:$B,MATCH(C305,[1]Sheet2!$A:$A,0))</f>
        <v>E05000156</v>
      </c>
      <c r="C305" s="28" t="s">
        <v>485</v>
      </c>
      <c r="D305" s="49"/>
      <c r="E305" s="30">
        <v>3</v>
      </c>
      <c r="F305" s="31">
        <v>2</v>
      </c>
      <c r="G305" s="38"/>
      <c r="H305" s="38"/>
      <c r="I305" s="38"/>
      <c r="J305" s="32"/>
      <c r="K305" s="38"/>
      <c r="L305" s="32"/>
      <c r="M305" s="10"/>
      <c r="N305" s="31">
        <v>3</v>
      </c>
      <c r="O305" s="38"/>
      <c r="P305" s="32"/>
      <c r="Q305" s="32"/>
      <c r="R305" s="32"/>
      <c r="S305" s="38"/>
      <c r="T305" s="32"/>
      <c r="U305" s="1"/>
      <c r="V305" s="28">
        <v>2025</v>
      </c>
      <c r="W305" s="28">
        <v>613</v>
      </c>
      <c r="X305" s="28">
        <v>207</v>
      </c>
      <c r="Y305" s="28">
        <v>0</v>
      </c>
      <c r="Z305" s="28">
        <v>250</v>
      </c>
      <c r="AA305" s="28">
        <v>0</v>
      </c>
      <c r="AB305" s="28">
        <v>0</v>
      </c>
      <c r="AC305" s="1"/>
      <c r="AD305" s="35">
        <f t="shared" ref="AD305:AJ305" si="853">(V305/SUM($V305:$AB305))*100</f>
        <v>65.428109854604202</v>
      </c>
      <c r="AE305" s="35">
        <f t="shared" si="853"/>
        <v>19.806138933764135</v>
      </c>
      <c r="AF305" s="35">
        <f t="shared" si="853"/>
        <v>6.6882067851373179</v>
      </c>
      <c r="AG305" s="35">
        <f t="shared" si="853"/>
        <v>0</v>
      </c>
      <c r="AH305" s="35">
        <f t="shared" si="853"/>
        <v>8.0775444264943452</v>
      </c>
      <c r="AI305" s="35">
        <f t="shared" si="853"/>
        <v>0</v>
      </c>
      <c r="AJ305" s="35">
        <f t="shared" si="853"/>
        <v>0</v>
      </c>
      <c r="AK305" s="1"/>
      <c r="AL305" s="43">
        <f t="shared" ref="AL305:AR305" si="854">AD305-BE305</f>
        <v>13.318018111484932</v>
      </c>
      <c r="AM305" s="44">
        <f t="shared" si="854"/>
        <v>4.2556802181678055</v>
      </c>
      <c r="AN305" s="45">
        <f t="shared" si="854"/>
        <v>0.47261045486208797</v>
      </c>
      <c r="AO305" s="46">
        <f t="shared" si="854"/>
        <v>-18.417431192660551</v>
      </c>
      <c r="AP305" s="47">
        <f t="shared" si="854"/>
        <v>0.37112240814572139</v>
      </c>
      <c r="AQ305" s="48">
        <f t="shared" si="854"/>
        <v>0</v>
      </c>
      <c r="AR305" s="48">
        <f t="shared" si="854"/>
        <v>0</v>
      </c>
      <c r="AS305" s="1"/>
      <c r="AT305" s="1"/>
      <c r="AU305" s="1"/>
      <c r="AV305" s="1"/>
      <c r="AW305" s="36">
        <v>2272</v>
      </c>
      <c r="AX305" s="36">
        <v>678</v>
      </c>
      <c r="AY305" s="36">
        <v>271</v>
      </c>
      <c r="AZ305" s="36">
        <v>803</v>
      </c>
      <c r="BA305" s="36">
        <v>336</v>
      </c>
      <c r="BB305" s="36">
        <v>0</v>
      </c>
      <c r="BC305" s="36">
        <v>0</v>
      </c>
      <c r="BD305" s="1"/>
      <c r="BE305" s="35">
        <f t="shared" ref="BE305:BK305" si="855">(AW305/SUM($AW305:$BC305))*100</f>
        <v>52.11009174311927</v>
      </c>
      <c r="BF305" s="35">
        <f t="shared" si="855"/>
        <v>15.55045871559633</v>
      </c>
      <c r="BG305" s="35">
        <f t="shared" si="855"/>
        <v>6.21559633027523</v>
      </c>
      <c r="BH305" s="35">
        <f t="shared" si="855"/>
        <v>18.417431192660551</v>
      </c>
      <c r="BI305" s="35">
        <f t="shared" si="855"/>
        <v>7.7064220183486238</v>
      </c>
      <c r="BJ305" s="35">
        <f t="shared" si="855"/>
        <v>0</v>
      </c>
      <c r="BK305" s="35">
        <f t="shared" si="855"/>
        <v>0</v>
      </c>
      <c r="BL305" s="1"/>
    </row>
    <row r="306" spans="1:64" ht="13">
      <c r="A306" s="28" t="s">
        <v>344</v>
      </c>
      <c r="B306" s="62" t="e">
        <f>INDEX([1]Sheet2!$B:$B,MATCH(C306,[1]Sheet2!$A:$A,0))</f>
        <v>#N/A</v>
      </c>
      <c r="C306" s="28" t="s">
        <v>486</v>
      </c>
      <c r="D306" s="49"/>
      <c r="E306" s="30">
        <v>3</v>
      </c>
      <c r="F306" s="38"/>
      <c r="G306" s="31">
        <v>2</v>
      </c>
      <c r="H306" s="38"/>
      <c r="I306" s="38"/>
      <c r="J306" s="32"/>
      <c r="K306" s="38"/>
      <c r="L306" s="32"/>
      <c r="M306" s="10"/>
      <c r="N306" s="38"/>
      <c r="O306" s="38"/>
      <c r="P306" s="32"/>
      <c r="Q306" s="32"/>
      <c r="R306" s="32"/>
      <c r="S306" s="38"/>
      <c r="T306" s="32"/>
      <c r="U306" s="1"/>
      <c r="V306" s="28">
        <v>402</v>
      </c>
      <c r="W306" s="28">
        <v>1209</v>
      </c>
      <c r="X306" s="28">
        <v>0</v>
      </c>
      <c r="Y306" s="28">
        <v>141</v>
      </c>
      <c r="Z306" s="28">
        <v>120</v>
      </c>
      <c r="AA306" s="28">
        <v>0</v>
      </c>
      <c r="AB306" s="28">
        <v>142</v>
      </c>
      <c r="AC306" s="1"/>
      <c r="AD306" s="35">
        <f t="shared" ref="AD306:AJ306" si="856">(V306/SUM($V306:$AB306))*100</f>
        <v>19.960278053624627</v>
      </c>
      <c r="AE306" s="35">
        <f t="shared" si="856"/>
        <v>60.029791459781535</v>
      </c>
      <c r="AF306" s="35">
        <f t="shared" si="856"/>
        <v>0</v>
      </c>
      <c r="AG306" s="35">
        <f t="shared" si="856"/>
        <v>7.0009930486593843</v>
      </c>
      <c r="AH306" s="35">
        <f t="shared" si="856"/>
        <v>5.9582919563058594</v>
      </c>
      <c r="AI306" s="35">
        <f t="shared" si="856"/>
        <v>0</v>
      </c>
      <c r="AJ306" s="35">
        <f t="shared" si="856"/>
        <v>7.0506454816285995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13">
      <c r="A307" s="28" t="s">
        <v>344</v>
      </c>
      <c r="B307" s="62" t="e">
        <f>INDEX([1]Sheet2!$B:$B,MATCH(C307,[1]Sheet2!$A:$A,0))</f>
        <v>#N/A</v>
      </c>
      <c r="C307" s="28" t="s">
        <v>487</v>
      </c>
      <c r="D307" s="49"/>
      <c r="E307" s="30">
        <v>3</v>
      </c>
      <c r="F307" s="38"/>
      <c r="G307" s="31">
        <v>2</v>
      </c>
      <c r="H307" s="38"/>
      <c r="I307" s="38"/>
      <c r="J307" s="32"/>
      <c r="K307" s="38"/>
      <c r="L307" s="32"/>
      <c r="M307" s="10"/>
      <c r="N307" s="38"/>
      <c r="O307" s="38"/>
      <c r="P307" s="32"/>
      <c r="Q307" s="32"/>
      <c r="R307" s="32"/>
      <c r="S307" s="38"/>
      <c r="T307" s="32"/>
      <c r="U307" s="1"/>
      <c r="V307" s="28">
        <v>984</v>
      </c>
      <c r="W307" s="28">
        <v>1306</v>
      </c>
      <c r="X307" s="28">
        <v>0</v>
      </c>
      <c r="Y307" s="28">
        <v>172</v>
      </c>
      <c r="Z307" s="28">
        <v>125</v>
      </c>
      <c r="AA307" s="28">
        <v>0</v>
      </c>
      <c r="AB307" s="33"/>
      <c r="AC307" s="1"/>
      <c r="AD307" s="35">
        <f t="shared" ref="AD307:AJ307" si="857">(V307/SUM($V307:$AB307))*100</f>
        <v>38.036335523772706</v>
      </c>
      <c r="AE307" s="35">
        <f t="shared" si="857"/>
        <v>50.48318515655199</v>
      </c>
      <c r="AF307" s="35">
        <f t="shared" si="857"/>
        <v>0</v>
      </c>
      <c r="AG307" s="35">
        <f t="shared" si="857"/>
        <v>6.6486277541553926</v>
      </c>
      <c r="AH307" s="35">
        <f t="shared" si="857"/>
        <v>4.8318515655199077</v>
      </c>
      <c r="AI307" s="35">
        <f t="shared" si="857"/>
        <v>0</v>
      </c>
      <c r="AJ307" s="35">
        <f t="shared" si="857"/>
        <v>0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13">
      <c r="A308" s="28" t="s">
        <v>344</v>
      </c>
      <c r="B308" s="62" t="e">
        <f>INDEX([1]Sheet2!$B:$B,MATCH(C308,[1]Sheet2!$A:$A,0))</f>
        <v>#N/A</v>
      </c>
      <c r="C308" s="28" t="s">
        <v>488</v>
      </c>
      <c r="D308" s="49"/>
      <c r="E308" s="30">
        <v>3</v>
      </c>
      <c r="F308" s="38"/>
      <c r="G308" s="31">
        <v>2</v>
      </c>
      <c r="H308" s="38"/>
      <c r="I308" s="38"/>
      <c r="J308" s="32"/>
      <c r="K308" s="38"/>
      <c r="L308" s="32"/>
      <c r="M308" s="10"/>
      <c r="N308" s="38"/>
      <c r="O308" s="38"/>
      <c r="P308" s="32"/>
      <c r="Q308" s="32"/>
      <c r="R308" s="32"/>
      <c r="S308" s="38"/>
      <c r="T308" s="32"/>
      <c r="U308" s="1"/>
      <c r="V308" s="28">
        <v>644</v>
      </c>
      <c r="W308" s="28">
        <v>1981</v>
      </c>
      <c r="X308" s="28">
        <v>0</v>
      </c>
      <c r="Y308" s="28">
        <v>0</v>
      </c>
      <c r="Z308" s="28">
        <v>299</v>
      </c>
      <c r="AA308" s="28">
        <v>0</v>
      </c>
      <c r="AB308" s="33"/>
      <c r="AC308" s="1"/>
      <c r="AD308" s="35">
        <f t="shared" ref="AD308:AJ308" si="858">(V308/SUM($V308:$AB308))*100</f>
        <v>22.024623803009575</v>
      </c>
      <c r="AE308" s="35">
        <f t="shared" si="858"/>
        <v>67.749658002735984</v>
      </c>
      <c r="AF308" s="35">
        <f t="shared" si="858"/>
        <v>0</v>
      </c>
      <c r="AG308" s="35">
        <f t="shared" si="858"/>
        <v>0</v>
      </c>
      <c r="AH308" s="35">
        <f t="shared" si="858"/>
        <v>10.225718194254446</v>
      </c>
      <c r="AI308" s="35">
        <f t="shared" si="858"/>
        <v>0</v>
      </c>
      <c r="AJ308" s="35">
        <f t="shared" si="858"/>
        <v>0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13">
      <c r="A309" s="28" t="s">
        <v>344</v>
      </c>
      <c r="B309" s="62" t="e">
        <f>INDEX([1]Sheet2!$B:$B,MATCH(C309,[1]Sheet2!$A:$A,0))</f>
        <v>#N/A</v>
      </c>
      <c r="C309" s="28" t="s">
        <v>489</v>
      </c>
      <c r="D309" s="49"/>
      <c r="E309" s="30">
        <v>3</v>
      </c>
      <c r="F309" s="38"/>
      <c r="G309" s="31">
        <v>2</v>
      </c>
      <c r="H309" s="38"/>
      <c r="I309" s="38"/>
      <c r="J309" s="32"/>
      <c r="K309" s="38"/>
      <c r="L309" s="32"/>
      <c r="M309" s="10"/>
      <c r="N309" s="38"/>
      <c r="O309" s="38"/>
      <c r="P309" s="32"/>
      <c r="Q309" s="32"/>
      <c r="R309" s="32"/>
      <c r="S309" s="38"/>
      <c r="T309" s="32"/>
      <c r="U309" s="1"/>
      <c r="V309" s="28">
        <v>1039</v>
      </c>
      <c r="W309" s="28">
        <v>1730</v>
      </c>
      <c r="X309" s="28">
        <v>159</v>
      </c>
      <c r="Y309" s="28">
        <v>0</v>
      </c>
      <c r="Z309" s="28">
        <v>249</v>
      </c>
      <c r="AA309" s="28">
        <v>0</v>
      </c>
      <c r="AB309" s="33"/>
      <c r="AC309" s="1"/>
      <c r="AD309" s="35">
        <f t="shared" ref="AD309:AJ309" si="859">(V309/SUM($V309:$AB309))*100</f>
        <v>32.703808624488509</v>
      </c>
      <c r="AE309" s="35">
        <f t="shared" si="859"/>
        <v>54.453887315077118</v>
      </c>
      <c r="AF309" s="35">
        <f t="shared" si="859"/>
        <v>5.0047214353163358</v>
      </c>
      <c r="AG309" s="35">
        <f t="shared" si="859"/>
        <v>0</v>
      </c>
      <c r="AH309" s="35">
        <f t="shared" si="859"/>
        <v>7.8375826251180367</v>
      </c>
      <c r="AI309" s="35">
        <f t="shared" si="859"/>
        <v>0</v>
      </c>
      <c r="AJ309" s="35">
        <f t="shared" si="859"/>
        <v>0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13">
      <c r="A310" s="28" t="s">
        <v>344</v>
      </c>
      <c r="B310" s="62" t="e">
        <f>INDEX([1]Sheet2!$B:$B,MATCH(C310,[1]Sheet2!$A:$A,0))</f>
        <v>#N/A</v>
      </c>
      <c r="C310" s="28" t="s">
        <v>490</v>
      </c>
      <c r="D310" s="49"/>
      <c r="E310" s="30">
        <v>3</v>
      </c>
      <c r="F310" s="31">
        <v>2</v>
      </c>
      <c r="G310" s="38"/>
      <c r="H310" s="38"/>
      <c r="I310" s="38"/>
      <c r="J310" s="32"/>
      <c r="K310" s="38"/>
      <c r="L310" s="32"/>
      <c r="M310" s="10"/>
      <c r="N310" s="38"/>
      <c r="O310" s="38"/>
      <c r="P310" s="32"/>
      <c r="Q310" s="32"/>
      <c r="R310" s="32"/>
      <c r="S310" s="38"/>
      <c r="T310" s="32"/>
      <c r="U310" s="1"/>
      <c r="V310" s="28">
        <v>2099</v>
      </c>
      <c r="W310" s="28">
        <v>485</v>
      </c>
      <c r="X310" s="28">
        <v>838</v>
      </c>
      <c r="Y310" s="28">
        <v>129</v>
      </c>
      <c r="Z310" s="28">
        <v>129</v>
      </c>
      <c r="AA310" s="28">
        <v>0</v>
      </c>
      <c r="AB310" s="33"/>
      <c r="AC310" s="1"/>
      <c r="AD310" s="35">
        <f t="shared" ref="AD310:AJ310" si="860">(V310/SUM($V310:$AB310))*100</f>
        <v>57.038043478260867</v>
      </c>
      <c r="AE310" s="35">
        <f t="shared" si="860"/>
        <v>13.179347826086957</v>
      </c>
      <c r="AF310" s="35">
        <f t="shared" si="860"/>
        <v>22.771739130434781</v>
      </c>
      <c r="AG310" s="35">
        <f t="shared" si="860"/>
        <v>3.5054347826086953</v>
      </c>
      <c r="AH310" s="35">
        <f t="shared" si="860"/>
        <v>3.5054347826086953</v>
      </c>
      <c r="AI310" s="35">
        <f t="shared" si="860"/>
        <v>0</v>
      </c>
      <c r="AJ310" s="35">
        <f t="shared" si="860"/>
        <v>0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13">
      <c r="A311" s="28" t="s">
        <v>344</v>
      </c>
      <c r="B311" s="62" t="e">
        <f>INDEX([1]Sheet2!$B:$B,MATCH(C311,[1]Sheet2!$A:$A,0))</f>
        <v>#N/A</v>
      </c>
      <c r="C311" s="28" t="s">
        <v>491</v>
      </c>
      <c r="D311" s="49"/>
      <c r="E311" s="30">
        <v>3</v>
      </c>
      <c r="F311" s="31">
        <v>1</v>
      </c>
      <c r="G311" s="38"/>
      <c r="H311" s="38"/>
      <c r="I311" s="38"/>
      <c r="J311" s="32"/>
      <c r="K311" s="38"/>
      <c r="L311" s="32"/>
      <c r="M311" s="10"/>
      <c r="N311" s="38"/>
      <c r="O311" s="38"/>
      <c r="P311" s="32"/>
      <c r="Q311" s="32"/>
      <c r="R311" s="32"/>
      <c r="S311" s="38"/>
      <c r="T311" s="32"/>
      <c r="U311" s="1"/>
      <c r="V311" s="28">
        <v>1110</v>
      </c>
      <c r="W311" s="28">
        <v>618</v>
      </c>
      <c r="X311" s="28">
        <v>133</v>
      </c>
      <c r="Y311" s="28">
        <v>0</v>
      </c>
      <c r="Z311" s="28">
        <v>126</v>
      </c>
      <c r="AA311" s="28">
        <v>0</v>
      </c>
      <c r="AB311" s="33"/>
      <c r="AC311" s="1"/>
      <c r="AD311" s="35">
        <f t="shared" ref="AD311:AJ311" si="861">(V311/SUM($V311:$AB311))*100</f>
        <v>55.863110216406639</v>
      </c>
      <c r="AE311" s="35">
        <f t="shared" si="861"/>
        <v>31.102164066431808</v>
      </c>
      <c r="AF311" s="35">
        <f t="shared" si="861"/>
        <v>6.6935078007045803</v>
      </c>
      <c r="AG311" s="35">
        <f t="shared" si="861"/>
        <v>0</v>
      </c>
      <c r="AH311" s="35">
        <f t="shared" si="861"/>
        <v>6.3412179164569702</v>
      </c>
      <c r="AI311" s="35">
        <f t="shared" si="861"/>
        <v>0</v>
      </c>
      <c r="AJ311" s="35">
        <f t="shared" si="861"/>
        <v>0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13">
      <c r="A312" s="28" t="s">
        <v>344</v>
      </c>
      <c r="B312" s="62" t="e">
        <f>INDEX([1]Sheet2!$B:$B,MATCH(C312,[1]Sheet2!$A:$A,0))</f>
        <v>#N/A</v>
      </c>
      <c r="C312" s="28" t="s">
        <v>492</v>
      </c>
      <c r="D312" s="49"/>
      <c r="E312" s="30">
        <v>3</v>
      </c>
      <c r="F312" s="31">
        <v>3</v>
      </c>
      <c r="G312" s="38"/>
      <c r="H312" s="38"/>
      <c r="I312" s="38"/>
      <c r="J312" s="32"/>
      <c r="K312" s="38"/>
      <c r="L312" s="32"/>
      <c r="M312" s="10"/>
      <c r="N312" s="38"/>
      <c r="O312" s="38"/>
      <c r="P312" s="32"/>
      <c r="Q312" s="32"/>
      <c r="R312" s="32"/>
      <c r="S312" s="38"/>
      <c r="T312" s="32"/>
      <c r="U312" s="1"/>
      <c r="V312" s="28">
        <v>3028</v>
      </c>
      <c r="W312" s="28">
        <v>953</v>
      </c>
      <c r="X312" s="28">
        <v>377</v>
      </c>
      <c r="Y312" s="28">
        <v>0</v>
      </c>
      <c r="Z312" s="28">
        <v>347</v>
      </c>
      <c r="AA312" s="28">
        <v>379</v>
      </c>
      <c r="AB312" s="33"/>
      <c r="AC312" s="1"/>
      <c r="AD312" s="35">
        <f t="shared" ref="AD312:AJ312" si="862">(V312/SUM($V312:$AB312))*100</f>
        <v>59.559402045633355</v>
      </c>
      <c r="AE312" s="35">
        <f t="shared" si="862"/>
        <v>18.745082612116441</v>
      </c>
      <c r="AF312" s="35">
        <f t="shared" si="862"/>
        <v>7.415420928402833</v>
      </c>
      <c r="AG312" s="35">
        <f t="shared" si="862"/>
        <v>0</v>
      </c>
      <c r="AH312" s="35">
        <f t="shared" si="862"/>
        <v>6.8253343823760817</v>
      </c>
      <c r="AI312" s="35">
        <f t="shared" si="862"/>
        <v>7.4547600314712827</v>
      </c>
      <c r="AJ312" s="35">
        <f t="shared" si="862"/>
        <v>0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13">
      <c r="A313" s="28" t="s">
        <v>344</v>
      </c>
      <c r="B313" s="62" t="e">
        <f>INDEX([1]Sheet2!$B:$B,MATCH(C313,[1]Sheet2!$A:$A,0))</f>
        <v>#N/A</v>
      </c>
      <c r="C313" s="28" t="s">
        <v>493</v>
      </c>
      <c r="D313" s="49"/>
      <c r="E313" s="30">
        <v>3</v>
      </c>
      <c r="F313" s="31">
        <v>2</v>
      </c>
      <c r="G313" s="38"/>
      <c r="H313" s="38"/>
      <c r="I313" s="38"/>
      <c r="J313" s="32"/>
      <c r="K313" s="38"/>
      <c r="L313" s="32"/>
      <c r="M313" s="10"/>
      <c r="N313" s="38"/>
      <c r="O313" s="38"/>
      <c r="P313" s="32"/>
      <c r="Q313" s="32"/>
      <c r="R313" s="32"/>
      <c r="S313" s="38"/>
      <c r="T313" s="32"/>
      <c r="U313" s="1"/>
      <c r="V313" s="28">
        <v>2010</v>
      </c>
      <c r="W313" s="28">
        <v>804</v>
      </c>
      <c r="X313" s="28">
        <v>241</v>
      </c>
      <c r="Y313" s="28">
        <v>0</v>
      </c>
      <c r="Z313" s="28">
        <v>230</v>
      </c>
      <c r="AA313" s="28">
        <v>0</v>
      </c>
      <c r="AB313" s="33"/>
      <c r="AC313" s="1"/>
      <c r="AD313" s="35">
        <f t="shared" ref="AD313:AJ313" si="863">(V313/SUM($V313:$AB313))*100</f>
        <v>61.187214611872143</v>
      </c>
      <c r="AE313" s="35">
        <f t="shared" si="863"/>
        <v>24.474885844748858</v>
      </c>
      <c r="AF313" s="35">
        <f t="shared" si="863"/>
        <v>7.3363774733637737</v>
      </c>
      <c r="AG313" s="35">
        <f t="shared" si="863"/>
        <v>0</v>
      </c>
      <c r="AH313" s="35">
        <f t="shared" si="863"/>
        <v>7.0015220700152199</v>
      </c>
      <c r="AI313" s="35">
        <f t="shared" si="863"/>
        <v>0</v>
      </c>
      <c r="AJ313" s="35">
        <f t="shared" si="863"/>
        <v>0</v>
      </c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13">
      <c r="A314" s="28" t="s">
        <v>344</v>
      </c>
      <c r="B314" s="62" t="str">
        <f>INDEX([1]Sheet2!$B:$B,MATCH(C314,[1]Sheet2!$A:$A,0))</f>
        <v>E05000160</v>
      </c>
      <c r="C314" s="28" t="s">
        <v>494</v>
      </c>
      <c r="D314" s="49"/>
      <c r="E314" s="30">
        <v>3</v>
      </c>
      <c r="F314" s="31">
        <v>3</v>
      </c>
      <c r="G314" s="38"/>
      <c r="H314" s="38"/>
      <c r="I314" s="38"/>
      <c r="J314" s="32"/>
      <c r="K314" s="38"/>
      <c r="L314" s="32"/>
      <c r="M314" s="10"/>
      <c r="N314" s="31">
        <v>3</v>
      </c>
      <c r="O314" s="38"/>
      <c r="P314" s="32"/>
      <c r="Q314" s="32"/>
      <c r="R314" s="32"/>
      <c r="S314" s="38"/>
      <c r="T314" s="32"/>
      <c r="U314" s="1"/>
      <c r="V314" s="28">
        <v>3971</v>
      </c>
      <c r="W314" s="28">
        <v>908</v>
      </c>
      <c r="X314" s="28">
        <v>498</v>
      </c>
      <c r="Y314" s="28">
        <v>0</v>
      </c>
      <c r="Z314" s="28">
        <v>334</v>
      </c>
      <c r="AA314" s="28">
        <v>0</v>
      </c>
      <c r="AB314" s="28">
        <v>0</v>
      </c>
      <c r="AC314" s="1"/>
      <c r="AD314" s="35">
        <f t="shared" ref="AD314:AJ314" si="864">(V314/SUM($V314:$AB314))*100</f>
        <v>69.532481176676583</v>
      </c>
      <c r="AE314" s="35">
        <f t="shared" si="864"/>
        <v>15.899142006653827</v>
      </c>
      <c r="AF314" s="35">
        <f t="shared" si="864"/>
        <v>8.7200140080546316</v>
      </c>
      <c r="AG314" s="35">
        <f t="shared" si="864"/>
        <v>0</v>
      </c>
      <c r="AH314" s="35">
        <f t="shared" si="864"/>
        <v>5.8483628086149535</v>
      </c>
      <c r="AI314" s="35">
        <f t="shared" si="864"/>
        <v>0</v>
      </c>
      <c r="AJ314" s="35">
        <f t="shared" si="864"/>
        <v>0</v>
      </c>
      <c r="AK314" s="1"/>
      <c r="AL314" s="43">
        <f t="shared" ref="AL314:AR314" si="865">AD314-BE314</f>
        <v>13.933307622957578</v>
      </c>
      <c r="AM314" s="44">
        <f t="shared" si="865"/>
        <v>4.1222825025215961</v>
      </c>
      <c r="AN314" s="45">
        <f t="shared" si="865"/>
        <v>3.2241462394595901</v>
      </c>
      <c r="AO314" s="46">
        <f t="shared" si="865"/>
        <v>-18.409090909090907</v>
      </c>
      <c r="AP314" s="47">
        <f t="shared" si="865"/>
        <v>-2.870645455847856</v>
      </c>
      <c r="AQ314" s="48">
        <f t="shared" si="865"/>
        <v>0</v>
      </c>
      <c r="AR314" s="48">
        <f t="shared" si="865"/>
        <v>0</v>
      </c>
      <c r="AS314" s="1"/>
      <c r="AT314" s="1"/>
      <c r="AU314" s="1"/>
      <c r="AV314" s="1"/>
      <c r="AW314" s="36">
        <v>2691</v>
      </c>
      <c r="AX314" s="36">
        <v>570</v>
      </c>
      <c r="AY314" s="36">
        <v>266</v>
      </c>
      <c r="AZ314" s="36">
        <v>891</v>
      </c>
      <c r="BA314" s="36">
        <v>422</v>
      </c>
      <c r="BB314" s="36">
        <v>0</v>
      </c>
      <c r="BC314" s="36">
        <v>0</v>
      </c>
      <c r="BD314" s="1"/>
      <c r="BE314" s="35">
        <f t="shared" ref="BE314:BK314" si="866">(AW314/SUM($AW314:$BC314))*100</f>
        <v>55.599173553719005</v>
      </c>
      <c r="BF314" s="35">
        <f t="shared" si="866"/>
        <v>11.776859504132231</v>
      </c>
      <c r="BG314" s="35">
        <f t="shared" si="866"/>
        <v>5.4958677685950414</v>
      </c>
      <c r="BH314" s="35">
        <f t="shared" si="866"/>
        <v>18.409090909090907</v>
      </c>
      <c r="BI314" s="35">
        <f t="shared" si="866"/>
        <v>8.7190082644628095</v>
      </c>
      <c r="BJ314" s="35">
        <f t="shared" si="866"/>
        <v>0</v>
      </c>
      <c r="BK314" s="35">
        <f t="shared" si="866"/>
        <v>0</v>
      </c>
      <c r="BL314" s="1"/>
    </row>
    <row r="315" spans="1:64" ht="13">
      <c r="A315" s="28" t="s">
        <v>344</v>
      </c>
      <c r="B315" s="62" t="str">
        <f>INDEX([1]Sheet2!$B:$B,MATCH(C315,[1]Sheet2!$A:$A,0))</f>
        <v>E05000161</v>
      </c>
      <c r="C315" s="28" t="s">
        <v>495</v>
      </c>
      <c r="D315" s="49"/>
      <c r="E315" s="30">
        <v>3</v>
      </c>
      <c r="F315" s="38"/>
      <c r="G315" s="31">
        <v>2</v>
      </c>
      <c r="H315" s="38"/>
      <c r="I315" s="38"/>
      <c r="J315" s="32"/>
      <c r="K315" s="38"/>
      <c r="L315" s="32"/>
      <c r="M315" s="10"/>
      <c r="N315" s="38"/>
      <c r="O315" s="31">
        <v>3</v>
      </c>
      <c r="P315" s="32"/>
      <c r="Q315" s="32"/>
      <c r="R315" s="32"/>
      <c r="S315" s="38"/>
      <c r="T315" s="32"/>
      <c r="U315" s="1"/>
      <c r="V315" s="28">
        <v>399</v>
      </c>
      <c r="W315" s="28">
        <v>1606</v>
      </c>
      <c r="X315" s="28">
        <v>0</v>
      </c>
      <c r="Y315" s="28">
        <v>0</v>
      </c>
      <c r="Z315" s="28">
        <v>266</v>
      </c>
      <c r="AA315" s="28">
        <v>0</v>
      </c>
      <c r="AB315" s="28">
        <v>0</v>
      </c>
      <c r="AC315" s="1"/>
      <c r="AD315" s="35">
        <f t="shared" ref="AD315:AJ315" si="867">(V315/SUM($V315:$AB315))*100</f>
        <v>17.569352708058126</v>
      </c>
      <c r="AE315" s="35">
        <f t="shared" si="867"/>
        <v>70.717745486569797</v>
      </c>
      <c r="AF315" s="35">
        <f t="shared" si="867"/>
        <v>0</v>
      </c>
      <c r="AG315" s="35">
        <f t="shared" si="867"/>
        <v>0</v>
      </c>
      <c r="AH315" s="35">
        <f t="shared" si="867"/>
        <v>11.712901805372084</v>
      </c>
      <c r="AI315" s="35">
        <f t="shared" si="867"/>
        <v>0</v>
      </c>
      <c r="AJ315" s="35">
        <f t="shared" si="867"/>
        <v>0</v>
      </c>
      <c r="AK315" s="1"/>
      <c r="AL315" s="43">
        <f t="shared" ref="AL315:AR315" si="868">AD315-BE315</f>
        <v>3.9533926083075031</v>
      </c>
      <c r="AM315" s="44">
        <f t="shared" si="868"/>
        <v>18.697795361881525</v>
      </c>
      <c r="AN315" s="45">
        <f t="shared" si="868"/>
        <v>-5.9850374064837908</v>
      </c>
      <c r="AO315" s="46">
        <f t="shared" si="868"/>
        <v>-12.568578553615961</v>
      </c>
      <c r="AP315" s="47">
        <f t="shared" si="868"/>
        <v>3.2091611569930318</v>
      </c>
      <c r="AQ315" s="48">
        <f t="shared" si="868"/>
        <v>-3.192019950124688</v>
      </c>
      <c r="AR315" s="48">
        <f t="shared" si="868"/>
        <v>-4.1147132169576057</v>
      </c>
      <c r="AS315" s="1"/>
      <c r="AT315" s="1"/>
      <c r="AU315" s="1"/>
      <c r="AV315" s="1"/>
      <c r="AW315" s="36">
        <v>546</v>
      </c>
      <c r="AX315" s="36">
        <v>2086</v>
      </c>
      <c r="AY315" s="36">
        <v>240</v>
      </c>
      <c r="AZ315" s="36">
        <v>504</v>
      </c>
      <c r="BA315" s="36">
        <v>341</v>
      </c>
      <c r="BB315" s="36">
        <v>128</v>
      </c>
      <c r="BC315" s="36">
        <f>88+77</f>
        <v>165</v>
      </c>
      <c r="BD315" s="1"/>
      <c r="BE315" s="35">
        <f t="shared" ref="BE315:BK315" si="869">(AW315/SUM($AW315:$BC315))*100</f>
        <v>13.615960099750623</v>
      </c>
      <c r="BF315" s="35">
        <f t="shared" si="869"/>
        <v>52.019950124688272</v>
      </c>
      <c r="BG315" s="35">
        <f t="shared" si="869"/>
        <v>5.9850374064837908</v>
      </c>
      <c r="BH315" s="35">
        <f t="shared" si="869"/>
        <v>12.568578553615961</v>
      </c>
      <c r="BI315" s="35">
        <f t="shared" si="869"/>
        <v>8.5037406483790523</v>
      </c>
      <c r="BJ315" s="35">
        <f t="shared" si="869"/>
        <v>3.192019950124688</v>
      </c>
      <c r="BK315" s="35">
        <f t="shared" si="869"/>
        <v>4.1147132169576057</v>
      </c>
      <c r="BL315" s="1"/>
    </row>
    <row r="316" spans="1:64" ht="13">
      <c r="A316" s="28" t="s">
        <v>344</v>
      </c>
      <c r="B316" s="62" t="e">
        <f>INDEX([1]Sheet2!$B:$B,MATCH(C316,[1]Sheet2!$A:$A,0))</f>
        <v>#N/A</v>
      </c>
      <c r="C316" s="28" t="s">
        <v>496</v>
      </c>
      <c r="D316" s="49"/>
      <c r="E316" s="30">
        <v>3</v>
      </c>
      <c r="F316" s="31">
        <v>2</v>
      </c>
      <c r="G316" s="38"/>
      <c r="H316" s="38"/>
      <c r="I316" s="38"/>
      <c r="J316" s="32"/>
      <c r="K316" s="38"/>
      <c r="L316" s="32"/>
      <c r="M316" s="10"/>
      <c r="N316" s="38"/>
      <c r="O316" s="38"/>
      <c r="P316" s="32"/>
      <c r="Q316" s="32"/>
      <c r="R316" s="32"/>
      <c r="S316" s="38"/>
      <c r="T316" s="32"/>
      <c r="U316" s="1"/>
      <c r="V316" s="28">
        <v>2095</v>
      </c>
      <c r="W316" s="28">
        <v>917</v>
      </c>
      <c r="X316" s="28">
        <v>271</v>
      </c>
      <c r="Y316" s="28">
        <v>127</v>
      </c>
      <c r="Z316" s="28">
        <v>278</v>
      </c>
      <c r="AA316" s="28">
        <v>0</v>
      </c>
      <c r="AB316" s="33"/>
      <c r="AC316" s="1"/>
      <c r="AD316" s="35">
        <f t="shared" ref="AD316:AJ316" si="870">(V316/SUM($V316:$AB316))*100</f>
        <v>56.805856832971799</v>
      </c>
      <c r="AE316" s="35">
        <f t="shared" si="870"/>
        <v>24.864425162689805</v>
      </c>
      <c r="AF316" s="35">
        <f t="shared" si="870"/>
        <v>7.3481561822125814</v>
      </c>
      <c r="AG316" s="35">
        <f t="shared" si="870"/>
        <v>3.4436008676789589</v>
      </c>
      <c r="AH316" s="35">
        <f t="shared" si="870"/>
        <v>7.537960954446854</v>
      </c>
      <c r="AI316" s="35">
        <f t="shared" si="870"/>
        <v>0</v>
      </c>
      <c r="AJ316" s="35">
        <f t="shared" si="870"/>
        <v>0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13">
      <c r="A317" s="28" t="s">
        <v>344</v>
      </c>
      <c r="B317" s="62" t="e">
        <f>INDEX([1]Sheet2!$B:$B,MATCH(C317,[1]Sheet2!$A:$A,0))</f>
        <v>#N/A</v>
      </c>
      <c r="C317" s="28" t="s">
        <v>497</v>
      </c>
      <c r="D317" s="49"/>
      <c r="E317" s="30">
        <v>3</v>
      </c>
      <c r="F317" s="31">
        <v>2</v>
      </c>
      <c r="G317" s="38"/>
      <c r="H317" s="38"/>
      <c r="I317" s="38"/>
      <c r="J317" s="32"/>
      <c r="K317" s="38"/>
      <c r="L317" s="32"/>
      <c r="M317" s="10"/>
      <c r="N317" s="38"/>
      <c r="O317" s="38"/>
      <c r="P317" s="32"/>
      <c r="Q317" s="32"/>
      <c r="R317" s="32"/>
      <c r="S317" s="38"/>
      <c r="T317" s="32"/>
      <c r="U317" s="1"/>
      <c r="V317" s="28">
        <v>1982</v>
      </c>
      <c r="W317" s="28">
        <v>649</v>
      </c>
      <c r="X317" s="28">
        <v>178</v>
      </c>
      <c r="Y317" s="28">
        <v>176</v>
      </c>
      <c r="Z317" s="28">
        <v>228</v>
      </c>
      <c r="AA317" s="28">
        <v>0</v>
      </c>
      <c r="AB317" s="33"/>
      <c r="AC317" s="1"/>
      <c r="AD317" s="35">
        <f t="shared" ref="AD317:AJ317" si="871">(V317/SUM($V317:$AB317))*100</f>
        <v>61.686896981014627</v>
      </c>
      <c r="AE317" s="35">
        <f t="shared" si="871"/>
        <v>20.199190787426083</v>
      </c>
      <c r="AF317" s="35">
        <f t="shared" si="871"/>
        <v>5.5399937752878925</v>
      </c>
      <c r="AG317" s="35">
        <f t="shared" si="871"/>
        <v>5.4777466542172419</v>
      </c>
      <c r="AH317" s="35">
        <f t="shared" si="871"/>
        <v>7.0961718020541547</v>
      </c>
      <c r="AI317" s="35">
        <f t="shared" si="871"/>
        <v>0</v>
      </c>
      <c r="AJ317" s="35">
        <f t="shared" si="871"/>
        <v>0</v>
      </c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13">
      <c r="A318" s="28" t="s">
        <v>344</v>
      </c>
      <c r="B318" s="62" t="e">
        <f>INDEX([1]Sheet2!$B:$B,MATCH(C318,[1]Sheet2!$A:$A,0))</f>
        <v>#N/A</v>
      </c>
      <c r="C318" s="28" t="s">
        <v>498</v>
      </c>
      <c r="D318" s="49"/>
      <c r="E318" s="30">
        <v>3</v>
      </c>
      <c r="F318" s="31">
        <v>3</v>
      </c>
      <c r="G318" s="38"/>
      <c r="H318" s="38"/>
      <c r="I318" s="38"/>
      <c r="J318" s="32"/>
      <c r="K318" s="38"/>
      <c r="L318" s="32"/>
      <c r="M318" s="10"/>
      <c r="N318" s="38"/>
      <c r="O318" s="38"/>
      <c r="P318" s="32"/>
      <c r="Q318" s="32"/>
      <c r="R318" s="32"/>
      <c r="S318" s="38"/>
      <c r="T318" s="32"/>
      <c r="U318" s="1"/>
      <c r="V318" s="28">
        <v>2748</v>
      </c>
      <c r="W318" s="28">
        <v>1900</v>
      </c>
      <c r="X318" s="28">
        <v>0</v>
      </c>
      <c r="Y318" s="28">
        <v>0</v>
      </c>
      <c r="Z318" s="28">
        <v>388</v>
      </c>
      <c r="AA318" s="28">
        <v>0</v>
      </c>
      <c r="AB318" s="33"/>
      <c r="AC318" s="1"/>
      <c r="AD318" s="35">
        <f t="shared" ref="AD318:AJ318" si="872">(V318/SUM($V318:$AB318))*100</f>
        <v>54.567116759332798</v>
      </c>
      <c r="AE318" s="35">
        <f t="shared" si="872"/>
        <v>37.728355837966646</v>
      </c>
      <c r="AF318" s="35">
        <f t="shared" si="872"/>
        <v>0</v>
      </c>
      <c r="AG318" s="35">
        <f t="shared" si="872"/>
        <v>0</v>
      </c>
      <c r="AH318" s="35">
        <f t="shared" si="872"/>
        <v>7.7045274027005561</v>
      </c>
      <c r="AI318" s="35">
        <f t="shared" si="872"/>
        <v>0</v>
      </c>
      <c r="AJ318" s="35">
        <f t="shared" si="872"/>
        <v>0</v>
      </c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13">
      <c r="A319" s="28" t="s">
        <v>344</v>
      </c>
      <c r="B319" s="62" t="str">
        <f>INDEX([1]Sheet2!$B:$B,MATCH(C319,[1]Sheet2!$A:$A,0))</f>
        <v>E05001297</v>
      </c>
      <c r="C319" s="28" t="s">
        <v>499</v>
      </c>
      <c r="D319" s="49"/>
      <c r="E319" s="30">
        <v>3</v>
      </c>
      <c r="F319" s="31">
        <v>2</v>
      </c>
      <c r="G319" s="38"/>
      <c r="H319" s="38"/>
      <c r="I319" s="38"/>
      <c r="J319" s="32"/>
      <c r="K319" s="38"/>
      <c r="L319" s="32"/>
      <c r="M319" s="10"/>
      <c r="N319" s="38"/>
      <c r="O319" s="38"/>
      <c r="P319" s="32"/>
      <c r="Q319" s="32"/>
      <c r="R319" s="32"/>
      <c r="S319" s="38"/>
      <c r="T319" s="32"/>
      <c r="U319" s="1"/>
      <c r="V319" s="28">
        <v>1869</v>
      </c>
      <c r="W319" s="28">
        <v>1150</v>
      </c>
      <c r="X319" s="28">
        <v>155</v>
      </c>
      <c r="Y319" s="28">
        <v>143</v>
      </c>
      <c r="Z319" s="28">
        <v>275</v>
      </c>
      <c r="AA319" s="28">
        <v>0</v>
      </c>
      <c r="AB319" s="33"/>
      <c r="AC319" s="1"/>
      <c r="AD319" s="35">
        <f t="shared" ref="AD319:AJ319" si="873">(V319/SUM($V319:$AB319))*100</f>
        <v>52.032293986636965</v>
      </c>
      <c r="AE319" s="35">
        <f t="shared" si="873"/>
        <v>32.01559020044543</v>
      </c>
      <c r="AF319" s="35">
        <f t="shared" si="873"/>
        <v>4.315144766146993</v>
      </c>
      <c r="AG319" s="35">
        <f t="shared" si="873"/>
        <v>3.9810690423162582</v>
      </c>
      <c r="AH319" s="35">
        <f t="shared" si="873"/>
        <v>7.6559020044543429</v>
      </c>
      <c r="AI319" s="35">
        <f t="shared" si="873"/>
        <v>0</v>
      </c>
      <c r="AJ319" s="35">
        <f t="shared" si="873"/>
        <v>0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13">
      <c r="A320" s="28" t="s">
        <v>344</v>
      </c>
      <c r="B320" s="62" t="e">
        <f>INDEX([1]Sheet2!$B:$B,MATCH(C320,[1]Sheet2!$A:$A,0))</f>
        <v>#N/A</v>
      </c>
      <c r="C320" s="28" t="s">
        <v>500</v>
      </c>
      <c r="D320" s="49"/>
      <c r="E320" s="30">
        <v>3</v>
      </c>
      <c r="F320" s="31">
        <v>3</v>
      </c>
      <c r="G320" s="38"/>
      <c r="H320" s="38"/>
      <c r="I320" s="38"/>
      <c r="J320" s="32"/>
      <c r="K320" s="38"/>
      <c r="L320" s="32"/>
      <c r="M320" s="10"/>
      <c r="N320" s="38"/>
      <c r="O320" s="38"/>
      <c r="P320" s="32"/>
      <c r="Q320" s="32"/>
      <c r="R320" s="32"/>
      <c r="S320" s="38"/>
      <c r="T320" s="32"/>
      <c r="U320" s="1"/>
      <c r="V320" s="28">
        <v>2345</v>
      </c>
      <c r="W320" s="28">
        <v>1633</v>
      </c>
      <c r="X320" s="28">
        <v>438</v>
      </c>
      <c r="Y320" s="28">
        <v>0</v>
      </c>
      <c r="Z320" s="28">
        <v>442</v>
      </c>
      <c r="AA320" s="28">
        <v>104</v>
      </c>
      <c r="AB320" s="33"/>
      <c r="AC320" s="1"/>
      <c r="AD320" s="35">
        <f t="shared" ref="AD320:AJ320" si="874">(V320/SUM($V320:$AB320))*100</f>
        <v>47.259169689641276</v>
      </c>
      <c r="AE320" s="35">
        <f t="shared" si="874"/>
        <v>32.910116888351467</v>
      </c>
      <c r="AF320" s="35">
        <f t="shared" si="874"/>
        <v>8.827085852478838</v>
      </c>
      <c r="AG320" s="35">
        <f t="shared" si="874"/>
        <v>0</v>
      </c>
      <c r="AH320" s="35">
        <f t="shared" si="874"/>
        <v>8.9076985086658613</v>
      </c>
      <c r="AI320" s="35">
        <f t="shared" si="874"/>
        <v>2.0959290608625554</v>
      </c>
      <c r="AJ320" s="35">
        <f t="shared" si="874"/>
        <v>0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13">
      <c r="A321" s="28" t="s">
        <v>344</v>
      </c>
      <c r="B321" s="62" t="str">
        <f>INDEX([1]Sheet2!$B:$B,MATCH(C321,[1]Sheet2!$A:$A,0))</f>
        <v>E05000164</v>
      </c>
      <c r="C321" s="28" t="s">
        <v>501</v>
      </c>
      <c r="D321" s="49"/>
      <c r="E321" s="30">
        <v>3</v>
      </c>
      <c r="F321" s="38"/>
      <c r="G321" s="31">
        <v>3</v>
      </c>
      <c r="H321" s="38"/>
      <c r="I321" s="38"/>
      <c r="J321" s="32"/>
      <c r="K321" s="38"/>
      <c r="L321" s="32"/>
      <c r="M321" s="10"/>
      <c r="N321" s="38"/>
      <c r="O321" s="31">
        <v>3</v>
      </c>
      <c r="P321" s="32"/>
      <c r="Q321" s="32"/>
      <c r="R321" s="32"/>
      <c r="S321" s="38"/>
      <c r="T321" s="32"/>
      <c r="U321" s="1"/>
      <c r="V321" s="28">
        <v>593</v>
      </c>
      <c r="W321" s="28">
        <v>2363</v>
      </c>
      <c r="X321" s="28">
        <v>262</v>
      </c>
      <c r="Y321" s="28">
        <v>0</v>
      </c>
      <c r="Z321" s="28">
        <v>305</v>
      </c>
      <c r="AA321" s="28">
        <v>0</v>
      </c>
      <c r="AB321" s="28">
        <v>0</v>
      </c>
      <c r="AC321" s="1"/>
      <c r="AD321" s="35">
        <f t="shared" ref="AD321:AJ321" si="875">(V321/SUM($V321:$AB321))*100</f>
        <v>16.832245245529379</v>
      </c>
      <c r="AE321" s="35">
        <f t="shared" si="875"/>
        <v>67.073516889015039</v>
      </c>
      <c r="AF321" s="35">
        <f t="shared" si="875"/>
        <v>7.4368435992052229</v>
      </c>
      <c r="AG321" s="35">
        <f t="shared" si="875"/>
        <v>0</v>
      </c>
      <c r="AH321" s="35">
        <f t="shared" si="875"/>
        <v>8.6573942662503551</v>
      </c>
      <c r="AI321" s="35">
        <f t="shared" si="875"/>
        <v>0</v>
      </c>
      <c r="AJ321" s="35">
        <f t="shared" si="875"/>
        <v>0</v>
      </c>
      <c r="AK321" s="1"/>
      <c r="AL321" s="43">
        <f t="shared" ref="AL321:AR321" si="876">AD321-BE321</f>
        <v>-3.3677547544706243</v>
      </c>
      <c r="AM321" s="44">
        <f t="shared" si="876"/>
        <v>15.895739111237262</v>
      </c>
      <c r="AN321" s="45">
        <f t="shared" si="876"/>
        <v>0.4590658214274459</v>
      </c>
      <c r="AO321" s="46">
        <f t="shared" si="876"/>
        <v>-10.666666666666668</v>
      </c>
      <c r="AP321" s="47">
        <f t="shared" si="876"/>
        <v>-2.3203835115274227</v>
      </c>
      <c r="AQ321" s="48">
        <f t="shared" si="876"/>
        <v>0</v>
      </c>
      <c r="AR321" s="48">
        <f t="shared" si="876"/>
        <v>0</v>
      </c>
      <c r="AS321" s="1"/>
      <c r="AT321" s="1"/>
      <c r="AU321" s="1"/>
      <c r="AV321" s="1"/>
      <c r="AW321" s="36">
        <v>909</v>
      </c>
      <c r="AX321" s="36">
        <v>2303</v>
      </c>
      <c r="AY321" s="36">
        <v>314</v>
      </c>
      <c r="AZ321" s="36">
        <v>480</v>
      </c>
      <c r="BA321" s="36">
        <v>494</v>
      </c>
      <c r="BB321" s="36">
        <v>0</v>
      </c>
      <c r="BC321" s="36">
        <v>0</v>
      </c>
      <c r="BD321" s="1"/>
      <c r="BE321" s="35">
        <f t="shared" ref="BE321:BK321" si="877">(AW321/SUM($AW321:$BC321))*100</f>
        <v>20.200000000000003</v>
      </c>
      <c r="BF321" s="35">
        <f t="shared" si="877"/>
        <v>51.177777777777777</v>
      </c>
      <c r="BG321" s="35">
        <f t="shared" si="877"/>
        <v>6.977777777777777</v>
      </c>
      <c r="BH321" s="35">
        <f t="shared" si="877"/>
        <v>10.666666666666668</v>
      </c>
      <c r="BI321" s="35">
        <f t="shared" si="877"/>
        <v>10.977777777777778</v>
      </c>
      <c r="BJ321" s="35">
        <f t="shared" si="877"/>
        <v>0</v>
      </c>
      <c r="BK321" s="35">
        <f t="shared" si="877"/>
        <v>0</v>
      </c>
      <c r="BL321" s="1"/>
    </row>
    <row r="322" spans="1:64" ht="13">
      <c r="A322" s="28" t="s">
        <v>344</v>
      </c>
      <c r="B322" s="62" t="str">
        <f>INDEX([1]Sheet2!$B:$B,MATCH(C322,[1]Sheet2!$A:$A,0))</f>
        <v>E05000165</v>
      </c>
      <c r="C322" s="28" t="s">
        <v>502</v>
      </c>
      <c r="D322" s="49"/>
      <c r="E322" s="30">
        <v>3</v>
      </c>
      <c r="F322" s="38"/>
      <c r="G322" s="31">
        <v>3</v>
      </c>
      <c r="H322" s="38"/>
      <c r="I322" s="38"/>
      <c r="J322" s="32"/>
      <c r="K322" s="38"/>
      <c r="L322" s="32"/>
      <c r="M322" s="10"/>
      <c r="N322" s="38"/>
      <c r="O322" s="31">
        <v>3</v>
      </c>
      <c r="P322" s="32"/>
      <c r="Q322" s="32"/>
      <c r="R322" s="32"/>
      <c r="S322" s="38"/>
      <c r="T322" s="32"/>
      <c r="U322" s="1"/>
      <c r="V322" s="28">
        <v>670</v>
      </c>
      <c r="W322" s="28">
        <v>2991</v>
      </c>
      <c r="X322" s="28">
        <v>271</v>
      </c>
      <c r="Y322" s="28">
        <v>0</v>
      </c>
      <c r="Z322" s="28">
        <v>374</v>
      </c>
      <c r="AA322" s="28">
        <v>0</v>
      </c>
      <c r="AB322" s="28">
        <v>144</v>
      </c>
      <c r="AC322" s="1"/>
      <c r="AD322" s="35">
        <f t="shared" ref="AD322:AJ322" si="878">(V322/SUM($V322:$AB322))*100</f>
        <v>15.056179775280897</v>
      </c>
      <c r="AE322" s="35">
        <f t="shared" si="878"/>
        <v>67.213483146067418</v>
      </c>
      <c r="AF322" s="35">
        <f t="shared" si="878"/>
        <v>6.0898876404494384</v>
      </c>
      <c r="AG322" s="35">
        <f t="shared" si="878"/>
        <v>0</v>
      </c>
      <c r="AH322" s="35">
        <f t="shared" si="878"/>
        <v>8.404494382022472</v>
      </c>
      <c r="AI322" s="35">
        <f t="shared" si="878"/>
        <v>0</v>
      </c>
      <c r="AJ322" s="35">
        <f t="shared" si="878"/>
        <v>3.2359550561797756</v>
      </c>
      <c r="AK322" s="1"/>
      <c r="AL322" s="43">
        <f t="shared" ref="AL322:AR322" si="879">AD322-BE322</f>
        <v>1.559399190833151</v>
      </c>
      <c r="AM322" s="44">
        <f t="shared" si="879"/>
        <v>9.2640032055027746</v>
      </c>
      <c r="AN322" s="45">
        <f t="shared" si="879"/>
        <v>2.0780005676411175</v>
      </c>
      <c r="AO322" s="46">
        <f t="shared" si="879"/>
        <v>-9.7077761267954443</v>
      </c>
      <c r="AP322" s="47">
        <f t="shared" si="879"/>
        <v>8.3543416197807474E-2</v>
      </c>
      <c r="AQ322" s="48">
        <f t="shared" si="879"/>
        <v>-4.2347696879643388</v>
      </c>
      <c r="AR322" s="48">
        <f t="shared" si="879"/>
        <v>0.9575994345849268</v>
      </c>
      <c r="AS322" s="1"/>
      <c r="AT322" s="1"/>
      <c r="AU322" s="1"/>
      <c r="AV322" s="1"/>
      <c r="AW322" s="36">
        <v>545</v>
      </c>
      <c r="AX322" s="36">
        <v>2340</v>
      </c>
      <c r="AY322" s="36">
        <v>162</v>
      </c>
      <c r="AZ322" s="36">
        <v>392</v>
      </c>
      <c r="BA322" s="36">
        <v>336</v>
      </c>
      <c r="BB322" s="36">
        <v>171</v>
      </c>
      <c r="BC322" s="36">
        <v>92</v>
      </c>
      <c r="BD322" s="1"/>
      <c r="BE322" s="35">
        <f t="shared" ref="BE322:BK322" si="880">(AW322/SUM($AW322:$BC322))*100</f>
        <v>13.496780584447746</v>
      </c>
      <c r="BF322" s="35">
        <f t="shared" si="880"/>
        <v>57.949479940564643</v>
      </c>
      <c r="BG322" s="35">
        <f t="shared" si="880"/>
        <v>4.0118870728083209</v>
      </c>
      <c r="BH322" s="35">
        <f t="shared" si="880"/>
        <v>9.7077761267954443</v>
      </c>
      <c r="BI322" s="35">
        <f t="shared" si="880"/>
        <v>8.3209509658246645</v>
      </c>
      <c r="BJ322" s="35">
        <f t="shared" si="880"/>
        <v>4.2347696879643388</v>
      </c>
      <c r="BK322" s="35">
        <f t="shared" si="880"/>
        <v>2.2783556215948488</v>
      </c>
      <c r="BL322" s="1"/>
    </row>
    <row r="323" spans="1:64" ht="13">
      <c r="A323" s="28" t="s">
        <v>344</v>
      </c>
      <c r="B323" s="62" t="str">
        <f>INDEX([1]Sheet2!$B:$B,MATCH(C323,[1]Sheet2!$A:$A,0))</f>
        <v>E05000167</v>
      </c>
      <c r="C323" s="28" t="s">
        <v>503</v>
      </c>
      <c r="D323" s="49"/>
      <c r="E323" s="30">
        <v>3</v>
      </c>
      <c r="F323" s="38"/>
      <c r="G323" s="31">
        <v>3</v>
      </c>
      <c r="H323" s="38"/>
      <c r="I323" s="38"/>
      <c r="J323" s="32"/>
      <c r="K323" s="38"/>
      <c r="L323" s="32"/>
      <c r="M323" s="10"/>
      <c r="N323" s="38"/>
      <c r="O323" s="31">
        <v>3</v>
      </c>
      <c r="P323" s="32"/>
      <c r="Q323" s="32"/>
      <c r="R323" s="32"/>
      <c r="S323" s="38"/>
      <c r="T323" s="32"/>
      <c r="U323" s="1"/>
      <c r="V323" s="28">
        <v>1683</v>
      </c>
      <c r="W323" s="28">
        <v>2209</v>
      </c>
      <c r="X323" s="28">
        <v>188</v>
      </c>
      <c r="Y323" s="28">
        <v>0</v>
      </c>
      <c r="Z323" s="28">
        <v>357</v>
      </c>
      <c r="AA323" s="28">
        <v>0</v>
      </c>
      <c r="AB323" s="28">
        <v>63</v>
      </c>
      <c r="AC323" s="1"/>
      <c r="AD323" s="35">
        <f t="shared" ref="AD323:AJ323" si="881">(V323/SUM($V323:$AB323))*100</f>
        <v>37.4</v>
      </c>
      <c r="AE323" s="35">
        <f t="shared" si="881"/>
        <v>49.088888888888889</v>
      </c>
      <c r="AF323" s="35">
        <f t="shared" si="881"/>
        <v>4.1777777777777771</v>
      </c>
      <c r="AG323" s="35">
        <f t="shared" si="881"/>
        <v>0</v>
      </c>
      <c r="AH323" s="35">
        <f t="shared" si="881"/>
        <v>7.9333333333333336</v>
      </c>
      <c r="AI323" s="35">
        <f t="shared" si="881"/>
        <v>0</v>
      </c>
      <c r="AJ323" s="35">
        <f t="shared" si="881"/>
        <v>1.4000000000000001</v>
      </c>
      <c r="AK323" s="1"/>
      <c r="AL323" s="43">
        <f t="shared" ref="AL323:AR323" si="882">AD323-BE323</f>
        <v>0.93892821031344909</v>
      </c>
      <c r="AM323" s="44">
        <f t="shared" si="882"/>
        <v>9.3517806987978886</v>
      </c>
      <c r="AN323" s="45">
        <f t="shared" si="882"/>
        <v>0.19395573531063892</v>
      </c>
      <c r="AO323" s="46">
        <f t="shared" si="882"/>
        <v>-11.830131445904954</v>
      </c>
      <c r="AP323" s="47">
        <f t="shared" si="882"/>
        <v>1.3812605325244363</v>
      </c>
      <c r="AQ323" s="48">
        <f t="shared" si="882"/>
        <v>0</v>
      </c>
      <c r="AR323" s="48">
        <f t="shared" si="882"/>
        <v>-3.5793731041455779E-2</v>
      </c>
      <c r="AS323" s="1"/>
      <c r="AT323" s="1"/>
      <c r="AU323" s="1"/>
      <c r="AV323" s="1"/>
      <c r="AW323" s="36">
        <v>1803</v>
      </c>
      <c r="AX323" s="36">
        <v>1965</v>
      </c>
      <c r="AY323" s="36">
        <v>197</v>
      </c>
      <c r="AZ323" s="36">
        <v>585</v>
      </c>
      <c r="BA323" s="36">
        <v>324</v>
      </c>
      <c r="BB323" s="36">
        <v>0</v>
      </c>
      <c r="BC323" s="36">
        <v>71</v>
      </c>
      <c r="BD323" s="1"/>
      <c r="BE323" s="35">
        <f t="shared" ref="BE323:BK323" si="883">(AW323/SUM($AW323:$BC323))*100</f>
        <v>36.461071789686549</v>
      </c>
      <c r="BF323" s="35">
        <f t="shared" si="883"/>
        <v>39.737108190091</v>
      </c>
      <c r="BG323" s="35">
        <f t="shared" si="883"/>
        <v>3.9838220424671382</v>
      </c>
      <c r="BH323" s="35">
        <f t="shared" si="883"/>
        <v>11.830131445904954</v>
      </c>
      <c r="BI323" s="35">
        <f t="shared" si="883"/>
        <v>6.5520728008088973</v>
      </c>
      <c r="BJ323" s="35">
        <f t="shared" si="883"/>
        <v>0</v>
      </c>
      <c r="BK323" s="35">
        <f t="shared" si="883"/>
        <v>1.4357937310414559</v>
      </c>
      <c r="BL323" s="1"/>
    </row>
    <row r="324" spans="1:64" ht="13">
      <c r="A324" s="28" t="s">
        <v>344</v>
      </c>
      <c r="B324" s="62" t="str">
        <f>INDEX([1]Sheet2!$B:$B,MATCH(C324,[1]Sheet2!$A:$A,0))</f>
        <v>E05000168</v>
      </c>
      <c r="C324" s="28" t="s">
        <v>504</v>
      </c>
      <c r="D324" s="49"/>
      <c r="E324" s="30">
        <v>3</v>
      </c>
      <c r="F324" s="38"/>
      <c r="G324" s="31">
        <v>3</v>
      </c>
      <c r="H324" s="38"/>
      <c r="I324" s="38"/>
      <c r="J324" s="32"/>
      <c r="K324" s="38"/>
      <c r="L324" s="32"/>
      <c r="M324" s="10"/>
      <c r="N324" s="38"/>
      <c r="O324" s="31">
        <v>3</v>
      </c>
      <c r="P324" s="32"/>
      <c r="Q324" s="32"/>
      <c r="R324" s="32"/>
      <c r="S324" s="38"/>
      <c r="T324" s="32"/>
      <c r="U324" s="1"/>
      <c r="V324" s="28">
        <v>653</v>
      </c>
      <c r="W324" s="28">
        <v>2978</v>
      </c>
      <c r="X324" s="28">
        <v>0</v>
      </c>
      <c r="Y324" s="28">
        <v>0</v>
      </c>
      <c r="Z324" s="28">
        <v>364</v>
      </c>
      <c r="AA324" s="28">
        <v>0</v>
      </c>
      <c r="AB324" s="28">
        <v>0</v>
      </c>
      <c r="AC324" s="1"/>
      <c r="AD324" s="35">
        <f t="shared" ref="AD324:AJ324" si="884">(V324/SUM($V324:$AB324))*100</f>
        <v>16.345431789737173</v>
      </c>
      <c r="AE324" s="35">
        <f t="shared" si="884"/>
        <v>74.543178973717147</v>
      </c>
      <c r="AF324" s="35">
        <f t="shared" si="884"/>
        <v>0</v>
      </c>
      <c r="AG324" s="35">
        <f t="shared" si="884"/>
        <v>0</v>
      </c>
      <c r="AH324" s="35">
        <f t="shared" si="884"/>
        <v>9.1113892365456817</v>
      </c>
      <c r="AI324" s="35">
        <f t="shared" si="884"/>
        <v>0</v>
      </c>
      <c r="AJ324" s="35">
        <f t="shared" si="884"/>
        <v>0</v>
      </c>
      <c r="AK324" s="1"/>
      <c r="AL324" s="43">
        <f t="shared" ref="AL324:AR324" si="885">AD324-BE324</f>
        <v>-1.0946498012878116</v>
      </c>
      <c r="AM324" s="44">
        <f t="shared" si="885"/>
        <v>11.794581319459112</v>
      </c>
      <c r="AN324" s="45">
        <f t="shared" si="885"/>
        <v>-3.4166241713411525</v>
      </c>
      <c r="AO324" s="46">
        <f t="shared" si="885"/>
        <v>-7.955124936257012</v>
      </c>
      <c r="AP324" s="47">
        <f t="shared" si="885"/>
        <v>0.67181758942686542</v>
      </c>
      <c r="AQ324" s="48">
        <f t="shared" si="885"/>
        <v>0</v>
      </c>
      <c r="AR324" s="48">
        <f t="shared" si="885"/>
        <v>0</v>
      </c>
      <c r="AS324" s="1"/>
      <c r="AT324" s="1"/>
      <c r="AU324" s="1"/>
      <c r="AV324" s="1"/>
      <c r="AW324" s="36">
        <v>684</v>
      </c>
      <c r="AX324" s="36">
        <v>2461</v>
      </c>
      <c r="AY324" s="36">
        <v>134</v>
      </c>
      <c r="AZ324" s="36">
        <v>312</v>
      </c>
      <c r="BA324" s="36">
        <v>331</v>
      </c>
      <c r="BB324" s="36">
        <v>0</v>
      </c>
      <c r="BC324" s="36">
        <v>0</v>
      </c>
      <c r="BD324" s="1"/>
      <c r="BE324" s="35">
        <f t="shared" ref="BE324:BK324" si="886">(AW324/SUM($AW324:$BC324))*100</f>
        <v>17.440081591024985</v>
      </c>
      <c r="BF324" s="35">
        <f t="shared" si="886"/>
        <v>62.748597654258035</v>
      </c>
      <c r="BG324" s="35">
        <f t="shared" si="886"/>
        <v>3.4166241713411525</v>
      </c>
      <c r="BH324" s="35">
        <f t="shared" si="886"/>
        <v>7.955124936257012</v>
      </c>
      <c r="BI324" s="35">
        <f t="shared" si="886"/>
        <v>8.4395716471188162</v>
      </c>
      <c r="BJ324" s="35">
        <f t="shared" si="886"/>
        <v>0</v>
      </c>
      <c r="BK324" s="35">
        <f t="shared" si="886"/>
        <v>0</v>
      </c>
      <c r="BL324" s="1"/>
    </row>
    <row r="325" spans="1:64" ht="13">
      <c r="A325" s="28" t="s">
        <v>344</v>
      </c>
      <c r="B325" s="62" t="str">
        <f>INDEX([1]Sheet2!$B:$B,MATCH(C325,[1]Sheet2!$A:$A,0))</f>
        <v>E05000169</v>
      </c>
      <c r="C325" s="28" t="s">
        <v>505</v>
      </c>
      <c r="D325" s="49"/>
      <c r="E325" s="30">
        <v>3</v>
      </c>
      <c r="F325" s="38"/>
      <c r="G325" s="31">
        <v>3</v>
      </c>
      <c r="H325" s="38"/>
      <c r="I325" s="38"/>
      <c r="J325" s="32"/>
      <c r="K325" s="38"/>
      <c r="L325" s="32"/>
      <c r="M325" s="10"/>
      <c r="N325" s="38"/>
      <c r="O325" s="31">
        <v>3</v>
      </c>
      <c r="P325" s="32"/>
      <c r="Q325" s="32"/>
      <c r="R325" s="32"/>
      <c r="S325" s="38"/>
      <c r="T325" s="32"/>
      <c r="U325" s="1"/>
      <c r="V325" s="28">
        <v>823</v>
      </c>
      <c r="W325" s="28">
        <v>2647</v>
      </c>
      <c r="X325" s="28">
        <v>322</v>
      </c>
      <c r="Y325" s="28">
        <v>0</v>
      </c>
      <c r="Z325" s="28">
        <v>460</v>
      </c>
      <c r="AA325" s="28">
        <v>0</v>
      </c>
      <c r="AB325" s="28">
        <v>0</v>
      </c>
      <c r="AC325" s="1"/>
      <c r="AD325" s="35">
        <f t="shared" ref="AD325:AJ325" si="887">(V325/SUM($V325:$AB325))*100</f>
        <v>19.355597365945439</v>
      </c>
      <c r="AE325" s="35">
        <f t="shared" si="887"/>
        <v>62.253057384760112</v>
      </c>
      <c r="AF325" s="35">
        <f t="shared" si="887"/>
        <v>7.5729068673565383</v>
      </c>
      <c r="AG325" s="35">
        <f t="shared" si="887"/>
        <v>0</v>
      </c>
      <c r="AH325" s="35">
        <f t="shared" si="887"/>
        <v>10.818438381937911</v>
      </c>
      <c r="AI325" s="35">
        <f t="shared" si="887"/>
        <v>0</v>
      </c>
      <c r="AJ325" s="35">
        <f t="shared" si="887"/>
        <v>0</v>
      </c>
      <c r="AK325" s="1"/>
      <c r="AL325" s="43">
        <f t="shared" ref="AL325:AR325" si="888">AD325-BE325</f>
        <v>-1.3307931665989408</v>
      </c>
      <c r="AM325" s="44">
        <f t="shared" si="888"/>
        <v>11.838856201328163</v>
      </c>
      <c r="AN325" s="45">
        <f t="shared" si="888"/>
        <v>2.6971672223861241</v>
      </c>
      <c r="AO325" s="46">
        <f t="shared" si="888"/>
        <v>-12.355029585798817</v>
      </c>
      <c r="AP325" s="47">
        <f t="shared" si="888"/>
        <v>-0.85020067131652688</v>
      </c>
      <c r="AQ325" s="48">
        <f t="shared" si="888"/>
        <v>0</v>
      </c>
      <c r="AR325" s="48">
        <f t="shared" si="888"/>
        <v>0</v>
      </c>
      <c r="AS325" s="1"/>
      <c r="AT325" s="1"/>
      <c r="AU325" s="1"/>
      <c r="AV325" s="1"/>
      <c r="AW325" s="36">
        <v>874</v>
      </c>
      <c r="AX325" s="36">
        <v>2130</v>
      </c>
      <c r="AY325" s="36">
        <v>206</v>
      </c>
      <c r="AZ325" s="36">
        <v>522</v>
      </c>
      <c r="BA325" s="36">
        <v>493</v>
      </c>
      <c r="BB325" s="36">
        <v>0</v>
      </c>
      <c r="BC325" s="36">
        <v>0</v>
      </c>
      <c r="BD325" s="1"/>
      <c r="BE325" s="35">
        <f t="shared" ref="BE325:BK325" si="889">(AW325/SUM($AW325:$BC325))*100</f>
        <v>20.68639053254438</v>
      </c>
      <c r="BF325" s="35">
        <f t="shared" si="889"/>
        <v>50.414201183431949</v>
      </c>
      <c r="BG325" s="35">
        <f t="shared" si="889"/>
        <v>4.8757396449704142</v>
      </c>
      <c r="BH325" s="35">
        <f t="shared" si="889"/>
        <v>12.355029585798817</v>
      </c>
      <c r="BI325" s="35">
        <f t="shared" si="889"/>
        <v>11.668639053254438</v>
      </c>
      <c r="BJ325" s="35">
        <f t="shared" si="889"/>
        <v>0</v>
      </c>
      <c r="BK325" s="35">
        <f t="shared" si="889"/>
        <v>0</v>
      </c>
      <c r="BL325" s="1"/>
    </row>
    <row r="326" spans="1:64" ht="13">
      <c r="A326" s="28" t="s">
        <v>345</v>
      </c>
      <c r="B326" s="62" t="str">
        <f>INDEX([1]Sheet2!$B:$B,MATCH(C326,[1]Sheet2!$A:$A,0))</f>
        <v>E05009012</v>
      </c>
      <c r="C326" s="28" t="s">
        <v>506</v>
      </c>
      <c r="D326" s="29"/>
      <c r="E326" s="30">
        <v>1</v>
      </c>
      <c r="F326" s="32"/>
      <c r="G326" s="31">
        <v>1</v>
      </c>
      <c r="H326" s="32"/>
      <c r="I326" s="32"/>
      <c r="J326" s="32"/>
      <c r="K326" s="32"/>
      <c r="L326" s="32"/>
      <c r="M326" s="10"/>
      <c r="N326" s="32"/>
      <c r="O326" s="32"/>
      <c r="P326" s="32"/>
      <c r="Q326" s="31">
        <v>1</v>
      </c>
      <c r="R326" s="32"/>
      <c r="S326" s="32"/>
      <c r="T326" s="32"/>
      <c r="U326" s="1"/>
      <c r="V326" s="28">
        <v>407</v>
      </c>
      <c r="W326" s="28">
        <v>599</v>
      </c>
      <c r="X326" s="28">
        <v>312</v>
      </c>
      <c r="Y326" s="28">
        <v>73</v>
      </c>
      <c r="Z326" s="34"/>
      <c r="AA326" s="28">
        <v>112</v>
      </c>
      <c r="AB326" s="34">
        <v>0</v>
      </c>
      <c r="AC326" s="1"/>
      <c r="AD326" s="35">
        <f t="shared" ref="AD326:AJ326" si="890">(V326/SUM($V326:$AB326))*100</f>
        <v>27.079174983366599</v>
      </c>
      <c r="AE326" s="35">
        <f t="shared" si="890"/>
        <v>39.853626081170987</v>
      </c>
      <c r="AF326" s="35">
        <f t="shared" si="890"/>
        <v>20.758483033932134</v>
      </c>
      <c r="AG326" s="35">
        <f t="shared" si="890"/>
        <v>4.8569527611443775</v>
      </c>
      <c r="AH326" s="35">
        <f t="shared" si="890"/>
        <v>0</v>
      </c>
      <c r="AI326" s="35">
        <f t="shared" si="890"/>
        <v>7.4517631403858946</v>
      </c>
      <c r="AJ326" s="35">
        <f t="shared" si="890"/>
        <v>0</v>
      </c>
      <c r="AK326" s="1"/>
      <c r="AL326" s="35">
        <f t="shared" ref="AL326:AR326" si="891">AD326-BE326</f>
        <v>-9.2707496018521027</v>
      </c>
      <c r="AM326" s="35">
        <f t="shared" si="891"/>
        <v>13.533867408471135</v>
      </c>
      <c r="AN326" s="35">
        <f t="shared" si="891"/>
        <v>20.758483033932134</v>
      </c>
      <c r="AO326" s="35">
        <f t="shared" si="891"/>
        <v>-32.473363980937073</v>
      </c>
      <c r="AP326" s="35">
        <f t="shared" si="891"/>
        <v>0</v>
      </c>
      <c r="AQ326" s="35">
        <f t="shared" si="891"/>
        <v>7.4517631403858946</v>
      </c>
      <c r="AR326" s="35">
        <f t="shared" si="891"/>
        <v>0</v>
      </c>
      <c r="AS326" s="1"/>
      <c r="AT326" s="1"/>
      <c r="AU326" s="1"/>
      <c r="AV326" s="1"/>
      <c r="AW326" s="36">
        <v>482</v>
      </c>
      <c r="AX326" s="36">
        <v>349</v>
      </c>
      <c r="AY326" s="36">
        <v>0</v>
      </c>
      <c r="AZ326" s="36">
        <v>495</v>
      </c>
      <c r="BA326" s="36">
        <v>0</v>
      </c>
      <c r="BB326" s="36">
        <v>0</v>
      </c>
      <c r="BC326" s="1">
        <v>0</v>
      </c>
      <c r="BD326" s="1"/>
      <c r="BE326" s="35">
        <f t="shared" ref="BE326:BK326" si="892">(AW326/SUM($AW326:$BC326))*100</f>
        <v>36.349924585218702</v>
      </c>
      <c r="BF326" s="35">
        <f t="shared" si="892"/>
        <v>26.319758672699852</v>
      </c>
      <c r="BG326" s="35">
        <f t="shared" si="892"/>
        <v>0</v>
      </c>
      <c r="BH326" s="35">
        <f t="shared" si="892"/>
        <v>37.33031674208145</v>
      </c>
      <c r="BI326" s="35">
        <f t="shared" si="892"/>
        <v>0</v>
      </c>
      <c r="BJ326" s="35">
        <f t="shared" si="892"/>
        <v>0</v>
      </c>
      <c r="BK326" s="35">
        <f t="shared" si="892"/>
        <v>0</v>
      </c>
      <c r="BL326" s="1"/>
    </row>
    <row r="327" spans="1:64" ht="13">
      <c r="A327" s="28" t="s">
        <v>345</v>
      </c>
      <c r="B327" s="62" t="str">
        <f>INDEX([1]Sheet2!$B:$B,MATCH(C327,[1]Sheet2!$A:$A,0))</f>
        <v>E05009013</v>
      </c>
      <c r="C327" s="28" t="s">
        <v>507</v>
      </c>
      <c r="D327" s="29"/>
      <c r="E327" s="30">
        <v>1</v>
      </c>
      <c r="F327" s="31">
        <v>1</v>
      </c>
      <c r="G327" s="32"/>
      <c r="H327" s="32"/>
      <c r="I327" s="32"/>
      <c r="J327" s="32"/>
      <c r="K327" s="32"/>
      <c r="L327" s="32"/>
      <c r="M327" s="10"/>
      <c r="N327" s="31">
        <v>1</v>
      </c>
      <c r="O327" s="32"/>
      <c r="P327" s="32"/>
      <c r="Q327" s="32"/>
      <c r="R327" s="32"/>
      <c r="S327" s="32"/>
      <c r="T327" s="32"/>
      <c r="U327" s="1"/>
      <c r="V327" s="28">
        <v>819</v>
      </c>
      <c r="W327" s="28">
        <v>670</v>
      </c>
      <c r="X327" s="28">
        <v>115</v>
      </c>
      <c r="Y327" s="34"/>
      <c r="Z327" s="34"/>
      <c r="AA327" s="34"/>
      <c r="AB327" s="34">
        <v>0</v>
      </c>
      <c r="AC327" s="1"/>
      <c r="AD327" s="35">
        <f t="shared" ref="AD327:AJ327" si="893">(V327/SUM($V327:$AB327))*100</f>
        <v>51.059850374064844</v>
      </c>
      <c r="AE327" s="35">
        <f t="shared" si="893"/>
        <v>41.770573566084792</v>
      </c>
      <c r="AF327" s="35">
        <f t="shared" si="893"/>
        <v>7.1695760598503746</v>
      </c>
      <c r="AG327" s="35">
        <f t="shared" si="893"/>
        <v>0</v>
      </c>
      <c r="AH327" s="35">
        <f t="shared" si="893"/>
        <v>0</v>
      </c>
      <c r="AI327" s="35">
        <f t="shared" si="893"/>
        <v>0</v>
      </c>
      <c r="AJ327" s="35">
        <f t="shared" si="893"/>
        <v>0</v>
      </c>
      <c r="AK327" s="1"/>
      <c r="AL327" s="35">
        <f t="shared" ref="AL327:AR327" si="894">AD327-BE327</f>
        <v>14.172595472104057</v>
      </c>
      <c r="AM327" s="35">
        <f t="shared" si="894"/>
        <v>22.530377487653418</v>
      </c>
      <c r="AN327" s="35">
        <f t="shared" si="894"/>
        <v>7.1695760598503746</v>
      </c>
      <c r="AO327" s="35">
        <f t="shared" si="894"/>
        <v>-33.884803921568633</v>
      </c>
      <c r="AP327" s="35">
        <f t="shared" si="894"/>
        <v>0</v>
      </c>
      <c r="AQ327" s="35">
        <f t="shared" si="894"/>
        <v>-9.9877450980392162</v>
      </c>
      <c r="AR327" s="35">
        <f t="shared" si="894"/>
        <v>0</v>
      </c>
      <c r="AS327" s="1"/>
      <c r="AT327" s="1"/>
      <c r="AU327" s="1"/>
      <c r="AV327" s="1"/>
      <c r="AW327" s="36">
        <v>602</v>
      </c>
      <c r="AX327" s="36">
        <v>314</v>
      </c>
      <c r="AY327" s="36">
        <v>0</v>
      </c>
      <c r="AZ327" s="36">
        <v>553</v>
      </c>
      <c r="BA327" s="36">
        <v>0</v>
      </c>
      <c r="BB327" s="36">
        <v>163</v>
      </c>
      <c r="BC327" s="1">
        <v>0</v>
      </c>
      <c r="BD327" s="1"/>
      <c r="BE327" s="35">
        <f t="shared" ref="BE327:BK327" si="895">(AW327/SUM($AW327:$BC327))*100</f>
        <v>36.887254901960787</v>
      </c>
      <c r="BF327" s="35">
        <f t="shared" si="895"/>
        <v>19.240196078431374</v>
      </c>
      <c r="BG327" s="35">
        <f t="shared" si="895"/>
        <v>0</v>
      </c>
      <c r="BH327" s="35">
        <f t="shared" si="895"/>
        <v>33.884803921568633</v>
      </c>
      <c r="BI327" s="35">
        <f t="shared" si="895"/>
        <v>0</v>
      </c>
      <c r="BJ327" s="35">
        <f t="shared" si="895"/>
        <v>9.9877450980392162</v>
      </c>
      <c r="BK327" s="35">
        <f t="shared" si="895"/>
        <v>0</v>
      </c>
      <c r="BL327" s="1"/>
    </row>
    <row r="328" spans="1:64" ht="13">
      <c r="A328" s="28" t="s">
        <v>345</v>
      </c>
      <c r="B328" s="62" t="str">
        <f>INDEX([1]Sheet2!$B:$B,MATCH(C328,[1]Sheet2!$A:$A,0))</f>
        <v>E05009016</v>
      </c>
      <c r="C328" s="28" t="s">
        <v>508</v>
      </c>
      <c r="D328" s="29"/>
      <c r="E328" s="30">
        <v>1</v>
      </c>
      <c r="F328" s="31">
        <v>1</v>
      </c>
      <c r="G328" s="32"/>
      <c r="H328" s="32"/>
      <c r="I328" s="32"/>
      <c r="J328" s="32"/>
      <c r="K328" s="32"/>
      <c r="L328" s="32"/>
      <c r="M328" s="10"/>
      <c r="N328" s="31">
        <v>1</v>
      </c>
      <c r="O328" s="32"/>
      <c r="P328" s="32"/>
      <c r="Q328" s="32"/>
      <c r="R328" s="32"/>
      <c r="S328" s="32"/>
      <c r="T328" s="32"/>
      <c r="U328" s="1"/>
      <c r="V328" s="28">
        <v>1163</v>
      </c>
      <c r="W328" s="28">
        <v>428</v>
      </c>
      <c r="X328" s="28">
        <v>197</v>
      </c>
      <c r="Y328" s="34"/>
      <c r="Z328" s="34"/>
      <c r="AA328" s="34"/>
      <c r="AB328" s="34">
        <v>0</v>
      </c>
      <c r="AC328" s="1"/>
      <c r="AD328" s="35">
        <f t="shared" ref="AD328:AJ328" si="896">(V328/SUM($V328:$AB328))*100</f>
        <v>65.044742729306492</v>
      </c>
      <c r="AE328" s="35">
        <f t="shared" si="896"/>
        <v>23.937360178970916</v>
      </c>
      <c r="AF328" s="35">
        <f t="shared" si="896"/>
        <v>11.017897091722595</v>
      </c>
      <c r="AG328" s="35">
        <f t="shared" si="896"/>
        <v>0</v>
      </c>
      <c r="AH328" s="35">
        <f t="shared" si="896"/>
        <v>0</v>
      </c>
      <c r="AI328" s="35">
        <f t="shared" si="896"/>
        <v>0</v>
      </c>
      <c r="AJ328" s="35">
        <f t="shared" si="896"/>
        <v>0</v>
      </c>
      <c r="AK328" s="1"/>
      <c r="AL328" s="35">
        <f t="shared" ref="AL328:AR328" si="897">AD328-BE328</f>
        <v>13.050509187739934</v>
      </c>
      <c r="AM328" s="35">
        <f t="shared" si="897"/>
        <v>11.683636007899317</v>
      </c>
      <c r="AN328" s="35">
        <f t="shared" si="897"/>
        <v>5.1072771974409994</v>
      </c>
      <c r="AO328" s="35">
        <f t="shared" si="897"/>
        <v>-22.489187890437289</v>
      </c>
      <c r="AP328" s="35">
        <f t="shared" si="897"/>
        <v>-7.3522345026429594</v>
      </c>
      <c r="AQ328" s="35">
        <f t="shared" si="897"/>
        <v>0</v>
      </c>
      <c r="AR328" s="35">
        <f t="shared" si="897"/>
        <v>0</v>
      </c>
      <c r="AS328" s="1"/>
      <c r="AT328" s="1"/>
      <c r="AU328" s="1"/>
      <c r="AV328" s="1"/>
      <c r="AW328" s="36">
        <v>1082</v>
      </c>
      <c r="AX328" s="36">
        <v>255</v>
      </c>
      <c r="AY328" s="36">
        <v>123</v>
      </c>
      <c r="AZ328" s="36">
        <v>468</v>
      </c>
      <c r="BA328" s="36">
        <v>153</v>
      </c>
      <c r="BB328" s="36">
        <v>0</v>
      </c>
      <c r="BC328" s="1">
        <v>0</v>
      </c>
      <c r="BD328" s="1"/>
      <c r="BE328" s="35">
        <f t="shared" ref="BE328:BK328" si="898">(AW328/SUM($AW328:$BC328))*100</f>
        <v>51.994233541566558</v>
      </c>
      <c r="BF328" s="35">
        <f t="shared" si="898"/>
        <v>12.2537241710716</v>
      </c>
      <c r="BG328" s="35">
        <f t="shared" si="898"/>
        <v>5.910619894281596</v>
      </c>
      <c r="BH328" s="35">
        <f t="shared" si="898"/>
        <v>22.489187890437289</v>
      </c>
      <c r="BI328" s="35">
        <f t="shared" si="898"/>
        <v>7.3522345026429594</v>
      </c>
      <c r="BJ328" s="35">
        <f t="shared" si="898"/>
        <v>0</v>
      </c>
      <c r="BK328" s="35">
        <f t="shared" si="898"/>
        <v>0</v>
      </c>
      <c r="BL328" s="1"/>
    </row>
    <row r="329" spans="1:64" ht="13">
      <c r="A329" s="28" t="s">
        <v>345</v>
      </c>
      <c r="B329" s="62" t="str">
        <f>INDEX([1]Sheet2!$B:$B,MATCH(C329,[1]Sheet2!$A:$A,0))</f>
        <v>E05009017</v>
      </c>
      <c r="C329" s="28" t="s">
        <v>509</v>
      </c>
      <c r="D329" s="29"/>
      <c r="E329" s="30">
        <v>1</v>
      </c>
      <c r="F329" s="32"/>
      <c r="G329" s="31">
        <v>1</v>
      </c>
      <c r="H329" s="32"/>
      <c r="I329" s="32"/>
      <c r="J329" s="32"/>
      <c r="K329" s="32"/>
      <c r="L329" s="32"/>
      <c r="M329" s="10"/>
      <c r="N329" s="32"/>
      <c r="O329" s="32"/>
      <c r="P329" s="32"/>
      <c r="Q329" s="31">
        <v>1</v>
      </c>
      <c r="R329" s="32"/>
      <c r="S329" s="32"/>
      <c r="T329" s="32"/>
      <c r="U329" s="1"/>
      <c r="V329" s="28">
        <v>492</v>
      </c>
      <c r="W329" s="28">
        <v>825</v>
      </c>
      <c r="X329" s="28">
        <v>92</v>
      </c>
      <c r="Y329" s="34"/>
      <c r="Z329" s="34"/>
      <c r="AA329" s="34"/>
      <c r="AB329" s="34">
        <v>0</v>
      </c>
      <c r="AC329" s="1"/>
      <c r="AD329" s="35">
        <f t="shared" ref="AD329:AJ329" si="899">(V329/SUM($V329:$AB329))*100</f>
        <v>34.918381831085874</v>
      </c>
      <c r="AE329" s="35">
        <f t="shared" si="899"/>
        <v>58.552164655784246</v>
      </c>
      <c r="AF329" s="35">
        <f t="shared" si="899"/>
        <v>6.5294535131298792</v>
      </c>
      <c r="AG329" s="35">
        <f t="shared" si="899"/>
        <v>0</v>
      </c>
      <c r="AH329" s="35">
        <f t="shared" si="899"/>
        <v>0</v>
      </c>
      <c r="AI329" s="35">
        <f t="shared" si="899"/>
        <v>0</v>
      </c>
      <c r="AJ329" s="35">
        <f t="shared" si="899"/>
        <v>0</v>
      </c>
      <c r="AK329" s="1"/>
      <c r="AL329" s="35">
        <f t="shared" ref="AL329:AR329" si="900">AD329-BE329</f>
        <v>6.5796196161021605</v>
      </c>
      <c r="AM329" s="35">
        <f t="shared" si="900"/>
        <v>25.197115795849392</v>
      </c>
      <c r="AN329" s="35">
        <f t="shared" si="900"/>
        <v>4.0538834805565891</v>
      </c>
      <c r="AO329" s="35">
        <f t="shared" si="900"/>
        <v>-35.830618892508141</v>
      </c>
      <c r="AP329" s="35">
        <f t="shared" si="900"/>
        <v>0</v>
      </c>
      <c r="AQ329" s="35">
        <f t="shared" si="900"/>
        <v>0</v>
      </c>
      <c r="AR329" s="35">
        <f t="shared" si="900"/>
        <v>0</v>
      </c>
      <c r="AS329" s="1"/>
      <c r="AT329" s="1"/>
      <c r="AU329" s="1"/>
      <c r="AV329" s="1"/>
      <c r="AW329" s="36">
        <v>435</v>
      </c>
      <c r="AX329" s="36">
        <v>512</v>
      </c>
      <c r="AY329" s="36">
        <v>38</v>
      </c>
      <c r="AZ329" s="36">
        <v>550</v>
      </c>
      <c r="BA329" s="36">
        <v>0</v>
      </c>
      <c r="BB329" s="36">
        <v>0</v>
      </c>
      <c r="BC329" s="1">
        <v>0</v>
      </c>
      <c r="BD329" s="1"/>
      <c r="BE329" s="35">
        <f t="shared" ref="BE329:BK329" si="901">(AW329/SUM($AW329:$BC329))*100</f>
        <v>28.338762214983714</v>
      </c>
      <c r="BF329" s="35">
        <f t="shared" si="901"/>
        <v>33.355048859934854</v>
      </c>
      <c r="BG329" s="35">
        <f t="shared" si="901"/>
        <v>2.4755700325732897</v>
      </c>
      <c r="BH329" s="35">
        <f t="shared" si="901"/>
        <v>35.830618892508141</v>
      </c>
      <c r="BI329" s="35">
        <f t="shared" si="901"/>
        <v>0</v>
      </c>
      <c r="BJ329" s="35">
        <f t="shared" si="901"/>
        <v>0</v>
      </c>
      <c r="BK329" s="35">
        <f t="shared" si="901"/>
        <v>0</v>
      </c>
      <c r="BL329" s="1"/>
    </row>
    <row r="330" spans="1:64" ht="13">
      <c r="A330" s="28" t="s">
        <v>345</v>
      </c>
      <c r="B330" s="62" t="str">
        <f>INDEX([1]Sheet2!$B:$B,MATCH(C330,[1]Sheet2!$A:$A,0))</f>
        <v>E05009018</v>
      </c>
      <c r="C330" s="28" t="s">
        <v>510</v>
      </c>
      <c r="D330" s="29"/>
      <c r="E330" s="30">
        <v>1</v>
      </c>
      <c r="F330" s="31">
        <v>1</v>
      </c>
      <c r="G330" s="32"/>
      <c r="H330" s="32"/>
      <c r="I330" s="32"/>
      <c r="J330" s="32"/>
      <c r="K330" s="32"/>
      <c r="L330" s="32"/>
      <c r="M330" s="10"/>
      <c r="N330" s="31">
        <v>1</v>
      </c>
      <c r="O330" s="32"/>
      <c r="P330" s="32"/>
      <c r="Q330" s="32"/>
      <c r="R330" s="32"/>
      <c r="S330" s="32"/>
      <c r="T330" s="32"/>
      <c r="U330" s="1"/>
      <c r="V330" s="28">
        <v>655</v>
      </c>
      <c r="W330" s="28">
        <v>627</v>
      </c>
      <c r="X330" s="28">
        <v>94</v>
      </c>
      <c r="Y330" s="34"/>
      <c r="Z330" s="34"/>
      <c r="AA330" s="34"/>
      <c r="AB330" s="34">
        <v>0</v>
      </c>
      <c r="AC330" s="1"/>
      <c r="AD330" s="35">
        <f t="shared" ref="AD330:AJ330" si="902">(V330/SUM($V330:$AB330))*100</f>
        <v>47.60174418604651</v>
      </c>
      <c r="AE330" s="35">
        <f t="shared" si="902"/>
        <v>45.566860465116278</v>
      </c>
      <c r="AF330" s="35">
        <f t="shared" si="902"/>
        <v>6.8313953488372086</v>
      </c>
      <c r="AG330" s="35">
        <f t="shared" si="902"/>
        <v>0</v>
      </c>
      <c r="AH330" s="35">
        <f t="shared" si="902"/>
        <v>0</v>
      </c>
      <c r="AI330" s="35">
        <f t="shared" si="902"/>
        <v>0</v>
      </c>
      <c r="AJ330" s="35">
        <f t="shared" si="902"/>
        <v>0</v>
      </c>
      <c r="AK330" s="1"/>
      <c r="AL330" s="35">
        <f t="shared" ref="AL330:AR330" si="903">AD330-BE330</f>
        <v>5.3902833305178532</v>
      </c>
      <c r="AM330" s="35">
        <f t="shared" si="903"/>
        <v>22.887280158417326</v>
      </c>
      <c r="AN330" s="35">
        <f t="shared" si="903"/>
        <v>6.8313953488372086</v>
      </c>
      <c r="AO330" s="35">
        <f t="shared" si="903"/>
        <v>-35.108958837772398</v>
      </c>
      <c r="AP330" s="35">
        <f t="shared" si="903"/>
        <v>0</v>
      </c>
      <c r="AQ330" s="35">
        <f t="shared" si="903"/>
        <v>0</v>
      </c>
      <c r="AR330" s="35">
        <f t="shared" si="903"/>
        <v>0</v>
      </c>
      <c r="AS330" s="1"/>
      <c r="AT330" s="1"/>
      <c r="AU330" s="1"/>
      <c r="AV330" s="1"/>
      <c r="AW330" s="36">
        <v>523</v>
      </c>
      <c r="AX330" s="36">
        <v>281</v>
      </c>
      <c r="AY330" s="36">
        <v>0</v>
      </c>
      <c r="AZ330" s="36">
        <v>435</v>
      </c>
      <c r="BA330" s="36">
        <v>0</v>
      </c>
      <c r="BB330" s="36">
        <v>0</v>
      </c>
      <c r="BC330" s="1">
        <v>0</v>
      </c>
      <c r="BD330" s="1"/>
      <c r="BE330" s="35">
        <f t="shared" ref="BE330:BK330" si="904">(AW330/SUM($AW330:$BC330))*100</f>
        <v>42.211460855528657</v>
      </c>
      <c r="BF330" s="35">
        <f t="shared" si="904"/>
        <v>22.679580306698952</v>
      </c>
      <c r="BG330" s="35">
        <f t="shared" si="904"/>
        <v>0</v>
      </c>
      <c r="BH330" s="35">
        <f t="shared" si="904"/>
        <v>35.108958837772398</v>
      </c>
      <c r="BI330" s="35">
        <f t="shared" si="904"/>
        <v>0</v>
      </c>
      <c r="BJ330" s="35">
        <f t="shared" si="904"/>
        <v>0</v>
      </c>
      <c r="BK330" s="35">
        <f t="shared" si="904"/>
        <v>0</v>
      </c>
      <c r="BL330" s="1"/>
    </row>
    <row r="331" spans="1:64" ht="13">
      <c r="A331" s="28" t="s">
        <v>345</v>
      </c>
      <c r="B331" s="62" t="str">
        <f>INDEX([1]Sheet2!$B:$B,MATCH(C331,[1]Sheet2!$A:$A,0))</f>
        <v>E05009019</v>
      </c>
      <c r="C331" s="28" t="s">
        <v>511</v>
      </c>
      <c r="D331" s="29"/>
      <c r="E331" s="30">
        <v>1</v>
      </c>
      <c r="F331" s="31">
        <v>1</v>
      </c>
      <c r="G331" s="32"/>
      <c r="H331" s="32"/>
      <c r="I331" s="32"/>
      <c r="J331" s="32"/>
      <c r="K331" s="32"/>
      <c r="L331" s="32"/>
      <c r="M331" s="10"/>
      <c r="N331" s="31">
        <v>1</v>
      </c>
      <c r="O331" s="32"/>
      <c r="P331" s="32"/>
      <c r="Q331" s="32"/>
      <c r="R331" s="32"/>
      <c r="S331" s="32"/>
      <c r="T331" s="32"/>
      <c r="U331" s="1"/>
      <c r="V331" s="28">
        <v>949</v>
      </c>
      <c r="W331" s="28">
        <v>766</v>
      </c>
      <c r="X331" s="28">
        <v>311</v>
      </c>
      <c r="Y331" s="34"/>
      <c r="Z331" s="34"/>
      <c r="AA331" s="34"/>
      <c r="AB331" s="34">
        <v>0</v>
      </c>
      <c r="AC331" s="1"/>
      <c r="AD331" s="35">
        <f t="shared" ref="AD331:AJ331" si="905">(V331/SUM($V331:$AB331))*100</f>
        <v>46.841066140177688</v>
      </c>
      <c r="AE331" s="35">
        <f t="shared" si="905"/>
        <v>37.80848963474827</v>
      </c>
      <c r="AF331" s="35">
        <f t="shared" si="905"/>
        <v>15.350444225074037</v>
      </c>
      <c r="AG331" s="35">
        <f t="shared" si="905"/>
        <v>0</v>
      </c>
      <c r="AH331" s="35">
        <f t="shared" si="905"/>
        <v>0</v>
      </c>
      <c r="AI331" s="35">
        <f t="shared" si="905"/>
        <v>0</v>
      </c>
      <c r="AJ331" s="35">
        <f t="shared" si="905"/>
        <v>0</v>
      </c>
      <c r="AK331" s="1"/>
      <c r="AL331" s="35">
        <f t="shared" ref="AL331:AR331" si="906">AD331-BE331</f>
        <v>3.795611594723141</v>
      </c>
      <c r="AM331" s="35">
        <f t="shared" si="906"/>
        <v>15.71758054383918</v>
      </c>
      <c r="AN331" s="35">
        <f t="shared" si="906"/>
        <v>8.9868078614376738</v>
      </c>
      <c r="AO331" s="35">
        <f t="shared" si="906"/>
        <v>-28.499999999999996</v>
      </c>
      <c r="AP331" s="35">
        <f t="shared" si="906"/>
        <v>0</v>
      </c>
      <c r="AQ331" s="35">
        <f t="shared" si="906"/>
        <v>0</v>
      </c>
      <c r="AR331" s="35">
        <f t="shared" si="906"/>
        <v>0</v>
      </c>
      <c r="AS331" s="1"/>
      <c r="AT331" s="1"/>
      <c r="AU331" s="1"/>
      <c r="AV331" s="1"/>
      <c r="AW331" s="36">
        <v>947</v>
      </c>
      <c r="AX331" s="36">
        <v>486</v>
      </c>
      <c r="AY331" s="36">
        <v>140</v>
      </c>
      <c r="AZ331" s="36">
        <v>627</v>
      </c>
      <c r="BA331" s="36">
        <v>0</v>
      </c>
      <c r="BB331" s="36">
        <v>0</v>
      </c>
      <c r="BC331" s="1">
        <v>0</v>
      </c>
      <c r="BD331" s="1"/>
      <c r="BE331" s="35">
        <f t="shared" ref="BE331:BK331" si="907">(AW331/SUM($AW331:$BC331))*100</f>
        <v>43.045454545454547</v>
      </c>
      <c r="BF331" s="35">
        <f t="shared" si="907"/>
        <v>22.09090909090909</v>
      </c>
      <c r="BG331" s="35">
        <f t="shared" si="907"/>
        <v>6.3636363636363633</v>
      </c>
      <c r="BH331" s="35">
        <f t="shared" si="907"/>
        <v>28.499999999999996</v>
      </c>
      <c r="BI331" s="35">
        <f t="shared" si="907"/>
        <v>0</v>
      </c>
      <c r="BJ331" s="35">
        <f t="shared" si="907"/>
        <v>0</v>
      </c>
      <c r="BK331" s="35">
        <f t="shared" si="907"/>
        <v>0</v>
      </c>
      <c r="BL331" s="1"/>
    </row>
    <row r="332" spans="1:64" ht="13">
      <c r="A332" s="28" t="s">
        <v>345</v>
      </c>
      <c r="B332" s="62" t="str">
        <f>INDEX([1]Sheet2!$B:$B,MATCH(C332,[1]Sheet2!$A:$A,0))</f>
        <v>E05009020</v>
      </c>
      <c r="C332" s="28" t="s">
        <v>512</v>
      </c>
      <c r="D332" s="29"/>
      <c r="E332" s="30">
        <v>1</v>
      </c>
      <c r="F332" s="31">
        <v>1</v>
      </c>
      <c r="G332" s="32"/>
      <c r="H332" s="32"/>
      <c r="I332" s="32"/>
      <c r="J332" s="32"/>
      <c r="K332" s="32"/>
      <c r="L332" s="32"/>
      <c r="M332" s="10"/>
      <c r="N332" s="31">
        <v>1</v>
      </c>
      <c r="O332" s="32"/>
      <c r="P332" s="32"/>
      <c r="Q332" s="32"/>
      <c r="R332" s="32"/>
      <c r="S332" s="32"/>
      <c r="T332" s="32"/>
      <c r="U332" s="1"/>
      <c r="V332" s="28">
        <v>847</v>
      </c>
      <c r="W332" s="28">
        <v>299</v>
      </c>
      <c r="X332" s="28">
        <v>120</v>
      </c>
      <c r="Y332" s="34"/>
      <c r="Z332" s="28">
        <v>146</v>
      </c>
      <c r="AA332" s="34"/>
      <c r="AB332" s="34">
        <v>0</v>
      </c>
      <c r="AC332" s="1"/>
      <c r="AD332" s="35">
        <f t="shared" ref="AD332:AJ332" si="908">(V332/SUM($V332:$AB332))*100</f>
        <v>59.985835694050991</v>
      </c>
      <c r="AE332" s="35">
        <f t="shared" si="908"/>
        <v>21.175637393767705</v>
      </c>
      <c r="AF332" s="35">
        <f t="shared" si="908"/>
        <v>8.4985835694050991</v>
      </c>
      <c r="AG332" s="35">
        <f t="shared" si="908"/>
        <v>0</v>
      </c>
      <c r="AH332" s="35">
        <f t="shared" si="908"/>
        <v>10.339943342776204</v>
      </c>
      <c r="AI332" s="35">
        <f t="shared" si="908"/>
        <v>0</v>
      </c>
      <c r="AJ332" s="35">
        <f t="shared" si="908"/>
        <v>0</v>
      </c>
      <c r="AK332" s="1"/>
      <c r="AL332" s="35">
        <f t="shared" ref="AL332:AR332" si="909">AD332-BE332</f>
        <v>10.755066463281757</v>
      </c>
      <c r="AM332" s="35">
        <f t="shared" si="909"/>
        <v>2.7140989322292413</v>
      </c>
      <c r="AN332" s="35">
        <f t="shared" si="909"/>
        <v>8.4985835694050991</v>
      </c>
      <c r="AO332" s="35">
        <f t="shared" si="909"/>
        <v>-32.307692307692307</v>
      </c>
      <c r="AP332" s="35">
        <f t="shared" si="909"/>
        <v>10.339943342776204</v>
      </c>
      <c r="AQ332" s="35">
        <f t="shared" si="909"/>
        <v>0</v>
      </c>
      <c r="AR332" s="35">
        <f t="shared" si="909"/>
        <v>0</v>
      </c>
      <c r="AS332" s="1"/>
      <c r="AT332" s="1"/>
      <c r="AU332" s="1"/>
      <c r="AV332" s="1"/>
      <c r="AW332" s="36">
        <v>672</v>
      </c>
      <c r="AX332" s="36">
        <v>252</v>
      </c>
      <c r="AY332" s="36">
        <v>0</v>
      </c>
      <c r="AZ332" s="36">
        <v>441</v>
      </c>
      <c r="BA332" s="36">
        <v>0</v>
      </c>
      <c r="BB332" s="36">
        <v>0</v>
      </c>
      <c r="BC332" s="1">
        <v>0</v>
      </c>
      <c r="BD332" s="1"/>
      <c r="BE332" s="35">
        <f t="shared" ref="BE332:BK332" si="910">(AW332/SUM($AW332:$BC332))*100</f>
        <v>49.230769230769234</v>
      </c>
      <c r="BF332" s="35">
        <f t="shared" si="910"/>
        <v>18.461538461538463</v>
      </c>
      <c r="BG332" s="35">
        <f t="shared" si="910"/>
        <v>0</v>
      </c>
      <c r="BH332" s="35">
        <f t="shared" si="910"/>
        <v>32.307692307692307</v>
      </c>
      <c r="BI332" s="35">
        <f t="shared" si="910"/>
        <v>0</v>
      </c>
      <c r="BJ332" s="35">
        <f t="shared" si="910"/>
        <v>0</v>
      </c>
      <c r="BK332" s="35">
        <f t="shared" si="910"/>
        <v>0</v>
      </c>
      <c r="BL332" s="1"/>
    </row>
    <row r="333" spans="1:64" ht="13">
      <c r="A333" s="28" t="s">
        <v>345</v>
      </c>
      <c r="B333" s="62" t="str">
        <f>INDEX([1]Sheet2!$B:$B,MATCH(C333,[1]Sheet2!$A:$A,0))</f>
        <v>E05009022</v>
      </c>
      <c r="C333" s="28" t="s">
        <v>513</v>
      </c>
      <c r="D333" s="29"/>
      <c r="E333" s="30">
        <v>1</v>
      </c>
      <c r="F333" s="31">
        <v>1</v>
      </c>
      <c r="G333" s="32"/>
      <c r="H333" s="32"/>
      <c r="I333" s="32"/>
      <c r="J333" s="32"/>
      <c r="K333" s="32"/>
      <c r="L333" s="32"/>
      <c r="M333" s="10"/>
      <c r="N333" s="31">
        <v>1</v>
      </c>
      <c r="O333" s="32"/>
      <c r="P333" s="32"/>
      <c r="Q333" s="32"/>
      <c r="R333" s="32"/>
      <c r="S333" s="32"/>
      <c r="T333" s="32"/>
      <c r="U333" s="1"/>
      <c r="V333" s="28">
        <v>931</v>
      </c>
      <c r="W333" s="28">
        <v>237</v>
      </c>
      <c r="X333" s="28">
        <v>159</v>
      </c>
      <c r="Y333" s="34"/>
      <c r="Z333" s="28">
        <v>79</v>
      </c>
      <c r="AA333" s="34"/>
      <c r="AB333" s="34">
        <v>0</v>
      </c>
      <c r="AC333" s="1"/>
      <c r="AD333" s="35">
        <f t="shared" ref="AD333:AJ333" si="911">(V333/SUM($V333:$AB333))*100</f>
        <v>66.21621621621621</v>
      </c>
      <c r="AE333" s="35">
        <f t="shared" si="911"/>
        <v>16.856330014224753</v>
      </c>
      <c r="AF333" s="35">
        <f t="shared" si="911"/>
        <v>11.308677098150783</v>
      </c>
      <c r="AG333" s="35">
        <f t="shared" si="911"/>
        <v>0</v>
      </c>
      <c r="AH333" s="35">
        <f t="shared" si="911"/>
        <v>5.6187766714082503</v>
      </c>
      <c r="AI333" s="35">
        <f t="shared" si="911"/>
        <v>0</v>
      </c>
      <c r="AJ333" s="35">
        <f t="shared" si="911"/>
        <v>0</v>
      </c>
      <c r="AK333" s="1"/>
      <c r="AL333" s="35">
        <f t="shared" ref="AL333:AR333" si="912">AD333-BE333</f>
        <v>8.3848909150113968</v>
      </c>
      <c r="AM333" s="35">
        <f t="shared" si="912"/>
        <v>2.6819855776549453</v>
      </c>
      <c r="AN333" s="35">
        <f t="shared" si="912"/>
        <v>11.308677098150783</v>
      </c>
      <c r="AO333" s="35">
        <f t="shared" si="912"/>
        <v>-27.994330262225368</v>
      </c>
      <c r="AP333" s="35">
        <f t="shared" si="912"/>
        <v>5.6187766714082503</v>
      </c>
      <c r="AQ333" s="35">
        <f t="shared" si="912"/>
        <v>0</v>
      </c>
      <c r="AR333" s="35">
        <f t="shared" si="912"/>
        <v>0</v>
      </c>
      <c r="AS333" s="1"/>
      <c r="AT333" s="1"/>
      <c r="AU333" s="1"/>
      <c r="AV333" s="1"/>
      <c r="AW333" s="36">
        <v>816</v>
      </c>
      <c r="AX333" s="36">
        <v>200</v>
      </c>
      <c r="AY333" s="36">
        <v>0</v>
      </c>
      <c r="AZ333" s="36">
        <v>395</v>
      </c>
      <c r="BA333" s="36">
        <v>0</v>
      </c>
      <c r="BB333" s="36">
        <v>0</v>
      </c>
      <c r="BC333" s="1">
        <v>0</v>
      </c>
      <c r="BD333" s="1"/>
      <c r="BE333" s="35">
        <f t="shared" ref="BE333:BK333" si="913">(AW333/SUM($AW333:$BC333))*100</f>
        <v>57.831325301204814</v>
      </c>
      <c r="BF333" s="35">
        <f t="shared" si="913"/>
        <v>14.174344436569807</v>
      </c>
      <c r="BG333" s="35">
        <f t="shared" si="913"/>
        <v>0</v>
      </c>
      <c r="BH333" s="35">
        <f t="shared" si="913"/>
        <v>27.994330262225368</v>
      </c>
      <c r="BI333" s="35">
        <f t="shared" si="913"/>
        <v>0</v>
      </c>
      <c r="BJ333" s="35">
        <f t="shared" si="913"/>
        <v>0</v>
      </c>
      <c r="BK333" s="35">
        <f t="shared" si="913"/>
        <v>0</v>
      </c>
      <c r="BL333" s="1"/>
    </row>
    <row r="334" spans="1:64" ht="13">
      <c r="A334" s="28" t="s">
        <v>345</v>
      </c>
      <c r="B334" s="62" t="str">
        <f>INDEX([1]Sheet2!$B:$B,MATCH(C334,[1]Sheet2!$A:$A,0))</f>
        <v>E05009023</v>
      </c>
      <c r="C334" s="28" t="s">
        <v>514</v>
      </c>
      <c r="D334" s="29"/>
      <c r="E334" s="30">
        <v>1</v>
      </c>
      <c r="F334" s="31">
        <v>1</v>
      </c>
      <c r="G334" s="32"/>
      <c r="H334" s="32"/>
      <c r="I334" s="32"/>
      <c r="J334" s="32"/>
      <c r="K334" s="32"/>
      <c r="L334" s="32"/>
      <c r="M334" s="10"/>
      <c r="N334" s="31">
        <v>1</v>
      </c>
      <c r="O334" s="32"/>
      <c r="P334" s="32"/>
      <c r="Q334" s="32"/>
      <c r="R334" s="32"/>
      <c r="S334" s="32"/>
      <c r="T334" s="32"/>
      <c r="U334" s="1"/>
      <c r="V334" s="28">
        <v>431</v>
      </c>
      <c r="W334" s="34"/>
      <c r="X334" s="28">
        <v>195</v>
      </c>
      <c r="Y334" s="34"/>
      <c r="Z334" s="34"/>
      <c r="AA334" s="34"/>
      <c r="AB334" s="34">
        <v>0</v>
      </c>
      <c r="AC334" s="1"/>
      <c r="AD334" s="35">
        <f t="shared" ref="AD334:AJ334" si="914">(V334/SUM($V334:$AB334))*100</f>
        <v>68.849840255591062</v>
      </c>
      <c r="AE334" s="35">
        <f t="shared" si="914"/>
        <v>0</v>
      </c>
      <c r="AF334" s="35">
        <f t="shared" si="914"/>
        <v>31.150159744408946</v>
      </c>
      <c r="AG334" s="35">
        <f t="shared" si="914"/>
        <v>0</v>
      </c>
      <c r="AH334" s="35">
        <f t="shared" si="914"/>
        <v>0</v>
      </c>
      <c r="AI334" s="35">
        <f t="shared" si="914"/>
        <v>0</v>
      </c>
      <c r="AJ334" s="35">
        <f t="shared" si="914"/>
        <v>0</v>
      </c>
      <c r="AK334" s="1"/>
      <c r="AL334" s="35"/>
      <c r="AM334" s="35"/>
      <c r="AN334" s="35"/>
      <c r="AO334" s="35"/>
      <c r="AP334" s="35"/>
      <c r="AQ334" s="35"/>
      <c r="AR334" s="35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35"/>
      <c r="BF334" s="35"/>
      <c r="BG334" s="35"/>
      <c r="BH334" s="35"/>
      <c r="BI334" s="35"/>
      <c r="BJ334" s="35"/>
      <c r="BK334" s="35"/>
      <c r="BL334" s="1"/>
    </row>
    <row r="335" spans="1:64" ht="13">
      <c r="A335" s="28" t="s">
        <v>345</v>
      </c>
      <c r="B335" s="62" t="str">
        <f>INDEX([1]Sheet2!$B:$B,MATCH(C335,[1]Sheet2!$A:$A,0))</f>
        <v>E05009024</v>
      </c>
      <c r="C335" s="28" t="s">
        <v>515</v>
      </c>
      <c r="D335" s="29"/>
      <c r="E335" s="30">
        <v>1</v>
      </c>
      <c r="F335" s="31">
        <v>1</v>
      </c>
      <c r="G335" s="32"/>
      <c r="H335" s="32"/>
      <c r="I335" s="32"/>
      <c r="J335" s="32"/>
      <c r="K335" s="32"/>
      <c r="L335" s="32"/>
      <c r="M335" s="10"/>
      <c r="N335" s="31">
        <v>1</v>
      </c>
      <c r="O335" s="32"/>
      <c r="P335" s="32"/>
      <c r="Q335" s="32"/>
      <c r="R335" s="32"/>
      <c r="S335" s="32"/>
      <c r="T335" s="32"/>
      <c r="U335" s="1"/>
      <c r="V335" s="28">
        <v>1183</v>
      </c>
      <c r="W335" s="28">
        <v>354</v>
      </c>
      <c r="X335" s="28">
        <v>246</v>
      </c>
      <c r="Y335" s="34"/>
      <c r="Z335" s="34"/>
      <c r="AA335" s="34"/>
      <c r="AB335" s="34">
        <v>0</v>
      </c>
      <c r="AC335" s="1"/>
      <c r="AD335" s="35">
        <f t="shared" ref="AD335:AJ335" si="915">(V335/SUM($V335:$AB335))*100</f>
        <v>66.348850252383613</v>
      </c>
      <c r="AE335" s="35">
        <f t="shared" si="915"/>
        <v>19.854178351093662</v>
      </c>
      <c r="AF335" s="35">
        <f t="shared" si="915"/>
        <v>13.796971396522714</v>
      </c>
      <c r="AG335" s="35">
        <f t="shared" si="915"/>
        <v>0</v>
      </c>
      <c r="AH335" s="35">
        <f t="shared" si="915"/>
        <v>0</v>
      </c>
      <c r="AI335" s="35">
        <f t="shared" si="915"/>
        <v>0</v>
      </c>
      <c r="AJ335" s="35">
        <f t="shared" si="915"/>
        <v>0</v>
      </c>
      <c r="AK335" s="1"/>
      <c r="AL335" s="35">
        <f t="shared" ref="AL335:AR335" si="916">AD335-BE335</f>
        <v>14.127158900257484</v>
      </c>
      <c r="AM335" s="35">
        <f t="shared" si="916"/>
        <v>7.1929265594070895</v>
      </c>
      <c r="AN335" s="35">
        <f t="shared" si="916"/>
        <v>6.916894951228878</v>
      </c>
      <c r="AO335" s="35">
        <f t="shared" si="916"/>
        <v>-26.70807453416149</v>
      </c>
      <c r="AP335" s="35">
        <f t="shared" si="916"/>
        <v>0</v>
      </c>
      <c r="AQ335" s="35">
        <f t="shared" si="916"/>
        <v>0</v>
      </c>
      <c r="AR335" s="35">
        <f t="shared" si="916"/>
        <v>-1.5289058767319637</v>
      </c>
      <c r="AS335" s="1"/>
      <c r="AT335" s="1"/>
      <c r="AU335" s="1"/>
      <c r="AV335" s="1"/>
      <c r="AW335" s="36">
        <v>1093</v>
      </c>
      <c r="AX335" s="36">
        <v>265</v>
      </c>
      <c r="AY335" s="36">
        <v>144</v>
      </c>
      <c r="AZ335" s="36">
        <v>559</v>
      </c>
      <c r="BA335" s="36">
        <v>0</v>
      </c>
      <c r="BB335" s="36">
        <v>0</v>
      </c>
      <c r="BC335" s="1">
        <v>32</v>
      </c>
      <c r="BD335" s="1"/>
      <c r="BE335" s="35">
        <f t="shared" ref="BE335:BK335" si="917">(AW335/SUM($AW335:$BC335))*100</f>
        <v>52.221691352126129</v>
      </c>
      <c r="BF335" s="35">
        <f t="shared" si="917"/>
        <v>12.661251791686572</v>
      </c>
      <c r="BG335" s="35">
        <f t="shared" si="917"/>
        <v>6.8800764452938363</v>
      </c>
      <c r="BH335" s="35">
        <f t="shared" si="917"/>
        <v>26.70807453416149</v>
      </c>
      <c r="BI335" s="35">
        <f t="shared" si="917"/>
        <v>0</v>
      </c>
      <c r="BJ335" s="35">
        <f t="shared" si="917"/>
        <v>0</v>
      </c>
      <c r="BK335" s="35">
        <f t="shared" si="917"/>
        <v>1.5289058767319637</v>
      </c>
      <c r="BL335" s="1"/>
    </row>
    <row r="336" spans="1:64" ht="13">
      <c r="A336" s="28" t="s">
        <v>345</v>
      </c>
      <c r="B336" s="62" t="str">
        <f>INDEX([1]Sheet2!$B:$B,MATCH(C336,[1]Sheet2!$A:$A,0))</f>
        <v>E05009025</v>
      </c>
      <c r="C336" s="28" t="s">
        <v>516</v>
      </c>
      <c r="D336" s="29"/>
      <c r="E336" s="30">
        <v>1</v>
      </c>
      <c r="F336" s="31">
        <v>1</v>
      </c>
      <c r="G336" s="32"/>
      <c r="H336" s="32"/>
      <c r="I336" s="32"/>
      <c r="J336" s="32"/>
      <c r="K336" s="32"/>
      <c r="L336" s="32"/>
      <c r="M336" s="10"/>
      <c r="N336" s="31">
        <v>1</v>
      </c>
      <c r="O336" s="32"/>
      <c r="P336" s="32"/>
      <c r="Q336" s="32"/>
      <c r="R336" s="32"/>
      <c r="S336" s="32"/>
      <c r="T336" s="32"/>
      <c r="U336" s="1"/>
      <c r="V336" s="28">
        <v>854</v>
      </c>
      <c r="W336" s="28">
        <v>222</v>
      </c>
      <c r="X336" s="28">
        <v>189</v>
      </c>
      <c r="Y336" s="34"/>
      <c r="Z336" s="34"/>
      <c r="AA336" s="34"/>
      <c r="AB336" s="34">
        <v>0</v>
      </c>
      <c r="AC336" s="1"/>
      <c r="AD336" s="35">
        <f t="shared" ref="AD336:AJ336" si="918">(V336/SUM($V336:$AB336))*100</f>
        <v>67.509881422924906</v>
      </c>
      <c r="AE336" s="35">
        <f t="shared" si="918"/>
        <v>17.549407114624508</v>
      </c>
      <c r="AF336" s="35">
        <f t="shared" si="918"/>
        <v>14.940711462450592</v>
      </c>
      <c r="AG336" s="35">
        <f t="shared" si="918"/>
        <v>0</v>
      </c>
      <c r="AH336" s="35">
        <f t="shared" si="918"/>
        <v>0</v>
      </c>
      <c r="AI336" s="35">
        <f t="shared" si="918"/>
        <v>0</v>
      </c>
      <c r="AJ336" s="35">
        <f t="shared" si="918"/>
        <v>0</v>
      </c>
      <c r="AK336" s="1"/>
      <c r="AL336" s="35">
        <f t="shared" ref="AL336:AR336" si="919">AD336-BE336</f>
        <v>-7.7648438518003644</v>
      </c>
      <c r="AM336" s="35">
        <f t="shared" si="919"/>
        <v>-7.1758676106502186</v>
      </c>
      <c r="AN336" s="35">
        <f t="shared" si="919"/>
        <v>14.940711462450592</v>
      </c>
      <c r="AO336" s="35">
        <f t="shared" si="919"/>
        <v>0</v>
      </c>
      <c r="AP336" s="35">
        <f t="shared" si="919"/>
        <v>0</v>
      </c>
      <c r="AQ336" s="35">
        <f t="shared" si="919"/>
        <v>0</v>
      </c>
      <c r="AR336" s="35">
        <f t="shared" si="919"/>
        <v>0</v>
      </c>
      <c r="AS336" s="1"/>
      <c r="AT336" s="1"/>
      <c r="AU336" s="1"/>
      <c r="AV336" s="1"/>
      <c r="AW336" s="36">
        <v>1096</v>
      </c>
      <c r="AX336" s="36">
        <v>360</v>
      </c>
      <c r="AY336" s="36">
        <v>0</v>
      </c>
      <c r="AZ336" s="36">
        <v>0</v>
      </c>
      <c r="BA336" s="36">
        <v>0</v>
      </c>
      <c r="BB336" s="36">
        <v>0</v>
      </c>
      <c r="BC336" s="1">
        <v>0</v>
      </c>
      <c r="BD336" s="1"/>
      <c r="BE336" s="35">
        <f t="shared" ref="BE336:BK336" si="920">(AW336/SUM($AW336:$BC336))*100</f>
        <v>75.27472527472527</v>
      </c>
      <c r="BF336" s="35">
        <f t="shared" si="920"/>
        <v>24.725274725274726</v>
      </c>
      <c r="BG336" s="35">
        <f t="shared" si="920"/>
        <v>0</v>
      </c>
      <c r="BH336" s="35">
        <f t="shared" si="920"/>
        <v>0</v>
      </c>
      <c r="BI336" s="35">
        <f t="shared" si="920"/>
        <v>0</v>
      </c>
      <c r="BJ336" s="35">
        <f t="shared" si="920"/>
        <v>0</v>
      </c>
      <c r="BK336" s="35">
        <f t="shared" si="920"/>
        <v>0</v>
      </c>
      <c r="BL336" s="1"/>
    </row>
    <row r="337" spans="1:64" ht="13">
      <c r="A337" s="28" t="s">
        <v>345</v>
      </c>
      <c r="B337" s="62" t="str">
        <f>INDEX([1]Sheet2!$B:$B,MATCH(C337,[1]Sheet2!$A:$A,0))</f>
        <v>E05005986</v>
      </c>
      <c r="C337" s="28" t="s">
        <v>517</v>
      </c>
      <c r="D337" s="29"/>
      <c r="E337" s="30">
        <v>1</v>
      </c>
      <c r="F337" s="31">
        <v>1</v>
      </c>
      <c r="G337" s="32"/>
      <c r="H337" s="32"/>
      <c r="I337" s="32"/>
      <c r="J337" s="32"/>
      <c r="K337" s="32"/>
      <c r="L337" s="32"/>
      <c r="M337" s="10"/>
      <c r="N337" s="31">
        <v>1</v>
      </c>
      <c r="O337" s="32"/>
      <c r="P337" s="32"/>
      <c r="Q337" s="32"/>
      <c r="R337" s="32"/>
      <c r="S337" s="32"/>
      <c r="T337" s="32"/>
      <c r="U337" s="1"/>
      <c r="V337" s="28">
        <v>984</v>
      </c>
      <c r="W337" s="28">
        <v>347</v>
      </c>
      <c r="X337" s="28">
        <v>178</v>
      </c>
      <c r="Y337" s="28">
        <v>191</v>
      </c>
      <c r="Z337" s="28">
        <v>125</v>
      </c>
      <c r="AA337" s="34"/>
      <c r="AB337" s="34">
        <v>0</v>
      </c>
      <c r="AC337" s="1"/>
      <c r="AD337" s="35">
        <f t="shared" ref="AD337:AJ337" si="921">(V337/SUM($V337:$AB337))*100</f>
        <v>53.917808219178085</v>
      </c>
      <c r="AE337" s="35">
        <f t="shared" si="921"/>
        <v>19.013698630136986</v>
      </c>
      <c r="AF337" s="35">
        <f t="shared" si="921"/>
        <v>9.7534246575342465</v>
      </c>
      <c r="AG337" s="35">
        <f t="shared" si="921"/>
        <v>10.465753424657533</v>
      </c>
      <c r="AH337" s="35">
        <f t="shared" si="921"/>
        <v>6.8493150684931505</v>
      </c>
      <c r="AI337" s="35">
        <f t="shared" si="921"/>
        <v>0</v>
      </c>
      <c r="AJ337" s="35">
        <f t="shared" si="921"/>
        <v>0</v>
      </c>
      <c r="AK337" s="1"/>
      <c r="AL337" s="35">
        <f t="shared" ref="AL337:AR337" si="922">AD337-BE337</f>
        <v>4.1496474772924614</v>
      </c>
      <c r="AM337" s="35">
        <f t="shared" si="922"/>
        <v>-0.56383872174349037</v>
      </c>
      <c r="AN337" s="35">
        <f t="shared" si="922"/>
        <v>9.7534246575342465</v>
      </c>
      <c r="AO337" s="35">
        <f t="shared" si="922"/>
        <v>-20.188548481576369</v>
      </c>
      <c r="AP337" s="35">
        <f t="shared" si="922"/>
        <v>6.8493150684931505</v>
      </c>
      <c r="AQ337" s="35">
        <f t="shared" si="922"/>
        <v>0</v>
      </c>
      <c r="AR337" s="35">
        <f t="shared" si="922"/>
        <v>0</v>
      </c>
      <c r="AS337" s="1"/>
      <c r="AT337" s="1"/>
      <c r="AU337" s="1"/>
      <c r="AV337" s="1"/>
      <c r="AW337" s="36">
        <v>966</v>
      </c>
      <c r="AX337" s="36">
        <v>380</v>
      </c>
      <c r="AY337" s="36">
        <v>0</v>
      </c>
      <c r="AZ337" s="36">
        <v>595</v>
      </c>
      <c r="BA337" s="36">
        <v>0</v>
      </c>
      <c r="BB337" s="36">
        <v>0</v>
      </c>
      <c r="BC337" s="1">
        <v>0</v>
      </c>
      <c r="BD337" s="1"/>
      <c r="BE337" s="35">
        <f t="shared" ref="BE337:BK337" si="923">(AW337/SUM($AW337:$BC337))*100</f>
        <v>49.768160741885623</v>
      </c>
      <c r="BF337" s="35">
        <f t="shared" si="923"/>
        <v>19.577537351880476</v>
      </c>
      <c r="BG337" s="35">
        <f t="shared" si="923"/>
        <v>0</v>
      </c>
      <c r="BH337" s="35">
        <f t="shared" si="923"/>
        <v>30.654301906233901</v>
      </c>
      <c r="BI337" s="35">
        <f t="shared" si="923"/>
        <v>0</v>
      </c>
      <c r="BJ337" s="35">
        <f t="shared" si="923"/>
        <v>0</v>
      </c>
      <c r="BK337" s="35">
        <f t="shared" si="923"/>
        <v>0</v>
      </c>
      <c r="BL337" s="1"/>
    </row>
    <row r="338" spans="1:64" ht="13">
      <c r="A338" s="28" t="s">
        <v>345</v>
      </c>
      <c r="B338" s="62" t="str">
        <f>INDEX([1]Sheet2!$B:$B,MATCH(C338,[1]Sheet2!$A:$A,0))</f>
        <v>E05009027</v>
      </c>
      <c r="C338" s="28" t="s">
        <v>518</v>
      </c>
      <c r="D338" s="29"/>
      <c r="E338" s="30">
        <v>1</v>
      </c>
      <c r="F338" s="31">
        <v>1</v>
      </c>
      <c r="G338" s="32"/>
      <c r="H338" s="32"/>
      <c r="I338" s="32"/>
      <c r="J338" s="32"/>
      <c r="K338" s="32"/>
      <c r="L338" s="32"/>
      <c r="M338" s="10"/>
      <c r="N338" s="31">
        <v>1</v>
      </c>
      <c r="O338" s="32"/>
      <c r="P338" s="32"/>
      <c r="Q338" s="32"/>
      <c r="R338" s="32"/>
      <c r="S338" s="32"/>
      <c r="T338" s="32"/>
      <c r="U338" s="1"/>
      <c r="V338" s="28">
        <v>372</v>
      </c>
      <c r="W338" s="28">
        <v>63</v>
      </c>
      <c r="X338" s="28">
        <v>221</v>
      </c>
      <c r="Y338" s="34"/>
      <c r="Z338" s="34"/>
      <c r="AA338" s="34"/>
      <c r="AB338" s="34">
        <v>0</v>
      </c>
      <c r="AC338" s="1"/>
      <c r="AD338" s="35">
        <f t="shared" ref="AD338:AJ338" si="924">(V338/SUM($V338:$AB338))*100</f>
        <v>56.707317073170728</v>
      </c>
      <c r="AE338" s="35">
        <f t="shared" si="924"/>
        <v>9.6036585365853657</v>
      </c>
      <c r="AF338" s="35">
        <f t="shared" si="924"/>
        <v>33.689024390243901</v>
      </c>
      <c r="AG338" s="35">
        <f t="shared" si="924"/>
        <v>0</v>
      </c>
      <c r="AH338" s="35">
        <f t="shared" si="924"/>
        <v>0</v>
      </c>
      <c r="AI338" s="35">
        <f t="shared" si="924"/>
        <v>0</v>
      </c>
      <c r="AJ338" s="35">
        <f t="shared" si="924"/>
        <v>0</v>
      </c>
      <c r="AK338" s="1"/>
      <c r="AL338" s="35">
        <f t="shared" ref="AL338:AR338" si="925">AD338-BE338</f>
        <v>-10.377759635336943</v>
      </c>
      <c r="AM338" s="35">
        <f t="shared" si="925"/>
        <v>-2.3907626628567531</v>
      </c>
      <c r="AN338" s="35">
        <f t="shared" si="925"/>
        <v>33.689024390243901</v>
      </c>
      <c r="AO338" s="35">
        <f t="shared" si="925"/>
        <v>-20.920502092050206</v>
      </c>
      <c r="AP338" s="35">
        <f t="shared" si="925"/>
        <v>0</v>
      </c>
      <c r="AQ338" s="35">
        <f t="shared" si="925"/>
        <v>0</v>
      </c>
      <c r="AR338" s="35">
        <f t="shared" si="925"/>
        <v>0</v>
      </c>
      <c r="AS338" s="1"/>
      <c r="AT338" s="1"/>
      <c r="AU338" s="1"/>
      <c r="AV338" s="1"/>
      <c r="AW338" s="36">
        <v>481</v>
      </c>
      <c r="AX338" s="36">
        <v>86</v>
      </c>
      <c r="AY338" s="36">
        <v>0</v>
      </c>
      <c r="AZ338" s="36">
        <v>150</v>
      </c>
      <c r="BA338" s="36">
        <v>0</v>
      </c>
      <c r="BB338" s="36">
        <v>0</v>
      </c>
      <c r="BC338" s="1">
        <v>0</v>
      </c>
      <c r="BD338" s="1"/>
      <c r="BE338" s="35">
        <f t="shared" ref="BE338:BK338" si="926">(AW338/SUM($AW338:$BC338))*100</f>
        <v>67.085076708507671</v>
      </c>
      <c r="BF338" s="35">
        <f t="shared" si="926"/>
        <v>11.994421199442119</v>
      </c>
      <c r="BG338" s="35">
        <f t="shared" si="926"/>
        <v>0</v>
      </c>
      <c r="BH338" s="35">
        <f t="shared" si="926"/>
        <v>20.920502092050206</v>
      </c>
      <c r="BI338" s="35">
        <f t="shared" si="926"/>
        <v>0</v>
      </c>
      <c r="BJ338" s="35">
        <f t="shared" si="926"/>
        <v>0</v>
      </c>
      <c r="BK338" s="35">
        <f t="shared" si="926"/>
        <v>0</v>
      </c>
      <c r="BL338" s="1"/>
    </row>
    <row r="339" spans="1:64" ht="13">
      <c r="A339" s="28" t="s">
        <v>346</v>
      </c>
      <c r="B339" s="62" t="str">
        <f>INDEX([1]Sheet2!$B:$B,MATCH(C339,[1]Sheet2!$A:$A,0))</f>
        <v>E05000026</v>
      </c>
      <c r="C339" s="28" t="s">
        <v>53</v>
      </c>
      <c r="D339" s="49"/>
      <c r="E339" s="30">
        <v>1</v>
      </c>
      <c r="F339" s="38"/>
      <c r="G339" s="31">
        <v>1</v>
      </c>
      <c r="H339" s="38"/>
      <c r="I339" s="38"/>
      <c r="J339" s="32"/>
      <c r="K339" s="38"/>
      <c r="L339" s="32"/>
      <c r="M339" s="10"/>
      <c r="N339" s="38"/>
      <c r="O339" s="31">
        <v>1</v>
      </c>
      <c r="P339" s="32"/>
      <c r="Q339" s="38"/>
      <c r="R339" s="32"/>
      <c r="S339" s="38"/>
      <c r="T339" s="32"/>
      <c r="U339" s="1"/>
      <c r="V339" s="28">
        <v>547</v>
      </c>
      <c r="W339" s="28">
        <v>1295</v>
      </c>
      <c r="X339" s="28">
        <v>1294</v>
      </c>
      <c r="Y339" s="28">
        <v>95</v>
      </c>
      <c r="Z339" s="28">
        <v>95</v>
      </c>
      <c r="AA339" s="33"/>
      <c r="AB339" s="33"/>
      <c r="AC339" s="1"/>
      <c r="AD339" s="35">
        <f t="shared" ref="AD339:AJ339" si="927">(V339/SUM($V339:$AB339))*100</f>
        <v>16.44618159951894</v>
      </c>
      <c r="AE339" s="35">
        <f t="shared" si="927"/>
        <v>38.935658448586892</v>
      </c>
      <c r="AF339" s="35">
        <f t="shared" si="927"/>
        <v>38.905592303066747</v>
      </c>
      <c r="AG339" s="35">
        <f t="shared" si="927"/>
        <v>2.8562838244137101</v>
      </c>
      <c r="AH339" s="35">
        <f t="shared" si="927"/>
        <v>2.8562838244137101</v>
      </c>
      <c r="AI339" s="35">
        <f t="shared" si="927"/>
        <v>0</v>
      </c>
      <c r="AJ339" s="35">
        <f t="shared" si="927"/>
        <v>0</v>
      </c>
      <c r="AK339" s="1"/>
      <c r="AL339" s="43">
        <f t="shared" ref="AL339:AR339" si="928">AD339-BE339</f>
        <v>3.5212405022452948</v>
      </c>
      <c r="AM339" s="44">
        <f t="shared" si="928"/>
        <v>-4.2484546446477083</v>
      </c>
      <c r="AN339" s="45">
        <f t="shared" si="928"/>
        <v>14.13278853329226</v>
      </c>
      <c r="AO339" s="46">
        <f t="shared" si="928"/>
        <v>-16.261858215303555</v>
      </c>
      <c r="AP339" s="47">
        <f t="shared" si="928"/>
        <v>2.8562838244137101</v>
      </c>
      <c r="AQ339" s="48">
        <f t="shared" si="928"/>
        <v>0</v>
      </c>
      <c r="AR339" s="48">
        <f t="shared" si="928"/>
        <v>0</v>
      </c>
      <c r="AS339" s="1"/>
      <c r="AT339" s="1"/>
      <c r="AU339" s="1"/>
      <c r="AV339" s="1"/>
      <c r="AW339" s="36">
        <v>384</v>
      </c>
      <c r="AX339" s="36">
        <v>1283</v>
      </c>
      <c r="AY339" s="36">
        <v>736</v>
      </c>
      <c r="AZ339" s="36">
        <v>568</v>
      </c>
      <c r="BA339" s="36">
        <v>0</v>
      </c>
      <c r="BB339" s="36">
        <v>0</v>
      </c>
      <c r="BC339" s="36">
        <v>0</v>
      </c>
      <c r="BD339" s="1"/>
      <c r="BE339" s="35">
        <f t="shared" ref="BE339:BK339" si="929">(AW339/SUM($AW339:$BC339))*100</f>
        <v>12.924941097273646</v>
      </c>
      <c r="BF339" s="35">
        <f t="shared" si="929"/>
        <v>43.1841130932346</v>
      </c>
      <c r="BG339" s="35">
        <f t="shared" si="929"/>
        <v>24.772803769774487</v>
      </c>
      <c r="BH339" s="35">
        <f t="shared" si="929"/>
        <v>19.118142039717267</v>
      </c>
      <c r="BI339" s="35">
        <f t="shared" si="929"/>
        <v>0</v>
      </c>
      <c r="BJ339" s="35">
        <f t="shared" si="929"/>
        <v>0</v>
      </c>
      <c r="BK339" s="35">
        <f t="shared" si="929"/>
        <v>0</v>
      </c>
      <c r="BL339" s="1"/>
    </row>
    <row r="340" spans="1:64" ht="13">
      <c r="A340" s="28" t="s">
        <v>346</v>
      </c>
      <c r="B340" s="62" t="str">
        <f>INDEX([1]Sheet2!$B:$B,MATCH(C340,[1]Sheet2!$A:$A,0))</f>
        <v>E05001768</v>
      </c>
      <c r="C340" s="28" t="s">
        <v>519</v>
      </c>
      <c r="D340" s="49"/>
      <c r="E340" s="30">
        <v>1</v>
      </c>
      <c r="F340" s="31">
        <v>1</v>
      </c>
      <c r="G340" s="38"/>
      <c r="H340" s="38"/>
      <c r="I340" s="38"/>
      <c r="J340" s="32"/>
      <c r="K340" s="38"/>
      <c r="L340" s="32"/>
      <c r="M340" s="10"/>
      <c r="N340" s="31">
        <v>1</v>
      </c>
      <c r="O340" s="38"/>
      <c r="P340" s="32"/>
      <c r="Q340" s="38"/>
      <c r="R340" s="32"/>
      <c r="S340" s="38"/>
      <c r="T340" s="32"/>
      <c r="U340" s="1"/>
      <c r="V340" s="28">
        <v>3757</v>
      </c>
      <c r="W340" s="28">
        <v>910</v>
      </c>
      <c r="X340" s="28">
        <v>407</v>
      </c>
      <c r="Y340" s="28">
        <v>106</v>
      </c>
      <c r="Z340" s="28">
        <v>175</v>
      </c>
      <c r="AA340" s="33"/>
      <c r="AB340" s="33"/>
      <c r="AC340" s="1"/>
      <c r="AD340" s="35">
        <f t="shared" ref="AD340:AJ340" si="930">(V340/SUM($V340:$AB340))*100</f>
        <v>70.158730158730151</v>
      </c>
      <c r="AE340" s="35">
        <f t="shared" si="930"/>
        <v>16.993464052287582</v>
      </c>
      <c r="AF340" s="35">
        <f t="shared" si="930"/>
        <v>7.6003734827264235</v>
      </c>
      <c r="AG340" s="35">
        <f t="shared" si="930"/>
        <v>1.9794584500466852</v>
      </c>
      <c r="AH340" s="35">
        <f t="shared" si="930"/>
        <v>3.2679738562091507</v>
      </c>
      <c r="AI340" s="35">
        <f t="shared" si="930"/>
        <v>0</v>
      </c>
      <c r="AJ340" s="35">
        <f t="shared" si="930"/>
        <v>0</v>
      </c>
      <c r="AK340" s="1"/>
      <c r="AL340" s="43">
        <f t="shared" ref="AL340:AR340" si="931">AD340-BE340</f>
        <v>15.927403860364748</v>
      </c>
      <c r="AM340" s="44">
        <f t="shared" si="931"/>
        <v>-3.6562359270213385</v>
      </c>
      <c r="AN340" s="45">
        <f t="shared" si="931"/>
        <v>1.6206507432271477</v>
      </c>
      <c r="AO340" s="46">
        <f t="shared" si="931"/>
        <v>-17.159792532779718</v>
      </c>
      <c r="AP340" s="47">
        <f t="shared" si="931"/>
        <v>3.2679738562091507</v>
      </c>
      <c r="AQ340" s="48">
        <f t="shared" si="931"/>
        <v>0</v>
      </c>
      <c r="AR340" s="48">
        <f t="shared" si="931"/>
        <v>0</v>
      </c>
      <c r="AS340" s="1"/>
      <c r="AT340" s="1"/>
      <c r="AU340" s="1"/>
      <c r="AV340" s="1"/>
      <c r="AW340" s="36">
        <v>2621</v>
      </c>
      <c r="AX340" s="36">
        <v>998</v>
      </c>
      <c r="AY340" s="36">
        <v>289</v>
      </c>
      <c r="AZ340" s="36">
        <v>925</v>
      </c>
      <c r="BA340" s="36">
        <v>0</v>
      </c>
      <c r="BB340" s="36">
        <v>0</v>
      </c>
      <c r="BC340" s="36">
        <v>0</v>
      </c>
      <c r="BD340" s="1"/>
      <c r="BE340" s="35">
        <f t="shared" ref="BE340:BK340" si="932">(AW340/SUM($AW340:$BC340))*100</f>
        <v>54.231326298365403</v>
      </c>
      <c r="BF340" s="35">
        <f t="shared" si="932"/>
        <v>20.64969997930892</v>
      </c>
      <c r="BG340" s="35">
        <f t="shared" si="932"/>
        <v>5.9797227394992758</v>
      </c>
      <c r="BH340" s="35">
        <f t="shared" si="932"/>
        <v>19.139250982826404</v>
      </c>
      <c r="BI340" s="35">
        <f t="shared" si="932"/>
        <v>0</v>
      </c>
      <c r="BJ340" s="35">
        <f t="shared" si="932"/>
        <v>0</v>
      </c>
      <c r="BK340" s="35">
        <f t="shared" si="932"/>
        <v>0</v>
      </c>
      <c r="BL340" s="1"/>
    </row>
    <row r="341" spans="1:64" ht="13">
      <c r="A341" s="28" t="s">
        <v>346</v>
      </c>
      <c r="B341" s="62" t="str">
        <f>INDEX([1]Sheet2!$B:$B,MATCH(C341,[1]Sheet2!$A:$A,0))</f>
        <v>E05001769</v>
      </c>
      <c r="C341" s="28" t="s">
        <v>520</v>
      </c>
      <c r="D341" s="49"/>
      <c r="E341" s="30">
        <v>1</v>
      </c>
      <c r="F341" s="38"/>
      <c r="G341" s="38"/>
      <c r="H341" s="38"/>
      <c r="I341" s="31">
        <v>1</v>
      </c>
      <c r="J341" s="32"/>
      <c r="K341" s="38"/>
      <c r="L341" s="32"/>
      <c r="M341" s="10"/>
      <c r="N341" s="38"/>
      <c r="O341" s="38"/>
      <c r="P341" s="32"/>
      <c r="Q341" s="31">
        <v>1</v>
      </c>
      <c r="R341" s="32"/>
      <c r="S341" s="38"/>
      <c r="T341" s="32"/>
      <c r="U341" s="1"/>
      <c r="V341" s="28">
        <v>479</v>
      </c>
      <c r="W341" s="28">
        <v>976</v>
      </c>
      <c r="X341" s="28">
        <v>108</v>
      </c>
      <c r="Y341" s="28">
        <v>2478</v>
      </c>
      <c r="Z341" s="28">
        <v>113</v>
      </c>
      <c r="AA341" s="28">
        <v>57</v>
      </c>
      <c r="AB341" s="33"/>
      <c r="AC341" s="1"/>
      <c r="AD341" s="35">
        <f t="shared" ref="AD341:AJ341" si="933">(V341/SUM($V341:$AB341))*100</f>
        <v>11.374970315839468</v>
      </c>
      <c r="AE341" s="35">
        <f t="shared" si="933"/>
        <v>23.177392543338872</v>
      </c>
      <c r="AF341" s="35">
        <f t="shared" si="933"/>
        <v>2.5647114699596294</v>
      </c>
      <c r="AG341" s="35">
        <f t="shared" si="933"/>
        <v>58.845879838518165</v>
      </c>
      <c r="AH341" s="35">
        <f t="shared" si="933"/>
        <v>2.6834481120873903</v>
      </c>
      <c r="AI341" s="35">
        <f t="shared" si="933"/>
        <v>1.3535977202564711</v>
      </c>
      <c r="AJ341" s="35">
        <f t="shared" si="933"/>
        <v>0</v>
      </c>
      <c r="AK341" s="1"/>
      <c r="AL341" s="43">
        <f t="shared" ref="AL341:AR341" si="934">AD341-BE341</f>
        <v>-1.6327135480463735</v>
      </c>
      <c r="AM341" s="44">
        <f t="shared" si="934"/>
        <v>-10.27485773108484</v>
      </c>
      <c r="AN341" s="45">
        <f t="shared" si="934"/>
        <v>-0.89302727866825249</v>
      </c>
      <c r="AO341" s="46">
        <f t="shared" si="934"/>
        <v>8.7635527254556038</v>
      </c>
      <c r="AP341" s="47">
        <f t="shared" si="934"/>
        <v>2.6834481120873903</v>
      </c>
      <c r="AQ341" s="48">
        <f t="shared" si="934"/>
        <v>1.3535977202564711</v>
      </c>
      <c r="AR341" s="48">
        <f t="shared" si="934"/>
        <v>0</v>
      </c>
      <c r="AS341" s="1"/>
      <c r="AT341" s="1"/>
      <c r="AU341" s="1"/>
      <c r="AV341" s="1"/>
      <c r="AW341" s="36">
        <v>474</v>
      </c>
      <c r="AX341" s="36">
        <v>1219</v>
      </c>
      <c r="AY341" s="36">
        <v>126</v>
      </c>
      <c r="AZ341" s="36">
        <v>1825</v>
      </c>
      <c r="BA341" s="36">
        <v>0</v>
      </c>
      <c r="BB341" s="36">
        <v>0</v>
      </c>
      <c r="BC341" s="36">
        <v>0</v>
      </c>
      <c r="BD341" s="1"/>
      <c r="BE341" s="35">
        <f t="shared" ref="BE341:BK341" si="935">(AW341/SUM($AW341:$BC341))*100</f>
        <v>13.007683863885841</v>
      </c>
      <c r="BF341" s="35">
        <f t="shared" si="935"/>
        <v>33.452250274423712</v>
      </c>
      <c r="BG341" s="35">
        <f t="shared" si="935"/>
        <v>3.4577387486278819</v>
      </c>
      <c r="BH341" s="35">
        <f t="shared" si="935"/>
        <v>50.082327113062561</v>
      </c>
      <c r="BI341" s="35">
        <f t="shared" si="935"/>
        <v>0</v>
      </c>
      <c r="BJ341" s="35">
        <f t="shared" si="935"/>
        <v>0</v>
      </c>
      <c r="BK341" s="35">
        <f t="shared" si="935"/>
        <v>0</v>
      </c>
      <c r="BL341" s="1"/>
    </row>
    <row r="342" spans="1:64" ht="13">
      <c r="A342" s="28" t="s">
        <v>346</v>
      </c>
      <c r="B342" s="62" t="str">
        <f>INDEX([1]Sheet2!$B:$B,MATCH(C342,[1]Sheet2!$A:$A,0))</f>
        <v>E05001770</v>
      </c>
      <c r="C342" s="28" t="s">
        <v>521</v>
      </c>
      <c r="D342" s="49"/>
      <c r="E342" s="30">
        <v>1</v>
      </c>
      <c r="F342" s="38"/>
      <c r="G342" s="31">
        <v>1</v>
      </c>
      <c r="H342" s="38"/>
      <c r="I342" s="38"/>
      <c r="J342" s="32"/>
      <c r="K342" s="38"/>
      <c r="L342" s="32"/>
      <c r="M342" s="10"/>
      <c r="N342" s="38"/>
      <c r="O342" s="31">
        <v>1</v>
      </c>
      <c r="P342" s="32"/>
      <c r="Q342" s="38"/>
      <c r="R342" s="32"/>
      <c r="S342" s="38"/>
      <c r="T342" s="32"/>
      <c r="U342" s="1"/>
      <c r="V342" s="28">
        <v>1365</v>
      </c>
      <c r="W342" s="28">
        <v>2356</v>
      </c>
      <c r="X342" s="28">
        <v>207</v>
      </c>
      <c r="Y342" s="28">
        <v>203</v>
      </c>
      <c r="Z342" s="33"/>
      <c r="AA342" s="33"/>
      <c r="AB342" s="33"/>
      <c r="AC342" s="1"/>
      <c r="AD342" s="35">
        <f t="shared" ref="AD342:AJ342" si="936">(V342/SUM($V342:$AB342))*100</f>
        <v>33.042846768336965</v>
      </c>
      <c r="AE342" s="35">
        <f t="shared" si="936"/>
        <v>57.032195594287096</v>
      </c>
      <c r="AF342" s="35">
        <f t="shared" si="936"/>
        <v>5.0108932461873641</v>
      </c>
      <c r="AG342" s="35">
        <f t="shared" si="936"/>
        <v>4.9140643911885746</v>
      </c>
      <c r="AH342" s="35">
        <f t="shared" si="936"/>
        <v>0</v>
      </c>
      <c r="AI342" s="35">
        <f t="shared" si="936"/>
        <v>0</v>
      </c>
      <c r="AJ342" s="35">
        <f t="shared" si="936"/>
        <v>0</v>
      </c>
      <c r="AK342" s="1"/>
      <c r="AL342" s="43">
        <f t="shared" ref="AL342:AR342" si="937">AD342-BE342</f>
        <v>27.094254357076256</v>
      </c>
      <c r="AM342" s="44">
        <f t="shared" si="937"/>
        <v>0.77760563100680002</v>
      </c>
      <c r="AN342" s="45">
        <f t="shared" si="937"/>
        <v>-22.30856819812108</v>
      </c>
      <c r="AO342" s="46">
        <f t="shared" si="937"/>
        <v>-5.5632917899619763</v>
      </c>
      <c r="AP342" s="47">
        <f t="shared" si="937"/>
        <v>0</v>
      </c>
      <c r="AQ342" s="48">
        <f t="shared" si="937"/>
        <v>0</v>
      </c>
      <c r="AR342" s="48">
        <f t="shared" si="937"/>
        <v>0</v>
      </c>
      <c r="AS342" s="1"/>
      <c r="AT342" s="1"/>
      <c r="AU342" s="1"/>
      <c r="AV342" s="1"/>
      <c r="AW342" s="36">
        <v>243</v>
      </c>
      <c r="AX342" s="36">
        <v>2298</v>
      </c>
      <c r="AY342" s="36">
        <v>1116</v>
      </c>
      <c r="AZ342" s="36">
        <v>428</v>
      </c>
      <c r="BA342" s="36">
        <v>0</v>
      </c>
      <c r="BB342" s="36">
        <v>0</v>
      </c>
      <c r="BC342" s="36">
        <v>0</v>
      </c>
      <c r="BD342" s="1"/>
      <c r="BE342" s="35">
        <f t="shared" ref="BE342:BK342" si="938">(AW342/SUM($AW342:$BC342))*100</f>
        <v>5.9485924112607096</v>
      </c>
      <c r="BF342" s="35">
        <f t="shared" si="938"/>
        <v>56.254589963280296</v>
      </c>
      <c r="BG342" s="35">
        <f t="shared" si="938"/>
        <v>27.319461444308445</v>
      </c>
      <c r="BH342" s="35">
        <f t="shared" si="938"/>
        <v>10.477356181150551</v>
      </c>
      <c r="BI342" s="35">
        <f t="shared" si="938"/>
        <v>0</v>
      </c>
      <c r="BJ342" s="35">
        <f t="shared" si="938"/>
        <v>0</v>
      </c>
      <c r="BK342" s="35">
        <f t="shared" si="938"/>
        <v>0</v>
      </c>
      <c r="BL342" s="1"/>
    </row>
    <row r="343" spans="1:64" ht="13">
      <c r="A343" s="28" t="s">
        <v>346</v>
      </c>
      <c r="B343" s="62" t="str">
        <f>INDEX([1]Sheet2!$B:$B,MATCH(C343,[1]Sheet2!$A:$A,0))</f>
        <v>E05001771</v>
      </c>
      <c r="C343" s="28" t="s">
        <v>522</v>
      </c>
      <c r="D343" s="49"/>
      <c r="E343" s="30">
        <v>1</v>
      </c>
      <c r="F343" s="38"/>
      <c r="G343" s="38"/>
      <c r="H343" s="31">
        <v>1</v>
      </c>
      <c r="I343" s="38"/>
      <c r="J343" s="32"/>
      <c r="K343" s="38"/>
      <c r="L343" s="32"/>
      <c r="M343" s="10"/>
      <c r="N343" s="38"/>
      <c r="O343" s="38"/>
      <c r="P343" s="31">
        <v>1</v>
      </c>
      <c r="Q343" s="38"/>
      <c r="R343" s="32"/>
      <c r="S343" s="38"/>
      <c r="T343" s="32"/>
      <c r="U343" s="1"/>
      <c r="V343" s="28">
        <v>704</v>
      </c>
      <c r="W343" s="28">
        <v>1439</v>
      </c>
      <c r="X343" s="28">
        <v>2207</v>
      </c>
      <c r="Y343" s="28">
        <v>104</v>
      </c>
      <c r="Z343" s="33"/>
      <c r="AA343" s="33"/>
      <c r="AB343" s="33"/>
      <c r="AC343" s="1"/>
      <c r="AD343" s="35">
        <f t="shared" ref="AD343:AJ343" si="939">(V343/SUM($V343:$AB343))*100</f>
        <v>15.806017063313876</v>
      </c>
      <c r="AE343" s="35">
        <f t="shared" si="939"/>
        <v>32.308037718904352</v>
      </c>
      <c r="AF343" s="35">
        <f t="shared" si="939"/>
        <v>49.550965424337676</v>
      </c>
      <c r="AG343" s="35">
        <f t="shared" si="939"/>
        <v>2.334979793444095</v>
      </c>
      <c r="AH343" s="35">
        <f t="shared" si="939"/>
        <v>0</v>
      </c>
      <c r="AI343" s="35">
        <f t="shared" si="939"/>
        <v>0</v>
      </c>
      <c r="AJ343" s="35">
        <f t="shared" si="939"/>
        <v>0</v>
      </c>
      <c r="AK343" s="1"/>
      <c r="AL343" s="43">
        <f t="shared" ref="AL343:AR343" si="940">AD343-BE343</f>
        <v>7.4792299462675285</v>
      </c>
      <c r="AM343" s="44">
        <f t="shared" si="940"/>
        <v>-2.8320513096371513</v>
      </c>
      <c r="AN343" s="45">
        <f t="shared" si="940"/>
        <v>9.4881217479826105</v>
      </c>
      <c r="AO343" s="46">
        <f t="shared" si="940"/>
        <v>-14.135300384612989</v>
      </c>
      <c r="AP343" s="47">
        <f t="shared" si="940"/>
        <v>0</v>
      </c>
      <c r="AQ343" s="48">
        <f t="shared" si="940"/>
        <v>0</v>
      </c>
      <c r="AR343" s="48">
        <f t="shared" si="940"/>
        <v>0</v>
      </c>
      <c r="AS343" s="1"/>
      <c r="AT343" s="1"/>
      <c r="AU343" s="1"/>
      <c r="AV343" s="1"/>
      <c r="AW343" s="36">
        <v>318</v>
      </c>
      <c r="AX343" s="36">
        <v>1342</v>
      </c>
      <c r="AY343" s="36">
        <v>1530</v>
      </c>
      <c r="AZ343" s="36">
        <v>629</v>
      </c>
      <c r="BA343" s="36">
        <v>0</v>
      </c>
      <c r="BB343" s="36">
        <v>0</v>
      </c>
      <c r="BC343" s="36">
        <v>0</v>
      </c>
      <c r="BD343" s="1"/>
      <c r="BE343" s="35">
        <f t="shared" ref="BE343:BK343" si="941">(AW343/SUM($AW343:$BC343))*100</f>
        <v>8.3267871170463472</v>
      </c>
      <c r="BF343" s="35">
        <f t="shared" si="941"/>
        <v>35.140089028541503</v>
      </c>
      <c r="BG343" s="35">
        <f t="shared" si="941"/>
        <v>40.062843676355065</v>
      </c>
      <c r="BH343" s="35">
        <f t="shared" si="941"/>
        <v>16.470280178057084</v>
      </c>
      <c r="BI343" s="35">
        <f t="shared" si="941"/>
        <v>0</v>
      </c>
      <c r="BJ343" s="35">
        <f t="shared" si="941"/>
        <v>0</v>
      </c>
      <c r="BK343" s="35">
        <f t="shared" si="941"/>
        <v>0</v>
      </c>
      <c r="BL343" s="1"/>
    </row>
    <row r="344" spans="1:64" ht="13">
      <c r="A344" s="28" t="s">
        <v>346</v>
      </c>
      <c r="B344" s="62" t="str">
        <f>INDEX([1]Sheet2!$B:$B,MATCH(C344,[1]Sheet2!$A:$A,0))</f>
        <v>E05001772</v>
      </c>
      <c r="C344" s="28" t="s">
        <v>523</v>
      </c>
      <c r="D344" s="49"/>
      <c r="E344" s="30">
        <v>1</v>
      </c>
      <c r="F344" s="38"/>
      <c r="G344" s="38"/>
      <c r="H344" s="38"/>
      <c r="I344" s="31">
        <v>1</v>
      </c>
      <c r="J344" s="32"/>
      <c r="K344" s="38"/>
      <c r="L344" s="32"/>
      <c r="M344" s="10"/>
      <c r="N344" s="38"/>
      <c r="O344" s="31">
        <v>1</v>
      </c>
      <c r="P344" s="32"/>
      <c r="Q344" s="38"/>
      <c r="R344" s="32"/>
      <c r="S344" s="38"/>
      <c r="T344" s="32"/>
      <c r="U344" s="1"/>
      <c r="V344" s="28">
        <v>1086</v>
      </c>
      <c r="W344" s="28">
        <v>1128</v>
      </c>
      <c r="X344" s="28">
        <v>165</v>
      </c>
      <c r="Y344" s="28">
        <v>1602</v>
      </c>
      <c r="Z344" s="33"/>
      <c r="AA344" s="33"/>
      <c r="AB344" s="33"/>
      <c r="AC344" s="1"/>
      <c r="AD344" s="35">
        <f t="shared" ref="AD344:AJ344" si="942">(V344/SUM($V344:$AB344))*100</f>
        <v>27.279577995478522</v>
      </c>
      <c r="AE344" s="35">
        <f t="shared" si="942"/>
        <v>28.334589299171064</v>
      </c>
      <c r="AF344" s="35">
        <f t="shared" si="942"/>
        <v>4.1446872645064055</v>
      </c>
      <c r="AG344" s="35">
        <f t="shared" si="942"/>
        <v>40.241145440844015</v>
      </c>
      <c r="AH344" s="35">
        <f t="shared" si="942"/>
        <v>0</v>
      </c>
      <c r="AI344" s="35">
        <f t="shared" si="942"/>
        <v>0</v>
      </c>
      <c r="AJ344" s="35">
        <f t="shared" si="942"/>
        <v>0</v>
      </c>
      <c r="AK344" s="1"/>
      <c r="AL344" s="43">
        <f t="shared" ref="AL344:AR344" si="943">AD344-BE344</f>
        <v>10.71360025303019</v>
      </c>
      <c r="AM344" s="44">
        <f t="shared" si="943"/>
        <v>-17.643153149159616</v>
      </c>
      <c r="AN344" s="45">
        <f t="shared" si="943"/>
        <v>1.3147985522647523</v>
      </c>
      <c r="AO344" s="46">
        <f t="shared" si="943"/>
        <v>5.6147543438646821</v>
      </c>
      <c r="AP344" s="47">
        <f t="shared" si="943"/>
        <v>0</v>
      </c>
      <c r="AQ344" s="48">
        <f t="shared" si="943"/>
        <v>0</v>
      </c>
      <c r="AR344" s="48">
        <f t="shared" si="943"/>
        <v>0</v>
      </c>
      <c r="AS344" s="1"/>
      <c r="AT344" s="1"/>
      <c r="AU344" s="1"/>
      <c r="AV344" s="1"/>
      <c r="AW344" s="36">
        <v>521</v>
      </c>
      <c r="AX344" s="36">
        <v>1446</v>
      </c>
      <c r="AY344" s="36">
        <v>89</v>
      </c>
      <c r="AZ344" s="36">
        <v>1089</v>
      </c>
      <c r="BA344" s="36">
        <v>0</v>
      </c>
      <c r="BB344" s="36">
        <v>0</v>
      </c>
      <c r="BC344" s="36">
        <v>0</v>
      </c>
      <c r="BD344" s="1"/>
      <c r="BE344" s="35">
        <f t="shared" ref="BE344:BK344" si="944">(AW344/SUM($AW344:$BC344))*100</f>
        <v>16.565977742448332</v>
      </c>
      <c r="BF344" s="35">
        <f t="shared" si="944"/>
        <v>45.97774244833068</v>
      </c>
      <c r="BG344" s="35">
        <f t="shared" si="944"/>
        <v>2.8298887122416532</v>
      </c>
      <c r="BH344" s="35">
        <f t="shared" si="944"/>
        <v>34.626391096979333</v>
      </c>
      <c r="BI344" s="35">
        <f t="shared" si="944"/>
        <v>0</v>
      </c>
      <c r="BJ344" s="35">
        <f t="shared" si="944"/>
        <v>0</v>
      </c>
      <c r="BK344" s="35">
        <f t="shared" si="944"/>
        <v>0</v>
      </c>
      <c r="BL344" s="1"/>
    </row>
    <row r="345" spans="1:64" ht="13">
      <c r="A345" s="28" t="s">
        <v>346</v>
      </c>
      <c r="B345" s="62" t="str">
        <f>INDEX([1]Sheet2!$B:$B,MATCH(C345,[1]Sheet2!$A:$A,0))</f>
        <v>E05001773</v>
      </c>
      <c r="C345" s="28" t="s">
        <v>524</v>
      </c>
      <c r="D345" s="49"/>
      <c r="E345" s="30">
        <v>1</v>
      </c>
      <c r="F345" s="31">
        <v>1</v>
      </c>
      <c r="G345" s="38"/>
      <c r="H345" s="38"/>
      <c r="I345" s="38"/>
      <c r="J345" s="32"/>
      <c r="K345" s="38"/>
      <c r="L345" s="32"/>
      <c r="M345" s="10"/>
      <c r="N345" s="38"/>
      <c r="O345" s="31">
        <v>1</v>
      </c>
      <c r="P345" s="32"/>
      <c r="Q345" s="38"/>
      <c r="R345" s="32"/>
      <c r="S345" s="38"/>
      <c r="T345" s="32"/>
      <c r="U345" s="1"/>
      <c r="V345" s="28">
        <v>2268</v>
      </c>
      <c r="W345" s="28">
        <v>1205</v>
      </c>
      <c r="X345" s="28">
        <v>147</v>
      </c>
      <c r="Y345" s="28">
        <v>169</v>
      </c>
      <c r="Z345" s="33"/>
      <c r="AA345" s="33"/>
      <c r="AB345" s="33"/>
      <c r="AC345" s="1"/>
      <c r="AD345" s="35">
        <f t="shared" ref="AD345:AJ345" si="945">(V345/SUM($V345:$AB345))*100</f>
        <v>59.857482185273156</v>
      </c>
      <c r="AE345" s="35">
        <f t="shared" si="945"/>
        <v>31.802586434415414</v>
      </c>
      <c r="AF345" s="35">
        <f t="shared" si="945"/>
        <v>3.8796516231195568</v>
      </c>
      <c r="AG345" s="35">
        <f t="shared" si="945"/>
        <v>4.4602797571918718</v>
      </c>
      <c r="AH345" s="35">
        <f t="shared" si="945"/>
        <v>0</v>
      </c>
      <c r="AI345" s="35">
        <f t="shared" si="945"/>
        <v>0</v>
      </c>
      <c r="AJ345" s="35">
        <f t="shared" si="945"/>
        <v>0</v>
      </c>
      <c r="AK345" s="1"/>
      <c r="AL345" s="43">
        <f t="shared" ref="AL345:AR345" si="946">AD345-BE345</f>
        <v>37.297829256856673</v>
      </c>
      <c r="AM345" s="44">
        <f t="shared" si="946"/>
        <v>-10.000946258488217</v>
      </c>
      <c r="AN345" s="45">
        <f t="shared" si="946"/>
        <v>-1.1714794583802881</v>
      </c>
      <c r="AO345" s="46">
        <f t="shared" si="946"/>
        <v>-26.12540353998817</v>
      </c>
      <c r="AP345" s="47">
        <f t="shared" si="946"/>
        <v>0</v>
      </c>
      <c r="AQ345" s="48">
        <f t="shared" si="946"/>
        <v>0</v>
      </c>
      <c r="AR345" s="48">
        <f t="shared" si="946"/>
        <v>0</v>
      </c>
      <c r="AS345" s="1"/>
      <c r="AT345" s="1"/>
      <c r="AU345" s="1"/>
      <c r="AV345" s="1"/>
      <c r="AW345" s="36">
        <v>728</v>
      </c>
      <c r="AX345" s="36">
        <v>1349</v>
      </c>
      <c r="AY345" s="36">
        <v>163</v>
      </c>
      <c r="AZ345" s="36">
        <v>987</v>
      </c>
      <c r="BA345" s="36">
        <v>0</v>
      </c>
      <c r="BB345" s="36">
        <v>0</v>
      </c>
      <c r="BC345" s="36">
        <v>0</v>
      </c>
      <c r="BD345" s="1"/>
      <c r="BE345" s="35">
        <f t="shared" ref="BE345:BK345" si="947">(AW345/SUM($AW345:$BC345))*100</f>
        <v>22.559652928416483</v>
      </c>
      <c r="BF345" s="35">
        <f t="shared" si="947"/>
        <v>41.80353269290363</v>
      </c>
      <c r="BG345" s="35">
        <f t="shared" si="947"/>
        <v>5.0511310814998449</v>
      </c>
      <c r="BH345" s="35">
        <f t="shared" si="947"/>
        <v>30.585683297180044</v>
      </c>
      <c r="BI345" s="35">
        <f t="shared" si="947"/>
        <v>0</v>
      </c>
      <c r="BJ345" s="35">
        <f t="shared" si="947"/>
        <v>0</v>
      </c>
      <c r="BK345" s="35">
        <f t="shared" si="947"/>
        <v>0</v>
      </c>
      <c r="BL345" s="1"/>
    </row>
    <row r="346" spans="1:64" ht="13">
      <c r="A346" s="28" t="s">
        <v>346</v>
      </c>
      <c r="B346" s="62" t="str">
        <f>INDEX([1]Sheet2!$B:$B,MATCH(C346,[1]Sheet2!$A:$A,0))</f>
        <v>E05001774</v>
      </c>
      <c r="C346" s="28" t="s">
        <v>525</v>
      </c>
      <c r="D346" s="49"/>
      <c r="E346" s="30">
        <v>1</v>
      </c>
      <c r="F346" s="31">
        <v>1</v>
      </c>
      <c r="G346" s="38"/>
      <c r="H346" s="38"/>
      <c r="I346" s="38"/>
      <c r="J346" s="32"/>
      <c r="K346" s="38"/>
      <c r="L346" s="32"/>
      <c r="M346" s="10"/>
      <c r="N346" s="31">
        <v>1</v>
      </c>
      <c r="O346" s="38"/>
      <c r="P346" s="32"/>
      <c r="Q346" s="38"/>
      <c r="R346" s="32"/>
      <c r="S346" s="38"/>
      <c r="T346" s="32"/>
      <c r="U346" s="1"/>
      <c r="V346" s="28">
        <v>1829</v>
      </c>
      <c r="W346" s="28">
        <v>906</v>
      </c>
      <c r="X346" s="28">
        <v>160</v>
      </c>
      <c r="Y346" s="28">
        <v>182</v>
      </c>
      <c r="Z346" s="28">
        <v>84</v>
      </c>
      <c r="AA346" s="28">
        <v>1797</v>
      </c>
      <c r="AB346" s="33"/>
      <c r="AC346" s="1"/>
      <c r="AD346" s="35">
        <f t="shared" ref="AD346:AJ346" si="948">(V346/SUM($V346:$AB346))*100</f>
        <v>36.889874949576438</v>
      </c>
      <c r="AE346" s="35">
        <f t="shared" si="948"/>
        <v>18.273497377974991</v>
      </c>
      <c r="AF346" s="35">
        <f t="shared" si="948"/>
        <v>3.227107704719645</v>
      </c>
      <c r="AG346" s="35">
        <f t="shared" si="948"/>
        <v>3.6708350141185959</v>
      </c>
      <c r="AH346" s="35">
        <f t="shared" si="948"/>
        <v>1.6942315449778138</v>
      </c>
      <c r="AI346" s="35">
        <f t="shared" si="948"/>
        <v>36.244453408632516</v>
      </c>
      <c r="AJ346" s="35">
        <f t="shared" si="948"/>
        <v>0</v>
      </c>
      <c r="AK346" s="1"/>
      <c r="AL346" s="43">
        <f t="shared" ref="AL346:AR346" si="949">AD346-BE346</f>
        <v>-3.0163442014600861</v>
      </c>
      <c r="AM346" s="44">
        <f t="shared" si="949"/>
        <v>-11.612978436437643</v>
      </c>
      <c r="AN346" s="45">
        <f t="shared" si="949"/>
        <v>-0.96835132785686051</v>
      </c>
      <c r="AO346" s="46">
        <f t="shared" si="949"/>
        <v>-18.984643761794533</v>
      </c>
      <c r="AP346" s="47">
        <f t="shared" si="949"/>
        <v>1.6942315449778138</v>
      </c>
      <c r="AQ346" s="48">
        <f t="shared" si="949"/>
        <v>36.244453408632516</v>
      </c>
      <c r="AR346" s="48">
        <f t="shared" si="949"/>
        <v>-3.3563672260612041</v>
      </c>
      <c r="AS346" s="1"/>
      <c r="AT346" s="1"/>
      <c r="AU346" s="1"/>
      <c r="AV346" s="1"/>
      <c r="AW346" s="36">
        <v>1617</v>
      </c>
      <c r="AX346" s="36">
        <v>1211</v>
      </c>
      <c r="AY346" s="36">
        <v>170</v>
      </c>
      <c r="AZ346" s="36">
        <v>918</v>
      </c>
      <c r="BA346" s="36">
        <v>0</v>
      </c>
      <c r="BB346" s="36">
        <v>0</v>
      </c>
      <c r="BC346" s="36">
        <v>136</v>
      </c>
      <c r="BD346" s="1"/>
      <c r="BE346" s="35">
        <f t="shared" ref="BE346:BK346" si="950">(AW346/SUM($AW346:$BC346))*100</f>
        <v>39.906219151036524</v>
      </c>
      <c r="BF346" s="35">
        <f t="shared" si="950"/>
        <v>29.886475814412634</v>
      </c>
      <c r="BG346" s="35">
        <f t="shared" si="950"/>
        <v>4.1954590325765055</v>
      </c>
      <c r="BH346" s="35">
        <f t="shared" si="950"/>
        <v>22.655478775913128</v>
      </c>
      <c r="BI346" s="35">
        <f t="shared" si="950"/>
        <v>0</v>
      </c>
      <c r="BJ346" s="35">
        <f t="shared" si="950"/>
        <v>0</v>
      </c>
      <c r="BK346" s="35">
        <f t="shared" si="950"/>
        <v>3.3563672260612041</v>
      </c>
      <c r="BL346" s="1"/>
    </row>
    <row r="347" spans="1:64" ht="13">
      <c r="A347" s="28" t="s">
        <v>346</v>
      </c>
      <c r="B347" s="62" t="str">
        <f>INDEX([1]Sheet2!$B:$B,MATCH(C347,[1]Sheet2!$A:$A,0))</f>
        <v>E05001775</v>
      </c>
      <c r="C347" s="28" t="s">
        <v>526</v>
      </c>
      <c r="D347" s="49"/>
      <c r="E347" s="30">
        <v>1</v>
      </c>
      <c r="F347" s="38"/>
      <c r="G347" s="31">
        <v>1</v>
      </c>
      <c r="H347" s="38"/>
      <c r="I347" s="38"/>
      <c r="J347" s="32"/>
      <c r="K347" s="38"/>
      <c r="L347" s="32"/>
      <c r="M347" s="10"/>
      <c r="N347" s="38"/>
      <c r="O347" s="31">
        <v>1</v>
      </c>
      <c r="P347" s="32"/>
      <c r="Q347" s="38"/>
      <c r="R347" s="32"/>
      <c r="S347" s="38"/>
      <c r="T347" s="32"/>
      <c r="U347" s="1"/>
      <c r="V347" s="28">
        <v>1674</v>
      </c>
      <c r="W347" s="28">
        <v>1739</v>
      </c>
      <c r="X347" s="28">
        <v>475</v>
      </c>
      <c r="Y347" s="28">
        <v>110</v>
      </c>
      <c r="Z347" s="28">
        <v>103</v>
      </c>
      <c r="AA347" s="33"/>
      <c r="AB347" s="33"/>
      <c r="AC347" s="1"/>
      <c r="AD347" s="35">
        <f t="shared" ref="AD347:AJ347" si="951">(V347/SUM($V347:$AB347))*100</f>
        <v>40.819312362838332</v>
      </c>
      <c r="AE347" s="35">
        <f t="shared" si="951"/>
        <v>42.404291636186301</v>
      </c>
      <c r="AF347" s="35">
        <f t="shared" si="951"/>
        <v>11.582540843696659</v>
      </c>
      <c r="AG347" s="35">
        <f t="shared" si="951"/>
        <v>2.6822726164350161</v>
      </c>
      <c r="AH347" s="35">
        <f t="shared" si="951"/>
        <v>2.5115825408436967</v>
      </c>
      <c r="AI347" s="35">
        <f t="shared" si="951"/>
        <v>0</v>
      </c>
      <c r="AJ347" s="35">
        <f t="shared" si="951"/>
        <v>0</v>
      </c>
      <c r="AK347" s="1"/>
      <c r="AL347" s="43">
        <f t="shared" ref="AL347:AR347" si="952">AD347-BE347</f>
        <v>10.301078197771155</v>
      </c>
      <c r="AM347" s="44">
        <f t="shared" si="952"/>
        <v>-0.20607304711504071</v>
      </c>
      <c r="AN347" s="45">
        <f t="shared" si="952"/>
        <v>1.6839940929426138</v>
      </c>
      <c r="AO347" s="46">
        <f t="shared" si="952"/>
        <v>-14.290581784442415</v>
      </c>
      <c r="AP347" s="47">
        <f t="shared" si="952"/>
        <v>2.5115825408436967</v>
      </c>
      <c r="AQ347" s="48">
        <f t="shared" si="952"/>
        <v>0</v>
      </c>
      <c r="AR347" s="48">
        <f t="shared" si="952"/>
        <v>0</v>
      </c>
      <c r="AS347" s="1"/>
      <c r="AT347" s="1"/>
      <c r="AU347" s="1"/>
      <c r="AV347" s="1"/>
      <c r="AW347" s="36">
        <v>1113</v>
      </c>
      <c r="AX347" s="36">
        <v>1554</v>
      </c>
      <c r="AY347" s="36">
        <v>361</v>
      </c>
      <c r="AZ347" s="36">
        <v>619</v>
      </c>
      <c r="BA347" s="36">
        <v>0</v>
      </c>
      <c r="BB347" s="36">
        <v>0</v>
      </c>
      <c r="BC347" s="36">
        <v>0</v>
      </c>
      <c r="BD347" s="1"/>
      <c r="BE347" s="35">
        <f t="shared" ref="BE347:BK347" si="953">(AW347/SUM($AW347:$BC347))*100</f>
        <v>30.518234165067177</v>
      </c>
      <c r="BF347" s="35">
        <f t="shared" si="953"/>
        <v>42.610364683301341</v>
      </c>
      <c r="BG347" s="35">
        <f t="shared" si="953"/>
        <v>9.8985467507540452</v>
      </c>
      <c r="BH347" s="35">
        <f t="shared" si="953"/>
        <v>16.972854400877431</v>
      </c>
      <c r="BI347" s="35">
        <f t="shared" si="953"/>
        <v>0</v>
      </c>
      <c r="BJ347" s="35">
        <f t="shared" si="953"/>
        <v>0</v>
      </c>
      <c r="BK347" s="35">
        <f t="shared" si="953"/>
        <v>0</v>
      </c>
      <c r="BL347" s="1"/>
    </row>
    <row r="348" spans="1:64" ht="13">
      <c r="A348" s="28" t="s">
        <v>346</v>
      </c>
      <c r="B348" s="62" t="str">
        <f>INDEX([1]Sheet2!$B:$B,MATCH(C348,[1]Sheet2!$A:$A,0))</f>
        <v>E05001776</v>
      </c>
      <c r="C348" s="28" t="s">
        <v>527</v>
      </c>
      <c r="D348" s="49"/>
      <c r="E348" s="30">
        <v>1</v>
      </c>
      <c r="F348" s="31">
        <v>1</v>
      </c>
      <c r="G348" s="38"/>
      <c r="H348" s="38"/>
      <c r="I348" s="38"/>
      <c r="J348" s="32"/>
      <c r="K348" s="38"/>
      <c r="L348" s="32"/>
      <c r="M348" s="10"/>
      <c r="N348" s="38"/>
      <c r="O348" s="38"/>
      <c r="P348" s="32"/>
      <c r="Q348" s="31">
        <v>1</v>
      </c>
      <c r="R348" s="32"/>
      <c r="S348" s="38"/>
      <c r="T348" s="32"/>
      <c r="U348" s="1"/>
      <c r="V348" s="28">
        <v>1600</v>
      </c>
      <c r="W348" s="28">
        <v>977</v>
      </c>
      <c r="X348" s="28">
        <v>150</v>
      </c>
      <c r="Y348" s="28">
        <v>192</v>
      </c>
      <c r="Z348" s="33"/>
      <c r="AA348" s="33"/>
      <c r="AB348" s="33"/>
      <c r="AC348" s="1"/>
      <c r="AD348" s="35">
        <f t="shared" ref="AD348:AJ348" si="954">(V348/SUM($V348:$AB348))*100</f>
        <v>54.813292223364165</v>
      </c>
      <c r="AE348" s="35">
        <f t="shared" si="954"/>
        <v>33.470366563891744</v>
      </c>
      <c r="AF348" s="35">
        <f t="shared" si="954"/>
        <v>5.1387461459403907</v>
      </c>
      <c r="AG348" s="35">
        <f t="shared" si="954"/>
        <v>6.5775950668037</v>
      </c>
      <c r="AH348" s="35">
        <f t="shared" si="954"/>
        <v>0</v>
      </c>
      <c r="AI348" s="35">
        <f t="shared" si="954"/>
        <v>0</v>
      </c>
      <c r="AJ348" s="35">
        <f t="shared" si="954"/>
        <v>0</v>
      </c>
      <c r="AK348" s="1"/>
      <c r="AL348" s="43">
        <f t="shared" ref="AL348:AR348" si="955">AD348-BE348</f>
        <v>45.543523021699386</v>
      </c>
      <c r="AM348" s="44">
        <f t="shared" si="955"/>
        <v>1.4234501809935196</v>
      </c>
      <c r="AN348" s="45">
        <f t="shared" si="955"/>
        <v>-20.09772755818371</v>
      </c>
      <c r="AO348" s="46">
        <f t="shared" si="955"/>
        <v>-26.869245644509203</v>
      </c>
      <c r="AP348" s="47">
        <f t="shared" si="955"/>
        <v>0</v>
      </c>
      <c r="AQ348" s="48">
        <f t="shared" si="955"/>
        <v>0</v>
      </c>
      <c r="AR348" s="48">
        <f t="shared" si="955"/>
        <v>0</v>
      </c>
      <c r="AS348" s="1"/>
      <c r="AT348" s="1"/>
      <c r="AU348" s="1"/>
      <c r="AV348" s="1"/>
      <c r="AW348" s="36">
        <v>245</v>
      </c>
      <c r="AX348" s="36">
        <v>847</v>
      </c>
      <c r="AY348" s="36">
        <v>667</v>
      </c>
      <c r="AZ348" s="36">
        <v>884</v>
      </c>
      <c r="BA348" s="36">
        <v>0</v>
      </c>
      <c r="BB348" s="36">
        <v>0</v>
      </c>
      <c r="BC348" s="36">
        <v>0</v>
      </c>
      <c r="BD348" s="1"/>
      <c r="BE348" s="35">
        <f t="shared" ref="BE348:BK348" si="956">(AW348/SUM($AW348:$BC348))*100</f>
        <v>9.2697692016647757</v>
      </c>
      <c r="BF348" s="35">
        <f t="shared" si="956"/>
        <v>32.046916382898225</v>
      </c>
      <c r="BG348" s="35">
        <f t="shared" si="956"/>
        <v>25.236473704124101</v>
      </c>
      <c r="BH348" s="35">
        <f t="shared" si="956"/>
        <v>33.446840711312902</v>
      </c>
      <c r="BI348" s="35">
        <f t="shared" si="956"/>
        <v>0</v>
      </c>
      <c r="BJ348" s="35">
        <f t="shared" si="956"/>
        <v>0</v>
      </c>
      <c r="BK348" s="35">
        <f t="shared" si="956"/>
        <v>0</v>
      </c>
      <c r="BL348" s="1"/>
    </row>
    <row r="349" spans="1:64" ht="13">
      <c r="A349" s="28" t="s">
        <v>346</v>
      </c>
      <c r="B349" s="62" t="str">
        <f>INDEX([1]Sheet2!$B:$B,MATCH(C349,[1]Sheet2!$A:$A,0))</f>
        <v>E05001777</v>
      </c>
      <c r="C349" s="28" t="s">
        <v>528</v>
      </c>
      <c r="D349" s="49"/>
      <c r="E349" s="30">
        <v>1</v>
      </c>
      <c r="F349" s="38"/>
      <c r="G349" s="38"/>
      <c r="H349" s="31">
        <v>1</v>
      </c>
      <c r="I349" s="38"/>
      <c r="J349" s="32"/>
      <c r="K349" s="38"/>
      <c r="L349" s="32"/>
      <c r="M349" s="10"/>
      <c r="N349" s="38"/>
      <c r="O349" s="38"/>
      <c r="P349" s="31">
        <v>1</v>
      </c>
      <c r="Q349" s="38"/>
      <c r="R349" s="32"/>
      <c r="S349" s="38"/>
      <c r="T349" s="32"/>
      <c r="U349" s="1"/>
      <c r="V349" s="28">
        <v>962</v>
      </c>
      <c r="W349" s="28">
        <v>1309</v>
      </c>
      <c r="X349" s="28">
        <v>1443</v>
      </c>
      <c r="Y349" s="28">
        <v>88</v>
      </c>
      <c r="Z349" s="33"/>
      <c r="AA349" s="28">
        <v>23</v>
      </c>
      <c r="AB349" s="33"/>
      <c r="AC349" s="1"/>
      <c r="AD349" s="35">
        <f t="shared" ref="AD349:AJ349" si="957">(V349/SUM($V349:$AB349))*100</f>
        <v>25.15032679738562</v>
      </c>
      <c r="AE349" s="35">
        <f t="shared" si="957"/>
        <v>34.222222222222221</v>
      </c>
      <c r="AF349" s="35">
        <f t="shared" si="957"/>
        <v>37.725490196078432</v>
      </c>
      <c r="AG349" s="35">
        <f t="shared" si="957"/>
        <v>2.3006535947712417</v>
      </c>
      <c r="AH349" s="35">
        <f t="shared" si="957"/>
        <v>0</v>
      </c>
      <c r="AI349" s="35">
        <f t="shared" si="957"/>
        <v>0.60130718954248363</v>
      </c>
      <c r="AJ349" s="35">
        <f t="shared" si="957"/>
        <v>0</v>
      </c>
      <c r="AK349" s="1"/>
      <c r="AL349" s="43">
        <f t="shared" ref="AL349:AR349" si="958">AD349-BE349</f>
        <v>3.7831471052009285</v>
      </c>
      <c r="AM349" s="44">
        <f t="shared" si="958"/>
        <v>7.9379927598996147</v>
      </c>
      <c r="AN349" s="45">
        <f t="shared" si="958"/>
        <v>1.7670652510454516</v>
      </c>
      <c r="AO349" s="46">
        <f t="shared" si="958"/>
        <v>-10.011958837769235</v>
      </c>
      <c r="AP349" s="47">
        <f t="shared" si="958"/>
        <v>0</v>
      </c>
      <c r="AQ349" s="48">
        <f t="shared" si="958"/>
        <v>-1.7972536739394274</v>
      </c>
      <c r="AR349" s="48">
        <f t="shared" si="958"/>
        <v>-1.6789926044373376</v>
      </c>
      <c r="AS349" s="1"/>
      <c r="AT349" s="1"/>
      <c r="AU349" s="1"/>
      <c r="AV349" s="1"/>
      <c r="AW349" s="36">
        <v>1069</v>
      </c>
      <c r="AX349" s="36">
        <v>1315</v>
      </c>
      <c r="AY349" s="36">
        <v>1799</v>
      </c>
      <c r="AZ349" s="36">
        <v>616</v>
      </c>
      <c r="BA349" s="36">
        <v>0</v>
      </c>
      <c r="BB349" s="36">
        <v>120</v>
      </c>
      <c r="BC349" s="36">
        <v>84</v>
      </c>
      <c r="BD349" s="1"/>
      <c r="BE349" s="35">
        <f t="shared" ref="BE349:BK349" si="959">(AW349/SUM($AW349:$BC349))*100</f>
        <v>21.367179692184692</v>
      </c>
      <c r="BF349" s="35">
        <f t="shared" si="959"/>
        <v>26.284229462322607</v>
      </c>
      <c r="BG349" s="35">
        <f t="shared" si="959"/>
        <v>35.958424945032981</v>
      </c>
      <c r="BH349" s="35">
        <f t="shared" si="959"/>
        <v>12.312612432540476</v>
      </c>
      <c r="BI349" s="35">
        <f t="shared" si="959"/>
        <v>0</v>
      </c>
      <c r="BJ349" s="35">
        <f t="shared" si="959"/>
        <v>2.3985608634819111</v>
      </c>
      <c r="BK349" s="35">
        <f t="shared" si="959"/>
        <v>1.6789926044373376</v>
      </c>
      <c r="BL349" s="1"/>
    </row>
    <row r="350" spans="1:64" ht="13">
      <c r="A350" s="28" t="s">
        <v>346</v>
      </c>
      <c r="B350" s="62" t="str">
        <f>INDEX([1]Sheet2!$B:$B,MATCH(C350,[1]Sheet2!$A:$A,0))</f>
        <v>E05001778</v>
      </c>
      <c r="C350" s="28" t="s">
        <v>529</v>
      </c>
      <c r="D350" s="49"/>
      <c r="E350" s="30">
        <v>1</v>
      </c>
      <c r="F350" s="31">
        <v>1</v>
      </c>
      <c r="G350" s="38"/>
      <c r="H350" s="38"/>
      <c r="I350" s="38"/>
      <c r="J350" s="32"/>
      <c r="K350" s="38"/>
      <c r="L350" s="32"/>
      <c r="M350" s="10"/>
      <c r="N350" s="38"/>
      <c r="O350" s="31">
        <v>1</v>
      </c>
      <c r="P350" s="32"/>
      <c r="Q350" s="38"/>
      <c r="R350" s="32"/>
      <c r="S350" s="38"/>
      <c r="T350" s="32"/>
      <c r="U350" s="1"/>
      <c r="V350" s="28">
        <v>1233</v>
      </c>
      <c r="W350" s="28">
        <v>943</v>
      </c>
      <c r="X350" s="28">
        <v>513</v>
      </c>
      <c r="Y350" s="28">
        <v>176</v>
      </c>
      <c r="Z350" s="28">
        <v>125</v>
      </c>
      <c r="AA350" s="33"/>
      <c r="AB350" s="33"/>
      <c r="AC350" s="1"/>
      <c r="AD350" s="35">
        <f t="shared" ref="AD350:AJ350" si="960">(V350/SUM($V350:$AB350))*100</f>
        <v>41.237458193979933</v>
      </c>
      <c r="AE350" s="35">
        <f t="shared" si="960"/>
        <v>31.538461538461537</v>
      </c>
      <c r="AF350" s="35">
        <f t="shared" si="960"/>
        <v>17.157190635451506</v>
      </c>
      <c r="AG350" s="35">
        <f t="shared" si="960"/>
        <v>5.8862876254180598</v>
      </c>
      <c r="AH350" s="35">
        <f t="shared" si="960"/>
        <v>4.1806020066889635</v>
      </c>
      <c r="AI350" s="35">
        <f t="shared" si="960"/>
        <v>0</v>
      </c>
      <c r="AJ350" s="35">
        <f t="shared" si="960"/>
        <v>0</v>
      </c>
      <c r="AK350" s="1"/>
      <c r="AL350" s="43">
        <f t="shared" ref="AL350:AR350" si="961">AD350-BE350</f>
        <v>24.240820166337052</v>
      </c>
      <c r="AM350" s="44">
        <f t="shared" si="961"/>
        <v>-9.1414039826441815</v>
      </c>
      <c r="AN350" s="45">
        <f t="shared" si="961"/>
        <v>8.1919310164750403</v>
      </c>
      <c r="AO350" s="46">
        <f t="shared" si="961"/>
        <v>-27.471949206856873</v>
      </c>
      <c r="AP350" s="47">
        <f t="shared" si="961"/>
        <v>4.1806020066889635</v>
      </c>
      <c r="AQ350" s="48">
        <f t="shared" si="961"/>
        <v>0</v>
      </c>
      <c r="AR350" s="48">
        <f t="shared" si="961"/>
        <v>0</v>
      </c>
      <c r="AS350" s="1"/>
      <c r="AT350" s="1"/>
      <c r="AU350" s="1"/>
      <c r="AV350" s="1"/>
      <c r="AW350" s="36">
        <v>455</v>
      </c>
      <c r="AX350" s="36">
        <v>1089</v>
      </c>
      <c r="AY350" s="36">
        <v>240</v>
      </c>
      <c r="AZ350" s="36">
        <v>893</v>
      </c>
      <c r="BA350" s="36">
        <v>0</v>
      </c>
      <c r="BB350" s="36">
        <v>0</v>
      </c>
      <c r="BC350" s="36">
        <v>0</v>
      </c>
      <c r="BD350" s="1"/>
      <c r="BE350" s="35">
        <f t="shared" ref="BE350:BK350" si="962">(AW350/SUM($AW350:$BC350))*100</f>
        <v>16.996638027642881</v>
      </c>
      <c r="BF350" s="35">
        <f t="shared" si="962"/>
        <v>40.679865521105718</v>
      </c>
      <c r="BG350" s="35">
        <f t="shared" si="962"/>
        <v>8.9652596189764662</v>
      </c>
      <c r="BH350" s="35">
        <f t="shared" si="962"/>
        <v>33.358236832274933</v>
      </c>
      <c r="BI350" s="35">
        <f t="shared" si="962"/>
        <v>0</v>
      </c>
      <c r="BJ350" s="35">
        <f t="shared" si="962"/>
        <v>0</v>
      </c>
      <c r="BK350" s="35">
        <f t="shared" si="962"/>
        <v>0</v>
      </c>
      <c r="BL350" s="1"/>
    </row>
    <row r="351" spans="1:64" ht="13">
      <c r="A351" s="28" t="s">
        <v>346</v>
      </c>
      <c r="B351" s="62" t="str">
        <f>INDEX([1]Sheet2!$B:$B,MATCH(C351,[1]Sheet2!$A:$A,0))</f>
        <v>E05001779</v>
      </c>
      <c r="C351" s="28" t="s">
        <v>530</v>
      </c>
      <c r="D351" s="49"/>
      <c r="E351" s="30">
        <v>1</v>
      </c>
      <c r="F351" s="31">
        <v>1</v>
      </c>
      <c r="G351" s="38"/>
      <c r="H351" s="38"/>
      <c r="I351" s="38"/>
      <c r="J351" s="32"/>
      <c r="K351" s="38"/>
      <c r="L351" s="32"/>
      <c r="M351" s="10"/>
      <c r="N351" s="31">
        <v>1</v>
      </c>
      <c r="O351" s="38"/>
      <c r="P351" s="32"/>
      <c r="Q351" s="38"/>
      <c r="R351" s="32"/>
      <c r="S351" s="38"/>
      <c r="T351" s="32"/>
      <c r="U351" s="1"/>
      <c r="V351" s="28">
        <v>3296</v>
      </c>
      <c r="W351" s="28">
        <v>622</v>
      </c>
      <c r="X351" s="28">
        <v>1427</v>
      </c>
      <c r="Y351" s="28">
        <v>106</v>
      </c>
      <c r="Z351" s="33"/>
      <c r="AA351" s="33"/>
      <c r="AB351" s="33"/>
      <c r="AC351" s="1"/>
      <c r="AD351" s="35">
        <f t="shared" ref="AD351:AJ351" si="963">(V351/SUM($V351:$AB351))*100</f>
        <v>60.465969546872131</v>
      </c>
      <c r="AE351" s="35">
        <f t="shared" si="963"/>
        <v>11.410750321042011</v>
      </c>
      <c r="AF351" s="35">
        <f t="shared" si="963"/>
        <v>26.178682810493488</v>
      </c>
      <c r="AG351" s="35">
        <f t="shared" si="963"/>
        <v>1.9445973215923684</v>
      </c>
      <c r="AH351" s="35">
        <f t="shared" si="963"/>
        <v>0</v>
      </c>
      <c r="AI351" s="35">
        <f t="shared" si="963"/>
        <v>0</v>
      </c>
      <c r="AJ351" s="35">
        <f t="shared" si="963"/>
        <v>0</v>
      </c>
      <c r="AK351" s="1"/>
      <c r="AL351" s="43">
        <f t="shared" ref="AL351:AR351" si="964">AD351-BE351</f>
        <v>20.804044170661044</v>
      </c>
      <c r="AM351" s="44">
        <f t="shared" si="964"/>
        <v>-4.4828798583024536</v>
      </c>
      <c r="AN351" s="45">
        <f t="shared" si="964"/>
        <v>-1.6506307331057712</v>
      </c>
      <c r="AO351" s="46">
        <f t="shared" si="964"/>
        <v>-14.670533579252819</v>
      </c>
      <c r="AP351" s="47">
        <f t="shared" si="964"/>
        <v>0</v>
      </c>
      <c r="AQ351" s="48">
        <f t="shared" si="964"/>
        <v>0</v>
      </c>
      <c r="AR351" s="48">
        <f t="shared" si="964"/>
        <v>0</v>
      </c>
      <c r="AS351" s="1"/>
      <c r="AT351" s="1"/>
      <c r="AU351" s="1"/>
      <c r="AV351" s="1"/>
      <c r="AW351" s="36">
        <v>1924</v>
      </c>
      <c r="AX351" s="36">
        <v>771</v>
      </c>
      <c r="AY351" s="36">
        <v>1350</v>
      </c>
      <c r="AZ351" s="36">
        <v>806</v>
      </c>
      <c r="BA351" s="36">
        <v>0</v>
      </c>
      <c r="BB351" s="36">
        <v>0</v>
      </c>
      <c r="BC351" s="36">
        <v>0</v>
      </c>
      <c r="BD351" s="1"/>
      <c r="BE351" s="35">
        <f t="shared" ref="BE351:BK351" si="965">(AW351/SUM($AW351:$BC351))*100</f>
        <v>39.661925376211087</v>
      </c>
      <c r="BF351" s="35">
        <f t="shared" si="965"/>
        <v>15.893630179344465</v>
      </c>
      <c r="BG351" s="35">
        <f t="shared" si="965"/>
        <v>27.829313543599259</v>
      </c>
      <c r="BH351" s="35">
        <f t="shared" si="965"/>
        <v>16.615130900845188</v>
      </c>
      <c r="BI351" s="35">
        <f t="shared" si="965"/>
        <v>0</v>
      </c>
      <c r="BJ351" s="35">
        <f t="shared" si="965"/>
        <v>0</v>
      </c>
      <c r="BK351" s="35">
        <f t="shared" si="965"/>
        <v>0</v>
      </c>
      <c r="BL351" s="1"/>
    </row>
    <row r="352" spans="1:64" ht="13">
      <c r="A352" s="28" t="s">
        <v>346</v>
      </c>
      <c r="B352" s="62" t="str">
        <f>INDEX([1]Sheet2!$B:$B,MATCH(C352,[1]Sheet2!$A:$A,0))</f>
        <v>E05001453</v>
      </c>
      <c r="C352" s="28" t="s">
        <v>531</v>
      </c>
      <c r="D352" s="49"/>
      <c r="E352" s="30">
        <v>1</v>
      </c>
      <c r="F352" s="38"/>
      <c r="G352" s="31">
        <v>1</v>
      </c>
      <c r="H352" s="38"/>
      <c r="I352" s="38"/>
      <c r="J352" s="32"/>
      <c r="K352" s="38"/>
      <c r="L352" s="32"/>
      <c r="M352" s="10"/>
      <c r="N352" s="38"/>
      <c r="O352" s="31">
        <v>1</v>
      </c>
      <c r="P352" s="32"/>
      <c r="Q352" s="38"/>
      <c r="R352" s="32"/>
      <c r="S352" s="38"/>
      <c r="T352" s="32"/>
      <c r="U352" s="1"/>
      <c r="V352" s="28">
        <v>654</v>
      </c>
      <c r="W352" s="28">
        <v>2631</v>
      </c>
      <c r="X352" s="28">
        <v>257</v>
      </c>
      <c r="Y352" s="28">
        <v>202</v>
      </c>
      <c r="Z352" s="33"/>
      <c r="AA352" s="33"/>
      <c r="AB352" s="33"/>
      <c r="AC352" s="1"/>
      <c r="AD352" s="35">
        <f t="shared" ref="AD352:AJ352" si="966">(V352/SUM($V352:$AB352))*100</f>
        <v>17.467948717948715</v>
      </c>
      <c r="AE352" s="35">
        <f t="shared" si="966"/>
        <v>70.272435897435898</v>
      </c>
      <c r="AF352" s="35">
        <f t="shared" si="966"/>
        <v>6.8643162393162402</v>
      </c>
      <c r="AG352" s="35">
        <f t="shared" si="966"/>
        <v>5.3952991452991457</v>
      </c>
      <c r="AH352" s="35">
        <f t="shared" si="966"/>
        <v>0</v>
      </c>
      <c r="AI352" s="35">
        <f t="shared" si="966"/>
        <v>0</v>
      </c>
      <c r="AJ352" s="35">
        <f t="shared" si="966"/>
        <v>0</v>
      </c>
      <c r="AK352" s="1"/>
      <c r="AL352" s="43">
        <f t="shared" ref="AL352:AR352" si="967">AD352-BE352</f>
        <v>9.8494549697661036</v>
      </c>
      <c r="AM352" s="44">
        <f t="shared" si="967"/>
        <v>-5.8834233639773146</v>
      </c>
      <c r="AN352" s="45">
        <f t="shared" si="967"/>
        <v>1.3394543608632015</v>
      </c>
      <c r="AO352" s="46">
        <f t="shared" si="967"/>
        <v>-5.3054859666520029</v>
      </c>
      <c r="AP352" s="47">
        <f t="shared" si="967"/>
        <v>0</v>
      </c>
      <c r="AQ352" s="48">
        <f t="shared" si="967"/>
        <v>0</v>
      </c>
      <c r="AR352" s="48">
        <f t="shared" si="967"/>
        <v>0</v>
      </c>
      <c r="AS352" s="1"/>
      <c r="AT352" s="1"/>
      <c r="AU352" s="1"/>
      <c r="AV352" s="1"/>
      <c r="AW352" s="36">
        <v>262</v>
      </c>
      <c r="AX352" s="36">
        <v>2619</v>
      </c>
      <c r="AY352" s="36">
        <v>190</v>
      </c>
      <c r="AZ352" s="36">
        <v>368</v>
      </c>
      <c r="BA352" s="36">
        <v>0</v>
      </c>
      <c r="BB352" s="36">
        <v>0</v>
      </c>
      <c r="BC352" s="36">
        <v>0</v>
      </c>
      <c r="BD352" s="1"/>
      <c r="BE352" s="35">
        <f t="shared" ref="BE352:BK352" si="968">(AW352/SUM($AW352:$BC352))*100</f>
        <v>7.6184937481826118</v>
      </c>
      <c r="BF352" s="35">
        <f t="shared" si="968"/>
        <v>76.155859261413212</v>
      </c>
      <c r="BG352" s="35">
        <f t="shared" si="968"/>
        <v>5.5248618784530388</v>
      </c>
      <c r="BH352" s="35">
        <f t="shared" si="968"/>
        <v>10.700785111951149</v>
      </c>
      <c r="BI352" s="35">
        <f t="shared" si="968"/>
        <v>0</v>
      </c>
      <c r="BJ352" s="35">
        <f t="shared" si="968"/>
        <v>0</v>
      </c>
      <c r="BK352" s="35">
        <f t="shared" si="968"/>
        <v>0</v>
      </c>
      <c r="BL352" s="1"/>
    </row>
    <row r="353" spans="1:64" ht="13">
      <c r="A353" s="28" t="s">
        <v>346</v>
      </c>
      <c r="B353" s="62" t="str">
        <f>INDEX([1]Sheet2!$B:$B,MATCH(C353,[1]Sheet2!$A:$A,0))</f>
        <v>E05001781</v>
      </c>
      <c r="C353" s="28" t="s">
        <v>532</v>
      </c>
      <c r="D353" s="49"/>
      <c r="E353" s="30">
        <v>1</v>
      </c>
      <c r="F353" s="31">
        <v>1</v>
      </c>
      <c r="G353" s="38"/>
      <c r="H353" s="38"/>
      <c r="I353" s="38"/>
      <c r="J353" s="32"/>
      <c r="K353" s="38"/>
      <c r="L353" s="32"/>
      <c r="M353" s="10"/>
      <c r="N353" s="31">
        <v>1</v>
      </c>
      <c r="O353" s="38"/>
      <c r="P353" s="32"/>
      <c r="Q353" s="38"/>
      <c r="R353" s="32"/>
      <c r="S353" s="38"/>
      <c r="T353" s="32"/>
      <c r="U353" s="1"/>
      <c r="V353" s="28">
        <v>2328</v>
      </c>
      <c r="W353" s="28">
        <v>609</v>
      </c>
      <c r="X353" s="28">
        <v>101</v>
      </c>
      <c r="Y353" s="28">
        <v>199</v>
      </c>
      <c r="Z353" s="33"/>
      <c r="AA353" s="28">
        <v>469</v>
      </c>
      <c r="AB353" s="33"/>
      <c r="AC353" s="1"/>
      <c r="AD353" s="35">
        <f t="shared" ref="AD353:AJ353" si="969">(V353/SUM($V353:$AB353))*100</f>
        <v>62.817053426875333</v>
      </c>
      <c r="AE353" s="35">
        <f t="shared" si="969"/>
        <v>16.432811656772799</v>
      </c>
      <c r="AF353" s="35">
        <f t="shared" si="969"/>
        <v>2.7253103076092824</v>
      </c>
      <c r="AG353" s="35">
        <f t="shared" si="969"/>
        <v>5.3696708041014567</v>
      </c>
      <c r="AH353" s="35">
        <f t="shared" si="969"/>
        <v>0</v>
      </c>
      <c r="AI353" s="35">
        <f t="shared" si="969"/>
        <v>12.655153804641122</v>
      </c>
      <c r="AJ353" s="35">
        <f t="shared" si="969"/>
        <v>0</v>
      </c>
      <c r="AK353" s="1"/>
      <c r="AL353" s="43">
        <f t="shared" ref="AL353:AR353" si="970">AD353-BE353</f>
        <v>13.118162777113049</v>
      </c>
      <c r="AM353" s="44">
        <f t="shared" si="970"/>
        <v>-5.6591059343524002</v>
      </c>
      <c r="AN353" s="45">
        <f t="shared" si="970"/>
        <v>-0.31747891584555132</v>
      </c>
      <c r="AO353" s="46">
        <f t="shared" si="970"/>
        <v>-15.010677848830397</v>
      </c>
      <c r="AP353" s="47">
        <f t="shared" si="970"/>
        <v>0</v>
      </c>
      <c r="AQ353" s="48">
        <f t="shared" si="970"/>
        <v>7.8690999219152902</v>
      </c>
      <c r="AR353" s="48">
        <f t="shared" si="970"/>
        <v>0</v>
      </c>
      <c r="AS353" s="1"/>
      <c r="AT353" s="1"/>
      <c r="AU353" s="1"/>
      <c r="AV353" s="1"/>
      <c r="AW353" s="36">
        <v>1568</v>
      </c>
      <c r="AX353" s="36">
        <v>697</v>
      </c>
      <c r="AY353" s="36">
        <v>96</v>
      </c>
      <c r="AZ353" s="36">
        <v>643</v>
      </c>
      <c r="BA353" s="36">
        <v>0</v>
      </c>
      <c r="BB353" s="36">
        <v>151</v>
      </c>
      <c r="BC353" s="36">
        <v>0</v>
      </c>
      <c r="BD353" s="1"/>
      <c r="BE353" s="35">
        <f t="shared" ref="BE353:BK353" si="971">(AW353/SUM($AW353:$BC353))*100</f>
        <v>49.698890649762284</v>
      </c>
      <c r="BF353" s="35">
        <f t="shared" si="971"/>
        <v>22.091917591125199</v>
      </c>
      <c r="BG353" s="35">
        <f t="shared" si="971"/>
        <v>3.0427892234548337</v>
      </c>
      <c r="BH353" s="35">
        <f t="shared" si="971"/>
        <v>20.380348652931854</v>
      </c>
      <c r="BI353" s="35">
        <f t="shared" si="971"/>
        <v>0</v>
      </c>
      <c r="BJ353" s="35">
        <f t="shared" si="971"/>
        <v>4.7860538827258319</v>
      </c>
      <c r="BK353" s="35">
        <f t="shared" si="971"/>
        <v>0</v>
      </c>
      <c r="BL353" s="1"/>
    </row>
    <row r="354" spans="1:64" ht="13">
      <c r="A354" s="28" t="s">
        <v>346</v>
      </c>
      <c r="B354" s="62" t="str">
        <f>INDEX([1]Sheet2!$B:$B,MATCH(C354,[1]Sheet2!$A:$A,0))</f>
        <v>E05001782</v>
      </c>
      <c r="C354" s="28" t="s">
        <v>533</v>
      </c>
      <c r="D354" s="49"/>
      <c r="E354" s="30">
        <v>1</v>
      </c>
      <c r="F354" s="38"/>
      <c r="G354" s="31">
        <v>1</v>
      </c>
      <c r="H354" s="38"/>
      <c r="I354" s="38"/>
      <c r="J354" s="32"/>
      <c r="K354" s="38"/>
      <c r="L354" s="32"/>
      <c r="M354" s="10"/>
      <c r="N354" s="38"/>
      <c r="O354" s="31">
        <v>1</v>
      </c>
      <c r="P354" s="32"/>
      <c r="Q354" s="38"/>
      <c r="R354" s="32"/>
      <c r="S354" s="38"/>
      <c r="T354" s="32"/>
      <c r="U354" s="1"/>
      <c r="V354" s="28">
        <v>869</v>
      </c>
      <c r="W354" s="28">
        <v>1542</v>
      </c>
      <c r="X354" s="28">
        <v>171</v>
      </c>
      <c r="Y354" s="28">
        <v>218</v>
      </c>
      <c r="Z354" s="33"/>
      <c r="AA354" s="33"/>
      <c r="AB354" s="33"/>
      <c r="AC354" s="1"/>
      <c r="AD354" s="35">
        <f t="shared" ref="AD354:AJ354" si="972">(V354/SUM($V354:$AB354))*100</f>
        <v>31.035714285714285</v>
      </c>
      <c r="AE354" s="35">
        <f t="shared" si="972"/>
        <v>55.071428571428569</v>
      </c>
      <c r="AF354" s="35">
        <f t="shared" si="972"/>
        <v>6.1071428571428568</v>
      </c>
      <c r="AG354" s="35">
        <f t="shared" si="972"/>
        <v>7.7857142857142865</v>
      </c>
      <c r="AH354" s="35">
        <f t="shared" si="972"/>
        <v>0</v>
      </c>
      <c r="AI354" s="35">
        <f t="shared" si="972"/>
        <v>0</v>
      </c>
      <c r="AJ354" s="35">
        <f t="shared" si="972"/>
        <v>0</v>
      </c>
      <c r="AK354" s="1"/>
      <c r="AL354" s="43">
        <f t="shared" ref="AL354:AR354" si="973">AD354-BE354</f>
        <v>17.58244874015308</v>
      </c>
      <c r="AM354" s="44">
        <f t="shared" si="973"/>
        <v>-3.1217665791384945</v>
      </c>
      <c r="AN354" s="45">
        <f t="shared" si="973"/>
        <v>3.4868847421643663</v>
      </c>
      <c r="AO354" s="46">
        <f t="shared" si="973"/>
        <v>-17.947566903178952</v>
      </c>
      <c r="AP354" s="47">
        <f t="shared" si="973"/>
        <v>0</v>
      </c>
      <c r="AQ354" s="48">
        <f t="shared" si="973"/>
        <v>0</v>
      </c>
      <c r="AR354" s="48">
        <f t="shared" si="973"/>
        <v>0</v>
      </c>
      <c r="AS354" s="1"/>
      <c r="AT354" s="1"/>
      <c r="AU354" s="1"/>
      <c r="AV354" s="1"/>
      <c r="AW354" s="36">
        <v>344</v>
      </c>
      <c r="AX354" s="36">
        <v>1488</v>
      </c>
      <c r="AY354" s="36">
        <v>67</v>
      </c>
      <c r="AZ354" s="36">
        <v>658</v>
      </c>
      <c r="BA354" s="36">
        <v>0</v>
      </c>
      <c r="BB354" s="36">
        <v>0</v>
      </c>
      <c r="BC354" s="36">
        <v>0</v>
      </c>
      <c r="BD354" s="1"/>
      <c r="BE354" s="35">
        <f t="shared" ref="BE354:BK354" si="974">(AW354/SUM($AW354:$BC354))*100</f>
        <v>13.453265545561205</v>
      </c>
      <c r="BF354" s="35">
        <f t="shared" si="974"/>
        <v>58.193195150567064</v>
      </c>
      <c r="BG354" s="35">
        <f t="shared" si="974"/>
        <v>2.6202581149784905</v>
      </c>
      <c r="BH354" s="35">
        <f t="shared" si="974"/>
        <v>25.733281188893237</v>
      </c>
      <c r="BI354" s="35">
        <f t="shared" si="974"/>
        <v>0</v>
      </c>
      <c r="BJ354" s="35">
        <f t="shared" si="974"/>
        <v>0</v>
      </c>
      <c r="BK354" s="35">
        <f t="shared" si="974"/>
        <v>0</v>
      </c>
      <c r="BL354" s="1"/>
    </row>
    <row r="355" spans="1:64" ht="13">
      <c r="A355" s="28" t="s">
        <v>346</v>
      </c>
      <c r="B355" s="62" t="str">
        <f>INDEX([1]Sheet2!$B:$B,MATCH(C355,[1]Sheet2!$A:$A,0))</f>
        <v>E05001783</v>
      </c>
      <c r="C355" s="28" t="s">
        <v>534</v>
      </c>
      <c r="D355" s="49"/>
      <c r="E355" s="30">
        <v>1</v>
      </c>
      <c r="F355" s="31">
        <v>1</v>
      </c>
      <c r="G355" s="38"/>
      <c r="H355" s="38"/>
      <c r="I355" s="38"/>
      <c r="J355" s="32"/>
      <c r="K355" s="38"/>
      <c r="L355" s="32"/>
      <c r="M355" s="10"/>
      <c r="N355" s="31">
        <v>1</v>
      </c>
      <c r="O355" s="38"/>
      <c r="P355" s="32"/>
      <c r="Q355" s="38"/>
      <c r="R355" s="32"/>
      <c r="S355" s="38"/>
      <c r="T355" s="32"/>
      <c r="U355" s="1"/>
      <c r="V355" s="28">
        <v>2796</v>
      </c>
      <c r="W355" s="28">
        <v>677</v>
      </c>
      <c r="X355" s="28">
        <v>123</v>
      </c>
      <c r="Y355" s="28">
        <v>171</v>
      </c>
      <c r="Z355" s="28">
        <v>159</v>
      </c>
      <c r="AA355" s="33"/>
      <c r="AB355" s="33"/>
      <c r="AC355" s="1"/>
      <c r="AD355" s="35">
        <f t="shared" ref="AD355:AJ355" si="975">(V355/SUM($V355:$AB355))*100</f>
        <v>71.217524197656644</v>
      </c>
      <c r="AE355" s="35">
        <f t="shared" si="975"/>
        <v>17.244014263881812</v>
      </c>
      <c r="AF355" s="35">
        <f t="shared" si="975"/>
        <v>3.1329597554763118</v>
      </c>
      <c r="AG355" s="35">
        <f t="shared" si="975"/>
        <v>4.3555781966377989</v>
      </c>
      <c r="AH355" s="35">
        <f t="shared" si="975"/>
        <v>4.0499235863474272</v>
      </c>
      <c r="AI355" s="35">
        <f t="shared" si="975"/>
        <v>0</v>
      </c>
      <c r="AJ355" s="35">
        <f t="shared" si="975"/>
        <v>0</v>
      </c>
      <c r="AK355" s="1"/>
      <c r="AL355" s="43">
        <f t="shared" ref="AL355:AR355" si="976">AD355-BE355</f>
        <v>21.802482414926835</v>
      </c>
      <c r="AM355" s="44">
        <f t="shared" si="976"/>
        <v>-5.5972113628591345</v>
      </c>
      <c r="AN355" s="45">
        <f t="shared" si="976"/>
        <v>1.3182596701938554E-2</v>
      </c>
      <c r="AO355" s="46">
        <f t="shared" si="976"/>
        <v>-20.268377235117072</v>
      </c>
      <c r="AP355" s="47">
        <f t="shared" si="976"/>
        <v>4.0499235863474272</v>
      </c>
      <c r="AQ355" s="48">
        <f t="shared" si="976"/>
        <v>0</v>
      </c>
      <c r="AR355" s="48">
        <f t="shared" si="976"/>
        <v>0</v>
      </c>
      <c r="AS355" s="1"/>
      <c r="AT355" s="1"/>
      <c r="AU355" s="1"/>
      <c r="AV355" s="1"/>
      <c r="AW355" s="36">
        <v>1774</v>
      </c>
      <c r="AX355" s="36">
        <v>820</v>
      </c>
      <c r="AY355" s="36">
        <v>112</v>
      </c>
      <c r="AZ355" s="36">
        <v>884</v>
      </c>
      <c r="BA355" s="36">
        <v>0</v>
      </c>
      <c r="BB355" s="36">
        <v>0</v>
      </c>
      <c r="BC355" s="36">
        <v>0</v>
      </c>
      <c r="BD355" s="1"/>
      <c r="BE355" s="35">
        <f t="shared" ref="BE355:BK355" si="977">(AW355/SUM($AW355:$BC355))*100</f>
        <v>49.415041782729809</v>
      </c>
      <c r="BF355" s="35">
        <f t="shared" si="977"/>
        <v>22.841225626740947</v>
      </c>
      <c r="BG355" s="35">
        <f t="shared" si="977"/>
        <v>3.1197771587743732</v>
      </c>
      <c r="BH355" s="35">
        <f t="shared" si="977"/>
        <v>24.623955431754872</v>
      </c>
      <c r="BI355" s="35">
        <f t="shared" si="977"/>
        <v>0</v>
      </c>
      <c r="BJ355" s="35">
        <f t="shared" si="977"/>
        <v>0</v>
      </c>
      <c r="BK355" s="35">
        <f t="shared" si="977"/>
        <v>0</v>
      </c>
      <c r="BL355" s="1"/>
    </row>
    <row r="356" spans="1:64" ht="13">
      <c r="A356" s="28" t="s">
        <v>348</v>
      </c>
      <c r="B356" s="62" t="str">
        <f>INDEX([1]Sheet2!$B:$B,MATCH(C356,[1]Sheet2!$A:$A,0))</f>
        <v>E05000170</v>
      </c>
      <c r="C356" s="28" t="s">
        <v>535</v>
      </c>
      <c r="D356" s="49"/>
      <c r="E356" s="30">
        <v>3</v>
      </c>
      <c r="F356" s="38"/>
      <c r="G356" s="31">
        <v>3</v>
      </c>
      <c r="H356" s="38"/>
      <c r="I356" s="32"/>
      <c r="J356" s="32"/>
      <c r="K356" s="32"/>
      <c r="L356" s="32"/>
      <c r="M356" s="10"/>
      <c r="N356" s="10"/>
      <c r="O356" s="10"/>
      <c r="P356" s="10"/>
      <c r="Q356" s="10"/>
      <c r="R356" s="10"/>
      <c r="S356" s="10"/>
      <c r="T356" s="10"/>
      <c r="U356" s="1"/>
      <c r="V356" s="28">
        <v>1060</v>
      </c>
      <c r="W356" s="28">
        <v>2267</v>
      </c>
      <c r="X356" s="28">
        <v>500</v>
      </c>
      <c r="Y356" s="33"/>
      <c r="Z356" s="28">
        <v>575</v>
      </c>
      <c r="AA356" s="33"/>
      <c r="AB356" s="33"/>
      <c r="AC356" s="1"/>
      <c r="AD356" s="35">
        <f t="shared" ref="AD356:AJ356" si="978">(V356/SUM($V356:$AB356))*100</f>
        <v>24.079963652885052</v>
      </c>
      <c r="AE356" s="35">
        <f t="shared" si="978"/>
        <v>51.499318491594728</v>
      </c>
      <c r="AF356" s="35">
        <f t="shared" si="978"/>
        <v>11.358473421172194</v>
      </c>
      <c r="AG356" s="35">
        <f t="shared" si="978"/>
        <v>0</v>
      </c>
      <c r="AH356" s="35">
        <f t="shared" si="978"/>
        <v>13.062244434348024</v>
      </c>
      <c r="AI356" s="35">
        <f t="shared" si="978"/>
        <v>0</v>
      </c>
      <c r="AJ356" s="35">
        <f t="shared" si="978"/>
        <v>0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13">
      <c r="A357" s="28" t="s">
        <v>348</v>
      </c>
      <c r="B357" s="62" t="str">
        <f>INDEX([1]Sheet2!$B:$B,MATCH(C357,[1]Sheet2!$A:$A,0))</f>
        <v>E05000171</v>
      </c>
      <c r="C357" s="28" t="s">
        <v>536</v>
      </c>
      <c r="D357" s="49"/>
      <c r="E357" s="30">
        <v>3</v>
      </c>
      <c r="F357" s="38"/>
      <c r="G357" s="31">
        <v>3</v>
      </c>
      <c r="H357" s="38"/>
      <c r="I357" s="32"/>
      <c r="J357" s="32"/>
      <c r="K357" s="32"/>
      <c r="L357" s="32"/>
      <c r="M357" s="10"/>
      <c r="N357" s="10"/>
      <c r="O357" s="10"/>
      <c r="P357" s="10"/>
      <c r="Q357" s="10"/>
      <c r="R357" s="10"/>
      <c r="S357" s="10"/>
      <c r="T357" s="10"/>
      <c r="U357" s="1"/>
      <c r="V357" s="28">
        <v>1696</v>
      </c>
      <c r="W357" s="28">
        <v>2323</v>
      </c>
      <c r="X357" s="28">
        <v>1227</v>
      </c>
      <c r="Y357" s="33"/>
      <c r="Z357" s="28">
        <v>575</v>
      </c>
      <c r="AA357" s="33"/>
      <c r="AB357" s="33"/>
      <c r="AC357" s="1"/>
      <c r="AD357" s="35">
        <f t="shared" ref="AD357:AJ357" si="979">(V357/SUM($V357:$AB357))*100</f>
        <v>29.135887304586838</v>
      </c>
      <c r="AE357" s="35">
        <f t="shared" si="979"/>
        <v>39.907232434289639</v>
      </c>
      <c r="AF357" s="35">
        <f t="shared" si="979"/>
        <v>21.078852430853807</v>
      </c>
      <c r="AG357" s="35">
        <f t="shared" si="979"/>
        <v>0</v>
      </c>
      <c r="AH357" s="35">
        <f t="shared" si="979"/>
        <v>9.8780278302697138</v>
      </c>
      <c r="AI357" s="35">
        <f t="shared" si="979"/>
        <v>0</v>
      </c>
      <c r="AJ357" s="35">
        <f t="shared" si="979"/>
        <v>0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13">
      <c r="A358" s="28" t="s">
        <v>348</v>
      </c>
      <c r="B358" s="62" t="str">
        <f>INDEX([1]Sheet2!$B:$B,MATCH(C358,[1]Sheet2!$A:$A,0))</f>
        <v>E05000172</v>
      </c>
      <c r="C358" s="28" t="s">
        <v>537</v>
      </c>
      <c r="D358" s="49"/>
      <c r="E358" s="30">
        <v>3</v>
      </c>
      <c r="F358" s="38"/>
      <c r="G358" s="31">
        <v>3</v>
      </c>
      <c r="H358" s="38"/>
      <c r="I358" s="32"/>
      <c r="J358" s="32"/>
      <c r="K358" s="32"/>
      <c r="L358" s="32"/>
      <c r="M358" s="10"/>
      <c r="N358" s="10"/>
      <c r="O358" s="10"/>
      <c r="P358" s="10"/>
      <c r="Q358" s="10"/>
      <c r="R358" s="10"/>
      <c r="S358" s="10"/>
      <c r="T358" s="10"/>
      <c r="U358" s="1"/>
      <c r="V358" s="28">
        <v>662</v>
      </c>
      <c r="W358" s="28">
        <v>2842</v>
      </c>
      <c r="X358" s="28">
        <v>192</v>
      </c>
      <c r="Y358" s="33"/>
      <c r="Z358" s="28">
        <v>304</v>
      </c>
      <c r="AA358" s="33"/>
      <c r="AB358" s="33"/>
      <c r="AC358" s="1"/>
      <c r="AD358" s="35">
        <f t="shared" ref="AD358:AJ358" si="980">(V358/SUM($V358:$AB358))*100</f>
        <v>16.55</v>
      </c>
      <c r="AE358" s="35">
        <f t="shared" si="980"/>
        <v>71.05</v>
      </c>
      <c r="AF358" s="35">
        <f t="shared" si="980"/>
        <v>4.8</v>
      </c>
      <c r="AG358" s="35">
        <f t="shared" si="980"/>
        <v>0</v>
      </c>
      <c r="AH358" s="35">
        <f t="shared" si="980"/>
        <v>7.6</v>
      </c>
      <c r="AI358" s="35">
        <f t="shared" si="980"/>
        <v>0</v>
      </c>
      <c r="AJ358" s="35">
        <f t="shared" si="980"/>
        <v>0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13">
      <c r="A359" s="28" t="s">
        <v>348</v>
      </c>
      <c r="B359" s="62" t="str">
        <f>INDEX([1]Sheet2!$B:$B,MATCH(C359,[1]Sheet2!$A:$A,0))</f>
        <v>E05000173</v>
      </c>
      <c r="C359" s="28" t="s">
        <v>538</v>
      </c>
      <c r="D359" s="49"/>
      <c r="E359" s="30">
        <v>3</v>
      </c>
      <c r="F359" s="31">
        <v>3</v>
      </c>
      <c r="G359" s="32"/>
      <c r="H359" s="38"/>
      <c r="I359" s="32"/>
      <c r="J359" s="32"/>
      <c r="K359" s="32"/>
      <c r="L359" s="32"/>
      <c r="M359" s="10"/>
      <c r="N359" s="10"/>
      <c r="O359" s="10"/>
      <c r="P359" s="10"/>
      <c r="Q359" s="10"/>
      <c r="R359" s="10"/>
      <c r="S359" s="10"/>
      <c r="T359" s="10"/>
      <c r="U359" s="1"/>
      <c r="V359" s="28">
        <v>1968</v>
      </c>
      <c r="W359" s="28">
        <v>1450</v>
      </c>
      <c r="X359" s="28">
        <v>789</v>
      </c>
      <c r="Y359" s="33"/>
      <c r="Z359" s="28">
        <v>642</v>
      </c>
      <c r="AA359" s="33"/>
      <c r="AB359" s="33"/>
      <c r="AC359" s="1"/>
      <c r="AD359" s="35">
        <f t="shared" ref="AD359:AJ359" si="981">(V359/SUM($V359:$AB359))*100</f>
        <v>40.585687770674369</v>
      </c>
      <c r="AE359" s="35">
        <f t="shared" si="981"/>
        <v>29.903072798515158</v>
      </c>
      <c r="AF359" s="35">
        <f t="shared" si="981"/>
        <v>16.271396164157558</v>
      </c>
      <c r="AG359" s="35">
        <f t="shared" si="981"/>
        <v>0</v>
      </c>
      <c r="AH359" s="35">
        <f t="shared" si="981"/>
        <v>13.239843266652917</v>
      </c>
      <c r="AI359" s="35">
        <f t="shared" si="981"/>
        <v>0</v>
      </c>
      <c r="AJ359" s="35">
        <f t="shared" si="981"/>
        <v>0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13">
      <c r="A360" s="28" t="s">
        <v>348</v>
      </c>
      <c r="B360" s="62" t="str">
        <f>INDEX([1]Sheet2!$B:$B,MATCH(C360,[1]Sheet2!$A:$A,0))</f>
        <v>E05000174</v>
      </c>
      <c r="C360" s="28" t="s">
        <v>539</v>
      </c>
      <c r="D360" s="49"/>
      <c r="E360" s="30">
        <v>3</v>
      </c>
      <c r="F360" s="31">
        <v>1</v>
      </c>
      <c r="G360" s="31">
        <v>1</v>
      </c>
      <c r="H360" s="31">
        <v>1</v>
      </c>
      <c r="I360" s="32"/>
      <c r="J360" s="32"/>
      <c r="K360" s="32"/>
      <c r="L360" s="32"/>
      <c r="M360" s="10"/>
      <c r="N360" s="10"/>
      <c r="O360" s="10"/>
      <c r="P360" s="10"/>
      <c r="Q360" s="10"/>
      <c r="R360" s="10"/>
      <c r="S360" s="10"/>
      <c r="T360" s="10"/>
      <c r="U360" s="1"/>
      <c r="V360" s="28">
        <v>1531</v>
      </c>
      <c r="W360" s="28">
        <v>1572</v>
      </c>
      <c r="X360" s="28">
        <v>1729</v>
      </c>
      <c r="Y360" s="33"/>
      <c r="Z360" s="28">
        <v>496</v>
      </c>
      <c r="AA360" s="28">
        <v>385</v>
      </c>
      <c r="AB360" s="33"/>
      <c r="AC360" s="1"/>
      <c r="AD360" s="35">
        <f t="shared" ref="AD360:AJ360" si="982">(V360/SUM($V360:$AB360))*100</f>
        <v>26.798529669175565</v>
      </c>
      <c r="AE360" s="35">
        <f t="shared" si="982"/>
        <v>27.51619114300718</v>
      </c>
      <c r="AF360" s="35">
        <f t="shared" si="982"/>
        <v>30.264309469630668</v>
      </c>
      <c r="AG360" s="35">
        <f t="shared" si="982"/>
        <v>0</v>
      </c>
      <c r="AH360" s="35">
        <f t="shared" si="982"/>
        <v>8.6819534395238929</v>
      </c>
      <c r="AI360" s="35">
        <f t="shared" si="982"/>
        <v>6.7390162786626986</v>
      </c>
      <c r="AJ360" s="35">
        <f t="shared" si="982"/>
        <v>0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13">
      <c r="A361" s="28" t="s">
        <v>348</v>
      </c>
      <c r="B361" s="62" t="str">
        <f>INDEX([1]Sheet2!$B:$B,MATCH(C361,[1]Sheet2!$A:$A,0))</f>
        <v>E05000175</v>
      </c>
      <c r="C361" s="28" t="s">
        <v>540</v>
      </c>
      <c r="D361" s="49"/>
      <c r="E361" s="30">
        <v>3</v>
      </c>
      <c r="F361" s="38"/>
      <c r="G361" s="31">
        <v>3</v>
      </c>
      <c r="H361" s="38"/>
      <c r="I361" s="32"/>
      <c r="J361" s="32"/>
      <c r="K361" s="32"/>
      <c r="L361" s="32"/>
      <c r="M361" s="10"/>
      <c r="N361" s="10"/>
      <c r="O361" s="10"/>
      <c r="P361" s="10"/>
      <c r="Q361" s="10"/>
      <c r="R361" s="10"/>
      <c r="S361" s="10"/>
      <c r="T361" s="10"/>
      <c r="U361" s="1"/>
      <c r="V361" s="28">
        <v>1005</v>
      </c>
      <c r="W361" s="28">
        <v>2740</v>
      </c>
      <c r="X361" s="28">
        <v>491</v>
      </c>
      <c r="Y361" s="33"/>
      <c r="Z361" s="28">
        <v>762</v>
      </c>
      <c r="AA361" s="33"/>
      <c r="AB361" s="33"/>
      <c r="AC361" s="1"/>
      <c r="AD361" s="35">
        <f t="shared" ref="AD361:AJ361" si="983">(V361/SUM($V361:$AB361))*100</f>
        <v>20.108043217286912</v>
      </c>
      <c r="AE361" s="35">
        <f t="shared" si="983"/>
        <v>54.821928771508595</v>
      </c>
      <c r="AF361" s="35">
        <f t="shared" si="983"/>
        <v>9.8239295718287316</v>
      </c>
      <c r="AG361" s="35">
        <f t="shared" si="983"/>
        <v>0</v>
      </c>
      <c r="AH361" s="35">
        <f t="shared" si="983"/>
        <v>15.24609843937575</v>
      </c>
      <c r="AI361" s="35">
        <f t="shared" si="983"/>
        <v>0</v>
      </c>
      <c r="AJ361" s="35">
        <f t="shared" si="983"/>
        <v>0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13">
      <c r="A362" s="28" t="s">
        <v>348</v>
      </c>
      <c r="B362" s="62" t="str">
        <f>INDEX([1]Sheet2!$B:$B,MATCH(C362,[1]Sheet2!$A:$A,0))</f>
        <v>E05000176</v>
      </c>
      <c r="C362" s="28" t="s">
        <v>541</v>
      </c>
      <c r="D362" s="49"/>
      <c r="E362" s="30">
        <v>3</v>
      </c>
      <c r="F362" s="38"/>
      <c r="G362" s="31">
        <v>3</v>
      </c>
      <c r="H362" s="38"/>
      <c r="I362" s="32"/>
      <c r="J362" s="32"/>
      <c r="K362" s="32"/>
      <c r="L362" s="32"/>
      <c r="M362" s="10"/>
      <c r="N362" s="10"/>
      <c r="O362" s="10"/>
      <c r="P362" s="10"/>
      <c r="Q362" s="10"/>
      <c r="R362" s="10"/>
      <c r="S362" s="10"/>
      <c r="T362" s="10"/>
      <c r="U362" s="1"/>
      <c r="V362" s="28">
        <v>813</v>
      </c>
      <c r="W362" s="28">
        <v>2307</v>
      </c>
      <c r="X362" s="28">
        <v>1395</v>
      </c>
      <c r="Y362" s="33"/>
      <c r="Z362" s="28">
        <v>1020</v>
      </c>
      <c r="AA362" s="33"/>
      <c r="AB362" s="28">
        <v>150</v>
      </c>
      <c r="AC362" s="1"/>
      <c r="AD362" s="35">
        <f t="shared" ref="AD362:AJ362" si="984">(V362/SUM($V362:$AB362))*100</f>
        <v>14.300791556728232</v>
      </c>
      <c r="AE362" s="35">
        <f t="shared" si="984"/>
        <v>40.580474934036943</v>
      </c>
      <c r="AF362" s="35">
        <f t="shared" si="984"/>
        <v>24.538258575197887</v>
      </c>
      <c r="AG362" s="35">
        <f t="shared" si="984"/>
        <v>0</v>
      </c>
      <c r="AH362" s="35">
        <f t="shared" si="984"/>
        <v>17.941952506596305</v>
      </c>
      <c r="AI362" s="35">
        <f t="shared" si="984"/>
        <v>0</v>
      </c>
      <c r="AJ362" s="35">
        <f t="shared" si="984"/>
        <v>2.6385224274406331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13">
      <c r="A363" s="28" t="s">
        <v>348</v>
      </c>
      <c r="B363" s="62" t="str">
        <f>INDEX([1]Sheet2!$B:$B,MATCH(C363,[1]Sheet2!$A:$A,0))</f>
        <v>E05000177</v>
      </c>
      <c r="C363" s="28" t="s">
        <v>542</v>
      </c>
      <c r="D363" s="49"/>
      <c r="E363" s="30">
        <v>3</v>
      </c>
      <c r="F363" s="38"/>
      <c r="G363" s="31">
        <v>3</v>
      </c>
      <c r="H363" s="38"/>
      <c r="I363" s="32"/>
      <c r="J363" s="32"/>
      <c r="K363" s="32"/>
      <c r="L363" s="32"/>
      <c r="M363" s="10"/>
      <c r="N363" s="10"/>
      <c r="O363" s="10"/>
      <c r="P363" s="10"/>
      <c r="Q363" s="10"/>
      <c r="R363" s="10"/>
      <c r="S363" s="10"/>
      <c r="T363" s="10"/>
      <c r="U363" s="1"/>
      <c r="V363" s="28">
        <v>1033</v>
      </c>
      <c r="W363" s="28">
        <v>2940</v>
      </c>
      <c r="X363" s="28">
        <v>293</v>
      </c>
      <c r="Y363" s="28">
        <v>164</v>
      </c>
      <c r="Z363" s="28">
        <v>346</v>
      </c>
      <c r="AA363" s="33"/>
      <c r="AB363" s="33"/>
      <c r="AC363" s="1"/>
      <c r="AD363" s="35">
        <f t="shared" ref="AD363:AJ363" si="985">(V363/SUM($V363:$AB363))*100</f>
        <v>21.628978224455611</v>
      </c>
      <c r="AE363" s="35">
        <f t="shared" si="985"/>
        <v>61.557788944723612</v>
      </c>
      <c r="AF363" s="35">
        <f t="shared" si="985"/>
        <v>6.1348408710217752</v>
      </c>
      <c r="AG363" s="35">
        <f t="shared" si="985"/>
        <v>3.4338358458961471</v>
      </c>
      <c r="AH363" s="35">
        <f t="shared" si="985"/>
        <v>7.2445561139028474</v>
      </c>
      <c r="AI363" s="35">
        <f t="shared" si="985"/>
        <v>0</v>
      </c>
      <c r="AJ363" s="35">
        <f t="shared" si="985"/>
        <v>0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13">
      <c r="A364" s="28" t="s">
        <v>348</v>
      </c>
      <c r="B364" s="62" t="str">
        <f>INDEX([1]Sheet2!$B:$B,MATCH(C364,[1]Sheet2!$A:$A,0))</f>
        <v>E05000178</v>
      </c>
      <c r="C364" s="28" t="s">
        <v>543</v>
      </c>
      <c r="D364" s="49"/>
      <c r="E364" s="30">
        <v>3</v>
      </c>
      <c r="F364" s="38"/>
      <c r="G364" s="31">
        <v>3</v>
      </c>
      <c r="H364" s="38"/>
      <c r="I364" s="32"/>
      <c r="J364" s="32"/>
      <c r="K364" s="32"/>
      <c r="L364" s="32"/>
      <c r="M364" s="10"/>
      <c r="N364" s="10"/>
      <c r="O364" s="10"/>
      <c r="P364" s="10"/>
      <c r="Q364" s="10"/>
      <c r="R364" s="10"/>
      <c r="S364" s="10"/>
      <c r="T364" s="10"/>
      <c r="U364" s="1"/>
      <c r="V364" s="28">
        <v>1151</v>
      </c>
      <c r="W364" s="28">
        <v>2411</v>
      </c>
      <c r="X364" s="28">
        <v>253</v>
      </c>
      <c r="Y364" s="28">
        <v>138</v>
      </c>
      <c r="Z364" s="28">
        <v>333</v>
      </c>
      <c r="AA364" s="33"/>
      <c r="AB364" s="28">
        <v>347</v>
      </c>
      <c r="AC364" s="1"/>
      <c r="AD364" s="35">
        <f t="shared" ref="AD364:AJ364" si="986">(V364/SUM($V364:$AB364))*100</f>
        <v>24.843513921864883</v>
      </c>
      <c r="AE364" s="35">
        <f t="shared" si="986"/>
        <v>52.039715087416361</v>
      </c>
      <c r="AF364" s="35">
        <f t="shared" si="986"/>
        <v>5.4608245197496217</v>
      </c>
      <c r="AG364" s="35">
        <f t="shared" si="986"/>
        <v>2.9786315562270667</v>
      </c>
      <c r="AH364" s="35">
        <f t="shared" si="986"/>
        <v>7.187567450895747</v>
      </c>
      <c r="AI364" s="35">
        <f t="shared" si="986"/>
        <v>0</v>
      </c>
      <c r="AJ364" s="35">
        <f t="shared" si="986"/>
        <v>7.4897474638463208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13">
      <c r="A365" s="28" t="s">
        <v>348</v>
      </c>
      <c r="B365" s="62" t="str">
        <f>INDEX([1]Sheet2!$B:$B,MATCH(C365,[1]Sheet2!$A:$A,0))</f>
        <v>E05000179</v>
      </c>
      <c r="C365" s="28" t="s">
        <v>544</v>
      </c>
      <c r="D365" s="49"/>
      <c r="E365" s="30">
        <v>3</v>
      </c>
      <c r="F365" s="31">
        <v>3</v>
      </c>
      <c r="G365" s="32"/>
      <c r="H365" s="38"/>
      <c r="I365" s="32"/>
      <c r="J365" s="32"/>
      <c r="K365" s="32"/>
      <c r="L365" s="32"/>
      <c r="M365" s="10"/>
      <c r="N365" s="10"/>
      <c r="O365" s="10"/>
      <c r="P365" s="10"/>
      <c r="Q365" s="10"/>
      <c r="R365" s="10"/>
      <c r="S365" s="10"/>
      <c r="T365" s="10"/>
      <c r="U365" s="1"/>
      <c r="V365" s="28">
        <v>2002</v>
      </c>
      <c r="W365" s="28">
        <v>1380</v>
      </c>
      <c r="X365" s="28">
        <v>522</v>
      </c>
      <c r="Y365" s="33"/>
      <c r="Z365" s="28">
        <v>552</v>
      </c>
      <c r="AA365" s="33"/>
      <c r="AB365" s="28">
        <v>199</v>
      </c>
      <c r="AC365" s="1"/>
      <c r="AD365" s="35">
        <f t="shared" ref="AD365:AJ365" si="987">(V365/SUM($V365:$AB365))*100</f>
        <v>43.007518796992485</v>
      </c>
      <c r="AE365" s="35">
        <f t="shared" si="987"/>
        <v>29.645542427497311</v>
      </c>
      <c r="AF365" s="35">
        <f t="shared" si="987"/>
        <v>11.21374865735768</v>
      </c>
      <c r="AG365" s="35">
        <f t="shared" si="987"/>
        <v>0</v>
      </c>
      <c r="AH365" s="35">
        <f t="shared" si="987"/>
        <v>11.858216970998926</v>
      </c>
      <c r="AI365" s="35">
        <f t="shared" si="987"/>
        <v>0</v>
      </c>
      <c r="AJ365" s="35">
        <f t="shared" si="987"/>
        <v>4.2749731471535979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13">
      <c r="A366" s="28" t="s">
        <v>348</v>
      </c>
      <c r="B366" s="62" t="str">
        <f>INDEX([1]Sheet2!$B:$B,MATCH(C366,[1]Sheet2!$A:$A,0))</f>
        <v>E05000180</v>
      </c>
      <c r="C366" s="28" t="s">
        <v>545</v>
      </c>
      <c r="D366" s="49"/>
      <c r="E366" s="30">
        <v>3</v>
      </c>
      <c r="F366" s="38"/>
      <c r="G366" s="31">
        <v>3</v>
      </c>
      <c r="H366" s="38"/>
      <c r="I366" s="32"/>
      <c r="J366" s="32"/>
      <c r="K366" s="32"/>
      <c r="L366" s="32"/>
      <c r="M366" s="10"/>
      <c r="N366" s="10"/>
      <c r="O366" s="10"/>
      <c r="P366" s="10"/>
      <c r="Q366" s="10"/>
      <c r="R366" s="10"/>
      <c r="S366" s="10"/>
      <c r="T366" s="10"/>
      <c r="U366" s="1"/>
      <c r="V366" s="28">
        <v>1009</v>
      </c>
      <c r="W366" s="28">
        <v>2579</v>
      </c>
      <c r="X366" s="28">
        <v>344</v>
      </c>
      <c r="Y366" s="33"/>
      <c r="Z366" s="28">
        <v>669</v>
      </c>
      <c r="AA366" s="28">
        <v>210</v>
      </c>
      <c r="AB366" s="28">
        <v>266</v>
      </c>
      <c r="AC366" s="1"/>
      <c r="AD366" s="35">
        <f t="shared" ref="AD366:AJ366" si="988">(V366/SUM($V366:$AB366))*100</f>
        <v>19.873941303919636</v>
      </c>
      <c r="AE366" s="35">
        <f t="shared" si="988"/>
        <v>50.797715186133544</v>
      </c>
      <c r="AF366" s="35">
        <f t="shared" si="988"/>
        <v>6.77565491431948</v>
      </c>
      <c r="AG366" s="35">
        <f t="shared" si="988"/>
        <v>0</v>
      </c>
      <c r="AH366" s="35">
        <f t="shared" si="988"/>
        <v>13.177073074650384</v>
      </c>
      <c r="AI366" s="35">
        <f t="shared" si="988"/>
        <v>4.1363009651368916</v>
      </c>
      <c r="AJ366" s="35">
        <f t="shared" si="988"/>
        <v>5.2393145558400631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13">
      <c r="A367" s="28" t="s">
        <v>348</v>
      </c>
      <c r="B367" s="62" t="str">
        <f>INDEX([1]Sheet2!$B:$B,MATCH(C367,[1]Sheet2!$A:$A,0))</f>
        <v>E05000181</v>
      </c>
      <c r="C367" s="28" t="s">
        <v>546</v>
      </c>
      <c r="D367" s="49"/>
      <c r="E367" s="30">
        <v>3</v>
      </c>
      <c r="F367" s="38"/>
      <c r="G367" s="31">
        <v>3</v>
      </c>
      <c r="H367" s="38"/>
      <c r="I367" s="32"/>
      <c r="J367" s="32"/>
      <c r="K367" s="32"/>
      <c r="L367" s="32"/>
      <c r="M367" s="10"/>
      <c r="N367" s="10"/>
      <c r="O367" s="10"/>
      <c r="P367" s="10"/>
      <c r="Q367" s="10"/>
      <c r="R367" s="10"/>
      <c r="S367" s="10"/>
      <c r="T367" s="10"/>
      <c r="U367" s="1"/>
      <c r="V367" s="28">
        <v>582</v>
      </c>
      <c r="W367" s="28">
        <v>2917</v>
      </c>
      <c r="X367" s="28">
        <v>200</v>
      </c>
      <c r="Y367" s="33"/>
      <c r="Z367" s="28">
        <v>262</v>
      </c>
      <c r="AA367" s="33"/>
      <c r="AB367" s="33"/>
      <c r="AC367" s="1"/>
      <c r="AD367" s="35">
        <f t="shared" ref="AD367:AJ367" si="989">(V367/SUM($V367:$AB367))*100</f>
        <v>14.693259277960111</v>
      </c>
      <c r="AE367" s="35">
        <f t="shared" si="989"/>
        <v>73.643019439535479</v>
      </c>
      <c r="AF367" s="35">
        <f t="shared" si="989"/>
        <v>5.049229992426155</v>
      </c>
      <c r="AG367" s="35">
        <f t="shared" si="989"/>
        <v>0</v>
      </c>
      <c r="AH367" s="35">
        <f t="shared" si="989"/>
        <v>6.6144912900782629</v>
      </c>
      <c r="AI367" s="35">
        <f t="shared" si="989"/>
        <v>0</v>
      </c>
      <c r="AJ367" s="35">
        <f t="shared" si="989"/>
        <v>0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13">
      <c r="A368" s="28" t="s">
        <v>348</v>
      </c>
      <c r="B368" s="62" t="str">
        <f>INDEX([1]Sheet2!$B:$B,MATCH(C368,[1]Sheet2!$A:$A,0))</f>
        <v>E05000183</v>
      </c>
      <c r="C368" s="28" t="s">
        <v>547</v>
      </c>
      <c r="D368" s="49"/>
      <c r="E368" s="30">
        <v>3</v>
      </c>
      <c r="F368" s="38"/>
      <c r="G368" s="31">
        <v>3</v>
      </c>
      <c r="H368" s="38"/>
      <c r="I368" s="32"/>
      <c r="J368" s="32"/>
      <c r="K368" s="32"/>
      <c r="L368" s="32"/>
      <c r="M368" s="10"/>
      <c r="N368" s="10"/>
      <c r="O368" s="10"/>
      <c r="P368" s="10"/>
      <c r="Q368" s="10"/>
      <c r="R368" s="10"/>
      <c r="S368" s="10"/>
      <c r="T368" s="10"/>
      <c r="U368" s="1"/>
      <c r="V368" s="28">
        <v>989</v>
      </c>
      <c r="W368" s="28">
        <v>2574</v>
      </c>
      <c r="X368" s="28">
        <v>323</v>
      </c>
      <c r="Y368" s="28">
        <v>148</v>
      </c>
      <c r="Z368" s="28">
        <v>378</v>
      </c>
      <c r="AA368" s="33"/>
      <c r="AB368" s="33"/>
      <c r="AC368" s="1"/>
      <c r="AD368" s="35">
        <f t="shared" ref="AD368:AJ368" si="990">(V368/SUM($V368:$AB368))*100</f>
        <v>22.416137805983681</v>
      </c>
      <c r="AE368" s="35">
        <f t="shared" si="990"/>
        <v>58.340888485947417</v>
      </c>
      <c r="AF368" s="35">
        <f t="shared" si="990"/>
        <v>7.3209428830462375</v>
      </c>
      <c r="AG368" s="35">
        <f t="shared" si="990"/>
        <v>3.3544877606527654</v>
      </c>
      <c r="AH368" s="35">
        <f t="shared" si="990"/>
        <v>8.5675430643699002</v>
      </c>
      <c r="AI368" s="35">
        <f t="shared" si="990"/>
        <v>0</v>
      </c>
      <c r="AJ368" s="35">
        <f t="shared" si="990"/>
        <v>0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13">
      <c r="A369" s="28" t="s">
        <v>348</v>
      </c>
      <c r="B369" s="62" t="str">
        <f>INDEX([1]Sheet2!$B:$B,MATCH(C369,[1]Sheet2!$A:$A,0))</f>
        <v>E05000182</v>
      </c>
      <c r="C369" s="28" t="s">
        <v>548</v>
      </c>
      <c r="D369" s="49"/>
      <c r="E369" s="30">
        <v>3</v>
      </c>
      <c r="F369" s="31">
        <v>1</v>
      </c>
      <c r="G369" s="31">
        <v>2</v>
      </c>
      <c r="H369" s="38"/>
      <c r="I369" s="32"/>
      <c r="J369" s="32"/>
      <c r="K369" s="32"/>
      <c r="L369" s="32"/>
      <c r="M369" s="10"/>
      <c r="N369" s="10"/>
      <c r="O369" s="10"/>
      <c r="P369" s="10"/>
      <c r="Q369" s="10"/>
      <c r="R369" s="10"/>
      <c r="S369" s="10"/>
      <c r="T369" s="10"/>
      <c r="U369" s="1"/>
      <c r="V369" s="28">
        <v>2112</v>
      </c>
      <c r="W369" s="28">
        <v>2422</v>
      </c>
      <c r="X369" s="28">
        <v>556</v>
      </c>
      <c r="Y369" s="33"/>
      <c r="Z369" s="28">
        <v>1109</v>
      </c>
      <c r="AA369" s="33"/>
      <c r="AB369" s="33"/>
      <c r="AC369" s="1"/>
      <c r="AD369" s="35">
        <f t="shared" ref="AD369:AJ369" si="991">(V369/SUM($V369:$AB369))*100</f>
        <v>34.070011292143896</v>
      </c>
      <c r="AE369" s="35">
        <f t="shared" si="991"/>
        <v>39.070817873850622</v>
      </c>
      <c r="AF369" s="35">
        <f t="shared" si="991"/>
        <v>8.969188578803033</v>
      </c>
      <c r="AG369" s="35">
        <f t="shared" si="991"/>
        <v>0</v>
      </c>
      <c r="AH369" s="35">
        <f t="shared" si="991"/>
        <v>17.889982255202451</v>
      </c>
      <c r="AI369" s="35">
        <f t="shared" si="991"/>
        <v>0</v>
      </c>
      <c r="AJ369" s="35">
        <f t="shared" si="991"/>
        <v>0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13">
      <c r="A370" s="28" t="s">
        <v>348</v>
      </c>
      <c r="B370" s="62" t="str">
        <f>INDEX([1]Sheet2!$B:$B,MATCH(C370,[1]Sheet2!$A:$A,0))</f>
        <v>E05000184</v>
      </c>
      <c r="C370" s="28" t="s">
        <v>549</v>
      </c>
      <c r="D370" s="49"/>
      <c r="E370" s="30">
        <v>3</v>
      </c>
      <c r="F370" s="38"/>
      <c r="G370" s="31">
        <v>3</v>
      </c>
      <c r="H370" s="38"/>
      <c r="I370" s="32"/>
      <c r="J370" s="32"/>
      <c r="K370" s="32"/>
      <c r="L370" s="32"/>
      <c r="M370" s="10"/>
      <c r="N370" s="10"/>
      <c r="O370" s="10"/>
      <c r="P370" s="10"/>
      <c r="Q370" s="10"/>
      <c r="R370" s="10"/>
      <c r="S370" s="10"/>
      <c r="T370" s="10"/>
      <c r="U370" s="1"/>
      <c r="V370" s="28">
        <v>981</v>
      </c>
      <c r="W370" s="28">
        <v>2509</v>
      </c>
      <c r="X370" s="28">
        <v>295</v>
      </c>
      <c r="Y370" s="28">
        <v>209</v>
      </c>
      <c r="Z370" s="28">
        <v>420</v>
      </c>
      <c r="AA370" s="33"/>
      <c r="AB370" s="33"/>
      <c r="AC370" s="1"/>
      <c r="AD370" s="35">
        <f t="shared" ref="AD370:AJ370" si="992">(V370/SUM($V370:$AB370))*100</f>
        <v>22.224739465337564</v>
      </c>
      <c r="AE370" s="35">
        <f t="shared" si="992"/>
        <v>56.841866787494332</v>
      </c>
      <c r="AF370" s="35">
        <f t="shared" si="992"/>
        <v>6.6832804712279108</v>
      </c>
      <c r="AG370" s="35">
        <f t="shared" si="992"/>
        <v>4.7349342999546895</v>
      </c>
      <c r="AH370" s="35">
        <f t="shared" si="992"/>
        <v>9.515178975985501</v>
      </c>
      <c r="AI370" s="35">
        <f t="shared" si="992"/>
        <v>0</v>
      </c>
      <c r="AJ370" s="35">
        <f t="shared" si="992"/>
        <v>0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13">
      <c r="A371" s="28" t="s">
        <v>348</v>
      </c>
      <c r="B371" s="62" t="str">
        <f>INDEX([1]Sheet2!$B:$B,MATCH(C371,[1]Sheet2!$A:$A,0))</f>
        <v>E05000185</v>
      </c>
      <c r="C371" s="28" t="s">
        <v>550</v>
      </c>
      <c r="D371" s="49"/>
      <c r="E371" s="30">
        <v>3</v>
      </c>
      <c r="F371" s="38"/>
      <c r="G371" s="31">
        <v>3</v>
      </c>
      <c r="H371" s="38"/>
      <c r="I371" s="32"/>
      <c r="J371" s="32"/>
      <c r="K371" s="32"/>
      <c r="L371" s="32"/>
      <c r="M371" s="10"/>
      <c r="N371" s="10"/>
      <c r="O371" s="10"/>
      <c r="P371" s="10"/>
      <c r="Q371" s="10"/>
      <c r="R371" s="10"/>
      <c r="S371" s="10"/>
      <c r="T371" s="10"/>
      <c r="U371" s="1"/>
      <c r="V371" s="28">
        <v>657</v>
      </c>
      <c r="W371" s="28">
        <v>2391</v>
      </c>
      <c r="X371" s="28">
        <v>135</v>
      </c>
      <c r="Y371" s="28">
        <v>187</v>
      </c>
      <c r="Z371" s="28">
        <v>278</v>
      </c>
      <c r="AA371" s="33"/>
      <c r="AB371" s="28">
        <v>361</v>
      </c>
      <c r="AC371" s="1"/>
      <c r="AD371" s="35">
        <f t="shared" ref="AD371:AJ371" si="993">(V371/SUM($V371:$AB371))*100</f>
        <v>16.388126714891492</v>
      </c>
      <c r="AE371" s="35">
        <f t="shared" si="993"/>
        <v>59.640808181591417</v>
      </c>
      <c r="AF371" s="35">
        <f t="shared" si="993"/>
        <v>3.3674232975804443</v>
      </c>
      <c r="AG371" s="35">
        <f t="shared" si="993"/>
        <v>4.6645048640558739</v>
      </c>
      <c r="AH371" s="35">
        <f t="shared" si="993"/>
        <v>6.9343976053878782</v>
      </c>
      <c r="AI371" s="35">
        <f t="shared" si="993"/>
        <v>0</v>
      </c>
      <c r="AJ371" s="35">
        <f t="shared" si="993"/>
        <v>9.0047393364928912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13">
      <c r="A372" s="28" t="s">
        <v>348</v>
      </c>
      <c r="B372" s="62" t="str">
        <f>INDEX([1]Sheet2!$B:$B,MATCH(C372,[1]Sheet2!$A:$A,0))</f>
        <v>E05000186</v>
      </c>
      <c r="C372" s="28" t="s">
        <v>551</v>
      </c>
      <c r="D372" s="49"/>
      <c r="E372" s="30">
        <v>3</v>
      </c>
      <c r="F372" s="38"/>
      <c r="G372" s="31">
        <v>3</v>
      </c>
      <c r="H372" s="38"/>
      <c r="I372" s="32"/>
      <c r="J372" s="32"/>
      <c r="K372" s="32"/>
      <c r="L372" s="32"/>
      <c r="M372" s="10"/>
      <c r="N372" s="10"/>
      <c r="O372" s="10"/>
      <c r="P372" s="10"/>
      <c r="Q372" s="10"/>
      <c r="R372" s="10"/>
      <c r="S372" s="10"/>
      <c r="T372" s="10"/>
      <c r="U372" s="1"/>
      <c r="V372" s="28">
        <v>743</v>
      </c>
      <c r="W372" s="28">
        <v>2442</v>
      </c>
      <c r="X372" s="28">
        <v>214</v>
      </c>
      <c r="Y372" s="33"/>
      <c r="Z372" s="28">
        <v>299</v>
      </c>
      <c r="AA372" s="33"/>
      <c r="AB372" s="33"/>
      <c r="AC372" s="1"/>
      <c r="AD372" s="35">
        <f t="shared" ref="AD372:AJ372" si="994">(V372/SUM($V372:$AB372))*100</f>
        <v>20.091941590048677</v>
      </c>
      <c r="AE372" s="35">
        <f t="shared" si="994"/>
        <v>66.035694970254184</v>
      </c>
      <c r="AF372" s="35">
        <f t="shared" si="994"/>
        <v>5.7869118442401302</v>
      </c>
      <c r="AG372" s="35">
        <f t="shared" si="994"/>
        <v>0</v>
      </c>
      <c r="AH372" s="35">
        <f t="shared" si="994"/>
        <v>8.0854515954570036</v>
      </c>
      <c r="AI372" s="35">
        <f t="shared" si="994"/>
        <v>0</v>
      </c>
      <c r="AJ372" s="35">
        <f t="shared" si="994"/>
        <v>0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13">
      <c r="A373" s="28" t="s">
        <v>348</v>
      </c>
      <c r="B373" s="62" t="str">
        <f>INDEX([1]Sheet2!$B:$B,MATCH(C373,[1]Sheet2!$A:$A,0))</f>
        <v>E05000187</v>
      </c>
      <c r="C373" s="28" t="s">
        <v>552</v>
      </c>
      <c r="D373" s="49"/>
      <c r="E373" s="30">
        <v>3</v>
      </c>
      <c r="F373" s="38"/>
      <c r="G373" s="31">
        <v>3</v>
      </c>
      <c r="H373" s="38"/>
      <c r="I373" s="32"/>
      <c r="J373" s="32"/>
      <c r="K373" s="32"/>
      <c r="L373" s="32"/>
      <c r="M373" s="10"/>
      <c r="N373" s="10"/>
      <c r="O373" s="10"/>
      <c r="P373" s="10"/>
      <c r="Q373" s="10"/>
      <c r="R373" s="10"/>
      <c r="S373" s="10"/>
      <c r="T373" s="10"/>
      <c r="U373" s="1"/>
      <c r="V373" s="28">
        <v>1217</v>
      </c>
      <c r="W373" s="28">
        <v>2921</v>
      </c>
      <c r="X373" s="28">
        <v>256</v>
      </c>
      <c r="Y373" s="33"/>
      <c r="Z373" s="28">
        <v>330</v>
      </c>
      <c r="AA373" s="33"/>
      <c r="AB373" s="28">
        <v>381</v>
      </c>
      <c r="AC373" s="1"/>
      <c r="AD373" s="35">
        <f t="shared" ref="AD373:AJ373" si="995">(V373/SUM($V373:$AB373))*100</f>
        <v>23.839373163565135</v>
      </c>
      <c r="AE373" s="35">
        <f t="shared" si="995"/>
        <v>57.218413320274244</v>
      </c>
      <c r="AF373" s="35">
        <f t="shared" si="995"/>
        <v>5.014691478942213</v>
      </c>
      <c r="AG373" s="35">
        <f t="shared" si="995"/>
        <v>0</v>
      </c>
      <c r="AH373" s="35">
        <f t="shared" si="995"/>
        <v>6.4642507345739464</v>
      </c>
      <c r="AI373" s="35">
        <f t="shared" si="995"/>
        <v>0</v>
      </c>
      <c r="AJ373" s="35">
        <f t="shared" si="995"/>
        <v>7.4632713026444657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13">
      <c r="A374" s="28" t="s">
        <v>348</v>
      </c>
      <c r="B374" s="62" t="str">
        <f>INDEX([1]Sheet2!$B:$B,MATCH(C374,[1]Sheet2!$A:$A,0))</f>
        <v>E05000188</v>
      </c>
      <c r="C374" s="28" t="s">
        <v>553</v>
      </c>
      <c r="D374" s="49"/>
      <c r="E374" s="30">
        <v>3</v>
      </c>
      <c r="F374" s="38"/>
      <c r="G374" s="31">
        <v>3</v>
      </c>
      <c r="H374" s="38"/>
      <c r="I374" s="32"/>
      <c r="J374" s="32"/>
      <c r="K374" s="32"/>
      <c r="L374" s="32"/>
      <c r="M374" s="10"/>
      <c r="N374" s="10"/>
      <c r="O374" s="10"/>
      <c r="P374" s="10"/>
      <c r="Q374" s="10"/>
      <c r="R374" s="10"/>
      <c r="S374" s="10"/>
      <c r="T374" s="10"/>
      <c r="U374" s="1"/>
      <c r="V374" s="28">
        <v>943</v>
      </c>
      <c r="W374" s="28">
        <v>2279</v>
      </c>
      <c r="X374" s="28">
        <v>506</v>
      </c>
      <c r="Y374" s="33"/>
      <c r="Z374" s="28">
        <v>459</v>
      </c>
      <c r="AA374" s="28">
        <v>264</v>
      </c>
      <c r="AB374" s="28">
        <v>377</v>
      </c>
      <c r="AC374" s="1"/>
      <c r="AD374" s="35">
        <f t="shared" ref="AD374:AJ374" si="996">(V374/SUM($V374:$AB374))*100</f>
        <v>19.531897265948633</v>
      </c>
      <c r="AE374" s="35">
        <f t="shared" si="996"/>
        <v>47.203811101905551</v>
      </c>
      <c r="AF374" s="35">
        <f t="shared" si="996"/>
        <v>10.480530240265121</v>
      </c>
      <c r="AG374" s="35">
        <f t="shared" si="996"/>
        <v>0</v>
      </c>
      <c r="AH374" s="35">
        <f t="shared" si="996"/>
        <v>9.5070422535211261</v>
      </c>
      <c r="AI374" s="35">
        <f t="shared" si="996"/>
        <v>5.4681027340513673</v>
      </c>
      <c r="AJ374" s="35">
        <f t="shared" si="996"/>
        <v>7.8086164043082027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13">
      <c r="A375" s="28" t="s">
        <v>348</v>
      </c>
      <c r="B375" s="62" t="str">
        <f>INDEX([1]Sheet2!$B:$B,MATCH(C375,[1]Sheet2!$A:$A,0))</f>
        <v>E05000189</v>
      </c>
      <c r="C375" s="28" t="s">
        <v>554</v>
      </c>
      <c r="D375" s="49"/>
      <c r="E375" s="30">
        <v>3</v>
      </c>
      <c r="F375" s="38"/>
      <c r="G375" s="31">
        <v>3</v>
      </c>
      <c r="H375" s="38"/>
      <c r="I375" s="32"/>
      <c r="J375" s="32"/>
      <c r="K375" s="32"/>
      <c r="L375" s="32"/>
      <c r="M375" s="10"/>
      <c r="N375" s="10"/>
      <c r="O375" s="10"/>
      <c r="P375" s="10"/>
      <c r="Q375" s="10"/>
      <c r="R375" s="10"/>
      <c r="S375" s="10"/>
      <c r="T375" s="10"/>
      <c r="U375" s="1"/>
      <c r="V375" s="28">
        <v>615</v>
      </c>
      <c r="W375" s="28">
        <v>3726</v>
      </c>
      <c r="X375" s="28">
        <v>349</v>
      </c>
      <c r="Y375" s="33"/>
      <c r="Z375" s="28">
        <v>229</v>
      </c>
      <c r="AA375" s="33"/>
      <c r="AB375" s="33"/>
      <c r="AC375" s="1"/>
      <c r="AD375" s="35">
        <f t="shared" ref="AD375:AJ375" si="997">(V375/SUM($V375:$AB375))*100</f>
        <v>12.502541166903841</v>
      </c>
      <c r="AE375" s="35">
        <f t="shared" si="997"/>
        <v>75.747103069729619</v>
      </c>
      <c r="AF375" s="35">
        <f t="shared" si="997"/>
        <v>7.0949379955275464</v>
      </c>
      <c r="AG375" s="35">
        <f t="shared" si="997"/>
        <v>0</v>
      </c>
      <c r="AH375" s="35">
        <f t="shared" si="997"/>
        <v>4.6554177678389914</v>
      </c>
      <c r="AI375" s="35">
        <f t="shared" si="997"/>
        <v>0</v>
      </c>
      <c r="AJ375" s="35">
        <f t="shared" si="997"/>
        <v>0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13">
      <c r="A376" s="28" t="s">
        <v>348</v>
      </c>
      <c r="B376" s="62" t="str">
        <f>INDEX([1]Sheet2!$B:$B,MATCH(C376,[1]Sheet2!$A:$A,0))</f>
        <v>E05000190</v>
      </c>
      <c r="C376" s="28" t="s">
        <v>555</v>
      </c>
      <c r="D376" s="49"/>
      <c r="E376" s="30">
        <v>3</v>
      </c>
      <c r="F376" s="38"/>
      <c r="G376" s="31">
        <v>3</v>
      </c>
      <c r="H376" s="38"/>
      <c r="I376" s="32"/>
      <c r="J376" s="32"/>
      <c r="K376" s="32"/>
      <c r="L376" s="32"/>
      <c r="M376" s="10"/>
      <c r="N376" s="10"/>
      <c r="O376" s="10"/>
      <c r="P376" s="10"/>
      <c r="Q376" s="10"/>
      <c r="R376" s="10"/>
      <c r="S376" s="10"/>
      <c r="T376" s="10"/>
      <c r="U376" s="1"/>
      <c r="V376" s="28">
        <v>578</v>
      </c>
      <c r="W376" s="28">
        <v>3806</v>
      </c>
      <c r="X376" s="28">
        <v>145</v>
      </c>
      <c r="Y376" s="33"/>
      <c r="Z376" s="28">
        <v>177</v>
      </c>
      <c r="AA376" s="33"/>
      <c r="AB376" s="33"/>
      <c r="AC376" s="1"/>
      <c r="AD376" s="35">
        <f t="shared" ref="AD376:AJ376" si="998">(V376/SUM($V376:$AB376))*100</f>
        <v>12.282192945176371</v>
      </c>
      <c r="AE376" s="35">
        <f t="shared" si="998"/>
        <v>80.875478113047166</v>
      </c>
      <c r="AF376" s="35">
        <f t="shared" si="998"/>
        <v>3.0811729706757331</v>
      </c>
      <c r="AG376" s="35">
        <f t="shared" si="998"/>
        <v>0</v>
      </c>
      <c r="AH376" s="35">
        <f t="shared" si="998"/>
        <v>3.761155971100723</v>
      </c>
      <c r="AI376" s="35">
        <f t="shared" si="998"/>
        <v>0</v>
      </c>
      <c r="AJ376" s="35">
        <f t="shared" si="998"/>
        <v>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13">
      <c r="A377" s="28" t="s">
        <v>348</v>
      </c>
      <c r="B377" s="62" t="str">
        <f>INDEX([1]Sheet2!$B:$B,MATCH(C377,[1]Sheet2!$A:$A,0))</f>
        <v>E05000191</v>
      </c>
      <c r="C377" s="28" t="s">
        <v>556</v>
      </c>
      <c r="D377" s="49"/>
      <c r="E377" s="30">
        <v>3</v>
      </c>
      <c r="F377" s="38"/>
      <c r="G377" s="32"/>
      <c r="H377" s="31">
        <v>3</v>
      </c>
      <c r="I377" s="32"/>
      <c r="J377" s="32"/>
      <c r="K377" s="32"/>
      <c r="L377" s="32"/>
      <c r="M377" s="10"/>
      <c r="N377" s="10"/>
      <c r="O377" s="10"/>
      <c r="P377" s="10"/>
      <c r="Q377" s="10"/>
      <c r="R377" s="10"/>
      <c r="S377" s="10"/>
      <c r="T377" s="10"/>
      <c r="U377" s="1"/>
      <c r="V377" s="28">
        <v>1429</v>
      </c>
      <c r="W377" s="28">
        <v>1023</v>
      </c>
      <c r="X377" s="28">
        <v>2217</v>
      </c>
      <c r="Y377" s="33"/>
      <c r="Z377" s="28">
        <v>479</v>
      </c>
      <c r="AA377" s="33"/>
      <c r="AB377" s="33"/>
      <c r="AC377" s="1"/>
      <c r="AD377" s="35">
        <f t="shared" ref="AD377:AJ377" si="999">(V377/SUM($V377:$AB377))*100</f>
        <v>27.758352758352757</v>
      </c>
      <c r="AE377" s="35">
        <f t="shared" si="999"/>
        <v>19.871794871794872</v>
      </c>
      <c r="AF377" s="35">
        <f t="shared" si="999"/>
        <v>43.065268065268064</v>
      </c>
      <c r="AG377" s="35">
        <f t="shared" si="999"/>
        <v>0</v>
      </c>
      <c r="AH377" s="35">
        <f t="shared" si="999"/>
        <v>9.3045843045843046</v>
      </c>
      <c r="AI377" s="35">
        <f t="shared" si="999"/>
        <v>0</v>
      </c>
      <c r="AJ377" s="35">
        <f t="shared" si="999"/>
        <v>0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13">
      <c r="A378" s="28" t="s">
        <v>348</v>
      </c>
      <c r="B378" s="62" t="str">
        <f>INDEX([1]Sheet2!$B:$B,MATCH(C378,[1]Sheet2!$A:$A,0))</f>
        <v>E05000192</v>
      </c>
      <c r="C378" s="28" t="s">
        <v>557</v>
      </c>
      <c r="D378" s="49"/>
      <c r="E378" s="30">
        <v>3</v>
      </c>
      <c r="F378" s="38"/>
      <c r="G378" s="31">
        <v>3</v>
      </c>
      <c r="H378" s="38"/>
      <c r="I378" s="32"/>
      <c r="J378" s="32"/>
      <c r="K378" s="32"/>
      <c r="L378" s="32"/>
      <c r="M378" s="10"/>
      <c r="N378" s="10"/>
      <c r="O378" s="10"/>
      <c r="P378" s="10"/>
      <c r="Q378" s="10"/>
      <c r="R378" s="10"/>
      <c r="S378" s="10"/>
      <c r="T378" s="10"/>
      <c r="U378" s="1"/>
      <c r="V378" s="28">
        <v>1547</v>
      </c>
      <c r="W378" s="28">
        <v>2465</v>
      </c>
      <c r="X378" s="28">
        <v>574</v>
      </c>
      <c r="Y378" s="33"/>
      <c r="Z378" s="28">
        <v>839</v>
      </c>
      <c r="AA378" s="33"/>
      <c r="AB378" s="33"/>
      <c r="AC378" s="1"/>
      <c r="AD378" s="35">
        <f t="shared" ref="AD378:AJ378" si="1000">(V378/SUM($V378:$AB378))*100</f>
        <v>28.516129032258064</v>
      </c>
      <c r="AE378" s="35">
        <f t="shared" si="1000"/>
        <v>45.437788018433181</v>
      </c>
      <c r="AF378" s="35">
        <f t="shared" si="1000"/>
        <v>10.580645161290322</v>
      </c>
      <c r="AG378" s="35">
        <f t="shared" si="1000"/>
        <v>0</v>
      </c>
      <c r="AH378" s="35">
        <f t="shared" si="1000"/>
        <v>15.465437788018432</v>
      </c>
      <c r="AI378" s="35">
        <f t="shared" si="1000"/>
        <v>0</v>
      </c>
      <c r="AJ378" s="35">
        <f t="shared" si="1000"/>
        <v>0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13">
      <c r="A379" s="28" t="s">
        <v>352</v>
      </c>
      <c r="B379" s="62" t="str">
        <f>INDEX([1]Sheet2!$B:$B,MATCH(C379,[1]Sheet2!$A:$A,0))</f>
        <v>E05000193</v>
      </c>
      <c r="C379" s="28" t="s">
        <v>558</v>
      </c>
      <c r="D379" s="49"/>
      <c r="E379" s="30">
        <v>3</v>
      </c>
      <c r="F379" s="38"/>
      <c r="G379" s="31">
        <v>3</v>
      </c>
      <c r="H379" s="38"/>
      <c r="I379" s="32"/>
      <c r="J379" s="32"/>
      <c r="K379" s="32"/>
      <c r="L379" s="32"/>
      <c r="M379" s="10"/>
      <c r="N379" s="10"/>
      <c r="O379" s="61">
        <v>3</v>
      </c>
      <c r="P379" s="10"/>
      <c r="Q379" s="10"/>
      <c r="R379" s="10"/>
      <c r="S379" s="10"/>
      <c r="T379" s="10"/>
      <c r="U379" s="1"/>
      <c r="V379" s="28">
        <v>620</v>
      </c>
      <c r="W379" s="28">
        <v>2386</v>
      </c>
      <c r="X379" s="28"/>
      <c r="Y379" s="33"/>
      <c r="Z379" s="28">
        <v>697</v>
      </c>
      <c r="AA379" s="33"/>
      <c r="AB379" s="33"/>
      <c r="AC379" s="1"/>
      <c r="AD379" s="35">
        <f t="shared" ref="AD379:AJ379" si="1001">(V379/SUM($V379:$AB379))*100</f>
        <v>16.743181204428844</v>
      </c>
      <c r="AE379" s="35">
        <f t="shared" si="1001"/>
        <v>64.43424250607616</v>
      </c>
      <c r="AF379" s="35">
        <f t="shared" si="1001"/>
        <v>0</v>
      </c>
      <c r="AG379" s="35">
        <f t="shared" si="1001"/>
        <v>0</v>
      </c>
      <c r="AH379" s="35">
        <f t="shared" si="1001"/>
        <v>18.822576289495004</v>
      </c>
      <c r="AI379" s="35">
        <f t="shared" si="1001"/>
        <v>0</v>
      </c>
      <c r="AJ379" s="35">
        <f t="shared" si="1001"/>
        <v>0</v>
      </c>
      <c r="AK379" s="1"/>
      <c r="AL379" s="35">
        <f t="shared" ref="AL379:AR379" si="1002">AD379-BE379</f>
        <v>-4.662136212825633</v>
      </c>
      <c r="AM379" s="35">
        <f t="shared" si="1002"/>
        <v>3.4195924789464769</v>
      </c>
      <c r="AN379" s="35">
        <f t="shared" si="1002"/>
        <v>0</v>
      </c>
      <c r="AO379" s="35">
        <f t="shared" si="1002"/>
        <v>0</v>
      </c>
      <c r="AP379" s="35">
        <f t="shared" si="1002"/>
        <v>4.5523646779920206</v>
      </c>
      <c r="AQ379" s="35">
        <f t="shared" si="1002"/>
        <v>0</v>
      </c>
      <c r="AR379" s="35">
        <f t="shared" si="1002"/>
        <v>-3.3098209441128597</v>
      </c>
      <c r="AS379" s="1"/>
      <c r="AT379" s="1"/>
      <c r="AU379" s="1"/>
      <c r="AV379" s="1"/>
      <c r="AW379" s="36">
        <v>789</v>
      </c>
      <c r="AX379" s="36">
        <v>2249</v>
      </c>
      <c r="AY379" s="36">
        <v>0</v>
      </c>
      <c r="AZ379" s="36">
        <v>0</v>
      </c>
      <c r="BA379" s="36">
        <v>526</v>
      </c>
      <c r="BB379" s="36">
        <v>0</v>
      </c>
      <c r="BC379" s="36">
        <v>122</v>
      </c>
      <c r="BD379" s="1"/>
      <c r="BE379" s="35">
        <f t="shared" ref="BE379:BK379" si="1003">(AW379/SUM($AW379:$BC379))*100</f>
        <v>21.405317417254476</v>
      </c>
      <c r="BF379" s="35">
        <f t="shared" si="1003"/>
        <v>61.014650027129683</v>
      </c>
      <c r="BG379" s="35">
        <f t="shared" si="1003"/>
        <v>0</v>
      </c>
      <c r="BH379" s="35">
        <f t="shared" si="1003"/>
        <v>0</v>
      </c>
      <c r="BI379" s="35">
        <f t="shared" si="1003"/>
        <v>14.270211611502983</v>
      </c>
      <c r="BJ379" s="35">
        <f t="shared" si="1003"/>
        <v>0</v>
      </c>
      <c r="BK379" s="35">
        <f t="shared" si="1003"/>
        <v>3.3098209441128597</v>
      </c>
      <c r="BL379" s="1"/>
    </row>
    <row r="380" spans="1:64" ht="13">
      <c r="A380" s="28" t="s">
        <v>352</v>
      </c>
      <c r="B380" s="62" t="str">
        <f>INDEX([1]Sheet2!$B:$B,MATCH(C380,[1]Sheet2!$A:$A,0))</f>
        <v>E05000194</v>
      </c>
      <c r="C380" s="28" t="s">
        <v>559</v>
      </c>
      <c r="D380" s="49"/>
      <c r="E380" s="30">
        <v>3</v>
      </c>
      <c r="F380" s="31">
        <v>3</v>
      </c>
      <c r="G380" s="31"/>
      <c r="H380" s="38"/>
      <c r="I380" s="32"/>
      <c r="J380" s="32"/>
      <c r="K380" s="32"/>
      <c r="L380" s="32"/>
      <c r="M380" s="10"/>
      <c r="N380" s="61">
        <v>2</v>
      </c>
      <c r="O380" s="61">
        <v>1</v>
      </c>
      <c r="P380" s="10"/>
      <c r="Q380" s="10"/>
      <c r="R380" s="10"/>
      <c r="S380" s="10"/>
      <c r="T380" s="10"/>
      <c r="U380" s="1"/>
      <c r="V380" s="28">
        <v>1976</v>
      </c>
      <c r="W380" s="28">
        <v>1862</v>
      </c>
      <c r="X380" s="28">
        <v>484</v>
      </c>
      <c r="Y380" s="28">
        <v>144</v>
      </c>
      <c r="Z380" s="28">
        <v>539</v>
      </c>
      <c r="AA380" s="33"/>
      <c r="AB380" s="33"/>
      <c r="AC380" s="1"/>
      <c r="AD380" s="35">
        <f t="shared" ref="AD380:AJ380" si="1004">(V380/SUM($V380:$AB380))*100</f>
        <v>39.480519480519483</v>
      </c>
      <c r="AE380" s="35">
        <f t="shared" si="1004"/>
        <v>37.202797202797207</v>
      </c>
      <c r="AF380" s="35">
        <f t="shared" si="1004"/>
        <v>9.6703296703296715</v>
      </c>
      <c r="AG380" s="35">
        <f t="shared" si="1004"/>
        <v>2.877122877122877</v>
      </c>
      <c r="AH380" s="35">
        <f t="shared" si="1004"/>
        <v>10.76923076923077</v>
      </c>
      <c r="AI380" s="35">
        <f t="shared" si="1004"/>
        <v>0</v>
      </c>
      <c r="AJ380" s="35">
        <f t="shared" si="1004"/>
        <v>0</v>
      </c>
      <c r="AK380" s="1"/>
      <c r="AL380" s="35">
        <f t="shared" ref="AL380:AR380" si="1005">AD380-BE380</f>
        <v>7.0172557527545933</v>
      </c>
      <c r="AM380" s="35">
        <f t="shared" si="1005"/>
        <v>7.7751096544600067</v>
      </c>
      <c r="AN380" s="35">
        <f t="shared" si="1005"/>
        <v>0.91162897427398626</v>
      </c>
      <c r="AO380" s="35">
        <f t="shared" si="1005"/>
        <v>-14.466264593874802</v>
      </c>
      <c r="AP380" s="35">
        <f t="shared" si="1005"/>
        <v>-1.2377297876137785</v>
      </c>
      <c r="AQ380" s="35">
        <f t="shared" si="1005"/>
        <v>0</v>
      </c>
      <c r="AR380" s="35">
        <f t="shared" si="1005"/>
        <v>0</v>
      </c>
      <c r="AS380" s="1"/>
      <c r="AT380" s="1"/>
      <c r="AU380" s="1"/>
      <c r="AV380" s="1"/>
      <c r="AW380" s="36">
        <v>1679</v>
      </c>
      <c r="AX380" s="36">
        <v>1522</v>
      </c>
      <c r="AY380" s="36">
        <v>453</v>
      </c>
      <c r="AZ380" s="36">
        <v>897</v>
      </c>
      <c r="BA380" s="36">
        <v>621</v>
      </c>
      <c r="BB380" s="36">
        <v>0</v>
      </c>
      <c r="BC380" s="36">
        <v>0</v>
      </c>
      <c r="BD380" s="1"/>
      <c r="BE380" s="35">
        <f t="shared" ref="BE380:BK380" si="1006">(AW380/SUM($AW380:$BC380))*100</f>
        <v>32.46326372776489</v>
      </c>
      <c r="BF380" s="35">
        <f t="shared" si="1006"/>
        <v>29.4276875483372</v>
      </c>
      <c r="BG380" s="35">
        <f t="shared" si="1006"/>
        <v>8.7587006960556852</v>
      </c>
      <c r="BH380" s="35">
        <f t="shared" si="1006"/>
        <v>17.34338747099768</v>
      </c>
      <c r="BI380" s="35">
        <f t="shared" si="1006"/>
        <v>12.006960556844549</v>
      </c>
      <c r="BJ380" s="35">
        <f t="shared" si="1006"/>
        <v>0</v>
      </c>
      <c r="BK380" s="35">
        <f t="shared" si="1006"/>
        <v>0</v>
      </c>
      <c r="BL380" s="1"/>
    </row>
    <row r="381" spans="1:64" ht="13">
      <c r="A381" s="28" t="s">
        <v>352</v>
      </c>
      <c r="B381" s="62" t="str">
        <f>INDEX([1]Sheet2!$B:$B,MATCH(C381,[1]Sheet2!$A:$A,0))</f>
        <v>E05000195</v>
      </c>
      <c r="C381" s="28" t="s">
        <v>560</v>
      </c>
      <c r="D381" s="49"/>
      <c r="E381" s="30">
        <v>3</v>
      </c>
      <c r="F381" s="38"/>
      <c r="G381" s="31">
        <v>3</v>
      </c>
      <c r="H381" s="38"/>
      <c r="I381" s="32"/>
      <c r="J381" s="32"/>
      <c r="K381" s="32"/>
      <c r="L381" s="32"/>
      <c r="M381" s="10"/>
      <c r="N381" s="61">
        <v>2</v>
      </c>
      <c r="O381" s="61">
        <v>1</v>
      </c>
      <c r="P381" s="10"/>
      <c r="Q381" s="10"/>
      <c r="R381" s="10"/>
      <c r="S381" s="10"/>
      <c r="T381" s="10"/>
      <c r="U381" s="1"/>
      <c r="V381" s="28">
        <v>1670</v>
      </c>
      <c r="W381" s="28">
        <v>1931</v>
      </c>
      <c r="X381" s="28">
        <v>690</v>
      </c>
      <c r="Y381" s="28">
        <v>207</v>
      </c>
      <c r="Z381" s="28">
        <v>473</v>
      </c>
      <c r="AA381" s="33"/>
      <c r="AB381" s="33"/>
      <c r="AC381" s="1"/>
      <c r="AD381" s="35">
        <f t="shared" ref="AD381:AJ381" si="1007">(V381/SUM($V381:$AB381))*100</f>
        <v>33.594850130758395</v>
      </c>
      <c r="AE381" s="35">
        <f t="shared" si="1007"/>
        <v>38.845302755984711</v>
      </c>
      <c r="AF381" s="35">
        <f t="shared" si="1007"/>
        <v>13.88050694025347</v>
      </c>
      <c r="AG381" s="35">
        <f t="shared" si="1007"/>
        <v>4.1641520820760416</v>
      </c>
      <c r="AH381" s="35">
        <f t="shared" si="1007"/>
        <v>9.5151880909273796</v>
      </c>
      <c r="AI381" s="35">
        <f t="shared" si="1007"/>
        <v>0</v>
      </c>
      <c r="AJ381" s="35">
        <f t="shared" si="1007"/>
        <v>0</v>
      </c>
      <c r="AK381" s="1"/>
      <c r="AL381" s="35">
        <f t="shared" ref="AL381:AR381" si="1008">AD381-BE381</f>
        <v>2.2937204073458481</v>
      </c>
      <c r="AM381" s="35">
        <f t="shared" si="1008"/>
        <v>7.096179265528928</v>
      </c>
      <c r="AN381" s="35">
        <f t="shared" si="1008"/>
        <v>8.1344999281771173</v>
      </c>
      <c r="AO381" s="35">
        <f t="shared" si="1008"/>
        <v>-12.898567045310012</v>
      </c>
      <c r="AP381" s="35">
        <f t="shared" si="1008"/>
        <v>-4.6258325557418836</v>
      </c>
      <c r="AQ381" s="35">
        <f t="shared" si="1008"/>
        <v>0</v>
      </c>
      <c r="AR381" s="35">
        <f t="shared" si="1008"/>
        <v>0</v>
      </c>
      <c r="AS381" s="1"/>
      <c r="AT381" s="1"/>
      <c r="AU381" s="1"/>
      <c r="AV381" s="1"/>
      <c r="AW381" s="36">
        <v>1607</v>
      </c>
      <c r="AX381" s="36">
        <v>1630</v>
      </c>
      <c r="AY381" s="36">
        <v>295</v>
      </c>
      <c r="AZ381" s="36">
        <v>876</v>
      </c>
      <c r="BA381" s="36">
        <v>726</v>
      </c>
      <c r="BB381" s="36">
        <v>0</v>
      </c>
      <c r="BC381" s="36">
        <v>0</v>
      </c>
      <c r="BD381" s="1"/>
      <c r="BE381" s="35">
        <f t="shared" ref="BE381:BK381" si="1009">(AW381/SUM($AW381:$BC381))*100</f>
        <v>31.301129723412547</v>
      </c>
      <c r="BF381" s="35">
        <f t="shared" si="1009"/>
        <v>31.749123490455784</v>
      </c>
      <c r="BG381" s="35">
        <f t="shared" si="1009"/>
        <v>5.7460070120763538</v>
      </c>
      <c r="BH381" s="35">
        <f t="shared" si="1009"/>
        <v>17.062719127386053</v>
      </c>
      <c r="BI381" s="35">
        <f t="shared" si="1009"/>
        <v>14.141020646669263</v>
      </c>
      <c r="BJ381" s="35">
        <f t="shared" si="1009"/>
        <v>0</v>
      </c>
      <c r="BK381" s="35">
        <f t="shared" si="1009"/>
        <v>0</v>
      </c>
      <c r="BL381" s="1"/>
    </row>
    <row r="382" spans="1:64" ht="13">
      <c r="A382" s="28" t="s">
        <v>352</v>
      </c>
      <c r="B382" s="62" t="str">
        <f>INDEX([1]Sheet2!$B:$B,MATCH(C382,[1]Sheet2!$A:$A,0))</f>
        <v>E05000196</v>
      </c>
      <c r="C382" s="28" t="s">
        <v>561</v>
      </c>
      <c r="D382" s="49"/>
      <c r="E382" s="30">
        <v>3</v>
      </c>
      <c r="F382" s="31">
        <v>3</v>
      </c>
      <c r="G382" s="31"/>
      <c r="H382" s="38"/>
      <c r="I382" s="32"/>
      <c r="J382" s="32"/>
      <c r="K382" s="32"/>
      <c r="L382" s="32"/>
      <c r="M382" s="10"/>
      <c r="N382" s="61">
        <v>3</v>
      </c>
      <c r="O382" s="10"/>
      <c r="P382" s="10"/>
      <c r="Q382" s="10"/>
      <c r="R382" s="10"/>
      <c r="S382" s="10"/>
      <c r="T382" s="10"/>
      <c r="U382" s="1"/>
      <c r="V382" s="28">
        <v>2406</v>
      </c>
      <c r="W382" s="28">
        <v>1223</v>
      </c>
      <c r="X382" s="28">
        <v>459</v>
      </c>
      <c r="Y382" s="33"/>
      <c r="Z382" s="28">
        <v>510</v>
      </c>
      <c r="AA382" s="33"/>
      <c r="AB382" s="33"/>
      <c r="AC382" s="1"/>
      <c r="AD382" s="35">
        <f t="shared" ref="AD382:AJ382" si="1010">(V382/SUM($V382:$AB382))*100</f>
        <v>52.327098738581988</v>
      </c>
      <c r="AE382" s="35">
        <f t="shared" si="1010"/>
        <v>26.598521096128753</v>
      </c>
      <c r="AF382" s="35">
        <f t="shared" si="1010"/>
        <v>9.9826011309264899</v>
      </c>
      <c r="AG382" s="35">
        <f t="shared" si="1010"/>
        <v>0</v>
      </c>
      <c r="AH382" s="35">
        <f t="shared" si="1010"/>
        <v>11.091779034362768</v>
      </c>
      <c r="AI382" s="35">
        <f t="shared" si="1010"/>
        <v>0</v>
      </c>
      <c r="AJ382" s="35">
        <f t="shared" si="1010"/>
        <v>0</v>
      </c>
      <c r="AK382" s="1"/>
      <c r="AL382" s="35">
        <f t="shared" ref="AL382:AR382" si="1011">AD382-BE382</f>
        <v>5.3555880850028643</v>
      </c>
      <c r="AM382" s="35">
        <f t="shared" si="1011"/>
        <v>1.5087437439621283</v>
      </c>
      <c r="AN382" s="35">
        <f t="shared" si="1011"/>
        <v>4.3326131012401117</v>
      </c>
      <c r="AO382" s="35">
        <f t="shared" si="1011"/>
        <v>-12.185779267416805</v>
      </c>
      <c r="AP382" s="35">
        <f t="shared" si="1011"/>
        <v>0.988834337211701</v>
      </c>
      <c r="AQ382" s="35">
        <f t="shared" si="1011"/>
        <v>0</v>
      </c>
      <c r="AR382" s="35">
        <f t="shared" si="1011"/>
        <v>0</v>
      </c>
      <c r="AS382" s="1"/>
      <c r="AT382" s="1"/>
      <c r="AU382" s="1"/>
      <c r="AV382" s="1"/>
      <c r="AW382" s="36">
        <v>1962</v>
      </c>
      <c r="AX382" s="36">
        <v>1048</v>
      </c>
      <c r="AY382" s="36">
        <v>236</v>
      </c>
      <c r="AZ382" s="36">
        <v>509</v>
      </c>
      <c r="BA382" s="36">
        <v>422</v>
      </c>
      <c r="BB382" s="36">
        <v>0</v>
      </c>
      <c r="BC382" s="36">
        <v>0</v>
      </c>
      <c r="BD382" s="1"/>
      <c r="BE382" s="35">
        <f t="shared" ref="BE382:BK382" si="1012">(AW382/SUM($AW382:$BC382))*100</f>
        <v>46.971510653579124</v>
      </c>
      <c r="BF382" s="35">
        <f t="shared" si="1012"/>
        <v>25.089777352166625</v>
      </c>
      <c r="BG382" s="35">
        <f t="shared" si="1012"/>
        <v>5.6499880296863783</v>
      </c>
      <c r="BH382" s="35">
        <f t="shared" si="1012"/>
        <v>12.185779267416805</v>
      </c>
      <c r="BI382" s="35">
        <f t="shared" si="1012"/>
        <v>10.102944697151067</v>
      </c>
      <c r="BJ382" s="35">
        <f t="shared" si="1012"/>
        <v>0</v>
      </c>
      <c r="BK382" s="35">
        <f t="shared" si="1012"/>
        <v>0</v>
      </c>
      <c r="BL382" s="1"/>
    </row>
    <row r="383" spans="1:64" ht="13">
      <c r="A383" s="28" t="s">
        <v>352</v>
      </c>
      <c r="B383" s="62" t="str">
        <f>INDEX([1]Sheet2!$B:$B,MATCH(C383,[1]Sheet2!$A:$A,0))</f>
        <v>E05000197</v>
      </c>
      <c r="C383" s="28" t="s">
        <v>562</v>
      </c>
      <c r="D383" s="49"/>
      <c r="E383" s="30">
        <v>3</v>
      </c>
      <c r="F383" s="38"/>
      <c r="G383" s="31">
        <v>3</v>
      </c>
      <c r="H383" s="38"/>
      <c r="I383" s="32"/>
      <c r="J383" s="32"/>
      <c r="K383" s="32"/>
      <c r="L383" s="32"/>
      <c r="M383" s="10"/>
      <c r="N383" s="10"/>
      <c r="O383" s="61">
        <v>3</v>
      </c>
      <c r="P383" s="10"/>
      <c r="Q383" s="10"/>
      <c r="R383" s="10"/>
      <c r="S383" s="10"/>
      <c r="T383" s="10"/>
      <c r="U383" s="1"/>
      <c r="V383" s="28">
        <v>760</v>
      </c>
      <c r="W383" s="28">
        <v>2148</v>
      </c>
      <c r="X383" s="28">
        <v>152</v>
      </c>
      <c r="Y383" s="33"/>
      <c r="Z383" s="28">
        <v>271</v>
      </c>
      <c r="AA383" s="28">
        <v>379</v>
      </c>
      <c r="AB383" s="33"/>
      <c r="AC383" s="1"/>
      <c r="AD383" s="35">
        <f t="shared" ref="AD383:AJ383" si="1013">(V383/SUM($V383:$AB383))*100</f>
        <v>20.485175202156334</v>
      </c>
      <c r="AE383" s="35">
        <f t="shared" si="1013"/>
        <v>57.897574123989216</v>
      </c>
      <c r="AF383" s="35">
        <f t="shared" si="1013"/>
        <v>4.0970350404312672</v>
      </c>
      <c r="AG383" s="35">
        <f t="shared" si="1013"/>
        <v>0</v>
      </c>
      <c r="AH383" s="35">
        <f t="shared" si="1013"/>
        <v>7.3045822102425868</v>
      </c>
      <c r="AI383" s="35">
        <f t="shared" si="1013"/>
        <v>10.215633423180591</v>
      </c>
      <c r="AJ383" s="35">
        <f t="shared" si="1013"/>
        <v>0</v>
      </c>
      <c r="AK383" s="1"/>
      <c r="AL383" s="35">
        <f t="shared" ref="AL383:AR383" si="1014">AD383-BE383</f>
        <v>7.5923468379339347</v>
      </c>
      <c r="AM383" s="35">
        <f t="shared" si="1014"/>
        <v>-11.857999338272407</v>
      </c>
      <c r="AN383" s="35">
        <f t="shared" si="1014"/>
        <v>4.0970350404312672</v>
      </c>
      <c r="AO383" s="35">
        <f t="shared" si="1014"/>
        <v>0</v>
      </c>
      <c r="AP383" s="35">
        <f t="shared" si="1014"/>
        <v>-1.9352781174501343</v>
      </c>
      <c r="AQ383" s="35">
        <f t="shared" si="1014"/>
        <v>10.215633423180591</v>
      </c>
      <c r="AR383" s="35">
        <f t="shared" si="1014"/>
        <v>-8.1117378458232601</v>
      </c>
      <c r="AS383" s="1"/>
      <c r="AT383" s="1"/>
      <c r="AU383" s="1"/>
      <c r="AV383" s="1"/>
      <c r="AW383" s="36">
        <v>480</v>
      </c>
      <c r="AX383" s="36">
        <v>2597</v>
      </c>
      <c r="AY383" s="36">
        <v>0</v>
      </c>
      <c r="AZ383" s="36">
        <v>0</v>
      </c>
      <c r="BA383" s="36">
        <v>344</v>
      </c>
      <c r="BB383" s="36">
        <v>0</v>
      </c>
      <c r="BC383" s="36">
        <v>302</v>
      </c>
      <c r="BD383" s="1"/>
      <c r="BE383" s="35">
        <f t="shared" ref="BE383:BK383" si="1015">(AW383/SUM($AW383:$BC383))*100</f>
        <v>12.8928283642224</v>
      </c>
      <c r="BF383" s="35">
        <f t="shared" si="1015"/>
        <v>69.755573462261623</v>
      </c>
      <c r="BG383" s="35">
        <f t="shared" si="1015"/>
        <v>0</v>
      </c>
      <c r="BH383" s="35">
        <f t="shared" si="1015"/>
        <v>0</v>
      </c>
      <c r="BI383" s="35">
        <f t="shared" si="1015"/>
        <v>9.2398603276927211</v>
      </c>
      <c r="BJ383" s="35">
        <f t="shared" si="1015"/>
        <v>0</v>
      </c>
      <c r="BK383" s="35">
        <f t="shared" si="1015"/>
        <v>8.1117378458232601</v>
      </c>
      <c r="BL383" s="1"/>
    </row>
    <row r="384" spans="1:64" ht="13">
      <c r="A384" s="28" t="s">
        <v>352</v>
      </c>
      <c r="B384" s="62" t="str">
        <f>INDEX([1]Sheet2!$B:$B,MATCH(C384,[1]Sheet2!$A:$A,0))</f>
        <v>E05000198</v>
      </c>
      <c r="C384" s="28" t="s">
        <v>563</v>
      </c>
      <c r="D384" s="49"/>
      <c r="E384" s="30">
        <v>3</v>
      </c>
      <c r="F384" s="38"/>
      <c r="G384" s="31">
        <v>3</v>
      </c>
      <c r="H384" s="38"/>
      <c r="I384" s="32"/>
      <c r="J384" s="32"/>
      <c r="K384" s="32"/>
      <c r="L384" s="32"/>
      <c r="M384" s="10"/>
      <c r="N384" s="10"/>
      <c r="O384" s="61">
        <v>3</v>
      </c>
      <c r="P384" s="10"/>
      <c r="Q384" s="10"/>
      <c r="R384" s="10"/>
      <c r="S384" s="10"/>
      <c r="T384" s="10"/>
      <c r="U384" s="1"/>
      <c r="V384" s="28">
        <v>474</v>
      </c>
      <c r="W384" s="28">
        <v>2699</v>
      </c>
      <c r="X384" s="28">
        <v>211</v>
      </c>
      <c r="Y384" s="33"/>
      <c r="Z384" s="28">
        <v>291</v>
      </c>
      <c r="AA384" s="33"/>
      <c r="AB384" s="28">
        <v>84</v>
      </c>
      <c r="AC384" s="1"/>
      <c r="AD384" s="35">
        <f t="shared" ref="AD384:AJ384" si="1016">(V384/SUM($V384:$AB384))*100</f>
        <v>12.609736632083003</v>
      </c>
      <c r="AE384" s="35">
        <f t="shared" si="1016"/>
        <v>71.801010907156154</v>
      </c>
      <c r="AF384" s="35">
        <f t="shared" si="1016"/>
        <v>5.6131949986698588</v>
      </c>
      <c r="AG384" s="35">
        <f t="shared" si="1016"/>
        <v>0</v>
      </c>
      <c r="AH384" s="35">
        <f t="shared" si="1016"/>
        <v>7.7414205905826012</v>
      </c>
      <c r="AI384" s="35">
        <f t="shared" si="1016"/>
        <v>0</v>
      </c>
      <c r="AJ384" s="35">
        <f t="shared" si="1016"/>
        <v>2.2346368715083798</v>
      </c>
      <c r="AK384" s="1"/>
      <c r="AL384" s="35">
        <f t="shared" ref="AL384:AR384" si="1017">AD384-BE384</f>
        <v>-6.7688594553738461</v>
      </c>
      <c r="AM384" s="35">
        <f t="shared" si="1017"/>
        <v>25.057627708076751</v>
      </c>
      <c r="AN384" s="35">
        <f t="shared" si="1017"/>
        <v>5.6131949986698588</v>
      </c>
      <c r="AO384" s="35">
        <f t="shared" si="1017"/>
        <v>-17.813578826237052</v>
      </c>
      <c r="AP384" s="35">
        <f t="shared" si="1017"/>
        <v>-1.6716979364599762</v>
      </c>
      <c r="AQ384" s="35">
        <f t="shared" si="1017"/>
        <v>0</v>
      </c>
      <c r="AR384" s="35">
        <f t="shared" si="1017"/>
        <v>-4.4166864886757402</v>
      </c>
      <c r="AS384" s="1"/>
      <c r="AT384" s="1"/>
      <c r="AU384" s="1"/>
      <c r="AV384" s="1"/>
      <c r="AW384" s="36">
        <v>842</v>
      </c>
      <c r="AX384" s="36">
        <v>2031</v>
      </c>
      <c r="AY384" s="36">
        <v>0</v>
      </c>
      <c r="AZ384" s="36">
        <v>774</v>
      </c>
      <c r="BA384" s="36">
        <v>409</v>
      </c>
      <c r="BB384" s="36">
        <v>0</v>
      </c>
      <c r="BC384" s="36">
        <v>289</v>
      </c>
      <c r="BD384" s="1"/>
      <c r="BE384" s="35">
        <f t="shared" ref="BE384:BK384" si="1018">(AW384/SUM($AW384:$BC384))*100</f>
        <v>19.378596087456849</v>
      </c>
      <c r="BF384" s="35">
        <f t="shared" si="1018"/>
        <v>46.743383199079403</v>
      </c>
      <c r="BG384" s="35">
        <f t="shared" si="1018"/>
        <v>0</v>
      </c>
      <c r="BH384" s="35">
        <f t="shared" si="1018"/>
        <v>17.813578826237052</v>
      </c>
      <c r="BI384" s="35">
        <f t="shared" si="1018"/>
        <v>9.4131185270425775</v>
      </c>
      <c r="BJ384" s="35">
        <f t="shared" si="1018"/>
        <v>0</v>
      </c>
      <c r="BK384" s="35">
        <f t="shared" si="1018"/>
        <v>6.6513233601841195</v>
      </c>
      <c r="BL384" s="1"/>
    </row>
    <row r="385" spans="1:64" ht="13">
      <c r="A385" s="28" t="s">
        <v>352</v>
      </c>
      <c r="B385" s="62" t="str">
        <f>INDEX([1]Sheet2!$B:$B,MATCH(C385,[1]Sheet2!$A:$A,0))</f>
        <v>E05000199</v>
      </c>
      <c r="C385" s="28" t="s">
        <v>564</v>
      </c>
      <c r="D385" s="49"/>
      <c r="E385" s="30">
        <v>3</v>
      </c>
      <c r="F385" s="38"/>
      <c r="G385" s="31">
        <v>3</v>
      </c>
      <c r="H385" s="38"/>
      <c r="I385" s="32"/>
      <c r="J385" s="32"/>
      <c r="K385" s="32"/>
      <c r="L385" s="32"/>
      <c r="M385" s="10"/>
      <c r="N385" s="10"/>
      <c r="O385" s="61">
        <v>3</v>
      </c>
      <c r="P385" s="10"/>
      <c r="Q385" s="10"/>
      <c r="R385" s="10"/>
      <c r="S385" s="10"/>
      <c r="T385" s="10"/>
      <c r="U385" s="1"/>
      <c r="V385" s="28">
        <v>847</v>
      </c>
      <c r="W385" s="28">
        <v>2308</v>
      </c>
      <c r="X385" s="28">
        <v>194</v>
      </c>
      <c r="Y385" s="28">
        <v>181</v>
      </c>
      <c r="Z385" s="28">
        <v>339</v>
      </c>
      <c r="AA385" s="33"/>
      <c r="AB385" s="33"/>
      <c r="AC385" s="1"/>
      <c r="AD385" s="35">
        <f t="shared" ref="AD385:AJ385" si="1019">(V385/SUM($V385:$AB385))*100</f>
        <v>21.891961747221504</v>
      </c>
      <c r="AE385" s="35">
        <f t="shared" si="1019"/>
        <v>59.65365727578186</v>
      </c>
      <c r="AF385" s="35">
        <f t="shared" si="1019"/>
        <v>5.014215559576118</v>
      </c>
      <c r="AG385" s="35">
        <f t="shared" si="1019"/>
        <v>4.6782114241406045</v>
      </c>
      <c r="AH385" s="35">
        <f t="shared" si="1019"/>
        <v>8.7619539932799171</v>
      </c>
      <c r="AI385" s="35">
        <f t="shared" si="1019"/>
        <v>0</v>
      </c>
      <c r="AJ385" s="35">
        <f t="shared" si="1019"/>
        <v>0</v>
      </c>
      <c r="AK385" s="1"/>
      <c r="AL385" s="35">
        <f t="shared" ref="AL385:AR385" si="1020">AD385-BE385</f>
        <v>6.4269446823750869</v>
      </c>
      <c r="AM385" s="35">
        <f t="shared" si="1020"/>
        <v>8.5657733167374914</v>
      </c>
      <c r="AN385" s="35">
        <f t="shared" si="1020"/>
        <v>5.014215559576118</v>
      </c>
      <c r="AO385" s="35">
        <f t="shared" si="1020"/>
        <v>-13.005235674835506</v>
      </c>
      <c r="AP385" s="35">
        <f t="shared" si="1020"/>
        <v>-0.68770470979175613</v>
      </c>
      <c r="AQ385" s="35">
        <f t="shared" si="1020"/>
        <v>0</v>
      </c>
      <c r="AR385" s="35">
        <f t="shared" si="1020"/>
        <v>-6.3139931740614328</v>
      </c>
      <c r="AS385" s="1"/>
      <c r="AT385" s="1"/>
      <c r="AU385" s="1"/>
      <c r="AV385" s="1"/>
      <c r="AW385" s="36">
        <v>725</v>
      </c>
      <c r="AX385" s="36">
        <v>2395</v>
      </c>
      <c r="AY385" s="36">
        <v>0</v>
      </c>
      <c r="AZ385" s="36">
        <v>829</v>
      </c>
      <c r="BA385" s="36">
        <v>443</v>
      </c>
      <c r="BB385" s="36">
        <v>0</v>
      </c>
      <c r="BC385" s="36">
        <v>296</v>
      </c>
      <c r="BD385" s="1"/>
      <c r="BE385" s="35">
        <f t="shared" ref="BE385:BK385" si="1021">(AW385/SUM($AW385:$BC385))*100</f>
        <v>15.465017064846418</v>
      </c>
      <c r="BF385" s="35">
        <f t="shared" si="1021"/>
        <v>51.087883959044369</v>
      </c>
      <c r="BG385" s="35">
        <f t="shared" si="1021"/>
        <v>0</v>
      </c>
      <c r="BH385" s="35">
        <f t="shared" si="1021"/>
        <v>17.68344709897611</v>
      </c>
      <c r="BI385" s="35">
        <f t="shared" si="1021"/>
        <v>9.4496587030716732</v>
      </c>
      <c r="BJ385" s="35">
        <f t="shared" si="1021"/>
        <v>0</v>
      </c>
      <c r="BK385" s="35">
        <f t="shared" si="1021"/>
        <v>6.3139931740614328</v>
      </c>
      <c r="BL385" s="1"/>
    </row>
    <row r="386" spans="1:64" ht="13">
      <c r="A386" s="28" t="s">
        <v>352</v>
      </c>
      <c r="B386" s="62" t="str">
        <f>INDEX([1]Sheet2!$B:$B,MATCH(C386,[1]Sheet2!$A:$A,0))</f>
        <v>E05000200</v>
      </c>
      <c r="C386" s="28" t="s">
        <v>565</v>
      </c>
      <c r="D386" s="49"/>
      <c r="E386" s="30">
        <v>3</v>
      </c>
      <c r="F386" s="31">
        <v>3</v>
      </c>
      <c r="G386" s="31"/>
      <c r="H386" s="38"/>
      <c r="I386" s="32"/>
      <c r="J386" s="32"/>
      <c r="K386" s="32"/>
      <c r="L386" s="32"/>
      <c r="M386" s="10"/>
      <c r="N386" s="61">
        <v>3</v>
      </c>
      <c r="O386" s="10"/>
      <c r="P386" s="10"/>
      <c r="Q386" s="10"/>
      <c r="R386" s="10"/>
      <c r="S386" s="10"/>
      <c r="T386" s="10"/>
      <c r="U386" s="1"/>
      <c r="V386" s="28">
        <v>1352</v>
      </c>
      <c r="W386" s="28">
        <v>2627</v>
      </c>
      <c r="X386" s="28">
        <v>512</v>
      </c>
      <c r="Y386" s="33"/>
      <c r="Z386" s="28"/>
      <c r="AA386" s="33"/>
      <c r="AB386" s="33"/>
      <c r="AC386" s="1"/>
      <c r="AD386" s="35">
        <f t="shared" ref="AD386:AJ386" si="1022">(V386/SUM($V386:$AB386))*100</f>
        <v>30.104653751948341</v>
      </c>
      <c r="AE386" s="35">
        <f t="shared" si="1022"/>
        <v>58.494767312402587</v>
      </c>
      <c r="AF386" s="35">
        <f t="shared" si="1022"/>
        <v>11.400578935649076</v>
      </c>
      <c r="AG386" s="35">
        <f t="shared" si="1022"/>
        <v>0</v>
      </c>
      <c r="AH386" s="35">
        <f t="shared" si="1022"/>
        <v>0</v>
      </c>
      <c r="AI386" s="35">
        <f t="shared" si="1022"/>
        <v>0</v>
      </c>
      <c r="AJ386" s="35">
        <f t="shared" si="1022"/>
        <v>0</v>
      </c>
      <c r="AK386" s="1"/>
      <c r="AL386" s="35">
        <f t="shared" ref="AL386:AR386" si="1023">AD386-BE386</f>
        <v>-14.005825533185693</v>
      </c>
      <c r="AM386" s="35">
        <f t="shared" si="1023"/>
        <v>34.632054071135329</v>
      </c>
      <c r="AN386" s="35">
        <f t="shared" si="1023"/>
        <v>5.247045223220157</v>
      </c>
      <c r="AO386" s="35">
        <f t="shared" si="1023"/>
        <v>-13.830219333874899</v>
      </c>
      <c r="AP386" s="35">
        <f t="shared" si="1023"/>
        <v>-12.043054427294882</v>
      </c>
      <c r="AQ386" s="35">
        <f t="shared" si="1023"/>
        <v>0</v>
      </c>
      <c r="AR386" s="35">
        <f t="shared" si="1023"/>
        <v>0</v>
      </c>
      <c r="AS386" s="1"/>
      <c r="AT386" s="1"/>
      <c r="AU386" s="1"/>
      <c r="AV386" s="1"/>
      <c r="AW386" s="36">
        <v>2172</v>
      </c>
      <c r="AX386" s="36">
        <v>1175</v>
      </c>
      <c r="AY386" s="36">
        <v>303</v>
      </c>
      <c r="AZ386" s="36">
        <v>681</v>
      </c>
      <c r="BA386" s="36">
        <v>593</v>
      </c>
      <c r="BB386" s="36">
        <v>0</v>
      </c>
      <c r="BC386" s="36">
        <v>0</v>
      </c>
      <c r="BD386" s="1"/>
      <c r="BE386" s="35">
        <f t="shared" ref="BE386:BK386" si="1024">(AW386/SUM($AW386:$BC386))*100</f>
        <v>44.110479285134033</v>
      </c>
      <c r="BF386" s="35">
        <f t="shared" si="1024"/>
        <v>23.862713241267262</v>
      </c>
      <c r="BG386" s="35">
        <f t="shared" si="1024"/>
        <v>6.1535337124289189</v>
      </c>
      <c r="BH386" s="35">
        <f t="shared" si="1024"/>
        <v>13.830219333874899</v>
      </c>
      <c r="BI386" s="35">
        <f t="shared" si="1024"/>
        <v>12.043054427294882</v>
      </c>
      <c r="BJ386" s="35">
        <f t="shared" si="1024"/>
        <v>0</v>
      </c>
      <c r="BK386" s="35">
        <f t="shared" si="1024"/>
        <v>0</v>
      </c>
      <c r="BL386" s="1"/>
    </row>
    <row r="387" spans="1:64" ht="13">
      <c r="A387" s="28" t="s">
        <v>352</v>
      </c>
      <c r="B387" s="62" t="str">
        <f>INDEX([1]Sheet2!$B:$B,MATCH(C387,[1]Sheet2!$A:$A,0))</f>
        <v>E05000201</v>
      </c>
      <c r="C387" s="28" t="s">
        <v>566</v>
      </c>
      <c r="D387" s="49"/>
      <c r="E387" s="30">
        <v>3</v>
      </c>
      <c r="F387" s="38"/>
      <c r="G387" s="31">
        <v>3</v>
      </c>
      <c r="H387" s="38"/>
      <c r="I387" s="32"/>
      <c r="J387" s="32"/>
      <c r="K387" s="32"/>
      <c r="L387" s="32"/>
      <c r="M387" s="10"/>
      <c r="N387" s="10"/>
      <c r="O387" s="61">
        <v>3</v>
      </c>
      <c r="P387" s="10"/>
      <c r="Q387" s="10"/>
      <c r="R387" s="10"/>
      <c r="S387" s="10"/>
      <c r="T387" s="10"/>
      <c r="U387" s="1"/>
      <c r="V387" s="28">
        <v>619</v>
      </c>
      <c r="W387" s="28">
        <v>2311</v>
      </c>
      <c r="X387" s="28">
        <v>208</v>
      </c>
      <c r="Y387" s="33"/>
      <c r="Z387" s="28">
        <v>324</v>
      </c>
      <c r="AA387" s="33"/>
      <c r="AB387" s="33"/>
      <c r="AC387" s="1"/>
      <c r="AD387" s="35">
        <f t="shared" ref="AD387:AJ387" si="1025">(V387/SUM($V387:$AB387))*100</f>
        <v>17.879838243789717</v>
      </c>
      <c r="AE387" s="35">
        <f t="shared" si="1025"/>
        <v>66.753321779318313</v>
      </c>
      <c r="AF387" s="35">
        <f t="shared" si="1025"/>
        <v>6.0080878105141542</v>
      </c>
      <c r="AG387" s="35">
        <f t="shared" si="1025"/>
        <v>0</v>
      </c>
      <c r="AH387" s="35">
        <f t="shared" si="1025"/>
        <v>9.3587521663778173</v>
      </c>
      <c r="AI387" s="35">
        <f t="shared" si="1025"/>
        <v>0</v>
      </c>
      <c r="AJ387" s="35">
        <f t="shared" si="1025"/>
        <v>0</v>
      </c>
      <c r="AK387" s="1"/>
      <c r="AL387" s="35">
        <f t="shared" ref="AL387:AR387" si="1026">AD387-BE387</f>
        <v>-3.673344529165945E-2</v>
      </c>
      <c r="AM387" s="35">
        <f t="shared" si="1026"/>
        <v>15.579398825135499</v>
      </c>
      <c r="AN387" s="35">
        <f t="shared" si="1026"/>
        <v>6.0080878105141542</v>
      </c>
      <c r="AO387" s="35">
        <f t="shared" si="1026"/>
        <v>-12.901755185776157</v>
      </c>
      <c r="AP387" s="35">
        <f t="shared" si="1026"/>
        <v>-0.12380994896296293</v>
      </c>
      <c r="AQ387" s="35">
        <f t="shared" si="1026"/>
        <v>0</v>
      </c>
      <c r="AR387" s="35">
        <f t="shared" si="1026"/>
        <v>-8.5251880556188731</v>
      </c>
      <c r="AS387" s="1"/>
      <c r="AT387" s="1"/>
      <c r="AU387" s="1"/>
      <c r="AV387" s="1"/>
      <c r="AW387" s="36">
        <v>786</v>
      </c>
      <c r="AX387" s="36">
        <v>2245</v>
      </c>
      <c r="AY387" s="36">
        <v>0</v>
      </c>
      <c r="AZ387" s="36">
        <v>566</v>
      </c>
      <c r="BA387" s="36">
        <v>416</v>
      </c>
      <c r="BB387" s="36">
        <v>0</v>
      </c>
      <c r="BC387" s="36">
        <v>374</v>
      </c>
      <c r="BD387" s="1"/>
      <c r="BE387" s="35">
        <f t="shared" ref="BE387:BK387" si="1027">(AW387/SUM($AW387:$BC387))*100</f>
        <v>17.916571689081376</v>
      </c>
      <c r="BF387" s="35">
        <f t="shared" si="1027"/>
        <v>51.173922954182814</v>
      </c>
      <c r="BG387" s="35">
        <f t="shared" si="1027"/>
        <v>0</v>
      </c>
      <c r="BH387" s="35">
        <f t="shared" si="1027"/>
        <v>12.901755185776157</v>
      </c>
      <c r="BI387" s="35">
        <f t="shared" si="1027"/>
        <v>9.4825621153407802</v>
      </c>
      <c r="BJ387" s="35">
        <f t="shared" si="1027"/>
        <v>0</v>
      </c>
      <c r="BK387" s="35">
        <f t="shared" si="1027"/>
        <v>8.5251880556188731</v>
      </c>
      <c r="BL387" s="1"/>
    </row>
    <row r="388" spans="1:64" ht="13">
      <c r="A388" s="28" t="s">
        <v>352</v>
      </c>
      <c r="B388" s="62" t="str">
        <f>INDEX([1]Sheet2!$B:$B,MATCH(C388,[1]Sheet2!$A:$A,0))</f>
        <v>E05000202</v>
      </c>
      <c r="C388" s="28" t="s">
        <v>567</v>
      </c>
      <c r="D388" s="49"/>
      <c r="E388" s="30">
        <v>3</v>
      </c>
      <c r="F388" s="31">
        <v>3</v>
      </c>
      <c r="G388" s="31"/>
      <c r="H388" s="38"/>
      <c r="I388" s="32"/>
      <c r="J388" s="32"/>
      <c r="K388" s="32"/>
      <c r="L388" s="32"/>
      <c r="M388" s="10"/>
      <c r="N388" s="61">
        <v>3</v>
      </c>
      <c r="O388" s="10"/>
      <c r="P388" s="10"/>
      <c r="Q388" s="10"/>
      <c r="R388" s="10"/>
      <c r="S388" s="10"/>
      <c r="T388" s="10"/>
      <c r="U388" s="1"/>
      <c r="V388" s="28">
        <v>2579</v>
      </c>
      <c r="W388" s="28">
        <v>1261</v>
      </c>
      <c r="X388" s="28">
        <v>436</v>
      </c>
      <c r="Y388" s="28">
        <v>156</v>
      </c>
      <c r="Z388" s="28">
        <v>694</v>
      </c>
      <c r="AA388" s="33"/>
      <c r="AB388" s="33"/>
      <c r="AC388" s="1"/>
      <c r="AD388" s="35">
        <f t="shared" ref="AD388:AJ388" si="1028">(V388/SUM($V388:$AB388))*100</f>
        <v>50.31213421771362</v>
      </c>
      <c r="AE388" s="35">
        <f t="shared" si="1028"/>
        <v>24.600078033554428</v>
      </c>
      <c r="AF388" s="35">
        <f t="shared" si="1028"/>
        <v>8.5056574326960597</v>
      </c>
      <c r="AG388" s="35">
        <f t="shared" si="1028"/>
        <v>3.0433086227077641</v>
      </c>
      <c r="AH388" s="35">
        <f t="shared" si="1028"/>
        <v>13.538821693328131</v>
      </c>
      <c r="AI388" s="35">
        <f t="shared" si="1028"/>
        <v>0</v>
      </c>
      <c r="AJ388" s="35">
        <f t="shared" si="1028"/>
        <v>0</v>
      </c>
      <c r="AK388" s="1"/>
      <c r="AL388" s="35">
        <f t="shared" ref="AL388:AR388" si="1029">AD388-BE388</f>
        <v>7.901511132933237</v>
      </c>
      <c r="AM388" s="35">
        <f t="shared" si="1029"/>
        <v>-1.1813315680798908</v>
      </c>
      <c r="AN388" s="35">
        <f t="shared" si="1029"/>
        <v>8.5056574326960597</v>
      </c>
      <c r="AO388" s="35">
        <f t="shared" si="1029"/>
        <v>-14.607355320091012</v>
      </c>
      <c r="AP388" s="35">
        <f t="shared" si="1029"/>
        <v>-0.61848167745838545</v>
      </c>
      <c r="AQ388" s="35">
        <f t="shared" si="1029"/>
        <v>0</v>
      </c>
      <c r="AR388" s="35">
        <f t="shared" si="1029"/>
        <v>0</v>
      </c>
      <c r="AS388" s="1"/>
      <c r="AT388" s="1"/>
      <c r="AU388" s="1"/>
      <c r="AV388" s="1"/>
      <c r="AW388" s="36">
        <v>2076</v>
      </c>
      <c r="AX388" s="36">
        <v>1262</v>
      </c>
      <c r="AY388" s="36">
        <v>0</v>
      </c>
      <c r="AZ388" s="36">
        <v>864</v>
      </c>
      <c r="BA388" s="36">
        <v>693</v>
      </c>
      <c r="BB388" s="36">
        <v>0</v>
      </c>
      <c r="BC388" s="36">
        <v>0</v>
      </c>
      <c r="BD388" s="1"/>
      <c r="BE388" s="35">
        <f t="shared" ref="BE388:BK388" si="1030">(AW388/SUM($AW388:$BC388))*100</f>
        <v>42.410623084780383</v>
      </c>
      <c r="BF388" s="35">
        <f t="shared" si="1030"/>
        <v>25.781409601634319</v>
      </c>
      <c r="BG388" s="35">
        <f t="shared" si="1030"/>
        <v>0</v>
      </c>
      <c r="BH388" s="35">
        <f t="shared" si="1030"/>
        <v>17.650663942798776</v>
      </c>
      <c r="BI388" s="35">
        <f t="shared" si="1030"/>
        <v>14.157303370786517</v>
      </c>
      <c r="BJ388" s="35">
        <f t="shared" si="1030"/>
        <v>0</v>
      </c>
      <c r="BK388" s="35">
        <f t="shared" si="1030"/>
        <v>0</v>
      </c>
      <c r="BL388" s="1"/>
    </row>
    <row r="389" spans="1:64" ht="13">
      <c r="A389" s="28" t="s">
        <v>352</v>
      </c>
      <c r="B389" s="62" t="str">
        <f>INDEX([1]Sheet2!$B:$B,MATCH(C389,[1]Sheet2!$A:$A,0))</f>
        <v>E05000203</v>
      </c>
      <c r="C389" s="28" t="s">
        <v>568</v>
      </c>
      <c r="D389" s="49"/>
      <c r="E389" s="30">
        <v>3</v>
      </c>
      <c r="F389" s="38"/>
      <c r="G389" s="31">
        <v>3</v>
      </c>
      <c r="H389" s="38"/>
      <c r="I389" s="32"/>
      <c r="J389" s="32"/>
      <c r="K389" s="32"/>
      <c r="L389" s="32"/>
      <c r="M389" s="10"/>
      <c r="N389" s="10"/>
      <c r="O389" s="61">
        <v>3</v>
      </c>
      <c r="P389" s="10"/>
      <c r="Q389" s="10"/>
      <c r="R389" s="10"/>
      <c r="S389" s="10"/>
      <c r="T389" s="10"/>
      <c r="U389" s="1"/>
      <c r="V389" s="28">
        <v>772</v>
      </c>
      <c r="W389" s="28">
        <v>2132</v>
      </c>
      <c r="X389" s="28">
        <v>160</v>
      </c>
      <c r="Y389" s="28">
        <v>164</v>
      </c>
      <c r="Z389" s="28">
        <v>248</v>
      </c>
      <c r="AA389" s="33"/>
      <c r="AB389" s="33"/>
      <c r="AC389" s="1"/>
      <c r="AD389" s="35">
        <f t="shared" ref="AD389:AJ389" si="1031">(V389/SUM($V389:$AB389))*100</f>
        <v>22.209436133486765</v>
      </c>
      <c r="AE389" s="35">
        <f t="shared" si="1031"/>
        <v>61.334867663981584</v>
      </c>
      <c r="AF389" s="35">
        <f t="shared" si="1031"/>
        <v>4.6029919447640966</v>
      </c>
      <c r="AG389" s="35">
        <f t="shared" si="1031"/>
        <v>4.7180667433831998</v>
      </c>
      <c r="AH389" s="35">
        <f t="shared" si="1031"/>
        <v>7.1346375143843499</v>
      </c>
      <c r="AI389" s="35">
        <f t="shared" si="1031"/>
        <v>0</v>
      </c>
      <c r="AJ389" s="35">
        <f t="shared" si="1031"/>
        <v>0</v>
      </c>
      <c r="AK389" s="1"/>
      <c r="AL389" s="35">
        <f t="shared" ref="AL389:AR389" si="1032">AD389-BE389</f>
        <v>3.0191101608264077</v>
      </c>
      <c r="AM389" s="35">
        <f t="shared" si="1032"/>
        <v>5.025719398997353</v>
      </c>
      <c r="AN389" s="35">
        <f t="shared" si="1032"/>
        <v>4.6029919447640966</v>
      </c>
      <c r="AO389" s="35">
        <f t="shared" si="1032"/>
        <v>-11.922311805512699</v>
      </c>
      <c r="AP389" s="35">
        <f t="shared" si="1032"/>
        <v>-0.72550969907516638</v>
      </c>
      <c r="AQ389" s="35">
        <f t="shared" si="1032"/>
        <v>0</v>
      </c>
      <c r="AR389" s="35">
        <f t="shared" si="1032"/>
        <v>0</v>
      </c>
      <c r="AS389" s="1"/>
      <c r="AT389" s="1"/>
      <c r="AU389" s="1"/>
      <c r="AV389" s="1"/>
      <c r="AW389" s="36">
        <v>730</v>
      </c>
      <c r="AX389" s="36">
        <v>2142</v>
      </c>
      <c r="AY389" s="36">
        <v>0</v>
      </c>
      <c r="AZ389" s="36">
        <v>633</v>
      </c>
      <c r="BA389" s="36">
        <v>299</v>
      </c>
      <c r="BB389" s="36">
        <v>0</v>
      </c>
      <c r="BC389" s="36">
        <v>0</v>
      </c>
      <c r="BD389" s="1"/>
      <c r="BE389" s="35">
        <f t="shared" ref="BE389:BK389" si="1033">(AW389/SUM($AW389:$BC389))*100</f>
        <v>19.190325972660357</v>
      </c>
      <c r="BF389" s="35">
        <f t="shared" si="1033"/>
        <v>56.309148264984231</v>
      </c>
      <c r="BG389" s="35">
        <f t="shared" si="1033"/>
        <v>0</v>
      </c>
      <c r="BH389" s="35">
        <f t="shared" si="1033"/>
        <v>16.6403785488959</v>
      </c>
      <c r="BI389" s="35">
        <f t="shared" si="1033"/>
        <v>7.8601472134595163</v>
      </c>
      <c r="BJ389" s="35">
        <f t="shared" si="1033"/>
        <v>0</v>
      </c>
      <c r="BK389" s="35">
        <f t="shared" si="1033"/>
        <v>0</v>
      </c>
      <c r="BL389" s="1"/>
    </row>
    <row r="390" spans="1:64" ht="13">
      <c r="A390" s="28" t="s">
        <v>352</v>
      </c>
      <c r="B390" s="62" t="str">
        <f>INDEX([1]Sheet2!$B:$B,MATCH(C390,[1]Sheet2!$A:$A,0))</f>
        <v>E05000204</v>
      </c>
      <c r="C390" s="28" t="s">
        <v>569</v>
      </c>
      <c r="D390" s="49"/>
      <c r="E390" s="30">
        <v>3</v>
      </c>
      <c r="F390" s="38"/>
      <c r="G390" s="31">
        <v>3</v>
      </c>
      <c r="H390" s="38"/>
      <c r="I390" s="32"/>
      <c r="J390" s="32"/>
      <c r="K390" s="32"/>
      <c r="L390" s="32"/>
      <c r="M390" s="10"/>
      <c r="N390" s="10"/>
      <c r="O390" s="61">
        <v>3</v>
      </c>
      <c r="P390" s="10"/>
      <c r="Q390" s="10"/>
      <c r="R390" s="10"/>
      <c r="S390" s="10"/>
      <c r="T390" s="10"/>
      <c r="U390" s="1"/>
      <c r="V390" s="28">
        <v>669</v>
      </c>
      <c r="W390" s="28">
        <v>2379</v>
      </c>
      <c r="X390" s="28">
        <v>186</v>
      </c>
      <c r="Y390" s="33"/>
      <c r="Z390" s="28">
        <v>77</v>
      </c>
      <c r="AA390" s="33"/>
      <c r="AB390" s="28">
        <v>213</v>
      </c>
      <c r="AC390" s="1"/>
      <c r="AD390" s="35">
        <f t="shared" ref="AD390:AJ390" si="1034">(V390/SUM($V390:$AB390))*100</f>
        <v>18.984108967082861</v>
      </c>
      <c r="AE390" s="35">
        <f t="shared" si="1034"/>
        <v>67.508513053348466</v>
      </c>
      <c r="AF390" s="35">
        <f t="shared" si="1034"/>
        <v>5.2780930760499434</v>
      </c>
      <c r="AG390" s="35">
        <f t="shared" si="1034"/>
        <v>0</v>
      </c>
      <c r="AH390" s="35">
        <f t="shared" si="1034"/>
        <v>2.185017026106697</v>
      </c>
      <c r="AI390" s="35">
        <f t="shared" si="1034"/>
        <v>0</v>
      </c>
      <c r="AJ390" s="35">
        <f t="shared" si="1034"/>
        <v>6.0442678774120315</v>
      </c>
      <c r="AK390" s="1"/>
      <c r="AL390" s="35">
        <f t="shared" ref="AL390:AR390" si="1035">AD390-BE390</f>
        <v>7.747577412439453</v>
      </c>
      <c r="AM390" s="35">
        <f t="shared" si="1035"/>
        <v>3.9374509702289231</v>
      </c>
      <c r="AN390" s="35">
        <f t="shared" si="1035"/>
        <v>5.2780930760499434</v>
      </c>
      <c r="AO390" s="35">
        <f t="shared" si="1035"/>
        <v>-14.26372498717291</v>
      </c>
      <c r="AP390" s="35">
        <f t="shared" si="1035"/>
        <v>-8.7436643489574379</v>
      </c>
      <c r="AQ390" s="35">
        <f t="shared" si="1035"/>
        <v>0</v>
      </c>
      <c r="AR390" s="35">
        <f t="shared" si="1035"/>
        <v>6.0442678774120315</v>
      </c>
      <c r="AS390" s="1"/>
      <c r="AT390" s="1"/>
      <c r="AU390" s="1"/>
      <c r="AV390" s="1"/>
      <c r="AW390" s="36">
        <v>438</v>
      </c>
      <c r="AX390" s="36">
        <v>2478</v>
      </c>
      <c r="AY390" s="36">
        <v>0</v>
      </c>
      <c r="AZ390" s="36">
        <v>556</v>
      </c>
      <c r="BA390" s="36">
        <v>426</v>
      </c>
      <c r="BB390" s="36">
        <v>0</v>
      </c>
      <c r="BC390" s="36">
        <v>0</v>
      </c>
      <c r="BD390" s="1"/>
      <c r="BE390" s="35">
        <f t="shared" ref="BE390:BK390" si="1036">(AW390/SUM($AW390:$BC390))*100</f>
        <v>11.236531554643408</v>
      </c>
      <c r="BF390" s="35">
        <f t="shared" si="1036"/>
        <v>63.571062083119543</v>
      </c>
      <c r="BG390" s="35">
        <f t="shared" si="1036"/>
        <v>0</v>
      </c>
      <c r="BH390" s="35">
        <f t="shared" si="1036"/>
        <v>14.26372498717291</v>
      </c>
      <c r="BI390" s="35">
        <f t="shared" si="1036"/>
        <v>10.928681375064135</v>
      </c>
      <c r="BJ390" s="35">
        <f t="shared" si="1036"/>
        <v>0</v>
      </c>
      <c r="BK390" s="35">
        <f t="shared" si="1036"/>
        <v>0</v>
      </c>
      <c r="BL390" s="1"/>
    </row>
    <row r="391" spans="1:64" ht="13">
      <c r="A391" s="28" t="s">
        <v>352</v>
      </c>
      <c r="B391" s="62" t="str">
        <f>INDEX([1]Sheet2!$B:$B,MATCH(C391,[1]Sheet2!$A:$A,0))</f>
        <v>E05000205</v>
      </c>
      <c r="C391" s="28" t="s">
        <v>570</v>
      </c>
      <c r="D391" s="49"/>
      <c r="E391" s="30">
        <v>3</v>
      </c>
      <c r="F391" s="38"/>
      <c r="G391" s="31">
        <v>3</v>
      </c>
      <c r="H391" s="38"/>
      <c r="I391" s="32"/>
      <c r="J391" s="32"/>
      <c r="K391" s="32"/>
      <c r="L391" s="32"/>
      <c r="M391" s="10"/>
      <c r="N391" s="10"/>
      <c r="O391" s="61">
        <v>3</v>
      </c>
      <c r="P391" s="10"/>
      <c r="Q391" s="10"/>
      <c r="R391" s="10"/>
      <c r="S391" s="10"/>
      <c r="T391" s="10"/>
      <c r="U391" s="1"/>
      <c r="V391" s="28">
        <v>1073</v>
      </c>
      <c r="W391" s="28">
        <v>2440</v>
      </c>
      <c r="X391" s="28">
        <v>430</v>
      </c>
      <c r="Y391" s="33"/>
      <c r="Z391" s="28">
        <v>651</v>
      </c>
      <c r="AA391" s="33"/>
      <c r="AB391" s="33"/>
      <c r="AC391" s="1"/>
      <c r="AD391" s="35">
        <f t="shared" ref="AD391:AJ391" si="1037">(V391/SUM($V391:$AB391))*100</f>
        <v>23.356552024379624</v>
      </c>
      <c r="AE391" s="35">
        <f t="shared" si="1037"/>
        <v>53.112755768393562</v>
      </c>
      <c r="AF391" s="35">
        <f t="shared" si="1037"/>
        <v>9.3600348280365697</v>
      </c>
      <c r="AG391" s="35">
        <f t="shared" si="1037"/>
        <v>0</v>
      </c>
      <c r="AH391" s="35">
        <f t="shared" si="1037"/>
        <v>14.170657379190249</v>
      </c>
      <c r="AI391" s="35">
        <f t="shared" si="1037"/>
        <v>0</v>
      </c>
      <c r="AJ391" s="35">
        <f t="shared" si="1037"/>
        <v>0</v>
      </c>
      <c r="AK391" s="1"/>
      <c r="AL391" s="35">
        <f t="shared" ref="AL391:AR391" si="1038">AD391-BE391</f>
        <v>3.5253283956876409</v>
      </c>
      <c r="AM391" s="35">
        <f t="shared" si="1038"/>
        <v>8.4272022220805241</v>
      </c>
      <c r="AN391" s="35">
        <f t="shared" si="1038"/>
        <v>3.3523997064773976</v>
      </c>
      <c r="AO391" s="35">
        <f t="shared" si="1038"/>
        <v>0</v>
      </c>
      <c r="AP391" s="35">
        <f t="shared" si="1038"/>
        <v>1.2914128543761034</v>
      </c>
      <c r="AQ391" s="35">
        <f t="shared" si="1038"/>
        <v>-13.421740004018485</v>
      </c>
      <c r="AR391" s="35">
        <f t="shared" si="1038"/>
        <v>-3.1746031746031744</v>
      </c>
      <c r="AS391" s="1"/>
      <c r="AT391" s="1"/>
      <c r="AU391" s="1"/>
      <c r="AV391" s="1"/>
      <c r="AW391" s="36">
        <v>987</v>
      </c>
      <c r="AX391" s="36">
        <v>2224</v>
      </c>
      <c r="AY391" s="36">
        <v>299</v>
      </c>
      <c r="AZ391" s="36">
        <v>0</v>
      </c>
      <c r="BA391" s="36">
        <v>641</v>
      </c>
      <c r="BB391" s="36">
        <v>668</v>
      </c>
      <c r="BC391" s="36">
        <v>158</v>
      </c>
      <c r="BD391" s="1"/>
      <c r="BE391" s="35">
        <f t="shared" ref="BE391:BK391" si="1039">(AW391/SUM($AW391:$BC391))*100</f>
        <v>19.831223628691983</v>
      </c>
      <c r="BF391" s="35">
        <f t="shared" si="1039"/>
        <v>44.685553546313038</v>
      </c>
      <c r="BG391" s="35">
        <f t="shared" si="1039"/>
        <v>6.0076351215591721</v>
      </c>
      <c r="BH391" s="35">
        <f t="shared" si="1039"/>
        <v>0</v>
      </c>
      <c r="BI391" s="35">
        <f t="shared" si="1039"/>
        <v>12.879244524814146</v>
      </c>
      <c r="BJ391" s="35">
        <f t="shared" si="1039"/>
        <v>13.421740004018485</v>
      </c>
      <c r="BK391" s="35">
        <f t="shared" si="1039"/>
        <v>3.1746031746031744</v>
      </c>
      <c r="BL391" s="1"/>
    </row>
    <row r="392" spans="1:64" ht="13">
      <c r="A392" s="28" t="s">
        <v>352</v>
      </c>
      <c r="B392" s="62" t="str">
        <f>INDEX([1]Sheet2!$B:$B,MATCH(C392,[1]Sheet2!$A:$A,0))</f>
        <v>E05000206</v>
      </c>
      <c r="C392" s="28" t="s">
        <v>571</v>
      </c>
      <c r="D392" s="49"/>
      <c r="E392" s="30">
        <v>3</v>
      </c>
      <c r="F392" s="38"/>
      <c r="G392" s="31">
        <v>3</v>
      </c>
      <c r="H392" s="38"/>
      <c r="I392" s="32"/>
      <c r="J392" s="32"/>
      <c r="K392" s="32"/>
      <c r="L392" s="32"/>
      <c r="M392" s="10"/>
      <c r="N392" s="10"/>
      <c r="O392" s="61">
        <v>3</v>
      </c>
      <c r="P392" s="10"/>
      <c r="Q392" s="10"/>
      <c r="R392" s="10"/>
      <c r="S392" s="10"/>
      <c r="T392" s="10"/>
      <c r="U392" s="1"/>
      <c r="V392" s="28">
        <v>542</v>
      </c>
      <c r="W392" s="28">
        <v>2302</v>
      </c>
      <c r="X392" s="28">
        <v>152</v>
      </c>
      <c r="Y392" s="33"/>
      <c r="Z392" s="28">
        <v>259</v>
      </c>
      <c r="AA392" s="28">
        <v>214</v>
      </c>
      <c r="AB392" s="33"/>
      <c r="AC392" s="1"/>
      <c r="AD392" s="35">
        <f t="shared" ref="AD392:AJ392" si="1040">(V392/SUM($V392:$AB392))*100</f>
        <v>15.624099164024214</v>
      </c>
      <c r="AE392" s="35">
        <f t="shared" si="1040"/>
        <v>66.359181320265208</v>
      </c>
      <c r="AF392" s="35">
        <f t="shared" si="1040"/>
        <v>4.3816661862208131</v>
      </c>
      <c r="AG392" s="35">
        <f t="shared" si="1040"/>
        <v>0</v>
      </c>
      <c r="AH392" s="35">
        <f t="shared" si="1040"/>
        <v>7.4661285673104638</v>
      </c>
      <c r="AI392" s="35">
        <f t="shared" si="1040"/>
        <v>6.1689247621793024</v>
      </c>
      <c r="AJ392" s="35">
        <f t="shared" si="1040"/>
        <v>0</v>
      </c>
      <c r="AK392" s="1"/>
      <c r="AL392" s="35">
        <f t="shared" ref="AL392:AR392" si="1041">AD392-BE392</f>
        <v>0.29167039875962786</v>
      </c>
      <c r="AM392" s="35">
        <f t="shared" si="1041"/>
        <v>6.4134554043900351</v>
      </c>
      <c r="AN392" s="35">
        <f t="shared" si="1041"/>
        <v>4.3816661862208131</v>
      </c>
      <c r="AO392" s="35">
        <f t="shared" si="1041"/>
        <v>0</v>
      </c>
      <c r="AP392" s="35">
        <f t="shared" si="1041"/>
        <v>-2.9544955846569705</v>
      </c>
      <c r="AQ392" s="35">
        <f t="shared" si="1041"/>
        <v>2.5596981678780817</v>
      </c>
      <c r="AR392" s="35">
        <f t="shared" si="1041"/>
        <v>-10.691994572591588</v>
      </c>
      <c r="AS392" s="1"/>
      <c r="AT392" s="1"/>
      <c r="AU392" s="1"/>
      <c r="AV392" s="1"/>
      <c r="AW392" s="36">
        <v>565</v>
      </c>
      <c r="AX392" s="36">
        <v>2209</v>
      </c>
      <c r="AY392" s="36">
        <v>0</v>
      </c>
      <c r="AZ392" s="36">
        <v>0</v>
      </c>
      <c r="BA392" s="36">
        <v>384</v>
      </c>
      <c r="BB392" s="36">
        <v>133</v>
      </c>
      <c r="BC392" s="36">
        <v>394</v>
      </c>
      <c r="BD392" s="1"/>
      <c r="BE392" s="35">
        <f t="shared" ref="BE392:BK392" si="1042">(AW392/SUM($AW392:$BC392))*100</f>
        <v>15.332428765264586</v>
      </c>
      <c r="BF392" s="35">
        <f t="shared" si="1042"/>
        <v>59.945725915875173</v>
      </c>
      <c r="BG392" s="35">
        <f t="shared" si="1042"/>
        <v>0</v>
      </c>
      <c r="BH392" s="35">
        <f t="shared" si="1042"/>
        <v>0</v>
      </c>
      <c r="BI392" s="35">
        <f t="shared" si="1042"/>
        <v>10.420624151967434</v>
      </c>
      <c r="BJ392" s="35">
        <f t="shared" si="1042"/>
        <v>3.6092265943012207</v>
      </c>
      <c r="BK392" s="35">
        <f t="shared" si="1042"/>
        <v>10.691994572591588</v>
      </c>
      <c r="BL392" s="1"/>
    </row>
    <row r="393" spans="1:64" ht="13">
      <c r="A393" s="28" t="s">
        <v>352</v>
      </c>
      <c r="B393" s="62" t="str">
        <f>INDEX([1]Sheet2!$B:$B,MATCH(C393,[1]Sheet2!$A:$A,0))</f>
        <v>E05000207</v>
      </c>
      <c r="C393" s="28" t="s">
        <v>572</v>
      </c>
      <c r="D393" s="49"/>
      <c r="E393" s="30">
        <v>3</v>
      </c>
      <c r="F393" s="38"/>
      <c r="G393" s="31">
        <v>3</v>
      </c>
      <c r="H393" s="38"/>
      <c r="I393" s="32"/>
      <c r="J393" s="32"/>
      <c r="K393" s="32"/>
      <c r="L393" s="32"/>
      <c r="M393" s="10"/>
      <c r="N393" s="10"/>
      <c r="O393" s="61">
        <v>3</v>
      </c>
      <c r="P393" s="10"/>
      <c r="Q393" s="10"/>
      <c r="R393" s="10"/>
      <c r="S393" s="10"/>
      <c r="T393" s="10"/>
      <c r="U393" s="1"/>
      <c r="V393" s="28">
        <v>955</v>
      </c>
      <c r="W393" s="28">
        <v>2296</v>
      </c>
      <c r="X393" s="28">
        <v>283</v>
      </c>
      <c r="Y393" s="33"/>
      <c r="Z393" s="28">
        <v>456</v>
      </c>
      <c r="AA393" s="33"/>
      <c r="AB393" s="33"/>
      <c r="AC393" s="1"/>
      <c r="AD393" s="35">
        <f t="shared" ref="AD393:AJ393" si="1043">(V393/SUM($V393:$AB393))*100</f>
        <v>23.934837092731829</v>
      </c>
      <c r="AE393" s="35">
        <f t="shared" si="1043"/>
        <v>57.543859649122808</v>
      </c>
      <c r="AF393" s="35">
        <f t="shared" si="1043"/>
        <v>7.0927318295739354</v>
      </c>
      <c r="AG393" s="35">
        <f t="shared" si="1043"/>
        <v>0</v>
      </c>
      <c r="AH393" s="35">
        <f t="shared" si="1043"/>
        <v>11.428571428571429</v>
      </c>
      <c r="AI393" s="35">
        <f t="shared" si="1043"/>
        <v>0</v>
      </c>
      <c r="AJ393" s="35">
        <f t="shared" si="1043"/>
        <v>0</v>
      </c>
      <c r="AK393" s="1"/>
      <c r="AL393" s="35">
        <f t="shared" ref="AL393:AR393" si="1044">AD393-BE393</f>
        <v>6.5461731251204931</v>
      </c>
      <c r="AM393" s="35">
        <f t="shared" si="1044"/>
        <v>14.062078272604587</v>
      </c>
      <c r="AN393" s="35">
        <f t="shared" si="1044"/>
        <v>7.0927318295739354</v>
      </c>
      <c r="AO393" s="35">
        <f t="shared" si="1044"/>
        <v>-14.554655870445343</v>
      </c>
      <c r="AP393" s="35">
        <f t="shared" si="1044"/>
        <v>1.9751301330248694</v>
      </c>
      <c r="AQ393" s="35">
        <f t="shared" si="1044"/>
        <v>-7.2267206477732797</v>
      </c>
      <c r="AR393" s="35">
        <f t="shared" si="1044"/>
        <v>-7.8947368421052628</v>
      </c>
      <c r="AS393" s="1"/>
      <c r="AT393" s="1"/>
      <c r="AU393" s="1"/>
      <c r="AV393" s="1"/>
      <c r="AW393" s="36">
        <v>859</v>
      </c>
      <c r="AX393" s="36">
        <v>2148</v>
      </c>
      <c r="AY393" s="36">
        <v>0</v>
      </c>
      <c r="AZ393" s="36">
        <v>719</v>
      </c>
      <c r="BA393" s="36">
        <v>467</v>
      </c>
      <c r="BB393" s="36">
        <v>357</v>
      </c>
      <c r="BC393" s="36">
        <v>390</v>
      </c>
      <c r="BD393" s="1"/>
      <c r="BE393" s="35">
        <f t="shared" ref="BE393:BK393" si="1045">(AW393/SUM($AW393:$BC393))*100</f>
        <v>17.388663967611336</v>
      </c>
      <c r="BF393" s="35">
        <f t="shared" si="1045"/>
        <v>43.481781376518221</v>
      </c>
      <c r="BG393" s="35">
        <f t="shared" si="1045"/>
        <v>0</v>
      </c>
      <c r="BH393" s="35">
        <f t="shared" si="1045"/>
        <v>14.554655870445343</v>
      </c>
      <c r="BI393" s="35">
        <f t="shared" si="1045"/>
        <v>9.4534412955465594</v>
      </c>
      <c r="BJ393" s="35">
        <f t="shared" si="1045"/>
        <v>7.2267206477732797</v>
      </c>
      <c r="BK393" s="35">
        <f t="shared" si="1045"/>
        <v>7.8947368421052628</v>
      </c>
      <c r="BL393" s="1"/>
    </row>
    <row r="394" spans="1:64" ht="13">
      <c r="A394" s="28" t="s">
        <v>352</v>
      </c>
      <c r="B394" s="62" t="str">
        <f>INDEX([1]Sheet2!$B:$B,MATCH(C394,[1]Sheet2!$A:$A,0))</f>
        <v>E05000208</v>
      </c>
      <c r="C394" s="28" t="s">
        <v>477</v>
      </c>
      <c r="D394" s="49"/>
      <c r="E394" s="30">
        <v>3</v>
      </c>
      <c r="F394" s="31">
        <v>1</v>
      </c>
      <c r="G394" s="31">
        <v>2</v>
      </c>
      <c r="H394" s="38"/>
      <c r="I394" s="32"/>
      <c r="J394" s="32"/>
      <c r="K394" s="32"/>
      <c r="L394" s="32"/>
      <c r="M394" s="10"/>
      <c r="N394" s="61">
        <v>3</v>
      </c>
      <c r="O394" s="10"/>
      <c r="P394" s="10"/>
      <c r="Q394" s="10"/>
      <c r="R394" s="10"/>
      <c r="S394" s="10"/>
      <c r="T394" s="10"/>
      <c r="U394" s="1"/>
      <c r="V394" s="28">
        <v>1806</v>
      </c>
      <c r="W394" s="28">
        <v>1896</v>
      </c>
      <c r="X394" s="28">
        <v>434</v>
      </c>
      <c r="Y394" s="33"/>
      <c r="Z394" s="28">
        <v>511</v>
      </c>
      <c r="AA394" s="33"/>
      <c r="AB394" s="33"/>
      <c r="AC394" s="1"/>
      <c r="AD394" s="35">
        <f t="shared" ref="AD394:AJ394" si="1046">(V394/SUM($V394:$AB394))*100</f>
        <v>38.863783085861847</v>
      </c>
      <c r="AE394" s="35">
        <f t="shared" si="1046"/>
        <v>40.800516462233702</v>
      </c>
      <c r="AF394" s="35">
        <f t="shared" si="1046"/>
        <v>9.3393587260598245</v>
      </c>
      <c r="AG394" s="35">
        <f t="shared" si="1046"/>
        <v>0</v>
      </c>
      <c r="AH394" s="35">
        <f t="shared" si="1046"/>
        <v>10.996341725844632</v>
      </c>
      <c r="AI394" s="35">
        <f t="shared" si="1046"/>
        <v>0</v>
      </c>
      <c r="AJ394" s="35">
        <f t="shared" si="1046"/>
        <v>0</v>
      </c>
      <c r="AK394" s="1"/>
      <c r="AL394" s="35">
        <f t="shared" ref="AL394:AR394" si="1047">AD394-BE394</f>
        <v>-1.1268842029855648</v>
      </c>
      <c r="AM394" s="35">
        <f t="shared" si="1047"/>
        <v>5.1262280814590895</v>
      </c>
      <c r="AN394" s="35">
        <f t="shared" si="1047"/>
        <v>-6.3347760174426782E-2</v>
      </c>
      <c r="AO394" s="35">
        <f t="shared" si="1047"/>
        <v>0</v>
      </c>
      <c r="AP394" s="35">
        <f t="shared" si="1047"/>
        <v>-3.9359961182990908</v>
      </c>
      <c r="AQ394" s="35">
        <f t="shared" si="1047"/>
        <v>0</v>
      </c>
      <c r="AR394" s="35">
        <f t="shared" si="1047"/>
        <v>0</v>
      </c>
      <c r="AS394" s="1"/>
      <c r="AT394" s="1"/>
      <c r="AU394" s="1"/>
      <c r="AV394" s="1"/>
      <c r="AW394" s="36">
        <v>1714</v>
      </c>
      <c r="AX394" s="36">
        <v>1529</v>
      </c>
      <c r="AY394" s="36">
        <v>403</v>
      </c>
      <c r="AZ394" s="36">
        <v>0</v>
      </c>
      <c r="BA394" s="36">
        <v>640</v>
      </c>
      <c r="BB394" s="36">
        <v>0</v>
      </c>
      <c r="BC394" s="36">
        <v>0</v>
      </c>
      <c r="BD394" s="1"/>
      <c r="BE394" s="35">
        <f t="shared" ref="BE394:BK394" si="1048">(AW394/SUM($AW394:$BC394))*100</f>
        <v>39.990667288847412</v>
      </c>
      <c r="BF394" s="35">
        <f t="shared" si="1048"/>
        <v>35.674288380774613</v>
      </c>
      <c r="BG394" s="35">
        <f t="shared" si="1048"/>
        <v>9.4027064862342513</v>
      </c>
      <c r="BH394" s="35">
        <f t="shared" si="1048"/>
        <v>0</v>
      </c>
      <c r="BI394" s="35">
        <f t="shared" si="1048"/>
        <v>14.932337844143722</v>
      </c>
      <c r="BJ394" s="35">
        <f t="shared" si="1048"/>
        <v>0</v>
      </c>
      <c r="BK394" s="35">
        <f t="shared" si="1048"/>
        <v>0</v>
      </c>
      <c r="BL394" s="1"/>
    </row>
    <row r="395" spans="1:64" ht="13">
      <c r="A395" s="28" t="s">
        <v>352</v>
      </c>
      <c r="B395" s="62" t="str">
        <f>INDEX([1]Sheet2!$B:$B,MATCH(C395,[1]Sheet2!$A:$A,0))</f>
        <v>E05000209</v>
      </c>
      <c r="C395" s="28" t="s">
        <v>573</v>
      </c>
      <c r="D395" s="49"/>
      <c r="E395" s="30">
        <v>3</v>
      </c>
      <c r="F395" s="38"/>
      <c r="G395" s="31">
        <v>3</v>
      </c>
      <c r="H395" s="38"/>
      <c r="I395" s="32"/>
      <c r="J395" s="32"/>
      <c r="K395" s="32"/>
      <c r="L395" s="32"/>
      <c r="M395" s="10"/>
      <c r="N395" s="61">
        <v>1</v>
      </c>
      <c r="O395" s="61">
        <v>2</v>
      </c>
      <c r="P395" s="10"/>
      <c r="Q395" s="10"/>
      <c r="R395" s="10"/>
      <c r="S395" s="10"/>
      <c r="T395" s="10"/>
      <c r="U395" s="1"/>
      <c r="V395" s="28">
        <v>1596</v>
      </c>
      <c r="W395" s="28">
        <v>2118</v>
      </c>
      <c r="X395" s="28">
        <v>521</v>
      </c>
      <c r="Y395" s="33"/>
      <c r="Z395" s="28">
        <v>478</v>
      </c>
      <c r="AA395" s="33"/>
      <c r="AB395" s="33"/>
      <c r="AC395" s="1"/>
      <c r="AD395" s="35">
        <f t="shared" ref="AD395:AJ395" si="1049">(V395/SUM($V395:$AB395))*100</f>
        <v>33.863781031190328</v>
      </c>
      <c r="AE395" s="35">
        <f t="shared" si="1049"/>
        <v>44.9395289624443</v>
      </c>
      <c r="AF395" s="35">
        <f t="shared" si="1049"/>
        <v>11.054530023339698</v>
      </c>
      <c r="AG395" s="35">
        <f t="shared" si="1049"/>
        <v>0</v>
      </c>
      <c r="AH395" s="35">
        <f t="shared" si="1049"/>
        <v>10.142159983025675</v>
      </c>
      <c r="AI395" s="35">
        <f t="shared" si="1049"/>
        <v>0</v>
      </c>
      <c r="AJ395" s="35">
        <f t="shared" si="1049"/>
        <v>0</v>
      </c>
      <c r="AK395" s="1"/>
      <c r="AL395" s="35">
        <f t="shared" ref="AL395:AR395" si="1050">AD395-BE395</f>
        <v>5.8394283740099695E-3</v>
      </c>
      <c r="AM395" s="35">
        <f t="shared" si="1050"/>
        <v>7.4576486559626289</v>
      </c>
      <c r="AN395" s="35">
        <f t="shared" si="1050"/>
        <v>4.1586923757936223</v>
      </c>
      <c r="AO395" s="35">
        <f t="shared" si="1050"/>
        <v>-8.2832884655208119</v>
      </c>
      <c r="AP395" s="35">
        <f t="shared" si="1050"/>
        <v>-2.3034809364193443</v>
      </c>
      <c r="AQ395" s="35">
        <f t="shared" si="1050"/>
        <v>0</v>
      </c>
      <c r="AR395" s="35">
        <f t="shared" si="1050"/>
        <v>-1.0354110581901015</v>
      </c>
      <c r="AS395" s="1"/>
      <c r="AT395" s="1"/>
      <c r="AU395" s="1"/>
      <c r="AV395" s="1"/>
      <c r="AW395" s="36">
        <v>1635</v>
      </c>
      <c r="AX395" s="36">
        <v>1810</v>
      </c>
      <c r="AY395" s="36">
        <v>333</v>
      </c>
      <c r="AZ395" s="36">
        <v>400</v>
      </c>
      <c r="BA395" s="36">
        <v>601</v>
      </c>
      <c r="BB395" s="36">
        <v>0</v>
      </c>
      <c r="BC395" s="36">
        <v>50</v>
      </c>
      <c r="BD395" s="1"/>
      <c r="BE395" s="35">
        <f t="shared" ref="BE395:BK395" si="1051">(AW395/SUM($AW395:$BC395))*100</f>
        <v>33.857941602816318</v>
      </c>
      <c r="BF395" s="35">
        <f t="shared" si="1051"/>
        <v>37.481880306481671</v>
      </c>
      <c r="BG395" s="35">
        <f t="shared" si="1051"/>
        <v>6.8958376475460756</v>
      </c>
      <c r="BH395" s="35">
        <f t="shared" si="1051"/>
        <v>8.2832884655208119</v>
      </c>
      <c r="BI395" s="35">
        <f t="shared" si="1051"/>
        <v>12.445640919445019</v>
      </c>
      <c r="BJ395" s="35">
        <f t="shared" si="1051"/>
        <v>0</v>
      </c>
      <c r="BK395" s="35">
        <f t="shared" si="1051"/>
        <v>1.0354110581901015</v>
      </c>
      <c r="BL395" s="1"/>
    </row>
    <row r="396" spans="1:64" ht="13">
      <c r="A396" s="28" t="s">
        <v>352</v>
      </c>
      <c r="B396" s="62" t="str">
        <f>INDEX([1]Sheet2!$B:$B,MATCH(C396,[1]Sheet2!$A:$A,0))</f>
        <v>E05000210</v>
      </c>
      <c r="C396" s="28" t="s">
        <v>574</v>
      </c>
      <c r="D396" s="49"/>
      <c r="E396" s="30">
        <v>3</v>
      </c>
      <c r="F396" s="31">
        <v>3</v>
      </c>
      <c r="G396" s="31"/>
      <c r="H396" s="38"/>
      <c r="I396" s="32"/>
      <c r="J396" s="32"/>
      <c r="K396" s="32"/>
      <c r="L396" s="32"/>
      <c r="M396" s="10"/>
      <c r="N396" s="61">
        <v>3</v>
      </c>
      <c r="O396" s="10"/>
      <c r="P396" s="10"/>
      <c r="Q396" s="10"/>
      <c r="R396" s="10"/>
      <c r="S396" s="10"/>
      <c r="T396" s="10"/>
      <c r="U396" s="1"/>
      <c r="V396" s="28">
        <v>2606</v>
      </c>
      <c r="W396" s="28">
        <v>1947</v>
      </c>
      <c r="X396" s="28">
        <v>423</v>
      </c>
      <c r="Y396" s="28">
        <v>183</v>
      </c>
      <c r="Z396" s="28">
        <v>696</v>
      </c>
      <c r="AA396" s="33"/>
      <c r="AB396" s="28">
        <v>648</v>
      </c>
      <c r="AC396" s="1"/>
      <c r="AD396" s="35">
        <f t="shared" ref="AD396:AJ396" si="1052">(V396/SUM($V396:$AB396))*100</f>
        <v>40.073812086729198</v>
      </c>
      <c r="AE396" s="35">
        <f t="shared" si="1052"/>
        <v>29.94002767953252</v>
      </c>
      <c r="AF396" s="35">
        <f t="shared" si="1052"/>
        <v>6.5046901430109179</v>
      </c>
      <c r="AG396" s="35">
        <f t="shared" si="1052"/>
        <v>2.814085806550823</v>
      </c>
      <c r="AH396" s="35">
        <f t="shared" si="1052"/>
        <v>10.702752575734277</v>
      </c>
      <c r="AI396" s="35">
        <f t="shared" si="1052"/>
        <v>0</v>
      </c>
      <c r="AJ396" s="35">
        <f t="shared" si="1052"/>
        <v>9.9646317084422584</v>
      </c>
      <c r="AK396" s="1"/>
      <c r="AL396" s="35">
        <f t="shared" ref="AL396:AR396" si="1053">AD396-BE396</f>
        <v>3.9716844271547274</v>
      </c>
      <c r="AM396" s="35">
        <f t="shared" si="1053"/>
        <v>4.6634319348516691</v>
      </c>
      <c r="AN396" s="35">
        <f t="shared" si="1053"/>
        <v>6.5046901430109179</v>
      </c>
      <c r="AO396" s="35">
        <f t="shared" si="1053"/>
        <v>-10.97314823600237</v>
      </c>
      <c r="AP396" s="35">
        <f t="shared" si="1053"/>
        <v>-1.6206516795848724</v>
      </c>
      <c r="AQ396" s="35">
        <f t="shared" si="1053"/>
        <v>0</v>
      </c>
      <c r="AR396" s="35">
        <f t="shared" si="1053"/>
        <v>-2.5460065894300818</v>
      </c>
      <c r="AS396" s="1"/>
      <c r="AT396" s="1"/>
      <c r="AU396" s="1"/>
      <c r="AV396" s="1"/>
      <c r="AW396" s="36">
        <v>2121</v>
      </c>
      <c r="AX396" s="36">
        <v>1485</v>
      </c>
      <c r="AY396" s="36">
        <v>0</v>
      </c>
      <c r="AZ396" s="36">
        <v>810</v>
      </c>
      <c r="BA396" s="36">
        <v>724</v>
      </c>
      <c r="BB396" s="36">
        <v>0</v>
      </c>
      <c r="BC396" s="36">
        <v>735</v>
      </c>
      <c r="BD396" s="1"/>
      <c r="BE396" s="35">
        <f t="shared" ref="BE396:BK396" si="1054">(AW396/SUM($AW396:$BC396))*100</f>
        <v>36.102127659574471</v>
      </c>
      <c r="BF396" s="35">
        <f t="shared" si="1054"/>
        <v>25.276595744680851</v>
      </c>
      <c r="BG396" s="35">
        <f t="shared" si="1054"/>
        <v>0</v>
      </c>
      <c r="BH396" s="35">
        <f t="shared" si="1054"/>
        <v>13.787234042553193</v>
      </c>
      <c r="BI396" s="35">
        <f t="shared" si="1054"/>
        <v>12.323404255319149</v>
      </c>
      <c r="BJ396" s="35">
        <f t="shared" si="1054"/>
        <v>0</v>
      </c>
      <c r="BK396" s="35">
        <f t="shared" si="1054"/>
        <v>12.51063829787234</v>
      </c>
      <c r="BL396" s="1"/>
    </row>
    <row r="397" spans="1:64" ht="13">
      <c r="A397" s="28" t="s">
        <v>352</v>
      </c>
      <c r="B397" s="62" t="str">
        <f>INDEX([1]Sheet2!$B:$B,MATCH(C397,[1]Sheet2!$A:$A,0))</f>
        <v>E05000211</v>
      </c>
      <c r="C397" s="28" t="s">
        <v>575</v>
      </c>
      <c r="D397" s="49"/>
      <c r="E397" s="30">
        <v>3</v>
      </c>
      <c r="F397" s="38"/>
      <c r="G397" s="31">
        <v>3</v>
      </c>
      <c r="H397" s="38"/>
      <c r="I397" s="32"/>
      <c r="J397" s="32"/>
      <c r="K397" s="32"/>
      <c r="L397" s="32"/>
      <c r="M397" s="10"/>
      <c r="N397" s="10"/>
      <c r="O397" s="61">
        <v>3</v>
      </c>
      <c r="P397" s="10"/>
      <c r="Q397" s="10"/>
      <c r="R397" s="10"/>
      <c r="S397" s="10"/>
      <c r="T397" s="10"/>
      <c r="U397" s="1"/>
      <c r="V397" s="28">
        <v>920</v>
      </c>
      <c r="W397" s="28">
        <v>2159</v>
      </c>
      <c r="X397" s="28">
        <v>148</v>
      </c>
      <c r="Y397" s="33"/>
      <c r="Z397" s="28">
        <v>247</v>
      </c>
      <c r="AA397" s="33"/>
      <c r="AB397" s="33"/>
      <c r="AC397" s="1"/>
      <c r="AD397" s="35">
        <f t="shared" ref="AD397:AJ397" si="1055">(V397/SUM($V397:$AB397))*100</f>
        <v>26.482440990213014</v>
      </c>
      <c r="AE397" s="35">
        <f t="shared" si="1055"/>
        <v>62.147380541162924</v>
      </c>
      <c r="AF397" s="35">
        <f t="shared" si="1055"/>
        <v>4.2602187679907884</v>
      </c>
      <c r="AG397" s="35">
        <f t="shared" si="1055"/>
        <v>0</v>
      </c>
      <c r="AH397" s="35">
        <f t="shared" si="1055"/>
        <v>7.1099597006332758</v>
      </c>
      <c r="AI397" s="35">
        <f t="shared" si="1055"/>
        <v>0</v>
      </c>
      <c r="AJ397" s="35">
        <f t="shared" si="1055"/>
        <v>0</v>
      </c>
      <c r="AK397" s="1"/>
      <c r="AL397" s="35">
        <f t="shared" ref="AL397:AR397" si="1056">AD397-BE397</f>
        <v>7.9022481768913657</v>
      </c>
      <c r="AM397" s="35">
        <f t="shared" si="1056"/>
        <v>19.969466430733476</v>
      </c>
      <c r="AN397" s="35">
        <f t="shared" si="1056"/>
        <v>4.2602187679907884</v>
      </c>
      <c r="AO397" s="35">
        <f t="shared" si="1056"/>
        <v>-17.638036809815951</v>
      </c>
      <c r="AP397" s="35">
        <f t="shared" si="1056"/>
        <v>-1.2160700977891601</v>
      </c>
      <c r="AQ397" s="35">
        <f t="shared" si="1056"/>
        <v>-7.1866783523225246</v>
      </c>
      <c r="AR397" s="35">
        <f t="shared" si="1056"/>
        <v>-6.091148115687993</v>
      </c>
      <c r="AS397" s="1"/>
      <c r="AT397" s="1"/>
      <c r="AU397" s="1"/>
      <c r="AV397" s="1"/>
      <c r="AW397" s="36">
        <v>848</v>
      </c>
      <c r="AX397" s="36">
        <v>1925</v>
      </c>
      <c r="AY397" s="36">
        <v>0</v>
      </c>
      <c r="AZ397" s="36">
        <v>805</v>
      </c>
      <c r="BA397" s="36">
        <v>380</v>
      </c>
      <c r="BB397" s="36">
        <v>328</v>
      </c>
      <c r="BC397" s="36">
        <v>278</v>
      </c>
      <c r="BD397" s="1"/>
      <c r="BE397" s="35">
        <f t="shared" ref="BE397:BK397" si="1057">(AW397/SUM($AW397:$BC397))*100</f>
        <v>18.580192813321649</v>
      </c>
      <c r="BF397" s="35">
        <f t="shared" si="1057"/>
        <v>42.177914110429448</v>
      </c>
      <c r="BG397" s="35">
        <f t="shared" si="1057"/>
        <v>0</v>
      </c>
      <c r="BH397" s="35">
        <f t="shared" si="1057"/>
        <v>17.638036809815951</v>
      </c>
      <c r="BI397" s="35">
        <f t="shared" si="1057"/>
        <v>8.3260297984224358</v>
      </c>
      <c r="BJ397" s="35">
        <f t="shared" si="1057"/>
        <v>7.1866783523225246</v>
      </c>
      <c r="BK397" s="35">
        <f t="shared" si="1057"/>
        <v>6.091148115687993</v>
      </c>
      <c r="BL397" s="1"/>
    </row>
    <row r="398" spans="1:64" ht="13">
      <c r="A398" s="28" t="s">
        <v>352</v>
      </c>
      <c r="B398" s="62" t="str">
        <f>INDEX([1]Sheet2!$B:$B,MATCH(C398,[1]Sheet2!$A:$A,0))</f>
        <v>E05000212</v>
      </c>
      <c r="C398" s="28" t="s">
        <v>576</v>
      </c>
      <c r="D398" s="49"/>
      <c r="E398" s="30">
        <v>3</v>
      </c>
      <c r="F398" s="38"/>
      <c r="G398" s="31">
        <v>3</v>
      </c>
      <c r="H398" s="38"/>
      <c r="I398" s="32"/>
      <c r="J398" s="32"/>
      <c r="K398" s="32"/>
      <c r="L398" s="32"/>
      <c r="M398" s="10"/>
      <c r="N398" s="10"/>
      <c r="O398" s="61">
        <v>3</v>
      </c>
      <c r="P398" s="10"/>
      <c r="Q398" s="10"/>
      <c r="R398" s="10"/>
      <c r="S398" s="10"/>
      <c r="T398" s="10"/>
      <c r="U398" s="1"/>
      <c r="V398" s="28">
        <v>541</v>
      </c>
      <c r="W398" s="28">
        <v>2672</v>
      </c>
      <c r="X398" s="28">
        <v>191</v>
      </c>
      <c r="Y398" s="33"/>
      <c r="Z398" s="28">
        <v>342</v>
      </c>
      <c r="AA398" s="33"/>
      <c r="AB398" s="33"/>
      <c r="AC398" s="1"/>
      <c r="AD398" s="35">
        <f t="shared" ref="AD398:AJ398" si="1058">(V398/SUM($V398:$AB398))*100</f>
        <v>14.442071542979178</v>
      </c>
      <c r="AE398" s="35">
        <f t="shared" si="1058"/>
        <v>71.329418045915645</v>
      </c>
      <c r="AF398" s="35">
        <f t="shared" si="1058"/>
        <v>5.0987720234917244</v>
      </c>
      <c r="AG398" s="35">
        <f t="shared" si="1058"/>
        <v>0</v>
      </c>
      <c r="AH398" s="35">
        <f t="shared" si="1058"/>
        <v>9.1297383876134557</v>
      </c>
      <c r="AI398" s="35">
        <f t="shared" si="1058"/>
        <v>0</v>
      </c>
      <c r="AJ398" s="35">
        <f t="shared" si="1058"/>
        <v>0</v>
      </c>
      <c r="AK398" s="1"/>
      <c r="AL398" s="35">
        <f t="shared" ref="AL398:AR398" si="1059">AD398-BE398</f>
        <v>-0.77705196299691792</v>
      </c>
      <c r="AM398" s="35">
        <f t="shared" si="1059"/>
        <v>1.4223795332994342</v>
      </c>
      <c r="AN398" s="35">
        <f t="shared" si="1059"/>
        <v>5.0987720234917244</v>
      </c>
      <c r="AO398" s="35">
        <f t="shared" si="1059"/>
        <v>0</v>
      </c>
      <c r="AP398" s="35">
        <f t="shared" si="1059"/>
        <v>-5.7440995937942478</v>
      </c>
      <c r="AQ398" s="35">
        <f t="shared" si="1059"/>
        <v>0</v>
      </c>
      <c r="AR398" s="35">
        <f t="shared" si="1059"/>
        <v>0</v>
      </c>
      <c r="AS398" s="1"/>
      <c r="AT398" s="1"/>
      <c r="AU398" s="1"/>
      <c r="AV398" s="1"/>
      <c r="AW398" s="36">
        <v>573</v>
      </c>
      <c r="AX398" s="36">
        <v>2632</v>
      </c>
      <c r="AY398" s="36">
        <v>0</v>
      </c>
      <c r="AZ398" s="36">
        <v>0</v>
      </c>
      <c r="BA398" s="36">
        <v>560</v>
      </c>
      <c r="BB398" s="36">
        <v>0</v>
      </c>
      <c r="BC398" s="36">
        <v>0</v>
      </c>
      <c r="BD398" s="1"/>
      <c r="BE398" s="35">
        <f t="shared" ref="BE398:BK398" si="1060">(AW398/SUM($AW398:$BC398))*100</f>
        <v>15.219123505976096</v>
      </c>
      <c r="BF398" s="35">
        <f t="shared" si="1060"/>
        <v>69.907038512616211</v>
      </c>
      <c r="BG398" s="35">
        <f t="shared" si="1060"/>
        <v>0</v>
      </c>
      <c r="BH398" s="35">
        <f t="shared" si="1060"/>
        <v>0</v>
      </c>
      <c r="BI398" s="35">
        <f t="shared" si="1060"/>
        <v>14.873837981407704</v>
      </c>
      <c r="BJ398" s="35">
        <f t="shared" si="1060"/>
        <v>0</v>
      </c>
      <c r="BK398" s="35">
        <f t="shared" si="1060"/>
        <v>0</v>
      </c>
      <c r="BL398" s="1"/>
    </row>
    <row r="399" spans="1:64" ht="13">
      <c r="A399" s="28" t="s">
        <v>352</v>
      </c>
      <c r="B399" s="62" t="str">
        <f>INDEX([1]Sheet2!$B:$B,MATCH(C399,[1]Sheet2!$A:$A,0))</f>
        <v>E05000213</v>
      </c>
      <c r="C399" s="28" t="s">
        <v>577</v>
      </c>
      <c r="D399" s="49"/>
      <c r="E399" s="30">
        <v>3</v>
      </c>
      <c r="F399" s="31">
        <v>1</v>
      </c>
      <c r="G399" s="31">
        <v>2</v>
      </c>
      <c r="H399" s="38"/>
      <c r="I399" s="32"/>
      <c r="J399" s="32"/>
      <c r="K399" s="32"/>
      <c r="L399" s="32"/>
      <c r="M399" s="10"/>
      <c r="N399" s="61">
        <v>2</v>
      </c>
      <c r="O399" s="61">
        <v>1</v>
      </c>
      <c r="P399" s="10"/>
      <c r="Q399" s="10"/>
      <c r="R399" s="10"/>
      <c r="S399" s="10"/>
      <c r="T399" s="10"/>
      <c r="U399" s="1"/>
      <c r="V399" s="28">
        <v>1956</v>
      </c>
      <c r="W399" s="28">
        <v>2054</v>
      </c>
      <c r="X399" s="28">
        <v>431</v>
      </c>
      <c r="Y399" s="33"/>
      <c r="Z399" s="28">
        <v>498</v>
      </c>
      <c r="AA399" s="28">
        <v>549</v>
      </c>
      <c r="AB399" s="33"/>
      <c r="AC399" s="1"/>
      <c r="AD399" s="35">
        <f t="shared" ref="AD399:AJ399" si="1061">(V399/SUM($V399:$AB399))*100</f>
        <v>35.641399416909621</v>
      </c>
      <c r="AE399" s="35">
        <f t="shared" si="1061"/>
        <v>37.427113702623906</v>
      </c>
      <c r="AF399" s="35">
        <f t="shared" si="1061"/>
        <v>7.8534985422740524</v>
      </c>
      <c r="AG399" s="35">
        <f t="shared" si="1061"/>
        <v>0</v>
      </c>
      <c r="AH399" s="35">
        <f t="shared" si="1061"/>
        <v>9.074344023323615</v>
      </c>
      <c r="AI399" s="35">
        <f t="shared" si="1061"/>
        <v>10.003644314868804</v>
      </c>
      <c r="AJ399" s="35">
        <f t="shared" si="1061"/>
        <v>0</v>
      </c>
      <c r="AK399" s="1"/>
      <c r="AL399" s="35">
        <f t="shared" ref="AL399:AR399" si="1062">AD399-BE399</f>
        <v>3.0355504426625686</v>
      </c>
      <c r="AM399" s="35">
        <f t="shared" si="1062"/>
        <v>9.7754332137544147</v>
      </c>
      <c r="AN399" s="35">
        <f t="shared" si="1062"/>
        <v>1.0660694719990635</v>
      </c>
      <c r="AO399" s="35">
        <f t="shared" si="1062"/>
        <v>-11.152335224792667</v>
      </c>
      <c r="AP399" s="35">
        <f t="shared" si="1062"/>
        <v>-3.45293664014212</v>
      </c>
      <c r="AQ399" s="35">
        <f t="shared" si="1062"/>
        <v>0.72821873651873759</v>
      </c>
      <c r="AR399" s="35">
        <f t="shared" si="1062"/>
        <v>0</v>
      </c>
      <c r="AS399" s="1"/>
      <c r="AT399" s="1"/>
      <c r="AU399" s="1"/>
      <c r="AV399" s="1"/>
      <c r="AW399" s="36">
        <v>1494</v>
      </c>
      <c r="AX399" s="36">
        <v>1267</v>
      </c>
      <c r="AY399" s="36">
        <v>311</v>
      </c>
      <c r="AZ399" s="36">
        <v>511</v>
      </c>
      <c r="BA399" s="36">
        <v>574</v>
      </c>
      <c r="BB399" s="36">
        <v>425</v>
      </c>
      <c r="BC399" s="36">
        <v>0</v>
      </c>
      <c r="BD399" s="1"/>
      <c r="BE399" s="35">
        <f t="shared" ref="BE399:BK399" si="1063">(AW399/SUM($AW399:$BC399))*100</f>
        <v>32.605848974247053</v>
      </c>
      <c r="BF399" s="35">
        <f t="shared" si="1063"/>
        <v>27.651680488869491</v>
      </c>
      <c r="BG399" s="35">
        <f t="shared" si="1063"/>
        <v>6.7874290702749889</v>
      </c>
      <c r="BH399" s="35">
        <f t="shared" si="1063"/>
        <v>11.152335224792667</v>
      </c>
      <c r="BI399" s="35">
        <f t="shared" si="1063"/>
        <v>12.527280663465735</v>
      </c>
      <c r="BJ399" s="35">
        <f t="shared" si="1063"/>
        <v>9.2754255783500668</v>
      </c>
      <c r="BK399" s="35">
        <f t="shared" si="1063"/>
        <v>0</v>
      </c>
      <c r="BL399" s="1"/>
    </row>
    <row r="400" spans="1:64" ht="13">
      <c r="A400" s="28" t="s">
        <v>354</v>
      </c>
      <c r="B400" s="62" t="str">
        <f>INDEX([1]Sheet2!$B:$B,MATCH(C400,[1]Sheet2!$A:$A,0))</f>
        <v>E05011011</v>
      </c>
      <c r="C400" s="28" t="s">
        <v>578</v>
      </c>
      <c r="D400" s="29"/>
      <c r="E400" s="30">
        <v>1</v>
      </c>
      <c r="F400" s="32"/>
      <c r="G400" s="31">
        <v>1</v>
      </c>
      <c r="H400" s="32"/>
      <c r="I400" s="32"/>
      <c r="J400" s="32"/>
      <c r="K400" s="32"/>
      <c r="L400" s="32"/>
      <c r="M400" s="10"/>
      <c r="N400" s="32"/>
      <c r="O400" s="31">
        <v>1</v>
      </c>
      <c r="P400" s="32"/>
      <c r="Q400" s="32"/>
      <c r="R400" s="32"/>
      <c r="S400" s="32"/>
      <c r="T400" s="32"/>
      <c r="U400" s="1"/>
      <c r="V400" s="28">
        <v>933</v>
      </c>
      <c r="W400" s="28">
        <v>1029</v>
      </c>
      <c r="X400" s="28">
        <v>188</v>
      </c>
      <c r="Y400" s="34"/>
      <c r="Z400" s="28">
        <v>256</v>
      </c>
      <c r="AA400" s="34"/>
      <c r="AB400" s="34">
        <v>0</v>
      </c>
      <c r="AC400" s="1"/>
      <c r="AD400" s="35">
        <f t="shared" ref="AD400:AJ400" si="1064">(V400/SUM($V400:$AB400))*100</f>
        <v>38.778054862842893</v>
      </c>
      <c r="AE400" s="35">
        <f t="shared" si="1064"/>
        <v>42.768079800498754</v>
      </c>
      <c r="AF400" s="35">
        <f t="shared" si="1064"/>
        <v>7.813798836242726</v>
      </c>
      <c r="AG400" s="35">
        <f t="shared" si="1064"/>
        <v>0</v>
      </c>
      <c r="AH400" s="35">
        <f t="shared" si="1064"/>
        <v>10.640066500415628</v>
      </c>
      <c r="AI400" s="35">
        <f t="shared" si="1064"/>
        <v>0</v>
      </c>
      <c r="AJ400" s="35">
        <f t="shared" si="1064"/>
        <v>0</v>
      </c>
      <c r="AK400" s="1"/>
      <c r="AL400" s="35">
        <f t="shared" ref="AL400:AR400" si="1065">AD400-BE400</f>
        <v>16.049010028534902</v>
      </c>
      <c r="AM400" s="35">
        <f t="shared" si="1065"/>
        <v>11.267105141629358</v>
      </c>
      <c r="AN400" s="35">
        <f t="shared" si="1065"/>
        <v>-7.1569613976754036</v>
      </c>
      <c r="AO400" s="35">
        <f t="shared" si="1065"/>
        <v>-20.623781676413255</v>
      </c>
      <c r="AP400" s="35">
        <f t="shared" si="1065"/>
        <v>0.46462790392440034</v>
      </c>
      <c r="AQ400" s="35">
        <f t="shared" si="1065"/>
        <v>0</v>
      </c>
      <c r="AR400" s="35">
        <f t="shared" si="1065"/>
        <v>0</v>
      </c>
      <c r="AS400" s="1"/>
      <c r="AT400" s="1"/>
      <c r="AU400" s="1"/>
      <c r="AV400" s="1"/>
      <c r="AW400" s="36">
        <v>583</v>
      </c>
      <c r="AX400" s="36">
        <v>808</v>
      </c>
      <c r="AY400" s="36">
        <v>384</v>
      </c>
      <c r="AZ400" s="36">
        <v>529</v>
      </c>
      <c r="BA400" s="36">
        <v>261</v>
      </c>
      <c r="BB400" s="36">
        <v>0</v>
      </c>
      <c r="BC400" s="1">
        <v>0</v>
      </c>
      <c r="BD400" s="1"/>
      <c r="BE400" s="35">
        <f t="shared" ref="BE400:BK400" si="1066">(AW400/SUM($AW400:$BC400))*100</f>
        <v>22.729044834307992</v>
      </c>
      <c r="BF400" s="35">
        <f t="shared" si="1066"/>
        <v>31.500974658869396</v>
      </c>
      <c r="BG400" s="35">
        <f t="shared" si="1066"/>
        <v>14.97076023391813</v>
      </c>
      <c r="BH400" s="35">
        <f t="shared" si="1066"/>
        <v>20.623781676413255</v>
      </c>
      <c r="BI400" s="35">
        <f t="shared" si="1066"/>
        <v>10.175438596491228</v>
      </c>
      <c r="BJ400" s="35">
        <f t="shared" si="1066"/>
        <v>0</v>
      </c>
      <c r="BK400" s="35">
        <f t="shared" si="1066"/>
        <v>0</v>
      </c>
      <c r="BL400" s="1"/>
    </row>
    <row r="401" spans="1:64" ht="13">
      <c r="A401" s="28" t="s">
        <v>354</v>
      </c>
      <c r="B401" s="62" t="e">
        <f>INDEX([1]Sheet2!$B:$B,MATCH(C401,[1]Sheet2!$A:$A,0))</f>
        <v>#N/A</v>
      </c>
      <c r="C401" s="28" t="s">
        <v>579</v>
      </c>
      <c r="D401" s="29"/>
      <c r="E401" s="30">
        <v>1</v>
      </c>
      <c r="F401" s="32"/>
      <c r="G401" s="32"/>
      <c r="H401" s="31">
        <v>1</v>
      </c>
      <c r="I401" s="32"/>
      <c r="J401" s="32"/>
      <c r="K401" s="32"/>
      <c r="L401" s="32"/>
      <c r="M401" s="10"/>
      <c r="N401" s="31">
        <v>1</v>
      </c>
      <c r="O401" s="32"/>
      <c r="P401" s="32"/>
      <c r="Q401" s="32"/>
      <c r="R401" s="32"/>
      <c r="S401" s="32"/>
      <c r="T401" s="32"/>
      <c r="U401" s="1"/>
      <c r="V401" s="28">
        <v>541</v>
      </c>
      <c r="W401" s="28">
        <v>722</v>
      </c>
      <c r="X401" s="28">
        <v>783</v>
      </c>
      <c r="Y401" s="34"/>
      <c r="Z401" s="28">
        <v>132</v>
      </c>
      <c r="AA401" s="34"/>
      <c r="AB401" s="34">
        <v>85</v>
      </c>
      <c r="AC401" s="1"/>
      <c r="AD401" s="35">
        <f t="shared" ref="AD401:AJ401" si="1067">(V401/SUM($V401:$AB401))*100</f>
        <v>23.906319045514802</v>
      </c>
      <c r="AE401" s="35">
        <f t="shared" si="1067"/>
        <v>31.904551480335837</v>
      </c>
      <c r="AF401" s="35">
        <f t="shared" si="1067"/>
        <v>34.600088378258945</v>
      </c>
      <c r="AG401" s="35">
        <f t="shared" si="1067"/>
        <v>0</v>
      </c>
      <c r="AH401" s="35">
        <f t="shared" si="1067"/>
        <v>5.8329650905877157</v>
      </c>
      <c r="AI401" s="35">
        <f t="shared" si="1067"/>
        <v>0</v>
      </c>
      <c r="AJ401" s="35">
        <f t="shared" si="1067"/>
        <v>3.7560760053026958</v>
      </c>
      <c r="AK401" s="1"/>
      <c r="AL401" s="35">
        <f t="shared" ref="AL401:AR401" si="1068">AD401-BE401</f>
        <v>-23.901488762293003</v>
      </c>
      <c r="AM401" s="35">
        <f t="shared" si="1068"/>
        <v>11.604251180035536</v>
      </c>
      <c r="AN401" s="35">
        <f t="shared" si="1068"/>
        <v>24.209697987868555</v>
      </c>
      <c r="AO401" s="35">
        <f t="shared" si="1068"/>
        <v>0</v>
      </c>
      <c r="AP401" s="35">
        <f t="shared" si="1068"/>
        <v>-13.986854729232103</v>
      </c>
      <c r="AQ401" s="35">
        <f t="shared" si="1068"/>
        <v>0</v>
      </c>
      <c r="AR401" s="35">
        <f t="shared" si="1068"/>
        <v>2.0743943236210143</v>
      </c>
      <c r="AS401" s="1"/>
      <c r="AT401" s="1"/>
      <c r="AU401" s="1"/>
      <c r="AV401" s="1"/>
      <c r="AW401" s="36">
        <v>796</v>
      </c>
      <c r="AX401" s="36">
        <v>338</v>
      </c>
      <c r="AY401" s="36">
        <v>173</v>
      </c>
      <c r="AZ401" s="36">
        <v>0</v>
      </c>
      <c r="BA401" s="36">
        <v>330</v>
      </c>
      <c r="BB401" s="36">
        <v>0</v>
      </c>
      <c r="BC401" s="1">
        <v>28</v>
      </c>
      <c r="BD401" s="1"/>
      <c r="BE401" s="35">
        <f t="shared" ref="BE401:BK401" si="1069">(AW401/SUM($AW401:$BC401))*100</f>
        <v>47.807807807807805</v>
      </c>
      <c r="BF401" s="35">
        <f t="shared" si="1069"/>
        <v>20.3003003003003</v>
      </c>
      <c r="BG401" s="35">
        <f t="shared" si="1069"/>
        <v>10.39039039039039</v>
      </c>
      <c r="BH401" s="35">
        <f t="shared" si="1069"/>
        <v>0</v>
      </c>
      <c r="BI401" s="35">
        <f t="shared" si="1069"/>
        <v>19.81981981981982</v>
      </c>
      <c r="BJ401" s="35">
        <f t="shared" si="1069"/>
        <v>0</v>
      </c>
      <c r="BK401" s="35">
        <f t="shared" si="1069"/>
        <v>1.6816816816816818</v>
      </c>
      <c r="BL401" s="1"/>
    </row>
    <row r="402" spans="1:64" ht="13">
      <c r="A402" s="28" t="s">
        <v>354</v>
      </c>
      <c r="B402" s="62" t="str">
        <f>INDEX([1]Sheet2!$B:$B,MATCH(C402,[1]Sheet2!$A:$A,0))</f>
        <v>E05011013</v>
      </c>
      <c r="C402" s="28" t="s">
        <v>580</v>
      </c>
      <c r="D402" s="29"/>
      <c r="E402" s="30">
        <v>1</v>
      </c>
      <c r="F402" s="32"/>
      <c r="G402" s="31">
        <v>1</v>
      </c>
      <c r="H402" s="32"/>
      <c r="I402" s="32"/>
      <c r="J402" s="32"/>
      <c r="K402" s="32"/>
      <c r="L402" s="32"/>
      <c r="M402" s="10"/>
      <c r="N402" s="32"/>
      <c r="O402" s="31">
        <v>1</v>
      </c>
      <c r="P402" s="32"/>
      <c r="Q402" s="32"/>
      <c r="R402" s="32"/>
      <c r="S402" s="32"/>
      <c r="T402" s="32"/>
      <c r="U402" s="1"/>
      <c r="V402" s="28">
        <v>593</v>
      </c>
      <c r="W402" s="28">
        <v>1278</v>
      </c>
      <c r="X402" s="28">
        <v>140</v>
      </c>
      <c r="Y402" s="34"/>
      <c r="Z402" s="28">
        <v>200</v>
      </c>
      <c r="AA402" s="34"/>
      <c r="AB402" s="34">
        <v>0</v>
      </c>
      <c r="AC402" s="1"/>
      <c r="AD402" s="35">
        <f t="shared" ref="AD402:AJ402" si="1070">(V402/SUM($V402:$AB402))*100</f>
        <v>26.820443238353686</v>
      </c>
      <c r="AE402" s="35">
        <f t="shared" si="1070"/>
        <v>57.801899592944373</v>
      </c>
      <c r="AF402" s="35">
        <f t="shared" si="1070"/>
        <v>6.3319764812302131</v>
      </c>
      <c r="AG402" s="35">
        <f t="shared" si="1070"/>
        <v>0</v>
      </c>
      <c r="AH402" s="35">
        <f t="shared" si="1070"/>
        <v>9.0456806874717319</v>
      </c>
      <c r="AI402" s="35">
        <f t="shared" si="1070"/>
        <v>0</v>
      </c>
      <c r="AJ402" s="35">
        <f t="shared" si="1070"/>
        <v>0</v>
      </c>
      <c r="AK402" s="1"/>
      <c r="AL402" s="35">
        <f t="shared" ref="AL402:AR402" si="1071">AD402-BE402</f>
        <v>12.033012554435016</v>
      </c>
      <c r="AM402" s="35">
        <f t="shared" si="1071"/>
        <v>17.598572421040494</v>
      </c>
      <c r="AN402" s="35">
        <f t="shared" si="1071"/>
        <v>-0.64584237274390865</v>
      </c>
      <c r="AO402" s="35">
        <f t="shared" si="1071"/>
        <v>-27.772643253234751</v>
      </c>
      <c r="AP402" s="35">
        <f t="shared" si="1071"/>
        <v>0.31185443978226779</v>
      </c>
      <c r="AQ402" s="35">
        <f t="shared" si="1071"/>
        <v>0</v>
      </c>
      <c r="AR402" s="35">
        <f t="shared" si="1071"/>
        <v>-1.5249537892791127</v>
      </c>
      <c r="AS402" s="1"/>
      <c r="AT402" s="1"/>
      <c r="AU402" s="1"/>
      <c r="AV402" s="1"/>
      <c r="AW402" s="36">
        <v>320</v>
      </c>
      <c r="AX402" s="36">
        <v>870</v>
      </c>
      <c r="AY402" s="36">
        <v>151</v>
      </c>
      <c r="AZ402" s="36">
        <v>601</v>
      </c>
      <c r="BA402" s="36">
        <v>189</v>
      </c>
      <c r="BB402" s="36">
        <v>0</v>
      </c>
      <c r="BC402" s="1">
        <v>33</v>
      </c>
      <c r="BD402" s="1"/>
      <c r="BE402" s="35">
        <f t="shared" ref="BE402:BK402" si="1072">(AW402/SUM($AW402:$BC402))*100</f>
        <v>14.78743068391867</v>
      </c>
      <c r="BF402" s="35">
        <f t="shared" si="1072"/>
        <v>40.203327171903879</v>
      </c>
      <c r="BG402" s="35">
        <f t="shared" si="1072"/>
        <v>6.9778188539741217</v>
      </c>
      <c r="BH402" s="35">
        <f t="shared" si="1072"/>
        <v>27.772643253234751</v>
      </c>
      <c r="BI402" s="35">
        <f t="shared" si="1072"/>
        <v>8.7338262476894641</v>
      </c>
      <c r="BJ402" s="35">
        <f t="shared" si="1072"/>
        <v>0</v>
      </c>
      <c r="BK402" s="35">
        <f t="shared" si="1072"/>
        <v>1.5249537892791127</v>
      </c>
      <c r="BL402" s="1"/>
    </row>
    <row r="403" spans="1:64" ht="13">
      <c r="A403" s="28" t="s">
        <v>354</v>
      </c>
      <c r="B403" s="62" t="str">
        <f>INDEX([1]Sheet2!$B:$B,MATCH(C403,[1]Sheet2!$A:$A,0))</f>
        <v>E05011014</v>
      </c>
      <c r="C403" s="28" t="s">
        <v>581</v>
      </c>
      <c r="D403" s="29"/>
      <c r="E403" s="30">
        <v>1</v>
      </c>
      <c r="F403" s="32"/>
      <c r="G403" s="31">
        <v>1</v>
      </c>
      <c r="H403" s="32"/>
      <c r="I403" s="32"/>
      <c r="J403" s="32"/>
      <c r="K403" s="32"/>
      <c r="L403" s="32"/>
      <c r="M403" s="10"/>
      <c r="N403" s="32"/>
      <c r="O403" s="31">
        <v>1</v>
      </c>
      <c r="P403" s="32"/>
      <c r="Q403" s="32"/>
      <c r="R403" s="32"/>
      <c r="S403" s="32"/>
      <c r="T403" s="32"/>
      <c r="U403" s="1"/>
      <c r="V403" s="28">
        <v>786</v>
      </c>
      <c r="W403" s="28">
        <v>1554</v>
      </c>
      <c r="X403" s="28">
        <v>206</v>
      </c>
      <c r="Y403" s="34"/>
      <c r="Z403" s="28">
        <v>345</v>
      </c>
      <c r="AA403" s="34"/>
      <c r="AB403" s="34">
        <v>0</v>
      </c>
      <c r="AC403" s="1"/>
      <c r="AD403" s="35">
        <f t="shared" ref="AD403:AJ403" si="1073">(V403/SUM($V403:$AB403))*100</f>
        <v>27.187824282255274</v>
      </c>
      <c r="AE403" s="35">
        <f t="shared" si="1073"/>
        <v>53.753026634382564</v>
      </c>
      <c r="AF403" s="35">
        <f t="shared" si="1073"/>
        <v>7.1255620892424769</v>
      </c>
      <c r="AG403" s="35">
        <f t="shared" si="1073"/>
        <v>0</v>
      </c>
      <c r="AH403" s="35">
        <f t="shared" si="1073"/>
        <v>11.933586994119681</v>
      </c>
      <c r="AI403" s="35">
        <f t="shared" si="1073"/>
        <v>0</v>
      </c>
      <c r="AJ403" s="35">
        <f t="shared" si="1073"/>
        <v>0</v>
      </c>
      <c r="AK403" s="1"/>
      <c r="AL403" s="35">
        <f t="shared" ref="AL403:AR403" si="1074">AD403-BE403</f>
        <v>3.3241879186189109</v>
      </c>
      <c r="AM403" s="35">
        <f t="shared" si="1074"/>
        <v>9.4348448162007443</v>
      </c>
      <c r="AN403" s="35">
        <f t="shared" si="1074"/>
        <v>-3.6945960135243219</v>
      </c>
      <c r="AO403" s="35">
        <f t="shared" si="1074"/>
        <v>0</v>
      </c>
      <c r="AP403" s="35">
        <f t="shared" si="1074"/>
        <v>-2.0980335592400028</v>
      </c>
      <c r="AQ403" s="35">
        <f t="shared" si="1074"/>
        <v>0</v>
      </c>
      <c r="AR403" s="35">
        <f t="shared" si="1074"/>
        <v>-6.9664031620553359</v>
      </c>
      <c r="AS403" s="1"/>
      <c r="AT403" s="1"/>
      <c r="AU403" s="1"/>
      <c r="AV403" s="1"/>
      <c r="AW403" s="36">
        <v>483</v>
      </c>
      <c r="AX403" s="36">
        <v>897</v>
      </c>
      <c r="AY403" s="36">
        <v>219</v>
      </c>
      <c r="AZ403" s="36">
        <v>0</v>
      </c>
      <c r="BA403" s="36">
        <v>284</v>
      </c>
      <c r="BB403" s="36">
        <v>0</v>
      </c>
      <c r="BC403" s="1">
        <v>141</v>
      </c>
      <c r="BD403" s="1"/>
      <c r="BE403" s="35">
        <f t="shared" ref="BE403:BK403" si="1075">(AW403/SUM($AW403:$BC403))*100</f>
        <v>23.863636363636363</v>
      </c>
      <c r="BF403" s="35">
        <f t="shared" si="1075"/>
        <v>44.31818181818182</v>
      </c>
      <c r="BG403" s="35">
        <f t="shared" si="1075"/>
        <v>10.820158102766799</v>
      </c>
      <c r="BH403" s="35">
        <f t="shared" si="1075"/>
        <v>0</v>
      </c>
      <c r="BI403" s="35">
        <f t="shared" si="1075"/>
        <v>14.031620553359684</v>
      </c>
      <c r="BJ403" s="35">
        <f t="shared" si="1075"/>
        <v>0</v>
      </c>
      <c r="BK403" s="35">
        <f t="shared" si="1075"/>
        <v>6.9664031620553359</v>
      </c>
      <c r="BL403" s="1"/>
    </row>
    <row r="404" spans="1:64" ht="13">
      <c r="A404" s="28" t="s">
        <v>354</v>
      </c>
      <c r="B404" s="62" t="e">
        <f>INDEX([1]Sheet2!$B:$B,MATCH(C404,[1]Sheet2!$A:$A,0))</f>
        <v>#N/A</v>
      </c>
      <c r="C404" s="28" t="s">
        <v>582</v>
      </c>
      <c r="D404" s="29"/>
      <c r="E404" s="30">
        <v>1</v>
      </c>
      <c r="F404" s="32"/>
      <c r="G404" s="31">
        <v>1</v>
      </c>
      <c r="H404" s="32"/>
      <c r="I404" s="32"/>
      <c r="J404" s="32"/>
      <c r="K404" s="32"/>
      <c r="L404" s="32"/>
      <c r="M404" s="10"/>
      <c r="N404" s="32"/>
      <c r="O404" s="31">
        <v>1</v>
      </c>
      <c r="P404" s="32"/>
      <c r="Q404" s="32"/>
      <c r="R404" s="32"/>
      <c r="S404" s="32"/>
      <c r="T404" s="32"/>
      <c r="U404" s="1"/>
      <c r="V404" s="28">
        <v>603</v>
      </c>
      <c r="W404" s="28">
        <v>1203</v>
      </c>
      <c r="X404" s="28">
        <v>123</v>
      </c>
      <c r="Y404" s="34"/>
      <c r="Z404" s="28">
        <v>129</v>
      </c>
      <c r="AA404" s="34"/>
      <c r="AB404" s="34">
        <v>0</v>
      </c>
      <c r="AC404" s="1"/>
      <c r="AD404" s="35">
        <f t="shared" ref="AD404:AJ404" si="1076">(V404/SUM($V404:$AB404))*100</f>
        <v>29.300291545189506</v>
      </c>
      <c r="AE404" s="35">
        <f t="shared" si="1076"/>
        <v>58.454810495626816</v>
      </c>
      <c r="AF404" s="35">
        <f t="shared" si="1076"/>
        <v>5.9766763848396502</v>
      </c>
      <c r="AG404" s="35">
        <f t="shared" si="1076"/>
        <v>0</v>
      </c>
      <c r="AH404" s="35">
        <f t="shared" si="1076"/>
        <v>6.2682215743440235</v>
      </c>
      <c r="AI404" s="35">
        <f t="shared" si="1076"/>
        <v>0</v>
      </c>
      <c r="AJ404" s="35">
        <f t="shared" si="1076"/>
        <v>0</v>
      </c>
      <c r="AK404" s="1"/>
      <c r="AL404" s="35">
        <f t="shared" ref="AL404:AR404" si="1077">AD404-BE404</f>
        <v>3.7108324605847898</v>
      </c>
      <c r="AM404" s="35">
        <f t="shared" si="1077"/>
        <v>6.2356704124090641</v>
      </c>
      <c r="AN404" s="35">
        <f t="shared" si="1077"/>
        <v>-0.40335135441138981</v>
      </c>
      <c r="AO404" s="35">
        <f t="shared" si="1077"/>
        <v>0</v>
      </c>
      <c r="AP404" s="35">
        <f t="shared" si="1077"/>
        <v>-9.5431515185824694</v>
      </c>
      <c r="AQ404" s="35">
        <f t="shared" si="1077"/>
        <v>0</v>
      </c>
      <c r="AR404" s="35">
        <f t="shared" si="1077"/>
        <v>0</v>
      </c>
      <c r="AS404" s="1"/>
      <c r="AT404" s="1"/>
      <c r="AU404" s="1"/>
      <c r="AV404" s="1"/>
      <c r="AW404" s="36">
        <v>369</v>
      </c>
      <c r="AX404" s="36">
        <v>753</v>
      </c>
      <c r="AY404" s="36">
        <v>92</v>
      </c>
      <c r="AZ404" s="36">
        <v>0</v>
      </c>
      <c r="BA404" s="36">
        <v>228</v>
      </c>
      <c r="BB404" s="36">
        <v>0</v>
      </c>
      <c r="BC404" s="1">
        <v>0</v>
      </c>
      <c r="BD404" s="1"/>
      <c r="BE404" s="35">
        <f t="shared" ref="BE404:BK404" si="1078">(AW404/SUM($AW404:$BC404))*100</f>
        <v>25.589459084604716</v>
      </c>
      <c r="BF404" s="35">
        <f t="shared" si="1078"/>
        <v>52.219140083217752</v>
      </c>
      <c r="BG404" s="35">
        <f t="shared" si="1078"/>
        <v>6.3800277392510401</v>
      </c>
      <c r="BH404" s="35">
        <f t="shared" si="1078"/>
        <v>0</v>
      </c>
      <c r="BI404" s="35">
        <f t="shared" si="1078"/>
        <v>15.811373092926493</v>
      </c>
      <c r="BJ404" s="35">
        <f t="shared" si="1078"/>
        <v>0</v>
      </c>
      <c r="BK404" s="35">
        <f t="shared" si="1078"/>
        <v>0</v>
      </c>
      <c r="BL404" s="1"/>
    </row>
    <row r="405" spans="1:64" ht="13">
      <c r="A405" s="28" t="s">
        <v>354</v>
      </c>
      <c r="B405" s="62" t="str">
        <f>INDEX([1]Sheet2!$B:$B,MATCH(C405,[1]Sheet2!$A:$A,0))</f>
        <v>E05001541</v>
      </c>
      <c r="C405" s="28" t="s">
        <v>583</v>
      </c>
      <c r="D405" s="29"/>
      <c r="E405" s="30">
        <v>1</v>
      </c>
      <c r="F405" s="32"/>
      <c r="G405" s="31">
        <v>1</v>
      </c>
      <c r="H405" s="32"/>
      <c r="I405" s="32"/>
      <c r="J405" s="32"/>
      <c r="K405" s="32"/>
      <c r="L405" s="32"/>
      <c r="M405" s="10"/>
      <c r="N405" s="32"/>
      <c r="O405" s="31">
        <v>1</v>
      </c>
      <c r="P405" s="32"/>
      <c r="Q405" s="32"/>
      <c r="R405" s="32"/>
      <c r="S405" s="32"/>
      <c r="T405" s="32"/>
      <c r="U405" s="1"/>
      <c r="V405" s="28">
        <v>628</v>
      </c>
      <c r="W405" s="28">
        <v>1447</v>
      </c>
      <c r="X405" s="28">
        <v>236</v>
      </c>
      <c r="Y405" s="34"/>
      <c r="Z405" s="28">
        <v>267</v>
      </c>
      <c r="AA405" s="34"/>
      <c r="AB405" s="34">
        <v>0</v>
      </c>
      <c r="AC405" s="1"/>
      <c r="AD405" s="35">
        <f t="shared" ref="AD405:AJ405" si="1079">(V405/SUM($V405:$AB405))*100</f>
        <v>24.359968968192398</v>
      </c>
      <c r="AE405" s="35">
        <f t="shared" si="1079"/>
        <v>56.128782001551592</v>
      </c>
      <c r="AF405" s="35">
        <f t="shared" si="1079"/>
        <v>9.1543832428238954</v>
      </c>
      <c r="AG405" s="35">
        <f t="shared" si="1079"/>
        <v>0</v>
      </c>
      <c r="AH405" s="35">
        <f t="shared" si="1079"/>
        <v>10.356865787432119</v>
      </c>
      <c r="AI405" s="35">
        <f t="shared" si="1079"/>
        <v>0</v>
      </c>
      <c r="AJ405" s="35">
        <f t="shared" si="1079"/>
        <v>0</v>
      </c>
      <c r="AK405" s="1"/>
      <c r="AL405" s="35">
        <f t="shared" ref="AL405:AR405" si="1080">AD405-BE405</f>
        <v>8.8875529884840905</v>
      </c>
      <c r="AM405" s="35">
        <f t="shared" si="1080"/>
        <v>9.5212994397253397</v>
      </c>
      <c r="AN405" s="35">
        <f t="shared" si="1080"/>
        <v>1.9254675801732937</v>
      </c>
      <c r="AO405" s="35">
        <f t="shared" si="1080"/>
        <v>-11.731135066582118</v>
      </c>
      <c r="AP405" s="35">
        <f t="shared" si="1080"/>
        <v>-6.1301348466832888</v>
      </c>
      <c r="AQ405" s="35">
        <f t="shared" si="1080"/>
        <v>0</v>
      </c>
      <c r="AR405" s="35">
        <f t="shared" si="1080"/>
        <v>-2.4730500951173116</v>
      </c>
      <c r="AS405" s="1"/>
      <c r="AT405" s="1"/>
      <c r="AU405" s="1"/>
      <c r="AV405" s="1"/>
      <c r="AW405" s="36">
        <v>244</v>
      </c>
      <c r="AX405" s="36">
        <v>735</v>
      </c>
      <c r="AY405" s="36">
        <v>114</v>
      </c>
      <c r="AZ405" s="36">
        <v>185</v>
      </c>
      <c r="BA405" s="36">
        <v>260</v>
      </c>
      <c r="BB405" s="36">
        <v>0</v>
      </c>
      <c r="BC405" s="1">
        <v>39</v>
      </c>
      <c r="BD405" s="1"/>
      <c r="BE405" s="35">
        <f t="shared" ref="BE405:BK405" si="1081">(AW405/SUM($AW405:$BC405))*100</f>
        <v>15.472415979708307</v>
      </c>
      <c r="BF405" s="35">
        <f t="shared" si="1081"/>
        <v>46.607482561826252</v>
      </c>
      <c r="BG405" s="35">
        <f t="shared" si="1081"/>
        <v>7.2289156626506017</v>
      </c>
      <c r="BH405" s="35">
        <f t="shared" si="1081"/>
        <v>11.731135066582118</v>
      </c>
      <c r="BI405" s="35">
        <f t="shared" si="1081"/>
        <v>16.487000634115407</v>
      </c>
      <c r="BJ405" s="35">
        <f t="shared" si="1081"/>
        <v>0</v>
      </c>
      <c r="BK405" s="35">
        <f t="shared" si="1081"/>
        <v>2.4730500951173116</v>
      </c>
      <c r="BL405" s="1"/>
    </row>
    <row r="406" spans="1:64" ht="13">
      <c r="A406" s="28" t="s">
        <v>354</v>
      </c>
      <c r="B406" s="62" t="str">
        <f>INDEX([1]Sheet2!$B:$B,MATCH(C406,[1]Sheet2!$A:$A,0))</f>
        <v>E05011017</v>
      </c>
      <c r="C406" s="28" t="s">
        <v>584</v>
      </c>
      <c r="D406" s="29"/>
      <c r="E406" s="30">
        <v>1</v>
      </c>
      <c r="F406" s="32"/>
      <c r="G406" s="31">
        <v>1</v>
      </c>
      <c r="H406" s="32"/>
      <c r="I406" s="32"/>
      <c r="J406" s="32"/>
      <c r="K406" s="32"/>
      <c r="L406" s="32"/>
      <c r="M406" s="10"/>
      <c r="N406" s="31">
        <v>1</v>
      </c>
      <c r="O406" s="32"/>
      <c r="P406" s="32"/>
      <c r="Q406" s="32"/>
      <c r="R406" s="32"/>
      <c r="S406" s="32"/>
      <c r="T406" s="32"/>
      <c r="U406" s="1"/>
      <c r="V406" s="28">
        <v>1062</v>
      </c>
      <c r="W406" s="28">
        <v>1435</v>
      </c>
      <c r="X406" s="28">
        <v>172</v>
      </c>
      <c r="Y406" s="34"/>
      <c r="Z406" s="28">
        <v>324</v>
      </c>
      <c r="AA406" s="34"/>
      <c r="AB406" s="34">
        <v>0</v>
      </c>
      <c r="AC406" s="1"/>
      <c r="AD406" s="35">
        <f t="shared" ref="AD406:AJ406" si="1082">(V406/SUM($V406:$AB406))*100</f>
        <v>35.482793184096224</v>
      </c>
      <c r="AE406" s="35">
        <f t="shared" si="1082"/>
        <v>47.945205479452049</v>
      </c>
      <c r="AF406" s="35">
        <f t="shared" si="1082"/>
        <v>5.7467423989308388</v>
      </c>
      <c r="AG406" s="35">
        <f t="shared" si="1082"/>
        <v>0</v>
      </c>
      <c r="AH406" s="35">
        <f t="shared" si="1082"/>
        <v>10.825258937520882</v>
      </c>
      <c r="AI406" s="35">
        <f t="shared" si="1082"/>
        <v>0</v>
      </c>
      <c r="AJ406" s="35">
        <f t="shared" si="1082"/>
        <v>0</v>
      </c>
      <c r="AK406" s="1"/>
      <c r="AL406" s="35">
        <f t="shared" ref="AL406:AR406" si="1083">AD406-BE406</f>
        <v>-4.7255401492371121</v>
      </c>
      <c r="AM406" s="35">
        <f t="shared" si="1083"/>
        <v>22.736872146118717</v>
      </c>
      <c r="AN406" s="35">
        <f t="shared" si="1083"/>
        <v>-23.784507601069159</v>
      </c>
      <c r="AO406" s="35">
        <f t="shared" si="1083"/>
        <v>0</v>
      </c>
      <c r="AP406" s="35">
        <f t="shared" si="1083"/>
        <v>10.825258937520882</v>
      </c>
      <c r="AQ406" s="35">
        <f t="shared" si="1083"/>
        <v>0</v>
      </c>
      <c r="AR406" s="35">
        <f t="shared" si="1083"/>
        <v>-5.052083333333333</v>
      </c>
      <c r="AS406" s="1"/>
      <c r="AT406" s="1"/>
      <c r="AU406" s="1"/>
      <c r="AV406" s="1"/>
      <c r="AW406" s="36">
        <v>772</v>
      </c>
      <c r="AX406" s="36">
        <v>484</v>
      </c>
      <c r="AY406" s="36">
        <v>567</v>
      </c>
      <c r="AZ406" s="36">
        <v>0</v>
      </c>
      <c r="BA406" s="36">
        <v>0</v>
      </c>
      <c r="BB406" s="36">
        <v>0</v>
      </c>
      <c r="BC406" s="1">
        <v>97</v>
      </c>
      <c r="BD406" s="1"/>
      <c r="BE406" s="35">
        <f t="shared" ref="BE406:BK406" si="1084">(AW406/SUM($AW406:$BC406))*100</f>
        <v>40.208333333333336</v>
      </c>
      <c r="BF406" s="35">
        <f t="shared" si="1084"/>
        <v>25.208333333333332</v>
      </c>
      <c r="BG406" s="35">
        <f t="shared" si="1084"/>
        <v>29.531249999999996</v>
      </c>
      <c r="BH406" s="35">
        <f t="shared" si="1084"/>
        <v>0</v>
      </c>
      <c r="BI406" s="35">
        <f t="shared" si="1084"/>
        <v>0</v>
      </c>
      <c r="BJ406" s="35">
        <f t="shared" si="1084"/>
        <v>0</v>
      </c>
      <c r="BK406" s="35">
        <f t="shared" si="1084"/>
        <v>5.052083333333333</v>
      </c>
      <c r="BL406" s="1"/>
    </row>
    <row r="407" spans="1:64" ht="13">
      <c r="A407" s="28" t="s">
        <v>354</v>
      </c>
      <c r="B407" s="62" t="str">
        <f>INDEX([1]Sheet2!$B:$B,MATCH(C407,[1]Sheet2!$A:$A,0))</f>
        <v>E05011018</v>
      </c>
      <c r="C407" s="28" t="s">
        <v>585</v>
      </c>
      <c r="D407" s="29"/>
      <c r="E407" s="30">
        <v>1</v>
      </c>
      <c r="F407" s="32"/>
      <c r="G407" s="31">
        <v>1</v>
      </c>
      <c r="H407" s="32"/>
      <c r="I407" s="32"/>
      <c r="J407" s="32"/>
      <c r="K407" s="32"/>
      <c r="L407" s="32"/>
      <c r="M407" s="10"/>
      <c r="N407" s="32"/>
      <c r="O407" s="31">
        <v>1</v>
      </c>
      <c r="P407" s="32"/>
      <c r="Q407" s="32"/>
      <c r="R407" s="32"/>
      <c r="S407" s="32"/>
      <c r="T407" s="32"/>
      <c r="U407" s="1"/>
      <c r="V407" s="28">
        <v>1057</v>
      </c>
      <c r="W407" s="28">
        <v>1128</v>
      </c>
      <c r="X407" s="28">
        <v>97</v>
      </c>
      <c r="Y407" s="34"/>
      <c r="Z407" s="28">
        <v>114</v>
      </c>
      <c r="AA407" s="34"/>
      <c r="AB407" s="34">
        <v>0</v>
      </c>
      <c r="AC407" s="1"/>
      <c r="AD407" s="35">
        <f t="shared" ref="AD407:AJ407" si="1085">(V407/SUM($V407:$AB407))*100</f>
        <v>44.115191986644412</v>
      </c>
      <c r="AE407" s="35">
        <f t="shared" si="1085"/>
        <v>47.078464106844741</v>
      </c>
      <c r="AF407" s="35">
        <f t="shared" si="1085"/>
        <v>4.0484140233722865</v>
      </c>
      <c r="AG407" s="35">
        <f t="shared" si="1085"/>
        <v>0</v>
      </c>
      <c r="AH407" s="35">
        <f t="shared" si="1085"/>
        <v>4.7579298831385639</v>
      </c>
      <c r="AI407" s="35">
        <f t="shared" si="1085"/>
        <v>0</v>
      </c>
      <c r="AJ407" s="35">
        <f t="shared" si="1085"/>
        <v>0</v>
      </c>
      <c r="AK407" s="1"/>
      <c r="AL407" s="35">
        <f t="shared" ref="AL407:AR407" si="1086">AD407-BE407</f>
        <v>9.0304462239325431</v>
      </c>
      <c r="AM407" s="35">
        <f t="shared" si="1086"/>
        <v>10.553040378031177</v>
      </c>
      <c r="AN407" s="35">
        <f t="shared" si="1086"/>
        <v>1.0399394471011001</v>
      </c>
      <c r="AO407" s="35">
        <f t="shared" si="1086"/>
        <v>-19.491525423728813</v>
      </c>
      <c r="AP407" s="35">
        <f t="shared" si="1086"/>
        <v>-0.15732435414957191</v>
      </c>
      <c r="AQ407" s="35">
        <f t="shared" si="1086"/>
        <v>0</v>
      </c>
      <c r="AR407" s="35">
        <f t="shared" si="1086"/>
        <v>-0.97457627118644075</v>
      </c>
      <c r="AS407" s="1"/>
      <c r="AT407" s="1"/>
      <c r="AU407" s="1"/>
      <c r="AV407" s="1"/>
      <c r="AW407" s="36">
        <v>828</v>
      </c>
      <c r="AX407" s="36">
        <v>862</v>
      </c>
      <c r="AY407" s="36">
        <v>71</v>
      </c>
      <c r="AZ407" s="36">
        <v>460</v>
      </c>
      <c r="BA407" s="36">
        <v>116</v>
      </c>
      <c r="BB407" s="36">
        <v>0</v>
      </c>
      <c r="BC407" s="1">
        <v>23</v>
      </c>
      <c r="BD407" s="1"/>
      <c r="BE407" s="35">
        <f t="shared" ref="BE407:BK407" si="1087">(AW407/SUM($AW407:$BC407))*100</f>
        <v>35.084745762711869</v>
      </c>
      <c r="BF407" s="35">
        <f t="shared" si="1087"/>
        <v>36.525423728813564</v>
      </c>
      <c r="BG407" s="35">
        <f t="shared" si="1087"/>
        <v>3.0084745762711864</v>
      </c>
      <c r="BH407" s="35">
        <f t="shared" si="1087"/>
        <v>19.491525423728813</v>
      </c>
      <c r="BI407" s="35">
        <f t="shared" si="1087"/>
        <v>4.9152542372881358</v>
      </c>
      <c r="BJ407" s="35">
        <f t="shared" si="1087"/>
        <v>0</v>
      </c>
      <c r="BK407" s="35">
        <f t="shared" si="1087"/>
        <v>0.97457627118644075</v>
      </c>
      <c r="BL407" s="1"/>
    </row>
    <row r="408" spans="1:64" ht="13">
      <c r="A408" s="28" t="s">
        <v>354</v>
      </c>
      <c r="B408" s="62" t="str">
        <f>INDEX([1]Sheet2!$B:$B,MATCH(C408,[1]Sheet2!$A:$A,0))</f>
        <v>E05000833</v>
      </c>
      <c r="C408" s="28" t="s">
        <v>586</v>
      </c>
      <c r="D408" s="29"/>
      <c r="E408" s="30">
        <v>1</v>
      </c>
      <c r="F408" s="32"/>
      <c r="G408" s="31">
        <v>1</v>
      </c>
      <c r="H408" s="32"/>
      <c r="I408" s="32"/>
      <c r="J408" s="32"/>
      <c r="K408" s="32"/>
      <c r="L408" s="32"/>
      <c r="M408" s="10"/>
      <c r="N408" s="32"/>
      <c r="O408" s="31">
        <v>1</v>
      </c>
      <c r="P408" s="32"/>
      <c r="Q408" s="32"/>
      <c r="R408" s="32"/>
      <c r="S408" s="32"/>
      <c r="T408" s="32"/>
      <c r="U408" s="1"/>
      <c r="V408" s="28">
        <v>651</v>
      </c>
      <c r="W408" s="28">
        <v>1177</v>
      </c>
      <c r="X408" s="28">
        <v>177</v>
      </c>
      <c r="Y408" s="34"/>
      <c r="Z408" s="28">
        <v>220</v>
      </c>
      <c r="AA408" s="34"/>
      <c r="AB408" s="34">
        <v>0</v>
      </c>
      <c r="AC408" s="1"/>
      <c r="AD408" s="35">
        <f t="shared" ref="AD408:AJ408" si="1088">(V408/SUM($V408:$AB408))*100</f>
        <v>29.258426966292134</v>
      </c>
      <c r="AE408" s="35">
        <f t="shared" si="1088"/>
        <v>52.898876404494374</v>
      </c>
      <c r="AF408" s="35">
        <f t="shared" si="1088"/>
        <v>7.9550561797752817</v>
      </c>
      <c r="AG408" s="35">
        <f t="shared" si="1088"/>
        <v>0</v>
      </c>
      <c r="AH408" s="35">
        <f t="shared" si="1088"/>
        <v>9.8876404494382015</v>
      </c>
      <c r="AI408" s="35">
        <f t="shared" si="1088"/>
        <v>0</v>
      </c>
      <c r="AJ408" s="35">
        <f t="shared" si="1088"/>
        <v>0</v>
      </c>
      <c r="AK408" s="1"/>
      <c r="AL408" s="35">
        <f t="shared" ref="AL408:AR408" si="1089">AD408-BE408</f>
        <v>10.417305470965029</v>
      </c>
      <c r="AM408" s="35">
        <f t="shared" si="1089"/>
        <v>11.403549301690639</v>
      </c>
      <c r="AN408" s="35">
        <f t="shared" si="1089"/>
        <v>4.3288879554762163</v>
      </c>
      <c r="AO408" s="35">
        <f t="shared" si="1089"/>
        <v>-26.953271028037385</v>
      </c>
      <c r="AP408" s="35">
        <f t="shared" si="1089"/>
        <v>2.8222198886905376</v>
      </c>
      <c r="AQ408" s="35">
        <f t="shared" si="1089"/>
        <v>0</v>
      </c>
      <c r="AR408" s="35">
        <f t="shared" si="1089"/>
        <v>-2.0186915887850465</v>
      </c>
      <c r="AS408" s="1"/>
      <c r="AT408" s="1"/>
      <c r="AU408" s="1"/>
      <c r="AV408" s="1"/>
      <c r="AW408" s="36">
        <v>504</v>
      </c>
      <c r="AX408" s="36">
        <v>1110</v>
      </c>
      <c r="AY408" s="36">
        <v>97</v>
      </c>
      <c r="AZ408" s="36">
        <v>721</v>
      </c>
      <c r="BA408" s="36">
        <v>189</v>
      </c>
      <c r="BB408" s="36">
        <v>0</v>
      </c>
      <c r="BC408" s="1">
        <v>54</v>
      </c>
      <c r="BD408" s="1"/>
      <c r="BE408" s="35">
        <f t="shared" ref="BE408:BK408" si="1090">(AW408/SUM($AW408:$BC408))*100</f>
        <v>18.841121495327105</v>
      </c>
      <c r="BF408" s="35">
        <f t="shared" si="1090"/>
        <v>41.495327102803735</v>
      </c>
      <c r="BG408" s="35">
        <f t="shared" si="1090"/>
        <v>3.6261682242990654</v>
      </c>
      <c r="BH408" s="35">
        <f t="shared" si="1090"/>
        <v>26.953271028037385</v>
      </c>
      <c r="BI408" s="35">
        <f t="shared" si="1090"/>
        <v>7.0654205607476639</v>
      </c>
      <c r="BJ408" s="35">
        <f t="shared" si="1090"/>
        <v>0</v>
      </c>
      <c r="BK408" s="35">
        <f t="shared" si="1090"/>
        <v>2.0186915887850465</v>
      </c>
      <c r="BL408" s="1"/>
    </row>
    <row r="409" spans="1:64" ht="13">
      <c r="A409" s="28" t="s">
        <v>354</v>
      </c>
      <c r="B409" s="62" t="str">
        <f>INDEX([1]Sheet2!$B:$B,MATCH(C409,[1]Sheet2!$A:$A,0))</f>
        <v>E05008846</v>
      </c>
      <c r="C409" s="28" t="s">
        <v>587</v>
      </c>
      <c r="D409" s="29"/>
      <c r="E409" s="30">
        <v>1</v>
      </c>
      <c r="F409" s="32"/>
      <c r="G409" s="31">
        <v>1</v>
      </c>
      <c r="H409" s="32"/>
      <c r="I409" s="32"/>
      <c r="J409" s="32"/>
      <c r="K409" s="32"/>
      <c r="L409" s="32"/>
      <c r="M409" s="10"/>
      <c r="N409" s="32"/>
      <c r="O409" s="32"/>
      <c r="P409" s="31">
        <v>1</v>
      </c>
      <c r="Q409" s="32"/>
      <c r="R409" s="32"/>
      <c r="S409" s="32"/>
      <c r="T409" s="32"/>
      <c r="U409" s="1"/>
      <c r="V409" s="28">
        <v>471</v>
      </c>
      <c r="W409" s="28">
        <v>1119</v>
      </c>
      <c r="X409" s="28">
        <v>162</v>
      </c>
      <c r="Y409" s="34"/>
      <c r="Z409" s="28">
        <v>826</v>
      </c>
      <c r="AA409" s="34"/>
      <c r="AB409" s="34">
        <v>0</v>
      </c>
      <c r="AC409" s="1"/>
      <c r="AD409" s="35">
        <f t="shared" ref="AD409:AJ409" si="1091">(V409/SUM($V409:$AB409))*100</f>
        <v>18.2699767261443</v>
      </c>
      <c r="AE409" s="35">
        <f t="shared" si="1091"/>
        <v>43.405740884406519</v>
      </c>
      <c r="AF409" s="35">
        <f t="shared" si="1091"/>
        <v>6.2839410395655548</v>
      </c>
      <c r="AG409" s="35">
        <f t="shared" si="1091"/>
        <v>0</v>
      </c>
      <c r="AH409" s="35">
        <f t="shared" si="1091"/>
        <v>32.040341349883633</v>
      </c>
      <c r="AI409" s="35">
        <f t="shared" si="1091"/>
        <v>0</v>
      </c>
      <c r="AJ409" s="35">
        <f t="shared" si="1091"/>
        <v>0</v>
      </c>
      <c r="AK409" s="1"/>
      <c r="AL409" s="35">
        <f t="shared" ref="AL409:AR409" si="1092">AD409-BE409</f>
        <v>7.1656448164432618</v>
      </c>
      <c r="AM409" s="35">
        <f t="shared" si="1092"/>
        <v>15.888962360916587</v>
      </c>
      <c r="AN409" s="35">
        <f t="shared" si="1092"/>
        <v>-24.222465305766967</v>
      </c>
      <c r="AO409" s="35">
        <f t="shared" si="1092"/>
        <v>-9.7620500305064066</v>
      </c>
      <c r="AP409" s="35">
        <f t="shared" si="1092"/>
        <v>12.51624128887082</v>
      </c>
      <c r="AQ409" s="35">
        <f t="shared" si="1092"/>
        <v>0</v>
      </c>
      <c r="AR409" s="35">
        <f t="shared" si="1092"/>
        <v>-1.5863331299572909</v>
      </c>
      <c r="AS409" s="1"/>
      <c r="AT409" s="1"/>
      <c r="AU409" s="1"/>
      <c r="AV409" s="1"/>
      <c r="AW409" s="36">
        <v>182</v>
      </c>
      <c r="AX409" s="36">
        <v>451</v>
      </c>
      <c r="AY409" s="36">
        <v>500</v>
      </c>
      <c r="AZ409" s="36">
        <v>160</v>
      </c>
      <c r="BA409" s="36">
        <v>320</v>
      </c>
      <c r="BB409" s="36">
        <v>0</v>
      </c>
      <c r="BC409" s="1">
        <v>26</v>
      </c>
      <c r="BD409" s="1"/>
      <c r="BE409" s="35">
        <f t="shared" ref="BE409:BK409" si="1093">(AW409/SUM($AW409:$BC409))*100</f>
        <v>11.104331909701038</v>
      </c>
      <c r="BF409" s="35">
        <f t="shared" si="1093"/>
        <v>27.516778523489933</v>
      </c>
      <c r="BG409" s="35">
        <f t="shared" si="1093"/>
        <v>30.506406345332522</v>
      </c>
      <c r="BH409" s="35">
        <f t="shared" si="1093"/>
        <v>9.7620500305064066</v>
      </c>
      <c r="BI409" s="35">
        <f t="shared" si="1093"/>
        <v>19.524100061012813</v>
      </c>
      <c r="BJ409" s="35">
        <f t="shared" si="1093"/>
        <v>0</v>
      </c>
      <c r="BK409" s="35">
        <f t="shared" si="1093"/>
        <v>1.5863331299572909</v>
      </c>
      <c r="BL409" s="1"/>
    </row>
    <row r="410" spans="1:64" ht="13">
      <c r="A410" s="28" t="s">
        <v>360</v>
      </c>
      <c r="B410" s="62" t="str">
        <f>INDEX([1]Sheet2!$B:$B,MATCH(C410,[1]Sheet2!$A:$A,0))</f>
        <v>E05000214</v>
      </c>
      <c r="C410" s="28" t="s">
        <v>588</v>
      </c>
      <c r="D410" s="49"/>
      <c r="E410" s="30">
        <v>3</v>
      </c>
      <c r="F410" s="38"/>
      <c r="G410" s="31">
        <v>3</v>
      </c>
      <c r="H410" s="38"/>
      <c r="I410" s="38"/>
      <c r="J410" s="32"/>
      <c r="K410" s="38"/>
      <c r="L410" s="32"/>
      <c r="M410" s="10"/>
      <c r="N410" s="38"/>
      <c r="O410" s="31">
        <v>3</v>
      </c>
      <c r="P410" s="32"/>
      <c r="Q410" s="38"/>
      <c r="R410" s="32"/>
      <c r="S410" s="38"/>
      <c r="T410" s="32"/>
      <c r="U410" s="1"/>
      <c r="V410" s="28">
        <v>399</v>
      </c>
      <c r="W410" s="28">
        <v>2213</v>
      </c>
      <c r="X410" s="28">
        <v>231</v>
      </c>
      <c r="Y410" s="33"/>
      <c r="Z410" s="33"/>
      <c r="AA410" s="28">
        <v>507</v>
      </c>
      <c r="AB410" s="33"/>
      <c r="AC410" s="1"/>
      <c r="AD410" s="35">
        <f t="shared" ref="AD410:AJ410" si="1094">(V410/SUM($V410:$AB410))*100</f>
        <v>11.91044776119403</v>
      </c>
      <c r="AE410" s="35">
        <f t="shared" si="1094"/>
        <v>66.059701492537314</v>
      </c>
      <c r="AF410" s="35">
        <f t="shared" si="1094"/>
        <v>6.8955223880597005</v>
      </c>
      <c r="AG410" s="35">
        <f t="shared" si="1094"/>
        <v>0</v>
      </c>
      <c r="AH410" s="35">
        <f t="shared" si="1094"/>
        <v>0</v>
      </c>
      <c r="AI410" s="35">
        <f t="shared" si="1094"/>
        <v>15.134328358208956</v>
      </c>
      <c r="AJ410" s="35">
        <f t="shared" si="1094"/>
        <v>0</v>
      </c>
      <c r="AK410" s="1"/>
      <c r="AL410" s="43">
        <f t="shared" ref="AL410:AR410" si="1095">AD410-BE410</f>
        <v>1.5393725946859433</v>
      </c>
      <c r="AM410" s="44">
        <f t="shared" si="1095"/>
        <v>17.106323757047306</v>
      </c>
      <c r="AN410" s="45">
        <f t="shared" si="1095"/>
        <v>1.0439524546629357</v>
      </c>
      <c r="AO410" s="46">
        <f t="shared" si="1095"/>
        <v>-23.263558515699334</v>
      </c>
      <c r="AP410" s="47">
        <f t="shared" si="1095"/>
        <v>-11.560418648905804</v>
      </c>
      <c r="AQ410" s="48">
        <f t="shared" si="1095"/>
        <v>15.134328358208956</v>
      </c>
      <c r="AR410" s="48">
        <f t="shared" si="1095"/>
        <v>0</v>
      </c>
      <c r="AS410" s="1"/>
      <c r="AT410" s="1"/>
      <c r="AU410" s="1"/>
      <c r="AV410" s="1"/>
      <c r="AW410" s="36">
        <v>436</v>
      </c>
      <c r="AX410" s="36">
        <v>2058</v>
      </c>
      <c r="AY410" s="36">
        <v>246</v>
      </c>
      <c r="AZ410" s="36">
        <v>978</v>
      </c>
      <c r="BA410" s="36">
        <v>486</v>
      </c>
      <c r="BB410" s="36">
        <v>0</v>
      </c>
      <c r="BC410" s="1"/>
      <c r="BD410" s="1"/>
      <c r="BE410" s="35">
        <f t="shared" ref="BE410:BK410" si="1096">(AW410/SUM($AW410:$BC410))*100</f>
        <v>10.371075166508087</v>
      </c>
      <c r="BF410" s="35">
        <f t="shared" si="1096"/>
        <v>48.953377735490008</v>
      </c>
      <c r="BG410" s="35">
        <f t="shared" si="1096"/>
        <v>5.8515699333967648</v>
      </c>
      <c r="BH410" s="35">
        <f t="shared" si="1096"/>
        <v>23.263558515699334</v>
      </c>
      <c r="BI410" s="35">
        <f t="shared" si="1096"/>
        <v>11.560418648905804</v>
      </c>
      <c r="BJ410" s="35">
        <f t="shared" si="1096"/>
        <v>0</v>
      </c>
      <c r="BK410" s="35">
        <f t="shared" si="1096"/>
        <v>0</v>
      </c>
      <c r="BL410" s="1"/>
    </row>
    <row r="411" spans="1:64" ht="13">
      <c r="A411" s="28" t="s">
        <v>360</v>
      </c>
      <c r="B411" s="62" t="str">
        <f>INDEX([1]Sheet2!$B:$B,MATCH(C411,[1]Sheet2!$A:$A,0))</f>
        <v>E05000215</v>
      </c>
      <c r="C411" s="28" t="s">
        <v>589</v>
      </c>
      <c r="D411" s="49"/>
      <c r="E411" s="30">
        <v>3</v>
      </c>
      <c r="F411" s="31">
        <v>1</v>
      </c>
      <c r="G411" s="31">
        <v>2</v>
      </c>
      <c r="H411" s="38"/>
      <c r="I411" s="38"/>
      <c r="J411" s="32"/>
      <c r="K411" s="38"/>
      <c r="L411" s="32"/>
      <c r="M411" s="10"/>
      <c r="N411" s="31">
        <v>1</v>
      </c>
      <c r="O411" s="31">
        <v>2</v>
      </c>
      <c r="P411" s="32"/>
      <c r="Q411" s="38"/>
      <c r="R411" s="32"/>
      <c r="S411" s="38"/>
      <c r="T411" s="32"/>
      <c r="U411" s="1"/>
      <c r="V411" s="28">
        <v>1811</v>
      </c>
      <c r="W411" s="28">
        <v>2036</v>
      </c>
      <c r="X411" s="28">
        <v>543</v>
      </c>
      <c r="Y411" s="33"/>
      <c r="Z411" s="28">
        <v>641</v>
      </c>
      <c r="AA411" s="33"/>
      <c r="AB411" s="28">
        <v>106</v>
      </c>
      <c r="AC411" s="1"/>
      <c r="AD411" s="35">
        <f t="shared" ref="AD411:AJ411" si="1097">(V411/SUM($V411:$AB411))*100</f>
        <v>35.254039322561809</v>
      </c>
      <c r="AE411" s="35">
        <f t="shared" si="1097"/>
        <v>39.634027642592947</v>
      </c>
      <c r="AF411" s="35">
        <f t="shared" si="1097"/>
        <v>10.570371812341833</v>
      </c>
      <c r="AG411" s="35">
        <f t="shared" si="1097"/>
        <v>0</v>
      </c>
      <c r="AH411" s="35">
        <f t="shared" si="1097"/>
        <v>12.478100058399843</v>
      </c>
      <c r="AI411" s="35">
        <f t="shared" si="1097"/>
        <v>0</v>
      </c>
      <c r="AJ411" s="35">
        <f t="shared" si="1097"/>
        <v>2.0634611641035625</v>
      </c>
      <c r="AK411" s="1"/>
      <c r="AL411" s="43">
        <f t="shared" ref="AL411:AR411" si="1098">AD411-BE411</f>
        <v>2.9164470965405727</v>
      </c>
      <c r="AM411" s="44">
        <f t="shared" si="1098"/>
        <v>0.31425078457603206</v>
      </c>
      <c r="AN411" s="45">
        <f t="shared" si="1098"/>
        <v>1.986603592079101</v>
      </c>
      <c r="AO411" s="46">
        <f t="shared" si="1098"/>
        <v>0</v>
      </c>
      <c r="AP411" s="47">
        <f t="shared" si="1098"/>
        <v>-7.2807626372992758</v>
      </c>
      <c r="AQ411" s="48">
        <f t="shared" si="1098"/>
        <v>0</v>
      </c>
      <c r="AR411" s="48">
        <f t="shared" si="1098"/>
        <v>2.0634611641035625</v>
      </c>
      <c r="AS411" s="1"/>
      <c r="AT411" s="1"/>
      <c r="AU411" s="1"/>
      <c r="AV411" s="1"/>
      <c r="AW411" s="36">
        <v>1797</v>
      </c>
      <c r="AX411" s="36">
        <v>2185</v>
      </c>
      <c r="AY411" s="36">
        <v>477</v>
      </c>
      <c r="AZ411" s="36">
        <v>0</v>
      </c>
      <c r="BA411" s="36">
        <v>1098</v>
      </c>
      <c r="BB411" s="36">
        <v>0</v>
      </c>
      <c r="BC411" s="1"/>
      <c r="BD411" s="1"/>
      <c r="BE411" s="35">
        <f t="shared" ref="BE411:BK411" si="1099">(AW411/SUM($AW411:$BC411))*100</f>
        <v>32.337592226021236</v>
      </c>
      <c r="BF411" s="35">
        <f t="shared" si="1099"/>
        <v>39.319776858016915</v>
      </c>
      <c r="BG411" s="35">
        <f t="shared" si="1099"/>
        <v>8.5837682202627317</v>
      </c>
      <c r="BH411" s="35">
        <f t="shared" si="1099"/>
        <v>0</v>
      </c>
      <c r="BI411" s="35">
        <f t="shared" si="1099"/>
        <v>19.758862695699118</v>
      </c>
      <c r="BJ411" s="35">
        <f t="shared" si="1099"/>
        <v>0</v>
      </c>
      <c r="BK411" s="35">
        <f t="shared" si="1099"/>
        <v>0</v>
      </c>
      <c r="BL411" s="1"/>
    </row>
    <row r="412" spans="1:64" ht="13">
      <c r="A412" s="28" t="s">
        <v>360</v>
      </c>
      <c r="B412" s="62" t="str">
        <f>INDEX([1]Sheet2!$B:$B,MATCH(C412,[1]Sheet2!$A:$A,0))</f>
        <v>E05000216</v>
      </c>
      <c r="C412" s="28" t="s">
        <v>590</v>
      </c>
      <c r="D412" s="49"/>
      <c r="E412" s="30">
        <v>3</v>
      </c>
      <c r="F412" s="38"/>
      <c r="G412" s="31">
        <v>3</v>
      </c>
      <c r="H412" s="38"/>
      <c r="I412" s="38"/>
      <c r="J412" s="32"/>
      <c r="K412" s="38"/>
      <c r="L412" s="32"/>
      <c r="M412" s="10"/>
      <c r="N412" s="38"/>
      <c r="O412" s="31">
        <v>3</v>
      </c>
      <c r="P412" s="32"/>
      <c r="Q412" s="38"/>
      <c r="R412" s="32"/>
      <c r="S412" s="38"/>
      <c r="T412" s="32"/>
      <c r="U412" s="1"/>
      <c r="V412" s="28">
        <v>606</v>
      </c>
      <c r="W412" s="28">
        <v>2487</v>
      </c>
      <c r="X412" s="28">
        <v>457</v>
      </c>
      <c r="Y412" s="33"/>
      <c r="Z412" s="28">
        <v>834</v>
      </c>
      <c r="AA412" s="33"/>
      <c r="AB412" s="28">
        <v>652</v>
      </c>
      <c r="AC412" s="1"/>
      <c r="AD412" s="35">
        <f t="shared" ref="AD412:AJ412" si="1100">(V412/SUM($V412:$AB412))*100</f>
        <v>12.033359809372518</v>
      </c>
      <c r="AE412" s="35">
        <f t="shared" si="1100"/>
        <v>49.384432088959493</v>
      </c>
      <c r="AF412" s="35">
        <f t="shared" si="1100"/>
        <v>9.0746624305003962</v>
      </c>
      <c r="AG412" s="35">
        <f t="shared" si="1100"/>
        <v>0</v>
      </c>
      <c r="AH412" s="35">
        <f t="shared" si="1100"/>
        <v>16.560762509928516</v>
      </c>
      <c r="AI412" s="35">
        <f t="shared" si="1100"/>
        <v>0</v>
      </c>
      <c r="AJ412" s="35">
        <f t="shared" si="1100"/>
        <v>12.946783161239079</v>
      </c>
      <c r="AK412" s="1"/>
      <c r="AL412" s="43">
        <f t="shared" ref="AL412:AR412" si="1101">AD412-BE412</f>
        <v>-0.66334206603166379</v>
      </c>
      <c r="AM412" s="44">
        <f t="shared" si="1101"/>
        <v>2.1113128822339036</v>
      </c>
      <c r="AN412" s="45">
        <f t="shared" si="1101"/>
        <v>0.55989631711389087</v>
      </c>
      <c r="AO412" s="46">
        <f t="shared" si="1101"/>
        <v>-14.313429618452252</v>
      </c>
      <c r="AP412" s="47">
        <f t="shared" si="1101"/>
        <v>-0.6412206761029573</v>
      </c>
      <c r="AQ412" s="48">
        <f t="shared" si="1101"/>
        <v>0</v>
      </c>
      <c r="AR412" s="48">
        <f t="shared" si="1101"/>
        <v>12.946783161239079</v>
      </c>
      <c r="AS412" s="1"/>
      <c r="AT412" s="1"/>
      <c r="AU412" s="1"/>
      <c r="AV412" s="1"/>
      <c r="AW412" s="36">
        <v>589</v>
      </c>
      <c r="AX412" s="36">
        <v>2193</v>
      </c>
      <c r="AY412" s="36">
        <v>395</v>
      </c>
      <c r="AZ412" s="36">
        <v>664</v>
      </c>
      <c r="BA412" s="36">
        <v>798</v>
      </c>
      <c r="BB412" s="36">
        <v>0</v>
      </c>
      <c r="BC412" s="1"/>
      <c r="BD412" s="1"/>
      <c r="BE412" s="35">
        <f t="shared" ref="BE412:BK412" si="1102">(AW412/SUM($AW412:$BC412))*100</f>
        <v>12.696701875404182</v>
      </c>
      <c r="BF412" s="35">
        <f t="shared" si="1102"/>
        <v>47.273119206725589</v>
      </c>
      <c r="BG412" s="35">
        <f t="shared" si="1102"/>
        <v>8.5147661133865054</v>
      </c>
      <c r="BH412" s="35">
        <f t="shared" si="1102"/>
        <v>14.313429618452252</v>
      </c>
      <c r="BI412" s="35">
        <f t="shared" si="1102"/>
        <v>17.201983186031473</v>
      </c>
      <c r="BJ412" s="35">
        <f t="shared" si="1102"/>
        <v>0</v>
      </c>
      <c r="BK412" s="35">
        <f t="shared" si="1102"/>
        <v>0</v>
      </c>
      <c r="BL412" s="1"/>
    </row>
    <row r="413" spans="1:64" ht="13">
      <c r="A413" s="28" t="s">
        <v>360</v>
      </c>
      <c r="B413" s="62" t="str">
        <f>INDEX([1]Sheet2!$B:$B,MATCH(C413,[1]Sheet2!$A:$A,0))</f>
        <v>E05000217</v>
      </c>
      <c r="C413" s="28" t="s">
        <v>591</v>
      </c>
      <c r="D413" s="49"/>
      <c r="E413" s="30">
        <v>3</v>
      </c>
      <c r="F413" s="38"/>
      <c r="G413" s="31">
        <v>3</v>
      </c>
      <c r="H413" s="38"/>
      <c r="I413" s="38"/>
      <c r="J413" s="32"/>
      <c r="K413" s="38"/>
      <c r="L413" s="32"/>
      <c r="M413" s="10"/>
      <c r="N413" s="31">
        <v>3</v>
      </c>
      <c r="O413" s="38"/>
      <c r="P413" s="32"/>
      <c r="Q413" s="38"/>
      <c r="R413" s="32"/>
      <c r="S413" s="38"/>
      <c r="T413" s="32"/>
      <c r="U413" s="1"/>
      <c r="V413" s="28">
        <v>1985</v>
      </c>
      <c r="W413" s="28">
        <v>1617</v>
      </c>
      <c r="X413" s="28">
        <v>251</v>
      </c>
      <c r="Y413" s="28">
        <v>160</v>
      </c>
      <c r="Z413" s="28">
        <v>254</v>
      </c>
      <c r="AA413" s="33"/>
      <c r="AB413" s="28">
        <v>123</v>
      </c>
      <c r="AC413" s="1"/>
      <c r="AD413" s="35">
        <f t="shared" ref="AD413:AJ413" si="1103">(V413/SUM($V413:$AB413))*100</f>
        <v>45.216400911161728</v>
      </c>
      <c r="AE413" s="35">
        <f t="shared" si="1103"/>
        <v>36.833712984054671</v>
      </c>
      <c r="AF413" s="35">
        <f t="shared" si="1103"/>
        <v>5.7175398633257402</v>
      </c>
      <c r="AG413" s="35">
        <f t="shared" si="1103"/>
        <v>3.6446469248291571</v>
      </c>
      <c r="AH413" s="35">
        <f t="shared" si="1103"/>
        <v>5.785876993166287</v>
      </c>
      <c r="AI413" s="35">
        <f t="shared" si="1103"/>
        <v>0</v>
      </c>
      <c r="AJ413" s="35">
        <f t="shared" si="1103"/>
        <v>2.8018223234624147</v>
      </c>
      <c r="AK413" s="1"/>
      <c r="AL413" s="43">
        <f t="shared" ref="AL413:AR413" si="1104">AD413-BE413</f>
        <v>7.1305489619720603</v>
      </c>
      <c r="AM413" s="44">
        <f t="shared" si="1104"/>
        <v>12.479792703721778</v>
      </c>
      <c r="AN413" s="45">
        <f t="shared" si="1104"/>
        <v>1.7753585229840843</v>
      </c>
      <c r="AO413" s="46">
        <f t="shared" si="1104"/>
        <v>-21.256798541662302</v>
      </c>
      <c r="AP413" s="47">
        <f t="shared" si="1104"/>
        <v>-2.9307239704780415</v>
      </c>
      <c r="AQ413" s="48">
        <f t="shared" si="1104"/>
        <v>0</v>
      </c>
      <c r="AR413" s="48">
        <f t="shared" si="1104"/>
        <v>2.8018223234624147</v>
      </c>
      <c r="AS413" s="1"/>
      <c r="AT413" s="1"/>
      <c r="AU413" s="1"/>
      <c r="AV413" s="1"/>
      <c r="AW413" s="36">
        <v>1739</v>
      </c>
      <c r="AX413" s="36">
        <v>1112</v>
      </c>
      <c r="AY413" s="36">
        <v>180</v>
      </c>
      <c r="AZ413" s="36">
        <v>1137</v>
      </c>
      <c r="BA413" s="36">
        <v>398</v>
      </c>
      <c r="BB413" s="36">
        <v>0</v>
      </c>
      <c r="BC413" s="1"/>
      <c r="BD413" s="1"/>
      <c r="BE413" s="35">
        <f t="shared" ref="BE413:BK413" si="1105">(AW413/SUM($AW413:$BC413))*100</f>
        <v>38.085851949189667</v>
      </c>
      <c r="BF413" s="35">
        <f t="shared" si="1105"/>
        <v>24.353920280332893</v>
      </c>
      <c r="BG413" s="35">
        <f t="shared" si="1105"/>
        <v>3.9421813403416559</v>
      </c>
      <c r="BH413" s="35">
        <f t="shared" si="1105"/>
        <v>24.90144546649146</v>
      </c>
      <c r="BI413" s="35">
        <f t="shared" si="1105"/>
        <v>8.7166009636443285</v>
      </c>
      <c r="BJ413" s="35">
        <f t="shared" si="1105"/>
        <v>0</v>
      </c>
      <c r="BK413" s="35">
        <f t="shared" si="1105"/>
        <v>0</v>
      </c>
      <c r="BL413" s="1"/>
    </row>
    <row r="414" spans="1:64" ht="13">
      <c r="A414" s="28" t="s">
        <v>360</v>
      </c>
      <c r="B414" s="62" t="str">
        <f>INDEX([1]Sheet2!$B:$B,MATCH(C414,[1]Sheet2!$A:$A,0))</f>
        <v>E05000218</v>
      </c>
      <c r="C414" s="28" t="s">
        <v>592</v>
      </c>
      <c r="D414" s="49"/>
      <c r="E414" s="30">
        <v>3</v>
      </c>
      <c r="F414" s="31">
        <v>2</v>
      </c>
      <c r="G414" s="31">
        <v>1</v>
      </c>
      <c r="H414" s="38"/>
      <c r="I414" s="38"/>
      <c r="J414" s="32"/>
      <c r="K414" s="38"/>
      <c r="L414" s="32"/>
      <c r="M414" s="10"/>
      <c r="N414" s="31">
        <v>1</v>
      </c>
      <c r="O414" s="31">
        <v>2</v>
      </c>
      <c r="P414" s="32"/>
      <c r="Q414" s="38"/>
      <c r="R414" s="32"/>
      <c r="S414" s="38"/>
      <c r="T414" s="32"/>
      <c r="U414" s="1"/>
      <c r="V414" s="28">
        <v>2195</v>
      </c>
      <c r="W414" s="28">
        <v>2176</v>
      </c>
      <c r="X414" s="28">
        <v>322</v>
      </c>
      <c r="Y414" s="33"/>
      <c r="Z414" s="28">
        <v>406</v>
      </c>
      <c r="AA414" s="33"/>
      <c r="AB414" s="28">
        <v>102</v>
      </c>
      <c r="AC414" s="1"/>
      <c r="AD414" s="35">
        <f t="shared" ref="AD414:AJ414" si="1106">(V414/SUM($V414:$AB414))*100</f>
        <v>42.203422418765626</v>
      </c>
      <c r="AE414" s="35">
        <f t="shared" si="1106"/>
        <v>41.838108056143049</v>
      </c>
      <c r="AF414" s="35">
        <f t="shared" si="1106"/>
        <v>6.1911170928667563</v>
      </c>
      <c r="AG414" s="35">
        <f t="shared" si="1106"/>
        <v>0</v>
      </c>
      <c r="AH414" s="35">
        <f t="shared" si="1106"/>
        <v>7.8061911170928671</v>
      </c>
      <c r="AI414" s="35">
        <f t="shared" si="1106"/>
        <v>0</v>
      </c>
      <c r="AJ414" s="35">
        <f t="shared" si="1106"/>
        <v>1.9611613151317056</v>
      </c>
      <c r="AK414" s="1"/>
      <c r="AL414" s="43">
        <f t="shared" ref="AL414:AR414" si="1107">AD414-BE414</f>
        <v>8.9542641696073773</v>
      </c>
      <c r="AM414" s="44">
        <f t="shared" si="1107"/>
        <v>9.0771652952002881</v>
      </c>
      <c r="AN414" s="45">
        <f t="shared" si="1107"/>
        <v>2.706268608018271</v>
      </c>
      <c r="AO414" s="46">
        <f t="shared" si="1107"/>
        <v>-20.555555555555554</v>
      </c>
      <c r="AP414" s="47">
        <f t="shared" si="1107"/>
        <v>-2.1433038324020828</v>
      </c>
      <c r="AQ414" s="48">
        <f t="shared" si="1107"/>
        <v>0</v>
      </c>
      <c r="AR414" s="48">
        <f t="shared" si="1107"/>
        <v>1.9611613151317056</v>
      </c>
      <c r="AS414" s="1"/>
      <c r="AT414" s="1"/>
      <c r="AU414" s="1"/>
      <c r="AV414" s="1"/>
      <c r="AW414" s="36">
        <v>1975</v>
      </c>
      <c r="AX414" s="36">
        <v>1946</v>
      </c>
      <c r="AY414" s="36">
        <v>207</v>
      </c>
      <c r="AZ414" s="36">
        <v>1221</v>
      </c>
      <c r="BA414" s="36">
        <v>591</v>
      </c>
      <c r="BB414" s="36">
        <v>0</v>
      </c>
      <c r="BC414" s="1"/>
      <c r="BD414" s="1"/>
      <c r="BE414" s="35">
        <f t="shared" ref="BE414:BK414" si="1108">(AW414/SUM($AW414:$BC414))*100</f>
        <v>33.249158249158249</v>
      </c>
      <c r="BF414" s="35">
        <f t="shared" si="1108"/>
        <v>32.760942760942761</v>
      </c>
      <c r="BG414" s="35">
        <f t="shared" si="1108"/>
        <v>3.4848484848484853</v>
      </c>
      <c r="BH414" s="35">
        <f t="shared" si="1108"/>
        <v>20.555555555555554</v>
      </c>
      <c r="BI414" s="35">
        <f t="shared" si="1108"/>
        <v>9.9494949494949498</v>
      </c>
      <c r="BJ414" s="35">
        <f t="shared" si="1108"/>
        <v>0</v>
      </c>
      <c r="BK414" s="35">
        <f t="shared" si="1108"/>
        <v>0</v>
      </c>
      <c r="BL414" s="1"/>
    </row>
    <row r="415" spans="1:64" ht="13">
      <c r="A415" s="28" t="s">
        <v>360</v>
      </c>
      <c r="B415" s="62" t="str">
        <f>INDEX([1]Sheet2!$B:$B,MATCH(C415,[1]Sheet2!$A:$A,0))</f>
        <v>E05000219</v>
      </c>
      <c r="C415" s="28" t="s">
        <v>593</v>
      </c>
      <c r="D415" s="49"/>
      <c r="E415" s="30">
        <v>3</v>
      </c>
      <c r="F415" s="31">
        <v>3</v>
      </c>
      <c r="G415" s="38"/>
      <c r="H415" s="38"/>
      <c r="I415" s="38"/>
      <c r="J415" s="32"/>
      <c r="K415" s="38"/>
      <c r="L415" s="32"/>
      <c r="M415" s="10"/>
      <c r="N415" s="31">
        <v>3</v>
      </c>
      <c r="O415" s="38"/>
      <c r="P415" s="32"/>
      <c r="Q415" s="38"/>
      <c r="R415" s="32"/>
      <c r="S415" s="38"/>
      <c r="T415" s="32"/>
      <c r="U415" s="1"/>
      <c r="V415" s="28">
        <v>1973</v>
      </c>
      <c r="W415" s="28">
        <v>1459</v>
      </c>
      <c r="X415" s="28">
        <v>243</v>
      </c>
      <c r="Y415" s="33"/>
      <c r="Z415" s="28">
        <v>354</v>
      </c>
      <c r="AA415" s="33"/>
      <c r="AB415" s="33"/>
      <c r="AC415" s="1"/>
      <c r="AD415" s="35">
        <f t="shared" ref="AD415:AJ415" si="1109">(V415/SUM($V415:$AB415))*100</f>
        <v>48.969967733929018</v>
      </c>
      <c r="AE415" s="35">
        <f t="shared" si="1109"/>
        <v>36.212459667411267</v>
      </c>
      <c r="AF415" s="35">
        <f t="shared" si="1109"/>
        <v>6.0312732688011916</v>
      </c>
      <c r="AG415" s="35">
        <f t="shared" si="1109"/>
        <v>0</v>
      </c>
      <c r="AH415" s="35">
        <f t="shared" si="1109"/>
        <v>8.7862993298585259</v>
      </c>
      <c r="AI415" s="35">
        <f t="shared" si="1109"/>
        <v>0</v>
      </c>
      <c r="AJ415" s="35">
        <f t="shared" si="1109"/>
        <v>0</v>
      </c>
      <c r="AK415" s="1"/>
      <c r="AL415" s="43">
        <f t="shared" ref="AL415:AR415" si="1110">AD415-BE415</f>
        <v>18.848965141016315</v>
      </c>
      <c r="AM415" s="44">
        <f t="shared" si="1110"/>
        <v>12.119979114256555</v>
      </c>
      <c r="AN415" s="45">
        <f t="shared" si="1110"/>
        <v>1.5368912463292812</v>
      </c>
      <c r="AO415" s="46">
        <f t="shared" si="1110"/>
        <v>-23.098530682800344</v>
      </c>
      <c r="AP415" s="47">
        <f t="shared" si="1110"/>
        <v>0.10004176719646907</v>
      </c>
      <c r="AQ415" s="48">
        <f t="shared" si="1110"/>
        <v>-9.5073465859982722</v>
      </c>
      <c r="AR415" s="48">
        <f t="shared" si="1110"/>
        <v>0</v>
      </c>
      <c r="AS415" s="1"/>
      <c r="AT415" s="1"/>
      <c r="AU415" s="1"/>
      <c r="AV415" s="1"/>
      <c r="AW415" s="36">
        <v>1394</v>
      </c>
      <c r="AX415" s="36">
        <v>1115</v>
      </c>
      <c r="AY415" s="36">
        <v>208</v>
      </c>
      <c r="AZ415" s="36">
        <v>1069</v>
      </c>
      <c r="BA415" s="36">
        <v>402</v>
      </c>
      <c r="BB415" s="36">
        <v>440</v>
      </c>
      <c r="BC415" s="1"/>
      <c r="BD415" s="1"/>
      <c r="BE415" s="35">
        <f t="shared" ref="BE415:BK415" si="1111">(AW415/SUM($AW415:$BC415))*100</f>
        <v>30.121002592912703</v>
      </c>
      <c r="BF415" s="35">
        <f t="shared" si="1111"/>
        <v>24.092480553154711</v>
      </c>
      <c r="BG415" s="35">
        <f t="shared" si="1111"/>
        <v>4.4943820224719104</v>
      </c>
      <c r="BH415" s="35">
        <f t="shared" si="1111"/>
        <v>23.098530682800344</v>
      </c>
      <c r="BI415" s="35">
        <f t="shared" si="1111"/>
        <v>8.6862575626620568</v>
      </c>
      <c r="BJ415" s="35">
        <f t="shared" si="1111"/>
        <v>9.5073465859982722</v>
      </c>
      <c r="BK415" s="35">
        <f t="shared" si="1111"/>
        <v>0</v>
      </c>
      <c r="BL415" s="1"/>
    </row>
    <row r="416" spans="1:64" ht="13">
      <c r="A416" s="28" t="s">
        <v>360</v>
      </c>
      <c r="B416" s="62" t="str">
        <f>INDEX([1]Sheet2!$B:$B,MATCH(C416,[1]Sheet2!$A:$A,0))</f>
        <v>E05000220</v>
      </c>
      <c r="C416" s="28" t="s">
        <v>594</v>
      </c>
      <c r="D416" s="49"/>
      <c r="E416" s="30">
        <v>3</v>
      </c>
      <c r="F416" s="38"/>
      <c r="G416" s="31">
        <v>3</v>
      </c>
      <c r="H416" s="38"/>
      <c r="I416" s="38"/>
      <c r="J416" s="32"/>
      <c r="K416" s="38"/>
      <c r="L416" s="32"/>
      <c r="M416" s="10"/>
      <c r="N416" s="38"/>
      <c r="O416" s="31">
        <v>3</v>
      </c>
      <c r="P416" s="32"/>
      <c r="Q416" s="38"/>
      <c r="R416" s="32"/>
      <c r="S416" s="38"/>
      <c r="T416" s="32"/>
      <c r="U416" s="1"/>
      <c r="V416" s="28">
        <v>698</v>
      </c>
      <c r="W416" s="28">
        <v>1664</v>
      </c>
      <c r="X416" s="28">
        <v>278</v>
      </c>
      <c r="Y416" s="33"/>
      <c r="Z416" s="28">
        <v>324</v>
      </c>
      <c r="AA416" s="33"/>
      <c r="AB416" s="33"/>
      <c r="AC416" s="1"/>
      <c r="AD416" s="35">
        <f t="shared" ref="AD416:AJ416" si="1112">(V416/SUM($V416:$AB416))*100</f>
        <v>23.549257759784076</v>
      </c>
      <c r="AE416" s="35">
        <f t="shared" si="1112"/>
        <v>56.140350877192979</v>
      </c>
      <c r="AF416" s="35">
        <f t="shared" si="1112"/>
        <v>9.3792172739541151</v>
      </c>
      <c r="AG416" s="35">
        <f t="shared" si="1112"/>
        <v>0</v>
      </c>
      <c r="AH416" s="35">
        <f t="shared" si="1112"/>
        <v>10.931174089068826</v>
      </c>
      <c r="AI416" s="35">
        <f t="shared" si="1112"/>
        <v>0</v>
      </c>
      <c r="AJ416" s="35">
        <f t="shared" si="1112"/>
        <v>0</v>
      </c>
      <c r="AK416" s="1"/>
      <c r="AL416" s="43">
        <f t="shared" ref="AL416:AR416" si="1113">AD416-BE416</f>
        <v>9.9429964714035819</v>
      </c>
      <c r="AM416" s="44">
        <f t="shared" si="1113"/>
        <v>11.618978210124951</v>
      </c>
      <c r="AN416" s="45">
        <f t="shared" si="1113"/>
        <v>4.6230462926175706</v>
      </c>
      <c r="AO416" s="46">
        <f t="shared" si="1113"/>
        <v>-25.767609873570141</v>
      </c>
      <c r="AP416" s="47">
        <f t="shared" si="1113"/>
        <v>-0.41741110057596664</v>
      </c>
      <c r="AQ416" s="48">
        <f t="shared" si="1113"/>
        <v>0</v>
      </c>
      <c r="AR416" s="48">
        <f t="shared" si="1113"/>
        <v>0</v>
      </c>
      <c r="AS416" s="1"/>
      <c r="AT416" s="1"/>
      <c r="AU416" s="1"/>
      <c r="AV416" s="1"/>
      <c r="AW416" s="36">
        <v>452</v>
      </c>
      <c r="AX416" s="36">
        <v>1479</v>
      </c>
      <c r="AY416" s="36">
        <v>158</v>
      </c>
      <c r="AZ416" s="36">
        <v>856</v>
      </c>
      <c r="BA416" s="36">
        <v>377</v>
      </c>
      <c r="BB416" s="36">
        <v>0</v>
      </c>
      <c r="BC416" s="1"/>
      <c r="BD416" s="1"/>
      <c r="BE416" s="35">
        <f t="shared" ref="BE416:BK416" si="1114">(AW416/SUM($AW416:$BC416))*100</f>
        <v>13.606261288380495</v>
      </c>
      <c r="BF416" s="35">
        <f t="shared" si="1114"/>
        <v>44.521372667068029</v>
      </c>
      <c r="BG416" s="35">
        <f t="shared" si="1114"/>
        <v>4.7561709813365445</v>
      </c>
      <c r="BH416" s="35">
        <f t="shared" si="1114"/>
        <v>25.767609873570141</v>
      </c>
      <c r="BI416" s="35">
        <f t="shared" si="1114"/>
        <v>11.348585189644792</v>
      </c>
      <c r="BJ416" s="35">
        <f t="shared" si="1114"/>
        <v>0</v>
      </c>
      <c r="BK416" s="35">
        <f t="shared" si="1114"/>
        <v>0</v>
      </c>
      <c r="BL416" s="1"/>
    </row>
    <row r="417" spans="1:64" ht="13">
      <c r="A417" s="28" t="s">
        <v>360</v>
      </c>
      <c r="B417" s="62" t="str">
        <f>INDEX([1]Sheet2!$B:$B,MATCH(C417,[1]Sheet2!$A:$A,0))</f>
        <v>E05000221</v>
      </c>
      <c r="C417" s="28" t="s">
        <v>595</v>
      </c>
      <c r="D417" s="49"/>
      <c r="E417" s="30">
        <v>3</v>
      </c>
      <c r="F417" s="38"/>
      <c r="G417" s="31">
        <v>3</v>
      </c>
      <c r="H417" s="38"/>
      <c r="I417" s="38"/>
      <c r="J417" s="32"/>
      <c r="K417" s="38"/>
      <c r="L417" s="32"/>
      <c r="M417" s="10"/>
      <c r="N417" s="38"/>
      <c r="O417" s="31">
        <v>3</v>
      </c>
      <c r="P417" s="32"/>
      <c r="Q417" s="38"/>
      <c r="R417" s="32"/>
      <c r="S417" s="38"/>
      <c r="T417" s="32"/>
      <c r="U417" s="1"/>
      <c r="V417" s="28">
        <v>458</v>
      </c>
      <c r="W417" s="28">
        <v>2386</v>
      </c>
      <c r="X417" s="28">
        <v>169</v>
      </c>
      <c r="Y417" s="33"/>
      <c r="Z417" s="28">
        <v>406</v>
      </c>
      <c r="AA417" s="33"/>
      <c r="AB417" s="28">
        <v>547</v>
      </c>
      <c r="AC417" s="1"/>
      <c r="AD417" s="35">
        <f t="shared" ref="AD417:AJ417" si="1115">(V417/SUM($V417:$AB417))*100</f>
        <v>11.548159354513365</v>
      </c>
      <c r="AE417" s="35">
        <f t="shared" si="1115"/>
        <v>60.161371659102372</v>
      </c>
      <c r="AF417" s="35">
        <f t="shared" si="1115"/>
        <v>4.2612203731719616</v>
      </c>
      <c r="AG417" s="35">
        <f t="shared" si="1115"/>
        <v>0</v>
      </c>
      <c r="AH417" s="35">
        <f t="shared" si="1115"/>
        <v>10.237014624306607</v>
      </c>
      <c r="AI417" s="35">
        <f t="shared" si="1115"/>
        <v>0</v>
      </c>
      <c r="AJ417" s="35">
        <f t="shared" si="1115"/>
        <v>13.792233988905696</v>
      </c>
      <c r="AK417" s="1"/>
      <c r="AL417" s="43">
        <f t="shared" ref="AL417:AR417" si="1116">AD417-BE417</f>
        <v>-2.5178998709991642</v>
      </c>
      <c r="AM417" s="44">
        <f t="shared" si="1116"/>
        <v>-2.8226830106015015</v>
      </c>
      <c r="AN417" s="45">
        <f t="shared" si="1116"/>
        <v>-2.515545002682253</v>
      </c>
      <c r="AO417" s="46">
        <f t="shared" si="1116"/>
        <v>0</v>
      </c>
      <c r="AP417" s="47">
        <f t="shared" si="1116"/>
        <v>-5.9361061046227803</v>
      </c>
      <c r="AQ417" s="48">
        <f t="shared" si="1116"/>
        <v>0</v>
      </c>
      <c r="AR417" s="48">
        <f t="shared" si="1116"/>
        <v>13.792233988905696</v>
      </c>
      <c r="AS417" s="1"/>
      <c r="AT417" s="1"/>
      <c r="AU417" s="1"/>
      <c r="AV417" s="1"/>
      <c r="AW417" s="36">
        <v>494</v>
      </c>
      <c r="AX417" s="36">
        <v>2212</v>
      </c>
      <c r="AY417" s="36">
        <v>238</v>
      </c>
      <c r="AZ417" s="36">
        <v>0</v>
      </c>
      <c r="BA417" s="36">
        <v>568</v>
      </c>
      <c r="BB417" s="36">
        <v>0</v>
      </c>
      <c r="BC417" s="1"/>
      <c r="BD417" s="1"/>
      <c r="BE417" s="35">
        <f t="shared" ref="BE417:BK417" si="1117">(AW417/SUM($AW417:$BC417))*100</f>
        <v>14.066059225512529</v>
      </c>
      <c r="BF417" s="35">
        <f t="shared" si="1117"/>
        <v>62.984054669703873</v>
      </c>
      <c r="BG417" s="35">
        <f t="shared" si="1117"/>
        <v>6.7767653758542146</v>
      </c>
      <c r="BH417" s="35">
        <f t="shared" si="1117"/>
        <v>0</v>
      </c>
      <c r="BI417" s="35">
        <f t="shared" si="1117"/>
        <v>16.173120728929387</v>
      </c>
      <c r="BJ417" s="35">
        <f t="shared" si="1117"/>
        <v>0</v>
      </c>
      <c r="BK417" s="35">
        <f t="shared" si="1117"/>
        <v>0</v>
      </c>
      <c r="BL417" s="1"/>
    </row>
    <row r="418" spans="1:64" ht="13">
      <c r="A418" s="28" t="s">
        <v>360</v>
      </c>
      <c r="B418" s="62" t="str">
        <f>INDEX([1]Sheet2!$B:$B,MATCH(C418,[1]Sheet2!$A:$A,0))</f>
        <v>E05000222</v>
      </c>
      <c r="C418" s="28" t="s">
        <v>596</v>
      </c>
      <c r="D418" s="49"/>
      <c r="E418" s="30">
        <v>3</v>
      </c>
      <c r="F418" s="38"/>
      <c r="G418" s="31">
        <v>3</v>
      </c>
      <c r="H418" s="38"/>
      <c r="I418" s="38"/>
      <c r="J418" s="32"/>
      <c r="K418" s="38"/>
      <c r="L418" s="32"/>
      <c r="M418" s="10"/>
      <c r="N418" s="38"/>
      <c r="O418" s="31">
        <v>3</v>
      </c>
      <c r="P418" s="32"/>
      <c r="Q418" s="38"/>
      <c r="R418" s="32"/>
      <c r="S418" s="38"/>
      <c r="T418" s="32"/>
      <c r="U418" s="1"/>
      <c r="V418" s="28">
        <v>783</v>
      </c>
      <c r="W418" s="28">
        <v>2652</v>
      </c>
      <c r="X418" s="28">
        <v>1232</v>
      </c>
      <c r="Y418" s="33"/>
      <c r="Z418" s="28">
        <v>608</v>
      </c>
      <c r="AA418" s="33"/>
      <c r="AB418" s="33"/>
      <c r="AC418" s="1"/>
      <c r="AD418" s="35">
        <f t="shared" ref="AD418:AJ418" si="1118">(V418/SUM($V418:$AB418))*100</f>
        <v>14.843601895734599</v>
      </c>
      <c r="AE418" s="35">
        <f t="shared" si="1118"/>
        <v>50.274881516587676</v>
      </c>
      <c r="AF418" s="35">
        <f t="shared" si="1118"/>
        <v>23.355450236966824</v>
      </c>
      <c r="AG418" s="35">
        <f t="shared" si="1118"/>
        <v>0</v>
      </c>
      <c r="AH418" s="35">
        <f t="shared" si="1118"/>
        <v>11.5260663507109</v>
      </c>
      <c r="AI418" s="35">
        <f t="shared" si="1118"/>
        <v>0</v>
      </c>
      <c r="AJ418" s="35">
        <f t="shared" si="1118"/>
        <v>0</v>
      </c>
      <c r="AK418" s="1"/>
      <c r="AL418" s="43">
        <f t="shared" ref="AL418:AR418" si="1119">AD418-BE418</f>
        <v>-3.5660457394641956</v>
      </c>
      <c r="AM418" s="44">
        <f t="shared" si="1119"/>
        <v>5.8186585364758514E-2</v>
      </c>
      <c r="AN418" s="45">
        <f t="shared" si="1119"/>
        <v>12.859878350778772</v>
      </c>
      <c r="AO418" s="46">
        <f t="shared" si="1119"/>
        <v>0</v>
      </c>
      <c r="AP418" s="47">
        <f t="shared" si="1119"/>
        <v>-9.3520191966793416</v>
      </c>
      <c r="AQ418" s="48">
        <f t="shared" si="1119"/>
        <v>0</v>
      </c>
      <c r="AR418" s="48">
        <f t="shared" si="1119"/>
        <v>0</v>
      </c>
      <c r="AS418" s="1"/>
      <c r="AT418" s="1"/>
      <c r="AU418" s="1"/>
      <c r="AV418" s="1"/>
      <c r="AW418" s="36">
        <v>977</v>
      </c>
      <c r="AX418" s="36">
        <v>2665</v>
      </c>
      <c r="AY418" s="36">
        <v>557</v>
      </c>
      <c r="AZ418" s="36">
        <v>0</v>
      </c>
      <c r="BA418" s="36">
        <v>1108</v>
      </c>
      <c r="BB418" s="36">
        <v>0</v>
      </c>
      <c r="BC418" s="1"/>
      <c r="BD418" s="1"/>
      <c r="BE418" s="35">
        <f t="shared" ref="BE418:BK418" si="1120">(AW418/SUM($AW418:$BC418))*100</f>
        <v>18.409647635198795</v>
      </c>
      <c r="BF418" s="35">
        <f t="shared" si="1120"/>
        <v>50.216694931222918</v>
      </c>
      <c r="BG418" s="35">
        <f t="shared" si="1120"/>
        <v>10.495571886188053</v>
      </c>
      <c r="BH418" s="35">
        <f t="shared" si="1120"/>
        <v>0</v>
      </c>
      <c r="BI418" s="35">
        <f t="shared" si="1120"/>
        <v>20.878085547390242</v>
      </c>
      <c r="BJ418" s="35">
        <f t="shared" si="1120"/>
        <v>0</v>
      </c>
      <c r="BK418" s="35">
        <f t="shared" si="1120"/>
        <v>0</v>
      </c>
      <c r="BL418" s="1"/>
    </row>
    <row r="419" spans="1:64" ht="13">
      <c r="A419" s="28" t="s">
        <v>360</v>
      </c>
      <c r="B419" s="62" t="str">
        <f>INDEX([1]Sheet2!$B:$B,MATCH(C419,[1]Sheet2!$A:$A,0))</f>
        <v>E05000223</v>
      </c>
      <c r="C419" s="28" t="s">
        <v>597</v>
      </c>
      <c r="D419" s="49"/>
      <c r="E419" s="30">
        <v>3</v>
      </c>
      <c r="F419" s="38"/>
      <c r="G419" s="31">
        <v>3</v>
      </c>
      <c r="H419" s="38"/>
      <c r="I419" s="38"/>
      <c r="J419" s="32"/>
      <c r="K419" s="38"/>
      <c r="L419" s="32"/>
      <c r="M419" s="10"/>
      <c r="N419" s="38"/>
      <c r="O419" s="31">
        <v>3</v>
      </c>
      <c r="P419" s="32"/>
      <c r="Q419" s="38"/>
      <c r="R419" s="32"/>
      <c r="S419" s="38"/>
      <c r="T419" s="32"/>
      <c r="U419" s="1"/>
      <c r="V419" s="28">
        <v>964</v>
      </c>
      <c r="W419" s="28">
        <v>2024</v>
      </c>
      <c r="X419" s="28">
        <v>344</v>
      </c>
      <c r="Y419" s="28">
        <v>234</v>
      </c>
      <c r="Z419" s="28">
        <v>462</v>
      </c>
      <c r="AA419" s="33"/>
      <c r="AB419" s="33"/>
      <c r="AC419" s="1"/>
      <c r="AD419" s="35">
        <f t="shared" ref="AD419:AJ419" si="1121">(V419/SUM($V419:$AB419))*100</f>
        <v>23.932472691161866</v>
      </c>
      <c r="AE419" s="35">
        <f t="shared" si="1121"/>
        <v>50.248262164846082</v>
      </c>
      <c r="AF419" s="35">
        <f t="shared" si="1121"/>
        <v>8.5402184707050655</v>
      </c>
      <c r="AG419" s="35">
        <f t="shared" si="1121"/>
        <v>5.8093346573982121</v>
      </c>
      <c r="AH419" s="35">
        <f t="shared" si="1121"/>
        <v>11.46971201588878</v>
      </c>
      <c r="AI419" s="35">
        <f t="shared" si="1121"/>
        <v>0</v>
      </c>
      <c r="AJ419" s="35">
        <f t="shared" si="1121"/>
        <v>0</v>
      </c>
      <c r="AK419" s="1"/>
      <c r="AL419" s="43">
        <f t="shared" ref="AL419:AR419" si="1122">AD419-BE419</f>
        <v>6.2961505373859161</v>
      </c>
      <c r="AM419" s="44">
        <f t="shared" si="1122"/>
        <v>9.864963054647589</v>
      </c>
      <c r="AN419" s="45">
        <f t="shared" si="1122"/>
        <v>1.6727760796487114</v>
      </c>
      <c r="AO419" s="46">
        <f t="shared" si="1122"/>
        <v>-15.84250198417149</v>
      </c>
      <c r="AP419" s="47">
        <f t="shared" si="1122"/>
        <v>-1.9913876875107182</v>
      </c>
      <c r="AQ419" s="48">
        <f t="shared" si="1122"/>
        <v>0</v>
      </c>
      <c r="AR419" s="48">
        <f t="shared" si="1122"/>
        <v>0</v>
      </c>
      <c r="AS419" s="1"/>
      <c r="AT419" s="1"/>
      <c r="AU419" s="1"/>
      <c r="AV419" s="1"/>
      <c r="AW419" s="36">
        <v>773</v>
      </c>
      <c r="AX419" s="36">
        <v>1770</v>
      </c>
      <c r="AY419" s="36">
        <v>301</v>
      </c>
      <c r="AZ419" s="36">
        <v>949</v>
      </c>
      <c r="BA419" s="36">
        <v>590</v>
      </c>
      <c r="BB419" s="36">
        <v>0</v>
      </c>
      <c r="BC419" s="1"/>
      <c r="BD419" s="1"/>
      <c r="BE419" s="35">
        <f t="shared" ref="BE419:BK419" si="1123">(AW419/SUM($AW419:$BC419))*100</f>
        <v>17.63632215377595</v>
      </c>
      <c r="BF419" s="35">
        <f t="shared" si="1123"/>
        <v>40.383299110198493</v>
      </c>
      <c r="BG419" s="35">
        <f t="shared" si="1123"/>
        <v>6.867442391056354</v>
      </c>
      <c r="BH419" s="35">
        <f t="shared" si="1123"/>
        <v>21.651836641569702</v>
      </c>
      <c r="BI419" s="35">
        <f t="shared" si="1123"/>
        <v>13.461099703399498</v>
      </c>
      <c r="BJ419" s="35">
        <f t="shared" si="1123"/>
        <v>0</v>
      </c>
      <c r="BK419" s="35">
        <f t="shared" si="1123"/>
        <v>0</v>
      </c>
      <c r="BL419" s="1"/>
    </row>
    <row r="420" spans="1:64" ht="13">
      <c r="A420" s="28" t="s">
        <v>360</v>
      </c>
      <c r="B420" s="62" t="str">
        <f>INDEX([1]Sheet2!$B:$B,MATCH(C420,[1]Sheet2!$A:$A,0))</f>
        <v>E05000224</v>
      </c>
      <c r="C420" s="28" t="s">
        <v>598</v>
      </c>
      <c r="D420" s="49"/>
      <c r="E420" s="30">
        <v>3</v>
      </c>
      <c r="F420" s="38"/>
      <c r="G420" s="31">
        <v>3</v>
      </c>
      <c r="H420" s="38"/>
      <c r="I420" s="38"/>
      <c r="J420" s="32"/>
      <c r="K420" s="38"/>
      <c r="L420" s="32"/>
      <c r="M420" s="10"/>
      <c r="N420" s="38"/>
      <c r="O420" s="31">
        <v>3</v>
      </c>
      <c r="P420" s="32"/>
      <c r="Q420" s="38"/>
      <c r="R420" s="32"/>
      <c r="S420" s="38"/>
      <c r="T420" s="32"/>
      <c r="U420" s="1"/>
      <c r="V420" s="28">
        <v>850</v>
      </c>
      <c r="W420" s="28">
        <v>2049</v>
      </c>
      <c r="X420" s="28">
        <v>402</v>
      </c>
      <c r="Y420" s="28">
        <v>221</v>
      </c>
      <c r="Z420" s="28">
        <v>327</v>
      </c>
      <c r="AA420" s="33"/>
      <c r="AB420" s="33"/>
      <c r="AC420" s="1"/>
      <c r="AD420" s="35">
        <f t="shared" ref="AD420:AJ420" si="1124">(V420/SUM($V420:$AB420))*100</f>
        <v>22.08365809301117</v>
      </c>
      <c r="AE420" s="35">
        <f t="shared" si="1124"/>
        <v>53.234606391270454</v>
      </c>
      <c r="AF420" s="35">
        <f t="shared" si="1124"/>
        <v>10.44427123928293</v>
      </c>
      <c r="AG420" s="35">
        <f t="shared" si="1124"/>
        <v>5.7417511041829048</v>
      </c>
      <c r="AH420" s="35">
        <f t="shared" si="1124"/>
        <v>8.4957131722525343</v>
      </c>
      <c r="AI420" s="35">
        <f t="shared" si="1124"/>
        <v>0</v>
      </c>
      <c r="AJ420" s="35">
        <f t="shared" si="1124"/>
        <v>0</v>
      </c>
      <c r="AK420" s="1"/>
      <c r="AL420" s="43">
        <f t="shared" ref="AL420:AR420" si="1125">AD420-BE420</f>
        <v>-0.30831047966451663</v>
      </c>
      <c r="AM420" s="44">
        <f t="shared" si="1125"/>
        <v>15.936483300916898</v>
      </c>
      <c r="AN420" s="45">
        <f t="shared" si="1125"/>
        <v>2.4564929765155794</v>
      </c>
      <c r="AO420" s="46">
        <f t="shared" si="1125"/>
        <v>-14.184045491190295</v>
      </c>
      <c r="AP420" s="47">
        <f t="shared" si="1125"/>
        <v>-3.9006203065776717</v>
      </c>
      <c r="AQ420" s="48">
        <f t="shared" si="1125"/>
        <v>0</v>
      </c>
      <c r="AR420" s="48">
        <f t="shared" si="1125"/>
        <v>0</v>
      </c>
      <c r="AS420" s="1"/>
      <c r="AT420" s="1"/>
      <c r="AU420" s="1"/>
      <c r="AV420" s="1"/>
      <c r="AW420" s="36">
        <v>1026</v>
      </c>
      <c r="AX420" s="36">
        <v>1709</v>
      </c>
      <c r="AY420" s="36">
        <v>366</v>
      </c>
      <c r="AZ420" s="36">
        <v>913</v>
      </c>
      <c r="BA420" s="36">
        <v>568</v>
      </c>
      <c r="BB420" s="36">
        <v>0</v>
      </c>
      <c r="BC420" s="1"/>
      <c r="BD420" s="1"/>
      <c r="BE420" s="35">
        <f t="shared" ref="BE420:BK420" si="1126">(AW420/SUM($AW420:$BC420))*100</f>
        <v>22.391968572675687</v>
      </c>
      <c r="BF420" s="35">
        <f t="shared" si="1126"/>
        <v>37.298123090353556</v>
      </c>
      <c r="BG420" s="35">
        <f t="shared" si="1126"/>
        <v>7.9877782627673506</v>
      </c>
      <c r="BH420" s="35">
        <f t="shared" si="1126"/>
        <v>19.9257965953732</v>
      </c>
      <c r="BI420" s="35">
        <f t="shared" si="1126"/>
        <v>12.396333478830206</v>
      </c>
      <c r="BJ420" s="35">
        <f t="shared" si="1126"/>
        <v>0</v>
      </c>
      <c r="BK420" s="35">
        <f t="shared" si="1126"/>
        <v>0</v>
      </c>
      <c r="BL420" s="1"/>
    </row>
    <row r="421" spans="1:64" ht="13">
      <c r="A421" s="28" t="s">
        <v>360</v>
      </c>
      <c r="B421" s="62" t="str">
        <f>INDEX([1]Sheet2!$B:$B,MATCH(C421,[1]Sheet2!$A:$A,0))</f>
        <v>E05000225</v>
      </c>
      <c r="C421" s="28" t="s">
        <v>599</v>
      </c>
      <c r="D421" s="49"/>
      <c r="E421" s="30">
        <v>3</v>
      </c>
      <c r="F421" s="38"/>
      <c r="G421" s="31">
        <v>3</v>
      </c>
      <c r="H421" s="38"/>
      <c r="I421" s="38"/>
      <c r="J421" s="32"/>
      <c r="K421" s="38"/>
      <c r="L421" s="32"/>
      <c r="M421" s="10"/>
      <c r="N421" s="38"/>
      <c r="O421" s="31">
        <v>3</v>
      </c>
      <c r="P421" s="32"/>
      <c r="Q421" s="38"/>
      <c r="R421" s="32"/>
      <c r="S421" s="38"/>
      <c r="T421" s="32"/>
      <c r="U421" s="1"/>
      <c r="V421" s="28">
        <v>790</v>
      </c>
      <c r="W421" s="28">
        <v>2470</v>
      </c>
      <c r="X421" s="28">
        <v>396</v>
      </c>
      <c r="Y421" s="33"/>
      <c r="Z421" s="28">
        <v>1708</v>
      </c>
      <c r="AA421" s="33"/>
      <c r="AB421" s="33"/>
      <c r="AC421" s="1"/>
      <c r="AD421" s="35">
        <f t="shared" ref="AD421:AJ421" si="1127">(V421/SUM($V421:$AB421))*100</f>
        <v>14.727815063385533</v>
      </c>
      <c r="AE421" s="35">
        <f t="shared" si="1127"/>
        <v>46.047725577926919</v>
      </c>
      <c r="AF421" s="35">
        <f t="shared" si="1127"/>
        <v>7.3825503355704702</v>
      </c>
      <c r="AG421" s="35">
        <f t="shared" si="1127"/>
        <v>0</v>
      </c>
      <c r="AH421" s="35">
        <f t="shared" si="1127"/>
        <v>31.841909023117076</v>
      </c>
      <c r="AI421" s="35">
        <f t="shared" si="1127"/>
        <v>0</v>
      </c>
      <c r="AJ421" s="35">
        <f t="shared" si="1127"/>
        <v>0</v>
      </c>
      <c r="AK421" s="1"/>
      <c r="AL421" s="43">
        <f t="shared" ref="AL421:AR421" si="1128">AD421-BE421</f>
        <v>-2.0021380302039251</v>
      </c>
      <c r="AM421" s="44">
        <f t="shared" si="1128"/>
        <v>3.0278461944111754</v>
      </c>
      <c r="AN421" s="45">
        <f t="shared" si="1128"/>
        <v>0.77098008763658576</v>
      </c>
      <c r="AO421" s="46">
        <f t="shared" si="1128"/>
        <v>-12.061648425284789</v>
      </c>
      <c r="AP421" s="47">
        <f t="shared" si="1128"/>
        <v>14.218500490617636</v>
      </c>
      <c r="AQ421" s="48">
        <f t="shared" si="1128"/>
        <v>-3.9535403171766808</v>
      </c>
      <c r="AR421" s="48">
        <f t="shared" si="1128"/>
        <v>0</v>
      </c>
      <c r="AS421" s="1"/>
      <c r="AT421" s="1"/>
      <c r="AU421" s="1"/>
      <c r="AV421" s="1"/>
      <c r="AW421" s="36">
        <v>749</v>
      </c>
      <c r="AX421" s="36">
        <v>1926</v>
      </c>
      <c r="AY421" s="36">
        <v>296</v>
      </c>
      <c r="AZ421" s="36">
        <v>540</v>
      </c>
      <c r="BA421" s="36">
        <v>789</v>
      </c>
      <c r="BB421" s="36">
        <v>177</v>
      </c>
      <c r="BC421" s="1"/>
      <c r="BD421" s="1"/>
      <c r="BE421" s="35">
        <f t="shared" ref="BE421:BK421" si="1129">(AW421/SUM($AW421:$BC421))*100</f>
        <v>16.729953093589458</v>
      </c>
      <c r="BF421" s="35">
        <f t="shared" si="1129"/>
        <v>43.019879383515743</v>
      </c>
      <c r="BG421" s="35">
        <f t="shared" si="1129"/>
        <v>6.6115702479338845</v>
      </c>
      <c r="BH421" s="35">
        <f t="shared" si="1129"/>
        <v>12.061648425284789</v>
      </c>
      <c r="BI421" s="35">
        <f t="shared" si="1129"/>
        <v>17.62340853249944</v>
      </c>
      <c r="BJ421" s="35">
        <f t="shared" si="1129"/>
        <v>3.9535403171766808</v>
      </c>
      <c r="BK421" s="35">
        <f t="shared" si="1129"/>
        <v>0</v>
      </c>
      <c r="BL421" s="1"/>
    </row>
    <row r="422" spans="1:64" ht="13">
      <c r="A422" s="28" t="s">
        <v>360</v>
      </c>
      <c r="B422" s="62" t="str">
        <f>INDEX([1]Sheet2!$B:$B,MATCH(C422,[1]Sheet2!$A:$A,0))</f>
        <v>E05000226</v>
      </c>
      <c r="C422" s="28" t="s">
        <v>600</v>
      </c>
      <c r="D422" s="49"/>
      <c r="E422" s="30">
        <v>3</v>
      </c>
      <c r="F422" s="38"/>
      <c r="G422" s="31">
        <v>3</v>
      </c>
      <c r="H422" s="38"/>
      <c r="I422" s="38"/>
      <c r="J422" s="32"/>
      <c r="K422" s="38"/>
      <c r="L422" s="32"/>
      <c r="M422" s="10"/>
      <c r="N422" s="38"/>
      <c r="O422" s="31">
        <v>3</v>
      </c>
      <c r="P422" s="32"/>
      <c r="Q422" s="38"/>
      <c r="R422" s="32"/>
      <c r="S422" s="38"/>
      <c r="T422" s="32"/>
      <c r="U422" s="1"/>
      <c r="V422" s="28">
        <v>419</v>
      </c>
      <c r="W422" s="28">
        <v>2312</v>
      </c>
      <c r="X422" s="28">
        <v>142</v>
      </c>
      <c r="Y422" s="33"/>
      <c r="Z422" s="28">
        <v>320</v>
      </c>
      <c r="AA422" s="33"/>
      <c r="AB422" s="28">
        <v>731</v>
      </c>
      <c r="AC422" s="1"/>
      <c r="AD422" s="35">
        <f t="shared" ref="AD422:AJ422" si="1130">(V422/SUM($V422:$AB422))*100</f>
        <v>10.677879714576962</v>
      </c>
      <c r="AE422" s="35">
        <f t="shared" si="1130"/>
        <v>58.91946992864424</v>
      </c>
      <c r="AF422" s="35">
        <f t="shared" si="1130"/>
        <v>3.6187563710499493</v>
      </c>
      <c r="AG422" s="35">
        <f t="shared" si="1130"/>
        <v>0</v>
      </c>
      <c r="AH422" s="35">
        <f t="shared" si="1130"/>
        <v>8.154943934760448</v>
      </c>
      <c r="AI422" s="35">
        <f t="shared" si="1130"/>
        <v>0</v>
      </c>
      <c r="AJ422" s="35">
        <f t="shared" si="1130"/>
        <v>18.628950050968399</v>
      </c>
      <c r="AK422" s="1"/>
      <c r="AL422" s="43">
        <f t="shared" ref="AL422:AR422" si="1131">AD422-BE422</f>
        <v>1.6124189049301059</v>
      </c>
      <c r="AM422" s="44">
        <f t="shared" si="1131"/>
        <v>6.3570237615469054</v>
      </c>
      <c r="AN422" s="45">
        <f t="shared" si="1131"/>
        <v>-3.6163857478130996</v>
      </c>
      <c r="AO422" s="46">
        <f t="shared" si="1131"/>
        <v>-19.896640826873384</v>
      </c>
      <c r="AP422" s="47">
        <f t="shared" si="1131"/>
        <v>-3.0853661427589323</v>
      </c>
      <c r="AQ422" s="48">
        <f t="shared" si="1131"/>
        <v>0</v>
      </c>
      <c r="AR422" s="48">
        <f t="shared" si="1131"/>
        <v>18.628950050968399</v>
      </c>
      <c r="AS422" s="1"/>
      <c r="AT422" s="1"/>
      <c r="AU422" s="1"/>
      <c r="AV422" s="1"/>
      <c r="AW422" s="36">
        <v>421</v>
      </c>
      <c r="AX422" s="36">
        <v>2441</v>
      </c>
      <c r="AY422" s="36">
        <v>336</v>
      </c>
      <c r="AZ422" s="36">
        <v>924</v>
      </c>
      <c r="BA422" s="36">
        <v>522</v>
      </c>
      <c r="BB422" s="36">
        <v>0</v>
      </c>
      <c r="BC422" s="1"/>
      <c r="BD422" s="1"/>
      <c r="BE422" s="35">
        <f t="shared" ref="BE422:BK422" si="1132">(AW422/SUM($AW422:$BC422))*100</f>
        <v>9.0654608096468561</v>
      </c>
      <c r="BF422" s="35">
        <f t="shared" si="1132"/>
        <v>52.562446167097335</v>
      </c>
      <c r="BG422" s="35">
        <f t="shared" si="1132"/>
        <v>7.2351421188630489</v>
      </c>
      <c r="BH422" s="35">
        <f t="shared" si="1132"/>
        <v>19.896640826873384</v>
      </c>
      <c r="BI422" s="35">
        <f t="shared" si="1132"/>
        <v>11.24031007751938</v>
      </c>
      <c r="BJ422" s="35">
        <f t="shared" si="1132"/>
        <v>0</v>
      </c>
      <c r="BK422" s="35">
        <f t="shared" si="1132"/>
        <v>0</v>
      </c>
      <c r="BL422" s="1"/>
    </row>
    <row r="423" spans="1:64" ht="13">
      <c r="A423" s="28" t="s">
        <v>360</v>
      </c>
      <c r="B423" s="62" t="str">
        <f>INDEX([1]Sheet2!$B:$B,MATCH(C423,[1]Sheet2!$A:$A,0))</f>
        <v>E05000227</v>
      </c>
      <c r="C423" s="28" t="s">
        <v>601</v>
      </c>
      <c r="D423" s="49"/>
      <c r="E423" s="30">
        <v>3</v>
      </c>
      <c r="F423" s="38"/>
      <c r="G423" s="31">
        <v>3</v>
      </c>
      <c r="H423" s="38"/>
      <c r="I423" s="38"/>
      <c r="J423" s="32"/>
      <c r="K423" s="38"/>
      <c r="L423" s="32"/>
      <c r="M423" s="10"/>
      <c r="N423" s="38"/>
      <c r="O423" s="31">
        <v>3</v>
      </c>
      <c r="P423" s="32"/>
      <c r="Q423" s="38"/>
      <c r="R423" s="32"/>
      <c r="S423" s="38"/>
      <c r="T423" s="32"/>
      <c r="U423" s="1"/>
      <c r="V423" s="28">
        <v>712</v>
      </c>
      <c r="W423" s="28">
        <v>2359</v>
      </c>
      <c r="X423" s="28">
        <v>193</v>
      </c>
      <c r="Y423" s="33"/>
      <c r="Z423" s="28">
        <v>491</v>
      </c>
      <c r="AA423" s="33"/>
      <c r="AB423" s="28">
        <v>572</v>
      </c>
      <c r="AC423" s="1"/>
      <c r="AD423" s="35">
        <f t="shared" ref="AD423:AJ423" si="1133">(V423/SUM($V423:$AB423))*100</f>
        <v>16.454818581003007</v>
      </c>
      <c r="AE423" s="35">
        <f t="shared" si="1133"/>
        <v>54.518141899699557</v>
      </c>
      <c r="AF423" s="35">
        <f t="shared" si="1133"/>
        <v>4.4603651490640166</v>
      </c>
      <c r="AG423" s="35">
        <f t="shared" si="1133"/>
        <v>0</v>
      </c>
      <c r="AH423" s="35">
        <f t="shared" si="1133"/>
        <v>11.347353824820892</v>
      </c>
      <c r="AI423" s="35">
        <f t="shared" si="1133"/>
        <v>0</v>
      </c>
      <c r="AJ423" s="35">
        <f t="shared" si="1133"/>
        <v>13.219320545412527</v>
      </c>
      <c r="AK423" s="1"/>
      <c r="AL423" s="43">
        <f t="shared" ref="AL423:AR423" si="1134">AD423-BE423</f>
        <v>-0.32782570880460682</v>
      </c>
      <c r="AM423" s="44">
        <f t="shared" si="1134"/>
        <v>13.032263880870246</v>
      </c>
      <c r="AN423" s="45">
        <f t="shared" si="1134"/>
        <v>-3.5216242082835061</v>
      </c>
      <c r="AO423" s="46">
        <f t="shared" si="1134"/>
        <v>-19.095374539500614</v>
      </c>
      <c r="AP423" s="47">
        <f t="shared" si="1134"/>
        <v>-3.3067599696940491</v>
      </c>
      <c r="AQ423" s="48">
        <f t="shared" si="1134"/>
        <v>0</v>
      </c>
      <c r="AR423" s="48">
        <f t="shared" si="1134"/>
        <v>13.219320545412527</v>
      </c>
      <c r="AS423" s="1"/>
      <c r="AT423" s="1"/>
      <c r="AU423" s="1"/>
      <c r="AV423" s="1"/>
      <c r="AW423" s="36">
        <v>820</v>
      </c>
      <c r="AX423" s="36">
        <v>2027</v>
      </c>
      <c r="AY423" s="36">
        <v>390</v>
      </c>
      <c r="AZ423" s="36">
        <v>933</v>
      </c>
      <c r="BA423" s="36">
        <v>716</v>
      </c>
      <c r="BB423" s="36">
        <v>0</v>
      </c>
      <c r="BC423" s="1"/>
      <c r="BD423" s="1"/>
      <c r="BE423" s="35">
        <f t="shared" ref="BE423:BK423" si="1135">(AW423/SUM($AW423:$BC423))*100</f>
        <v>16.782644289807614</v>
      </c>
      <c r="BF423" s="35">
        <f t="shared" si="1135"/>
        <v>41.485878018829311</v>
      </c>
      <c r="BG423" s="35">
        <f t="shared" si="1135"/>
        <v>7.9819893573475227</v>
      </c>
      <c r="BH423" s="35">
        <f t="shared" si="1135"/>
        <v>19.095374539500614</v>
      </c>
      <c r="BI423" s="35">
        <f t="shared" si="1135"/>
        <v>14.654113794514942</v>
      </c>
      <c r="BJ423" s="35">
        <f t="shared" si="1135"/>
        <v>0</v>
      </c>
      <c r="BK423" s="35">
        <f t="shared" si="1135"/>
        <v>0</v>
      </c>
      <c r="BL423" s="1"/>
    </row>
    <row r="424" spans="1:64" ht="13">
      <c r="A424" s="28" t="s">
        <v>360</v>
      </c>
      <c r="B424" s="62" t="str">
        <f>INDEX([1]Sheet2!$B:$B,MATCH(C424,[1]Sheet2!$A:$A,0))</f>
        <v>E05000228</v>
      </c>
      <c r="C424" s="28" t="s">
        <v>602</v>
      </c>
      <c r="D424" s="49"/>
      <c r="E424" s="30">
        <v>3</v>
      </c>
      <c r="F424" s="38"/>
      <c r="G424" s="31">
        <v>3</v>
      </c>
      <c r="H424" s="38"/>
      <c r="I424" s="38"/>
      <c r="J424" s="32"/>
      <c r="K424" s="38"/>
      <c r="L424" s="32"/>
      <c r="M424" s="10"/>
      <c r="N424" s="38"/>
      <c r="O424" s="31">
        <v>3</v>
      </c>
      <c r="P424" s="32"/>
      <c r="Q424" s="38"/>
      <c r="R424" s="32"/>
      <c r="S424" s="38"/>
      <c r="T424" s="32"/>
      <c r="U424" s="1"/>
      <c r="V424" s="28">
        <v>500</v>
      </c>
      <c r="W424" s="28">
        <v>2201</v>
      </c>
      <c r="X424" s="28">
        <v>209</v>
      </c>
      <c r="Y424" s="33"/>
      <c r="Z424" s="28">
        <v>282</v>
      </c>
      <c r="AA424" s="33"/>
      <c r="AB424" s="33"/>
      <c r="AC424" s="1"/>
      <c r="AD424" s="35">
        <f t="shared" ref="AD424:AJ424" si="1136">(V424/SUM($V424:$AB424))*100</f>
        <v>15.664160401002505</v>
      </c>
      <c r="AE424" s="35">
        <f t="shared" si="1136"/>
        <v>68.953634085213039</v>
      </c>
      <c r="AF424" s="35">
        <f t="shared" si="1136"/>
        <v>6.5476190476190483</v>
      </c>
      <c r="AG424" s="35">
        <f t="shared" si="1136"/>
        <v>0</v>
      </c>
      <c r="AH424" s="35">
        <f t="shared" si="1136"/>
        <v>8.8345864661654137</v>
      </c>
      <c r="AI424" s="35">
        <f t="shared" si="1136"/>
        <v>0</v>
      </c>
      <c r="AJ424" s="35">
        <f t="shared" si="1136"/>
        <v>0</v>
      </c>
      <c r="AK424" s="1"/>
      <c r="AL424" s="43">
        <f t="shared" ref="AL424:AR424" si="1137">AD424-BE424</f>
        <v>3.1019150411111518</v>
      </c>
      <c r="AM424" s="44">
        <f t="shared" si="1137"/>
        <v>19.134711495806066</v>
      </c>
      <c r="AN424" s="45">
        <f t="shared" si="1137"/>
        <v>-1.1708055789087926</v>
      </c>
      <c r="AO424" s="46">
        <f t="shared" si="1137"/>
        <v>0</v>
      </c>
      <c r="AP424" s="47">
        <f t="shared" si="1137"/>
        <v>-0.83042032423748324</v>
      </c>
      <c r="AQ424" s="48">
        <f t="shared" si="1137"/>
        <v>-20.235400633770936</v>
      </c>
      <c r="AR424" s="48">
        <f t="shared" si="1137"/>
        <v>0</v>
      </c>
      <c r="AS424" s="1"/>
      <c r="AT424" s="1"/>
      <c r="AU424" s="1"/>
      <c r="AV424" s="1"/>
      <c r="AW424" s="36">
        <v>555</v>
      </c>
      <c r="AX424" s="36">
        <v>2201</v>
      </c>
      <c r="AY424" s="36">
        <v>341</v>
      </c>
      <c r="AZ424" s="36">
        <v>0</v>
      </c>
      <c r="BA424" s="36">
        <v>427</v>
      </c>
      <c r="BB424" s="36">
        <v>894</v>
      </c>
      <c r="BC424" s="1"/>
      <c r="BD424" s="1"/>
      <c r="BE424" s="35">
        <f t="shared" ref="BE424:BK424" si="1138">(AW424/SUM($AW424:$BC424))*100</f>
        <v>12.562245359891353</v>
      </c>
      <c r="BF424" s="35">
        <f t="shared" si="1138"/>
        <v>49.818922589406974</v>
      </c>
      <c r="BG424" s="35">
        <f t="shared" si="1138"/>
        <v>7.7184246265278409</v>
      </c>
      <c r="BH424" s="35">
        <f t="shared" si="1138"/>
        <v>0</v>
      </c>
      <c r="BI424" s="35">
        <f t="shared" si="1138"/>
        <v>9.6650067904028969</v>
      </c>
      <c r="BJ424" s="35">
        <f t="shared" si="1138"/>
        <v>20.235400633770936</v>
      </c>
      <c r="BK424" s="35">
        <f t="shared" si="1138"/>
        <v>0</v>
      </c>
      <c r="BL424" s="1"/>
    </row>
    <row r="425" spans="1:64" ht="13">
      <c r="A425" s="28" t="s">
        <v>360</v>
      </c>
      <c r="B425" s="62" t="str">
        <f>INDEX([1]Sheet2!$B:$B,MATCH(C425,[1]Sheet2!$A:$A,0))</f>
        <v>E05000229</v>
      </c>
      <c r="C425" s="28" t="s">
        <v>603</v>
      </c>
      <c r="D425" s="49"/>
      <c r="E425" s="30">
        <v>3</v>
      </c>
      <c r="F425" s="38"/>
      <c r="G425" s="31">
        <v>3</v>
      </c>
      <c r="H425" s="38"/>
      <c r="I425" s="38"/>
      <c r="J425" s="32"/>
      <c r="K425" s="38"/>
      <c r="L425" s="32"/>
      <c r="M425" s="10"/>
      <c r="N425" s="38"/>
      <c r="O425" s="31">
        <v>3</v>
      </c>
      <c r="P425" s="32"/>
      <c r="Q425" s="38"/>
      <c r="R425" s="32"/>
      <c r="S425" s="38"/>
      <c r="T425" s="32"/>
      <c r="U425" s="1"/>
      <c r="V425" s="28">
        <v>460</v>
      </c>
      <c r="W425" s="28">
        <v>2658</v>
      </c>
      <c r="X425" s="28">
        <v>223</v>
      </c>
      <c r="Y425" s="33"/>
      <c r="Z425" s="28">
        <v>490</v>
      </c>
      <c r="AA425" s="33"/>
      <c r="AB425" s="28">
        <v>99</v>
      </c>
      <c r="AC425" s="1"/>
      <c r="AD425" s="35">
        <f t="shared" ref="AD425:AJ425" si="1139">(V425/SUM($V425:$AB425))*100</f>
        <v>11.704834605597965</v>
      </c>
      <c r="AE425" s="35">
        <f t="shared" si="1139"/>
        <v>67.63358778625954</v>
      </c>
      <c r="AF425" s="35">
        <f t="shared" si="1139"/>
        <v>5.674300254452926</v>
      </c>
      <c r="AG425" s="35">
        <f t="shared" si="1139"/>
        <v>0</v>
      </c>
      <c r="AH425" s="35">
        <f t="shared" si="1139"/>
        <v>12.46819338422392</v>
      </c>
      <c r="AI425" s="35">
        <f t="shared" si="1139"/>
        <v>0</v>
      </c>
      <c r="AJ425" s="35">
        <f t="shared" si="1139"/>
        <v>2.5190839694656488</v>
      </c>
      <c r="AK425" s="1"/>
      <c r="AL425" s="43">
        <f t="shared" ref="AL425:AR425" si="1140">AD425-BE425</f>
        <v>2.5257105562929549</v>
      </c>
      <c r="AM425" s="44">
        <f t="shared" si="1140"/>
        <v>7.6021165038047798</v>
      </c>
      <c r="AN425" s="45">
        <f t="shared" si="1140"/>
        <v>-0.56750409907447974</v>
      </c>
      <c r="AO425" s="46">
        <f t="shared" si="1140"/>
        <v>-12.247574088644113</v>
      </c>
      <c r="AP425" s="47">
        <f t="shared" si="1140"/>
        <v>0.16816715815520666</v>
      </c>
      <c r="AQ425" s="48">
        <f t="shared" si="1140"/>
        <v>0</v>
      </c>
      <c r="AR425" s="48">
        <f t="shared" si="1140"/>
        <v>2.5190839694656488</v>
      </c>
      <c r="AS425" s="1"/>
      <c r="AT425" s="1"/>
      <c r="AU425" s="1"/>
      <c r="AV425" s="1"/>
      <c r="AW425" s="36">
        <v>350</v>
      </c>
      <c r="AX425" s="36">
        <v>2289</v>
      </c>
      <c r="AY425" s="36">
        <v>238</v>
      </c>
      <c r="AZ425" s="36">
        <v>467</v>
      </c>
      <c r="BA425" s="36">
        <v>469</v>
      </c>
      <c r="BB425" s="36">
        <v>0</v>
      </c>
      <c r="BC425" s="1"/>
      <c r="BD425" s="1"/>
      <c r="BE425" s="35">
        <f t="shared" ref="BE425:BK425" si="1141">(AW425/SUM($AW425:$BC425))*100</f>
        <v>9.1791240493050097</v>
      </c>
      <c r="BF425" s="35">
        <f t="shared" si="1141"/>
        <v>60.03147128245476</v>
      </c>
      <c r="BG425" s="35">
        <f t="shared" si="1141"/>
        <v>6.2418043535274057</v>
      </c>
      <c r="BH425" s="35">
        <f t="shared" si="1141"/>
        <v>12.247574088644113</v>
      </c>
      <c r="BI425" s="35">
        <f t="shared" si="1141"/>
        <v>12.300026226068713</v>
      </c>
      <c r="BJ425" s="35">
        <f t="shared" si="1141"/>
        <v>0</v>
      </c>
      <c r="BK425" s="35">
        <f t="shared" si="1141"/>
        <v>0</v>
      </c>
      <c r="BL425" s="1"/>
    </row>
    <row r="426" spans="1:64" ht="13">
      <c r="A426" s="28" t="s">
        <v>360</v>
      </c>
      <c r="B426" s="62" t="str">
        <f>INDEX([1]Sheet2!$B:$B,MATCH(C426,[1]Sheet2!$A:$A,0))</f>
        <v>E05000230</v>
      </c>
      <c r="C426" s="28" t="s">
        <v>604</v>
      </c>
      <c r="D426" s="49"/>
      <c r="E426" s="30">
        <v>3</v>
      </c>
      <c r="F426" s="38"/>
      <c r="G426" s="31">
        <v>3</v>
      </c>
      <c r="H426" s="38"/>
      <c r="I426" s="38"/>
      <c r="J426" s="32"/>
      <c r="K426" s="38"/>
      <c r="L426" s="32"/>
      <c r="M426" s="10"/>
      <c r="N426" s="38"/>
      <c r="O426" s="31">
        <v>3</v>
      </c>
      <c r="P426" s="32"/>
      <c r="Q426" s="38"/>
      <c r="R426" s="32"/>
      <c r="S426" s="38"/>
      <c r="T426" s="32"/>
      <c r="U426" s="1"/>
      <c r="V426" s="28">
        <v>679</v>
      </c>
      <c r="W426" s="28">
        <v>2708</v>
      </c>
      <c r="X426" s="28">
        <v>393</v>
      </c>
      <c r="Y426" s="33"/>
      <c r="Z426" s="28">
        <v>334</v>
      </c>
      <c r="AA426" s="33"/>
      <c r="AB426" s="28">
        <v>50</v>
      </c>
      <c r="AC426" s="1"/>
      <c r="AD426" s="35">
        <f t="shared" ref="AD426:AJ426" si="1142">(V426/SUM($V426:$AB426))*100</f>
        <v>16.306436119116235</v>
      </c>
      <c r="AE426" s="35">
        <f t="shared" si="1142"/>
        <v>65.03362151777138</v>
      </c>
      <c r="AF426" s="35">
        <f t="shared" si="1142"/>
        <v>9.4380403458213262</v>
      </c>
      <c r="AG426" s="35">
        <f t="shared" si="1142"/>
        <v>0</v>
      </c>
      <c r="AH426" s="35">
        <f t="shared" si="1142"/>
        <v>8.0211335254562925</v>
      </c>
      <c r="AI426" s="35">
        <f t="shared" si="1142"/>
        <v>0</v>
      </c>
      <c r="AJ426" s="35">
        <f t="shared" si="1142"/>
        <v>1.2007684918347743</v>
      </c>
      <c r="AK426" s="1"/>
      <c r="AL426" s="43">
        <f t="shared" ref="AL426:AR426" si="1143">AD426-BE426</f>
        <v>3.6119743891846845</v>
      </c>
      <c r="AM426" s="44">
        <f t="shared" si="1143"/>
        <v>14.712111457617887</v>
      </c>
      <c r="AN426" s="45">
        <f t="shared" si="1143"/>
        <v>3.0700668963295197</v>
      </c>
      <c r="AO426" s="46">
        <f t="shared" si="1143"/>
        <v>-12.881144990665838</v>
      </c>
      <c r="AP426" s="47">
        <f t="shared" si="1143"/>
        <v>-5.5030315855165348</v>
      </c>
      <c r="AQ426" s="48">
        <f t="shared" si="1143"/>
        <v>-4.2107446587844839</v>
      </c>
      <c r="AR426" s="48">
        <f t="shared" si="1143"/>
        <v>1.2007684918347743</v>
      </c>
      <c r="AS426" s="1"/>
      <c r="AT426" s="1"/>
      <c r="AU426" s="1"/>
      <c r="AV426" s="1"/>
      <c r="AW426" s="36">
        <v>612</v>
      </c>
      <c r="AX426" s="36">
        <v>2426</v>
      </c>
      <c r="AY426" s="36">
        <v>307</v>
      </c>
      <c r="AZ426" s="36">
        <v>621</v>
      </c>
      <c r="BA426" s="36">
        <v>652</v>
      </c>
      <c r="BB426" s="36">
        <v>203</v>
      </c>
      <c r="BC426" s="1"/>
      <c r="BD426" s="1"/>
      <c r="BE426" s="35">
        <f t="shared" ref="BE426:BK426" si="1144">(AW426/SUM($AW426:$BC426))*100</f>
        <v>12.69446172993155</v>
      </c>
      <c r="BF426" s="35">
        <f t="shared" si="1144"/>
        <v>50.321510060153493</v>
      </c>
      <c r="BG426" s="35">
        <f t="shared" si="1144"/>
        <v>6.3679734494918065</v>
      </c>
      <c r="BH426" s="35">
        <f t="shared" si="1144"/>
        <v>12.881144990665838</v>
      </c>
      <c r="BI426" s="35">
        <f t="shared" si="1144"/>
        <v>13.524165110972827</v>
      </c>
      <c r="BJ426" s="35">
        <f t="shared" si="1144"/>
        <v>4.2107446587844839</v>
      </c>
      <c r="BK426" s="35">
        <f t="shared" si="1144"/>
        <v>0</v>
      </c>
      <c r="BL426" s="1"/>
    </row>
    <row r="427" spans="1:64" ht="13">
      <c r="A427" s="28" t="s">
        <v>361</v>
      </c>
      <c r="B427" s="62" t="str">
        <f>INDEX([1]Sheet2!$B:$B,MATCH(C427,[1]Sheet2!$A:$A,0))</f>
        <v>E05009367</v>
      </c>
      <c r="C427" s="28" t="s">
        <v>605</v>
      </c>
      <c r="D427" s="49"/>
      <c r="E427" s="30">
        <v>2</v>
      </c>
      <c r="F427" s="38"/>
      <c r="G427" s="31">
        <v>2</v>
      </c>
      <c r="H427" s="38"/>
      <c r="I427" s="38"/>
      <c r="J427" s="32"/>
      <c r="K427" s="38"/>
      <c r="L427" s="32"/>
      <c r="M427" s="10"/>
      <c r="N427" s="38"/>
      <c r="O427" s="31">
        <v>2</v>
      </c>
      <c r="P427" s="32"/>
      <c r="Q427" s="38"/>
      <c r="R427" s="32"/>
      <c r="S427" s="38"/>
      <c r="T427" s="32"/>
      <c r="U427" s="1"/>
      <c r="V427" s="28">
        <v>199</v>
      </c>
      <c r="W427" s="28">
        <v>1465</v>
      </c>
      <c r="X427" s="28">
        <v>409</v>
      </c>
      <c r="Y427" s="33"/>
      <c r="Z427" s="28">
        <v>423</v>
      </c>
      <c r="AA427" s="33"/>
      <c r="AB427" s="33"/>
      <c r="AC427" s="1"/>
      <c r="AD427" s="35">
        <f t="shared" ref="AD427:AJ427" si="1145">(V427/SUM($V427:$AB427))*100</f>
        <v>7.9727564102564097</v>
      </c>
      <c r="AE427" s="35">
        <f t="shared" si="1145"/>
        <v>58.693910256410255</v>
      </c>
      <c r="AF427" s="35">
        <f t="shared" si="1145"/>
        <v>16.386217948717949</v>
      </c>
      <c r="AG427" s="35">
        <f t="shared" si="1145"/>
        <v>0</v>
      </c>
      <c r="AH427" s="35">
        <f t="shared" si="1145"/>
        <v>16.947115384615387</v>
      </c>
      <c r="AI427" s="35">
        <f t="shared" si="1145"/>
        <v>0</v>
      </c>
      <c r="AJ427" s="35">
        <f t="shared" si="1145"/>
        <v>0</v>
      </c>
      <c r="AK427" s="1"/>
      <c r="AL427" s="43">
        <f t="shared" ref="AL427:AR427" si="1146">AD427-BE427</f>
        <v>-1.4705425588157555</v>
      </c>
      <c r="AM427" s="44">
        <f t="shared" si="1146"/>
        <v>3.6423638646576748</v>
      </c>
      <c r="AN427" s="45">
        <f t="shared" si="1146"/>
        <v>8.3449808353158872</v>
      </c>
      <c r="AO427" s="46">
        <f t="shared" si="1146"/>
        <v>0</v>
      </c>
      <c r="AP427" s="47">
        <f t="shared" si="1146"/>
        <v>-6.2281423473433755</v>
      </c>
      <c r="AQ427" s="48">
        <f t="shared" si="1146"/>
        <v>0</v>
      </c>
      <c r="AR427" s="48">
        <f t="shared" si="1146"/>
        <v>-4.2886597938144329</v>
      </c>
      <c r="AS427" s="1"/>
      <c r="AT427" s="1"/>
      <c r="AU427" s="1"/>
      <c r="AV427" s="1"/>
      <c r="AW427" s="36">
        <v>229</v>
      </c>
      <c r="AX427" s="36">
        <v>1335</v>
      </c>
      <c r="AY427" s="36">
        <v>195</v>
      </c>
      <c r="AZ427" s="36">
        <v>0</v>
      </c>
      <c r="BA427" s="36">
        <v>562</v>
      </c>
      <c r="BB427" s="36">
        <v>0</v>
      </c>
      <c r="BC427" s="36">
        <v>104</v>
      </c>
      <c r="BD427" s="1"/>
      <c r="BE427" s="35">
        <f t="shared" ref="BE427:BK427" si="1147">(AW427/SUM($AW427:$BC427))*100</f>
        <v>9.4432989690721651</v>
      </c>
      <c r="BF427" s="35">
        <f t="shared" si="1147"/>
        <v>55.051546391752581</v>
      </c>
      <c r="BG427" s="35">
        <f t="shared" si="1147"/>
        <v>8.0412371134020617</v>
      </c>
      <c r="BH427" s="35">
        <f t="shared" si="1147"/>
        <v>0</v>
      </c>
      <c r="BI427" s="35">
        <f t="shared" si="1147"/>
        <v>23.175257731958762</v>
      </c>
      <c r="BJ427" s="35">
        <f t="shared" si="1147"/>
        <v>0</v>
      </c>
      <c r="BK427" s="35">
        <f t="shared" si="1147"/>
        <v>4.2886597938144329</v>
      </c>
      <c r="BL427" s="1"/>
    </row>
    <row r="428" spans="1:64" ht="13">
      <c r="A428" s="28" t="s">
        <v>361</v>
      </c>
      <c r="B428" s="62" t="str">
        <f>INDEX([1]Sheet2!$B:$B,MATCH(C428,[1]Sheet2!$A:$A,0))</f>
        <v>E05009368</v>
      </c>
      <c r="C428" s="28" t="s">
        <v>606</v>
      </c>
      <c r="D428" s="49"/>
      <c r="E428" s="30">
        <v>3</v>
      </c>
      <c r="F428" s="38"/>
      <c r="G428" s="31">
        <v>3</v>
      </c>
      <c r="H428" s="38"/>
      <c r="I428" s="38"/>
      <c r="J428" s="32"/>
      <c r="K428" s="38"/>
      <c r="L428" s="32"/>
      <c r="M428" s="10"/>
      <c r="N428" s="38"/>
      <c r="O428" s="38"/>
      <c r="P428" s="31">
        <v>3</v>
      </c>
      <c r="Q428" s="38"/>
      <c r="R428" s="32"/>
      <c r="S428" s="38"/>
      <c r="T428" s="32"/>
      <c r="U428" s="1"/>
      <c r="V428" s="28">
        <v>204</v>
      </c>
      <c r="W428" s="28">
        <v>2148</v>
      </c>
      <c r="X428" s="33"/>
      <c r="Y428" s="33"/>
      <c r="Z428" s="33"/>
      <c r="AA428" s="33"/>
      <c r="AB428" s="33"/>
      <c r="AC428" s="1"/>
      <c r="AD428" s="35">
        <f t="shared" ref="AD428:AJ428" si="1148">(V428/SUM($V428:$AB428))*100</f>
        <v>8.6734693877551017</v>
      </c>
      <c r="AE428" s="35">
        <f t="shared" si="1148"/>
        <v>91.326530612244895</v>
      </c>
      <c r="AF428" s="35">
        <f t="shared" si="1148"/>
        <v>0</v>
      </c>
      <c r="AG428" s="35">
        <f t="shared" si="1148"/>
        <v>0</v>
      </c>
      <c r="AH428" s="35">
        <f t="shared" si="1148"/>
        <v>0</v>
      </c>
      <c r="AI428" s="35">
        <f t="shared" si="1148"/>
        <v>0</v>
      </c>
      <c r="AJ428" s="35">
        <f t="shared" si="1148"/>
        <v>0</v>
      </c>
      <c r="AK428" s="1"/>
      <c r="AL428" s="43">
        <f t="shared" ref="AL428:AR428" si="1149">AD428-BE428</f>
        <v>3.8930485277368039</v>
      </c>
      <c r="AM428" s="44">
        <f t="shared" si="1149"/>
        <v>52.717198498795668</v>
      </c>
      <c r="AN428" s="45">
        <f t="shared" si="1149"/>
        <v>-39.592863677950596</v>
      </c>
      <c r="AO428" s="46">
        <f t="shared" si="1149"/>
        <v>0</v>
      </c>
      <c r="AP428" s="47">
        <f t="shared" si="1149"/>
        <v>-17.017383348581884</v>
      </c>
      <c r="AQ428" s="48">
        <f t="shared" si="1149"/>
        <v>0</v>
      </c>
      <c r="AR428" s="48">
        <f t="shared" si="1149"/>
        <v>0</v>
      </c>
      <c r="AS428" s="1"/>
      <c r="AT428" s="1"/>
      <c r="AU428" s="1"/>
      <c r="AV428" s="1"/>
      <c r="AW428" s="36">
        <v>209</v>
      </c>
      <c r="AX428" s="36">
        <v>1688</v>
      </c>
      <c r="AY428" s="36">
        <v>1731</v>
      </c>
      <c r="AZ428" s="36">
        <v>0</v>
      </c>
      <c r="BA428" s="36">
        <v>744</v>
      </c>
      <c r="BB428" s="36">
        <v>0</v>
      </c>
      <c r="BC428" s="36">
        <v>0</v>
      </c>
      <c r="BD428" s="1"/>
      <c r="BE428" s="35">
        <f t="shared" ref="BE428:BK428" si="1150">(AW428/SUM($AW428:$BC428))*100</f>
        <v>4.7804208600182978</v>
      </c>
      <c r="BF428" s="35">
        <f t="shared" si="1150"/>
        <v>38.609332113449227</v>
      </c>
      <c r="BG428" s="35">
        <f t="shared" si="1150"/>
        <v>39.592863677950596</v>
      </c>
      <c r="BH428" s="35">
        <f t="shared" si="1150"/>
        <v>0</v>
      </c>
      <c r="BI428" s="35">
        <f t="shared" si="1150"/>
        <v>17.017383348581884</v>
      </c>
      <c r="BJ428" s="35">
        <f t="shared" si="1150"/>
        <v>0</v>
      </c>
      <c r="BK428" s="35">
        <f t="shared" si="1150"/>
        <v>0</v>
      </c>
      <c r="BL428" s="1"/>
    </row>
    <row r="429" spans="1:64" ht="13">
      <c r="A429" s="28" t="s">
        <v>361</v>
      </c>
      <c r="B429" s="62" t="str">
        <f>INDEX([1]Sheet2!$B:$B,MATCH(C429,[1]Sheet2!$A:$A,0))</f>
        <v>E05009369</v>
      </c>
      <c r="C429" s="28" t="s">
        <v>607</v>
      </c>
      <c r="D429" s="49"/>
      <c r="E429" s="30">
        <v>3</v>
      </c>
      <c r="F429" s="38"/>
      <c r="G429" s="31">
        <v>3</v>
      </c>
      <c r="H429" s="38"/>
      <c r="I429" s="38"/>
      <c r="J429" s="32"/>
      <c r="K429" s="38"/>
      <c r="L429" s="32"/>
      <c r="M429" s="10"/>
      <c r="N429" s="38"/>
      <c r="O429" s="31">
        <v>3</v>
      </c>
      <c r="P429" s="32"/>
      <c r="Q429" s="38"/>
      <c r="R429" s="32"/>
      <c r="S429" s="38"/>
      <c r="T429" s="32"/>
      <c r="U429" s="1"/>
      <c r="V429" s="28">
        <v>170</v>
      </c>
      <c r="W429" s="28">
        <v>2548</v>
      </c>
      <c r="X429" s="28">
        <v>427</v>
      </c>
      <c r="Y429" s="33"/>
      <c r="Z429" s="28">
        <v>889</v>
      </c>
      <c r="AA429" s="33"/>
      <c r="AB429" s="33"/>
      <c r="AC429" s="1"/>
      <c r="AD429" s="35">
        <f t="shared" ref="AD429:AJ429" si="1151">(V429/SUM($V429:$AB429))*100</f>
        <v>4.2141794744670298</v>
      </c>
      <c r="AE429" s="35">
        <f t="shared" si="1151"/>
        <v>63.163113534952899</v>
      </c>
      <c r="AF429" s="35">
        <f t="shared" si="1151"/>
        <v>10.585027268220129</v>
      </c>
      <c r="AG429" s="35">
        <f t="shared" si="1151"/>
        <v>0</v>
      </c>
      <c r="AH429" s="35">
        <f t="shared" si="1151"/>
        <v>22.03767972235994</v>
      </c>
      <c r="AI429" s="35">
        <f t="shared" si="1151"/>
        <v>0</v>
      </c>
      <c r="AJ429" s="35">
        <f t="shared" si="1151"/>
        <v>0</v>
      </c>
      <c r="AK429" s="1"/>
      <c r="AL429" s="43">
        <f t="shared" ref="AL429:AR429" si="1152">AD429-BE429</f>
        <v>-2.5321155929959218</v>
      </c>
      <c r="AM429" s="44">
        <f t="shared" si="1152"/>
        <v>7.4453519777752817</v>
      </c>
      <c r="AN429" s="45">
        <f t="shared" si="1152"/>
        <v>1.5162371775322292</v>
      </c>
      <c r="AO429" s="46">
        <f t="shared" si="1152"/>
        <v>0</v>
      </c>
      <c r="AP429" s="47">
        <f t="shared" si="1152"/>
        <v>-6.4294735623115926</v>
      </c>
      <c r="AQ429" s="48">
        <f t="shared" si="1152"/>
        <v>0</v>
      </c>
      <c r="AR429" s="48">
        <f t="shared" si="1152"/>
        <v>0</v>
      </c>
      <c r="AS429" s="1"/>
      <c r="AT429" s="1"/>
      <c r="AU429" s="1"/>
      <c r="AV429" s="1"/>
      <c r="AW429" s="36">
        <v>305</v>
      </c>
      <c r="AX429" s="36">
        <v>2519</v>
      </c>
      <c r="AY429" s="36">
        <v>410</v>
      </c>
      <c r="AZ429" s="36">
        <v>0</v>
      </c>
      <c r="BA429" s="36">
        <v>1287</v>
      </c>
      <c r="BB429" s="36">
        <v>0</v>
      </c>
      <c r="BC429" s="36">
        <v>0</v>
      </c>
      <c r="BD429" s="1"/>
      <c r="BE429" s="35">
        <f t="shared" ref="BE429:BK429" si="1153">(AW429/SUM($AW429:$BC429))*100</f>
        <v>6.7462950674629516</v>
      </c>
      <c r="BF429" s="35">
        <f t="shared" si="1153"/>
        <v>55.717761557177617</v>
      </c>
      <c r="BG429" s="35">
        <f t="shared" si="1153"/>
        <v>9.0687900906878998</v>
      </c>
      <c r="BH429" s="35">
        <f t="shared" si="1153"/>
        <v>0</v>
      </c>
      <c r="BI429" s="35">
        <f t="shared" si="1153"/>
        <v>28.467153284671532</v>
      </c>
      <c r="BJ429" s="35">
        <f t="shared" si="1153"/>
        <v>0</v>
      </c>
      <c r="BK429" s="35">
        <f t="shared" si="1153"/>
        <v>0</v>
      </c>
      <c r="BL429" s="1"/>
    </row>
    <row r="430" spans="1:64" ht="13">
      <c r="A430" s="28" t="s">
        <v>361</v>
      </c>
      <c r="B430" s="62" t="str">
        <f>INDEX([1]Sheet2!$B:$B,MATCH(C430,[1]Sheet2!$A:$A,0))</f>
        <v>E05003165</v>
      </c>
      <c r="C430" s="28" t="s">
        <v>608</v>
      </c>
      <c r="D430" s="49"/>
      <c r="E430" s="30">
        <v>2</v>
      </c>
      <c r="F430" s="38"/>
      <c r="G430" s="31">
        <v>2</v>
      </c>
      <c r="H430" s="38"/>
      <c r="I430" s="38"/>
      <c r="J430" s="32"/>
      <c r="K430" s="38"/>
      <c r="L430" s="32"/>
      <c r="M430" s="10"/>
      <c r="N430" s="38"/>
      <c r="O430" s="31">
        <v>2</v>
      </c>
      <c r="P430" s="32"/>
      <c r="Q430" s="38"/>
      <c r="R430" s="32"/>
      <c r="S430" s="38"/>
      <c r="T430" s="32"/>
      <c r="U430" s="1"/>
      <c r="V430" s="28">
        <v>98</v>
      </c>
      <c r="W430" s="28">
        <v>1237</v>
      </c>
      <c r="X430" s="28">
        <v>154</v>
      </c>
      <c r="Y430" s="33"/>
      <c r="Z430" s="28">
        <v>957</v>
      </c>
      <c r="AA430" s="33"/>
      <c r="AB430" s="28">
        <v>314</v>
      </c>
      <c r="AC430" s="1"/>
      <c r="AD430" s="35">
        <f t="shared" ref="AD430:AJ430" si="1154">(V430/SUM($V430:$AB430))*100</f>
        <v>3.5507246376811596</v>
      </c>
      <c r="AE430" s="35">
        <f t="shared" si="1154"/>
        <v>44.818840579710148</v>
      </c>
      <c r="AF430" s="35">
        <f t="shared" si="1154"/>
        <v>5.5797101449275361</v>
      </c>
      <c r="AG430" s="35">
        <f t="shared" si="1154"/>
        <v>0</v>
      </c>
      <c r="AH430" s="35">
        <f t="shared" si="1154"/>
        <v>34.673913043478258</v>
      </c>
      <c r="AI430" s="35">
        <f t="shared" si="1154"/>
        <v>0</v>
      </c>
      <c r="AJ430" s="35">
        <f t="shared" si="1154"/>
        <v>11.376811594202898</v>
      </c>
      <c r="AK430" s="1"/>
      <c r="AL430" s="43">
        <f t="shared" ref="AL430:AR430" si="1155">AD430-BE430</f>
        <v>-2.6657333229628475</v>
      </c>
      <c r="AM430" s="44">
        <f t="shared" si="1155"/>
        <v>-7.6409089730626576</v>
      </c>
      <c r="AN430" s="45">
        <f t="shared" si="1155"/>
        <v>-2.0231521090975084</v>
      </c>
      <c r="AO430" s="46">
        <f t="shared" si="1155"/>
        <v>-4.0250447227191417</v>
      </c>
      <c r="AP430" s="47">
        <f t="shared" si="1155"/>
        <v>4.9780275336392599</v>
      </c>
      <c r="AQ430" s="48">
        <f t="shared" si="1155"/>
        <v>0</v>
      </c>
      <c r="AR430" s="48">
        <f t="shared" si="1155"/>
        <v>11.376811594202898</v>
      </c>
      <c r="AS430" s="1"/>
      <c r="AT430" s="1"/>
      <c r="AU430" s="1"/>
      <c r="AV430" s="1"/>
      <c r="AW430" s="36">
        <v>139</v>
      </c>
      <c r="AX430" s="36">
        <v>1173</v>
      </c>
      <c r="AY430" s="36">
        <v>170</v>
      </c>
      <c r="AZ430" s="36">
        <v>90</v>
      </c>
      <c r="BA430" s="36">
        <v>664</v>
      </c>
      <c r="BB430" s="36">
        <v>0</v>
      </c>
      <c r="BC430" s="36">
        <v>0</v>
      </c>
      <c r="BD430" s="1"/>
      <c r="BE430" s="35">
        <f t="shared" ref="BE430:BK430" si="1156">(AW430/SUM($AW430:$BC430))*100</f>
        <v>6.2164579606440071</v>
      </c>
      <c r="BF430" s="35">
        <f t="shared" si="1156"/>
        <v>52.459749552772806</v>
      </c>
      <c r="BG430" s="35">
        <f t="shared" si="1156"/>
        <v>7.6028622540250446</v>
      </c>
      <c r="BH430" s="35">
        <f t="shared" si="1156"/>
        <v>4.0250447227191417</v>
      </c>
      <c r="BI430" s="35">
        <f t="shared" si="1156"/>
        <v>29.695885509838998</v>
      </c>
      <c r="BJ430" s="35">
        <f t="shared" si="1156"/>
        <v>0</v>
      </c>
      <c r="BK430" s="35">
        <f t="shared" si="1156"/>
        <v>0</v>
      </c>
      <c r="BL430" s="1"/>
    </row>
    <row r="431" spans="1:64" ht="13">
      <c r="A431" s="28" t="s">
        <v>361</v>
      </c>
      <c r="B431" s="62" t="str">
        <f>INDEX([1]Sheet2!$B:$B,MATCH(C431,[1]Sheet2!$A:$A,0))</f>
        <v>E05009371</v>
      </c>
      <c r="C431" s="28" t="s">
        <v>609</v>
      </c>
      <c r="D431" s="49"/>
      <c r="E431" s="30">
        <v>2</v>
      </c>
      <c r="F431" s="38"/>
      <c r="G431" s="31">
        <v>2</v>
      </c>
      <c r="H431" s="38"/>
      <c r="I431" s="38"/>
      <c r="J431" s="32"/>
      <c r="K431" s="38"/>
      <c r="L431" s="32"/>
      <c r="M431" s="10"/>
      <c r="N431" s="38"/>
      <c r="O431" s="31">
        <v>2</v>
      </c>
      <c r="P431" s="32"/>
      <c r="Q431" s="38"/>
      <c r="R431" s="32"/>
      <c r="S431" s="38"/>
      <c r="T431" s="32"/>
      <c r="U431" s="1"/>
      <c r="V431" s="28">
        <v>168</v>
      </c>
      <c r="W431" s="28">
        <v>1448</v>
      </c>
      <c r="X431" s="28">
        <v>336</v>
      </c>
      <c r="Y431" s="33"/>
      <c r="Z431" s="28">
        <v>451</v>
      </c>
      <c r="AA431" s="33"/>
      <c r="AB431" s="33"/>
      <c r="AC431" s="1"/>
      <c r="AD431" s="35">
        <f t="shared" ref="AD431:AJ431" si="1157">(V431/SUM($V431:$AB431))*100</f>
        <v>6.9912609238451937</v>
      </c>
      <c r="AE431" s="35">
        <f t="shared" si="1157"/>
        <v>60.258010819808575</v>
      </c>
      <c r="AF431" s="35">
        <f t="shared" si="1157"/>
        <v>13.982521847690387</v>
      </c>
      <c r="AG431" s="35">
        <f t="shared" si="1157"/>
        <v>0</v>
      </c>
      <c r="AH431" s="35">
        <f t="shared" si="1157"/>
        <v>18.768206408655846</v>
      </c>
      <c r="AI431" s="35">
        <f t="shared" si="1157"/>
        <v>0</v>
      </c>
      <c r="AJ431" s="35">
        <f t="shared" si="1157"/>
        <v>0</v>
      </c>
      <c r="AK431" s="1"/>
      <c r="AL431" s="43">
        <f t="shared" ref="AL431:AR431" si="1158">AD431-BE431</f>
        <v>-10.384341002318532</v>
      </c>
      <c r="AM431" s="44">
        <f t="shared" si="1158"/>
        <v>6.6464538374650743</v>
      </c>
      <c r="AN431" s="45">
        <f t="shared" si="1158"/>
        <v>6.3982521847690386</v>
      </c>
      <c r="AO431" s="46">
        <f t="shared" si="1158"/>
        <v>0</v>
      </c>
      <c r="AP431" s="47">
        <f t="shared" si="1158"/>
        <v>-0.33291718684976956</v>
      </c>
      <c r="AQ431" s="48">
        <f t="shared" si="1158"/>
        <v>0</v>
      </c>
      <c r="AR431" s="48">
        <f t="shared" si="1158"/>
        <v>-2.3274478330658108</v>
      </c>
      <c r="AS431" s="1"/>
      <c r="AT431" s="1"/>
      <c r="AU431" s="1"/>
      <c r="AV431" s="1"/>
      <c r="AW431" s="36">
        <v>433</v>
      </c>
      <c r="AX431" s="36">
        <v>1336</v>
      </c>
      <c r="AY431" s="36">
        <v>189</v>
      </c>
      <c r="AZ431" s="36">
        <v>0</v>
      </c>
      <c r="BA431" s="36">
        <v>476</v>
      </c>
      <c r="BB431" s="36">
        <v>0</v>
      </c>
      <c r="BC431" s="36">
        <v>58</v>
      </c>
      <c r="BD431" s="1"/>
      <c r="BE431" s="35">
        <f t="shared" ref="BE431:BK431" si="1159">(AW431/SUM($AW431:$BC431))*100</f>
        <v>17.375601926163725</v>
      </c>
      <c r="BF431" s="35">
        <f t="shared" si="1159"/>
        <v>53.611556982343501</v>
      </c>
      <c r="BG431" s="35">
        <f t="shared" si="1159"/>
        <v>7.5842696629213489</v>
      </c>
      <c r="BH431" s="35">
        <f t="shared" si="1159"/>
        <v>0</v>
      </c>
      <c r="BI431" s="35">
        <f t="shared" si="1159"/>
        <v>19.101123595505616</v>
      </c>
      <c r="BJ431" s="35">
        <f t="shared" si="1159"/>
        <v>0</v>
      </c>
      <c r="BK431" s="35">
        <f t="shared" si="1159"/>
        <v>2.3274478330658108</v>
      </c>
      <c r="BL431" s="1"/>
    </row>
    <row r="432" spans="1:64" ht="13">
      <c r="A432" s="28" t="s">
        <v>361</v>
      </c>
      <c r="B432" s="62" t="str">
        <f>INDEX([1]Sheet2!$B:$B,MATCH(C432,[1]Sheet2!$A:$A,0))</f>
        <v>E05009372</v>
      </c>
      <c r="C432" s="28" t="s">
        <v>610</v>
      </c>
      <c r="D432" s="49"/>
      <c r="E432" s="30">
        <v>3</v>
      </c>
      <c r="F432" s="38"/>
      <c r="G432" s="31">
        <v>3</v>
      </c>
      <c r="H432" s="38"/>
      <c r="I432" s="38"/>
      <c r="J432" s="32"/>
      <c r="K432" s="38"/>
      <c r="L432" s="32"/>
      <c r="M432" s="10"/>
      <c r="N432" s="38"/>
      <c r="O432" s="31">
        <v>3</v>
      </c>
      <c r="P432" s="32"/>
      <c r="Q432" s="38"/>
      <c r="R432" s="32"/>
      <c r="S432" s="38"/>
      <c r="T432" s="32"/>
      <c r="U432" s="1"/>
      <c r="V432" s="28">
        <v>186</v>
      </c>
      <c r="W432" s="28">
        <v>2475</v>
      </c>
      <c r="X432" s="28">
        <v>256</v>
      </c>
      <c r="Y432" s="33"/>
      <c r="Z432" s="28">
        <v>629</v>
      </c>
      <c r="AA432" s="33"/>
      <c r="AB432" s="33"/>
      <c r="AC432" s="1"/>
      <c r="AD432" s="35">
        <f t="shared" ref="AD432:AJ432" si="1160">(V432/SUM($V432:$AB432))*100</f>
        <v>5.2453468697123524</v>
      </c>
      <c r="AE432" s="35">
        <f t="shared" si="1160"/>
        <v>69.796954314720821</v>
      </c>
      <c r="AF432" s="35">
        <f t="shared" si="1160"/>
        <v>7.2194021432600124</v>
      </c>
      <c r="AG432" s="35">
        <f t="shared" si="1160"/>
        <v>0</v>
      </c>
      <c r="AH432" s="35">
        <f t="shared" si="1160"/>
        <v>17.738296672306824</v>
      </c>
      <c r="AI432" s="35">
        <f t="shared" si="1160"/>
        <v>0</v>
      </c>
      <c r="AJ432" s="35">
        <f t="shared" si="1160"/>
        <v>0</v>
      </c>
      <c r="AK432" s="1"/>
      <c r="AL432" s="43">
        <f t="shared" ref="AL432:AR432" si="1161">AD432-BE432</f>
        <v>-0.55617984784489938</v>
      </c>
      <c r="AM432" s="44">
        <f t="shared" si="1161"/>
        <v>5.8580230170109004</v>
      </c>
      <c r="AN432" s="45">
        <f t="shared" si="1161"/>
        <v>-0.10884213154914857</v>
      </c>
      <c r="AO432" s="46">
        <f t="shared" si="1161"/>
        <v>0</v>
      </c>
      <c r="AP432" s="47">
        <f t="shared" si="1161"/>
        <v>-5.1930010376168418</v>
      </c>
      <c r="AQ432" s="48">
        <f t="shared" si="1161"/>
        <v>0</v>
      </c>
      <c r="AR432" s="48">
        <f t="shared" si="1161"/>
        <v>0</v>
      </c>
      <c r="AS432" s="1"/>
      <c r="AT432" s="1"/>
      <c r="AU432" s="1"/>
      <c r="AV432" s="1"/>
      <c r="AW432" s="36">
        <v>190</v>
      </c>
      <c r="AX432" s="36">
        <v>2094</v>
      </c>
      <c r="AY432" s="36">
        <v>240</v>
      </c>
      <c r="AZ432" s="36">
        <v>0</v>
      </c>
      <c r="BA432" s="36">
        <v>751</v>
      </c>
      <c r="BB432" s="36">
        <v>0</v>
      </c>
      <c r="BC432" s="36">
        <v>0</v>
      </c>
      <c r="BD432" s="1"/>
      <c r="BE432" s="35">
        <f t="shared" ref="BE432:BK432" si="1162">(AW432/SUM($AW432:$BC432))*100</f>
        <v>5.8015267175572518</v>
      </c>
      <c r="BF432" s="35">
        <f t="shared" si="1162"/>
        <v>63.938931297709921</v>
      </c>
      <c r="BG432" s="35">
        <f t="shared" si="1162"/>
        <v>7.328244274809161</v>
      </c>
      <c r="BH432" s="35">
        <f t="shared" si="1162"/>
        <v>0</v>
      </c>
      <c r="BI432" s="35">
        <f t="shared" si="1162"/>
        <v>22.931297709923665</v>
      </c>
      <c r="BJ432" s="35">
        <f t="shared" si="1162"/>
        <v>0</v>
      </c>
      <c r="BK432" s="35">
        <f t="shared" si="1162"/>
        <v>0</v>
      </c>
      <c r="BL432" s="1"/>
    </row>
    <row r="433" spans="1:64" ht="13">
      <c r="A433" s="28" t="s">
        <v>361</v>
      </c>
      <c r="B433" s="62" t="str">
        <f>INDEX([1]Sheet2!$B:$B,MATCH(C433,[1]Sheet2!$A:$A,0))</f>
        <v>E05009373</v>
      </c>
      <c r="C433" s="28" t="s">
        <v>611</v>
      </c>
      <c r="D433" s="49"/>
      <c r="E433" s="30">
        <v>3</v>
      </c>
      <c r="F433" s="38"/>
      <c r="G433" s="31">
        <v>3</v>
      </c>
      <c r="H433" s="38"/>
      <c r="I433" s="38"/>
      <c r="J433" s="32"/>
      <c r="K433" s="38"/>
      <c r="L433" s="32"/>
      <c r="M433" s="10"/>
      <c r="N433" s="38"/>
      <c r="O433" s="31">
        <v>3</v>
      </c>
      <c r="P433" s="32"/>
      <c r="Q433" s="38"/>
      <c r="R433" s="32"/>
      <c r="S433" s="38"/>
      <c r="T433" s="32"/>
      <c r="U433" s="1"/>
      <c r="V433" s="28">
        <v>229</v>
      </c>
      <c r="W433" s="28">
        <v>2076</v>
      </c>
      <c r="X433" s="33"/>
      <c r="Y433" s="33"/>
      <c r="Z433" s="28">
        <v>1597</v>
      </c>
      <c r="AA433" s="33"/>
      <c r="AB433" s="33"/>
      <c r="AC433" s="1"/>
      <c r="AD433" s="35">
        <f t="shared" ref="AD433:AJ433" si="1163">(V433/SUM($V433:$AB433))*100</f>
        <v>5.8687852383393126</v>
      </c>
      <c r="AE433" s="35">
        <f t="shared" si="1163"/>
        <v>53.203485392106607</v>
      </c>
      <c r="AF433" s="35">
        <f t="shared" si="1163"/>
        <v>0</v>
      </c>
      <c r="AG433" s="35">
        <f t="shared" si="1163"/>
        <v>0</v>
      </c>
      <c r="AH433" s="35">
        <f t="shared" si="1163"/>
        <v>40.927729369554072</v>
      </c>
      <c r="AI433" s="35">
        <f t="shared" si="1163"/>
        <v>0</v>
      </c>
      <c r="AJ433" s="35">
        <f t="shared" si="1163"/>
        <v>0</v>
      </c>
      <c r="AK433" s="1"/>
      <c r="AL433" s="43">
        <f t="shared" ref="AL433:AR433" si="1164">AD433-BE433</f>
        <v>-0.22114077190542236</v>
      </c>
      <c r="AM433" s="44">
        <f t="shared" si="1164"/>
        <v>-6.9843347558729008</v>
      </c>
      <c r="AN433" s="45">
        <f t="shared" si="1164"/>
        <v>-9.7324985771200918</v>
      </c>
      <c r="AO433" s="46">
        <f t="shared" si="1164"/>
        <v>0</v>
      </c>
      <c r="AP433" s="47">
        <f t="shared" si="1164"/>
        <v>16.937974104898409</v>
      </c>
      <c r="AQ433" s="48">
        <f t="shared" si="1164"/>
        <v>0</v>
      </c>
      <c r="AR433" s="48">
        <f t="shared" si="1164"/>
        <v>0</v>
      </c>
      <c r="AS433" s="1"/>
      <c r="AT433" s="1"/>
      <c r="AU433" s="1"/>
      <c r="AV433" s="1"/>
      <c r="AW433" s="36">
        <v>214</v>
      </c>
      <c r="AX433" s="36">
        <v>2115</v>
      </c>
      <c r="AY433" s="36">
        <v>342</v>
      </c>
      <c r="AZ433" s="36">
        <v>0</v>
      </c>
      <c r="BA433" s="36">
        <v>843</v>
      </c>
      <c r="BB433" s="36">
        <v>0</v>
      </c>
      <c r="BC433" s="36">
        <v>0</v>
      </c>
      <c r="BD433" s="1"/>
      <c r="BE433" s="35">
        <f t="shared" ref="BE433:BK433" si="1165">(AW433/SUM($AW433:$BC433))*100</f>
        <v>6.089926010244735</v>
      </c>
      <c r="BF433" s="35">
        <f t="shared" si="1165"/>
        <v>60.187820147979508</v>
      </c>
      <c r="BG433" s="35">
        <f t="shared" si="1165"/>
        <v>9.7324985771200918</v>
      </c>
      <c r="BH433" s="35">
        <f t="shared" si="1165"/>
        <v>0</v>
      </c>
      <c r="BI433" s="35">
        <f t="shared" si="1165"/>
        <v>23.989755264655663</v>
      </c>
      <c r="BJ433" s="35">
        <f t="shared" si="1165"/>
        <v>0</v>
      </c>
      <c r="BK433" s="35">
        <f t="shared" si="1165"/>
        <v>0</v>
      </c>
      <c r="BL433" s="1"/>
    </row>
    <row r="434" spans="1:64" ht="13">
      <c r="A434" s="28" t="s">
        <v>361</v>
      </c>
      <c r="B434" s="62" t="str">
        <f>INDEX([1]Sheet2!$B:$B,MATCH(C434,[1]Sheet2!$A:$A,0))</f>
        <v>E05009374</v>
      </c>
      <c r="C434" s="28" t="s">
        <v>612</v>
      </c>
      <c r="D434" s="49"/>
      <c r="E434" s="30">
        <v>3</v>
      </c>
      <c r="F434" s="38"/>
      <c r="G434" s="31">
        <v>3</v>
      </c>
      <c r="H434" s="38"/>
      <c r="I434" s="38"/>
      <c r="J434" s="32"/>
      <c r="K434" s="38"/>
      <c r="L434" s="32"/>
      <c r="M434" s="10"/>
      <c r="N434" s="38"/>
      <c r="O434" s="31">
        <v>3</v>
      </c>
      <c r="P434" s="32"/>
      <c r="Q434" s="38"/>
      <c r="R434" s="32"/>
      <c r="S434" s="38"/>
      <c r="T434" s="32"/>
      <c r="U434" s="1"/>
      <c r="V434" s="28">
        <v>153</v>
      </c>
      <c r="W434" s="28">
        <v>1941</v>
      </c>
      <c r="X434" s="28">
        <v>176</v>
      </c>
      <c r="Y434" s="33"/>
      <c r="Z434" s="28">
        <v>390</v>
      </c>
      <c r="AA434" s="33"/>
      <c r="AB434" s="33"/>
      <c r="AC434" s="1"/>
      <c r="AD434" s="35">
        <f t="shared" ref="AD434:AJ434" si="1166">(V434/SUM($V434:$AB434))*100</f>
        <v>5.7518796992481205</v>
      </c>
      <c r="AE434" s="35">
        <f t="shared" si="1166"/>
        <v>72.969924812030072</v>
      </c>
      <c r="AF434" s="35">
        <f t="shared" si="1166"/>
        <v>6.6165413533834583</v>
      </c>
      <c r="AG434" s="35">
        <f t="shared" si="1166"/>
        <v>0</v>
      </c>
      <c r="AH434" s="35">
        <f t="shared" si="1166"/>
        <v>14.661654135338345</v>
      </c>
      <c r="AI434" s="35">
        <f t="shared" si="1166"/>
        <v>0</v>
      </c>
      <c r="AJ434" s="35">
        <f t="shared" si="1166"/>
        <v>0</v>
      </c>
      <c r="AK434" s="1"/>
      <c r="AL434" s="43">
        <f t="shared" ref="AL434:AR434" si="1167">AD434-BE434</f>
        <v>-1.1458100697287765</v>
      </c>
      <c r="AM434" s="44">
        <f t="shared" si="1167"/>
        <v>12.573885208069676</v>
      </c>
      <c r="AN434" s="45">
        <f t="shared" si="1167"/>
        <v>-1.1722375245043306</v>
      </c>
      <c r="AO434" s="46">
        <f t="shared" si="1167"/>
        <v>0</v>
      </c>
      <c r="AP434" s="47">
        <f t="shared" si="1167"/>
        <v>-6.2624382739025783</v>
      </c>
      <c r="AQ434" s="48">
        <f t="shared" si="1167"/>
        <v>0</v>
      </c>
      <c r="AR434" s="48">
        <f t="shared" si="1167"/>
        <v>-3.9933993399339935</v>
      </c>
      <c r="AS434" s="1"/>
      <c r="AT434" s="1"/>
      <c r="AU434" s="1"/>
      <c r="AV434" s="1"/>
      <c r="AW434" s="36">
        <v>209</v>
      </c>
      <c r="AX434" s="36">
        <v>1830</v>
      </c>
      <c r="AY434" s="36">
        <v>236</v>
      </c>
      <c r="AZ434" s="36">
        <v>0</v>
      </c>
      <c r="BA434" s="36">
        <v>634</v>
      </c>
      <c r="BB434" s="36">
        <v>0</v>
      </c>
      <c r="BC434" s="36">
        <v>121</v>
      </c>
      <c r="BD434" s="1"/>
      <c r="BE434" s="35">
        <f t="shared" ref="BE434:BK434" si="1168">(AW434/SUM($AW434:$BC434))*100</f>
        <v>6.897689768976897</v>
      </c>
      <c r="BF434" s="35">
        <f t="shared" si="1168"/>
        <v>60.396039603960396</v>
      </c>
      <c r="BG434" s="35">
        <f t="shared" si="1168"/>
        <v>7.7887788778877889</v>
      </c>
      <c r="BH434" s="35">
        <f t="shared" si="1168"/>
        <v>0</v>
      </c>
      <c r="BI434" s="35">
        <f t="shared" si="1168"/>
        <v>20.924092409240924</v>
      </c>
      <c r="BJ434" s="35">
        <f t="shared" si="1168"/>
        <v>0</v>
      </c>
      <c r="BK434" s="35">
        <f t="shared" si="1168"/>
        <v>3.9933993399339935</v>
      </c>
      <c r="BL434" s="1"/>
    </row>
    <row r="435" spans="1:64" ht="13">
      <c r="A435" s="28" t="s">
        <v>361</v>
      </c>
      <c r="B435" s="62" t="str">
        <f>INDEX([1]Sheet2!$B:$B,MATCH(C435,[1]Sheet2!$A:$A,0))</f>
        <v>E05009375</v>
      </c>
      <c r="C435" s="28" t="s">
        <v>613</v>
      </c>
      <c r="D435" s="49"/>
      <c r="E435" s="30">
        <v>3</v>
      </c>
      <c r="F435" s="38"/>
      <c r="G435" s="31">
        <v>3</v>
      </c>
      <c r="H435" s="38"/>
      <c r="I435" s="38"/>
      <c r="J435" s="32"/>
      <c r="K435" s="38"/>
      <c r="L435" s="32"/>
      <c r="M435" s="10"/>
      <c r="N435" s="38"/>
      <c r="O435" s="31">
        <v>3</v>
      </c>
      <c r="P435" s="32"/>
      <c r="Q435" s="38"/>
      <c r="R435" s="32"/>
      <c r="S435" s="38"/>
      <c r="T435" s="32"/>
      <c r="U435" s="1"/>
      <c r="V435" s="28">
        <v>183</v>
      </c>
      <c r="W435" s="28">
        <v>2128</v>
      </c>
      <c r="X435" s="28">
        <v>261</v>
      </c>
      <c r="Y435" s="33"/>
      <c r="Z435" s="28">
        <v>545</v>
      </c>
      <c r="AA435" s="33"/>
      <c r="AB435" s="33"/>
      <c r="AC435" s="1"/>
      <c r="AD435" s="35">
        <f t="shared" ref="AD435:AJ435" si="1169">(V435/SUM($V435:$AB435))*100</f>
        <v>5.871029836381136</v>
      </c>
      <c r="AE435" s="35">
        <f t="shared" si="1169"/>
        <v>68.270773179339102</v>
      </c>
      <c r="AF435" s="35">
        <f t="shared" si="1169"/>
        <v>8.3734359961501443</v>
      </c>
      <c r="AG435" s="35">
        <f t="shared" si="1169"/>
        <v>0</v>
      </c>
      <c r="AH435" s="35">
        <f t="shared" si="1169"/>
        <v>17.484760988129612</v>
      </c>
      <c r="AI435" s="35">
        <f t="shared" si="1169"/>
        <v>0</v>
      </c>
      <c r="AJ435" s="35">
        <f t="shared" si="1169"/>
        <v>0</v>
      </c>
      <c r="AK435" s="1"/>
      <c r="AL435" s="43">
        <f t="shared" ref="AL435:AR435" si="1170">AD435-BE435</f>
        <v>-5.406228730597058</v>
      </c>
      <c r="AM435" s="44">
        <f t="shared" si="1170"/>
        <v>11.5106485687472</v>
      </c>
      <c r="AN435" s="45">
        <f t="shared" si="1170"/>
        <v>2.7348067126610474</v>
      </c>
      <c r="AO435" s="46">
        <f t="shared" si="1170"/>
        <v>0</v>
      </c>
      <c r="AP435" s="47">
        <f t="shared" si="1170"/>
        <v>-1.2691330928672748</v>
      </c>
      <c r="AQ435" s="48">
        <f t="shared" si="1170"/>
        <v>0</v>
      </c>
      <c r="AR435" s="48">
        <f t="shared" si="1170"/>
        <v>-7.5700934579439254</v>
      </c>
      <c r="AS435" s="1"/>
      <c r="AT435" s="1"/>
      <c r="AU435" s="1"/>
      <c r="AV435" s="1"/>
      <c r="AW435" s="36">
        <v>362</v>
      </c>
      <c r="AX435" s="36">
        <v>1822</v>
      </c>
      <c r="AY435" s="36">
        <v>181</v>
      </c>
      <c r="AZ435" s="36">
        <v>0</v>
      </c>
      <c r="BA435" s="36">
        <v>602</v>
      </c>
      <c r="BB435" s="36">
        <v>0</v>
      </c>
      <c r="BC435" s="36">
        <v>243</v>
      </c>
      <c r="BD435" s="1"/>
      <c r="BE435" s="35">
        <f t="shared" ref="BE435:BK435" si="1171">(AW435/SUM($AW435:$BC435))*100</f>
        <v>11.277258566978194</v>
      </c>
      <c r="BF435" s="35">
        <f t="shared" si="1171"/>
        <v>56.760124610591902</v>
      </c>
      <c r="BG435" s="35">
        <f t="shared" si="1171"/>
        <v>5.638629283489097</v>
      </c>
      <c r="BH435" s="35">
        <f t="shared" si="1171"/>
        <v>0</v>
      </c>
      <c r="BI435" s="35">
        <f t="shared" si="1171"/>
        <v>18.753894080996886</v>
      </c>
      <c r="BJ435" s="35">
        <f t="shared" si="1171"/>
        <v>0</v>
      </c>
      <c r="BK435" s="35">
        <f t="shared" si="1171"/>
        <v>7.5700934579439254</v>
      </c>
      <c r="BL435" s="1"/>
    </row>
    <row r="436" spans="1:64" ht="13">
      <c r="A436" s="28" t="s">
        <v>361</v>
      </c>
      <c r="B436" s="62" t="str">
        <f>INDEX([1]Sheet2!$B:$B,MATCH(C436,[1]Sheet2!$A:$A,0))</f>
        <v>E05009376</v>
      </c>
      <c r="C436" s="28" t="s">
        <v>614</v>
      </c>
      <c r="D436" s="49"/>
      <c r="E436" s="30">
        <v>3</v>
      </c>
      <c r="F436" s="38"/>
      <c r="G436" s="31">
        <v>3</v>
      </c>
      <c r="H436" s="38"/>
      <c r="I436" s="38"/>
      <c r="J436" s="32"/>
      <c r="K436" s="38"/>
      <c r="L436" s="32"/>
      <c r="M436" s="10"/>
      <c r="N436" s="38"/>
      <c r="O436" s="31">
        <v>3</v>
      </c>
      <c r="P436" s="32"/>
      <c r="Q436" s="38"/>
      <c r="R436" s="32"/>
      <c r="S436" s="38"/>
      <c r="T436" s="32"/>
      <c r="U436" s="1"/>
      <c r="V436" s="28">
        <v>163</v>
      </c>
      <c r="W436" s="28">
        <v>2243</v>
      </c>
      <c r="X436" s="28">
        <v>144</v>
      </c>
      <c r="Y436" s="33"/>
      <c r="Z436" s="28">
        <v>361</v>
      </c>
      <c r="AA436" s="33"/>
      <c r="AB436" s="33"/>
      <c r="AC436" s="1"/>
      <c r="AD436" s="35">
        <f t="shared" ref="AD436:AJ436" si="1172">(V436/SUM($V436:$AB436))*100</f>
        <v>5.5994503607007902</v>
      </c>
      <c r="AE436" s="35">
        <f t="shared" si="1172"/>
        <v>77.052559257986942</v>
      </c>
      <c r="AF436" s="35">
        <f t="shared" si="1172"/>
        <v>4.9467536928890414</v>
      </c>
      <c r="AG436" s="35">
        <f t="shared" si="1172"/>
        <v>0</v>
      </c>
      <c r="AH436" s="35">
        <f t="shared" si="1172"/>
        <v>12.401236688423223</v>
      </c>
      <c r="AI436" s="35">
        <f t="shared" si="1172"/>
        <v>0</v>
      </c>
      <c r="AJ436" s="35">
        <f t="shared" si="1172"/>
        <v>0</v>
      </c>
      <c r="AK436" s="1"/>
      <c r="AL436" s="43">
        <f t="shared" ref="AL436:AR436" si="1173">AD436-BE436</f>
        <v>-1.3815106547117209</v>
      </c>
      <c r="AM436" s="44">
        <f t="shared" si="1173"/>
        <v>12.984865090564753</v>
      </c>
      <c r="AN436" s="45">
        <f t="shared" si="1173"/>
        <v>-1.5808981656785015</v>
      </c>
      <c r="AO436" s="46">
        <f t="shared" si="1173"/>
        <v>0</v>
      </c>
      <c r="AP436" s="47">
        <f t="shared" si="1173"/>
        <v>-4.1596578416462844</v>
      </c>
      <c r="AQ436" s="48">
        <f t="shared" si="1173"/>
        <v>-5.8627984285282562</v>
      </c>
      <c r="AR436" s="48">
        <f t="shared" si="1173"/>
        <v>0</v>
      </c>
      <c r="AS436" s="1"/>
      <c r="AT436" s="1"/>
      <c r="AU436" s="1"/>
      <c r="AV436" s="1"/>
      <c r="AW436" s="36">
        <v>231</v>
      </c>
      <c r="AX436" s="36">
        <v>2120</v>
      </c>
      <c r="AY436" s="36">
        <v>216</v>
      </c>
      <c r="AZ436" s="36">
        <v>0</v>
      </c>
      <c r="BA436" s="36">
        <v>548</v>
      </c>
      <c r="BB436" s="36">
        <v>194</v>
      </c>
      <c r="BC436" s="36">
        <v>0</v>
      </c>
      <c r="BD436" s="1"/>
      <c r="BE436" s="35">
        <f t="shared" ref="BE436:BK436" si="1174">(AW436/SUM($AW436:$BC436))*100</f>
        <v>6.980961015412511</v>
      </c>
      <c r="BF436" s="35">
        <f t="shared" si="1174"/>
        <v>64.067694167422189</v>
      </c>
      <c r="BG436" s="35">
        <f t="shared" si="1174"/>
        <v>6.5276518585675429</v>
      </c>
      <c r="BH436" s="35">
        <f t="shared" si="1174"/>
        <v>0</v>
      </c>
      <c r="BI436" s="35">
        <f t="shared" si="1174"/>
        <v>16.560894530069508</v>
      </c>
      <c r="BJ436" s="35">
        <f t="shared" si="1174"/>
        <v>5.8627984285282562</v>
      </c>
      <c r="BK436" s="35">
        <f t="shared" si="1174"/>
        <v>0</v>
      </c>
      <c r="BL436" s="1"/>
    </row>
    <row r="437" spans="1:64" ht="13">
      <c r="A437" s="28" t="s">
        <v>361</v>
      </c>
      <c r="B437" s="62" t="str">
        <f>INDEX([1]Sheet2!$B:$B,MATCH(C437,[1]Sheet2!$A:$A,0))</f>
        <v>E05009377</v>
      </c>
      <c r="C437" s="28" t="s">
        <v>615</v>
      </c>
      <c r="D437" s="49"/>
      <c r="E437" s="30">
        <v>3</v>
      </c>
      <c r="F437" s="38"/>
      <c r="G437" s="31">
        <v>3</v>
      </c>
      <c r="H437" s="38"/>
      <c r="I437" s="38"/>
      <c r="J437" s="32"/>
      <c r="K437" s="38"/>
      <c r="L437" s="32"/>
      <c r="M437" s="10"/>
      <c r="N437" s="38"/>
      <c r="O437" s="31">
        <v>3</v>
      </c>
      <c r="P437" s="32"/>
      <c r="Q437" s="38"/>
      <c r="R437" s="32"/>
      <c r="S437" s="38"/>
      <c r="T437" s="32"/>
      <c r="U437" s="1"/>
      <c r="V437" s="28">
        <v>193</v>
      </c>
      <c r="W437" s="28">
        <v>1530</v>
      </c>
      <c r="X437" s="28">
        <v>194</v>
      </c>
      <c r="Y437" s="33"/>
      <c r="Z437" s="28">
        <v>355</v>
      </c>
      <c r="AA437" s="33"/>
      <c r="AB437" s="28">
        <v>88</v>
      </c>
      <c r="AC437" s="1"/>
      <c r="AD437" s="35">
        <f t="shared" ref="AD437:AJ437" si="1175">(V437/SUM($V437:$AB437))*100</f>
        <v>8.1779661016949152</v>
      </c>
      <c r="AE437" s="35">
        <f t="shared" si="1175"/>
        <v>64.830508474576277</v>
      </c>
      <c r="AF437" s="35">
        <f t="shared" si="1175"/>
        <v>8.2203389830508478</v>
      </c>
      <c r="AG437" s="35">
        <f t="shared" si="1175"/>
        <v>0</v>
      </c>
      <c r="AH437" s="35">
        <f t="shared" si="1175"/>
        <v>15.042372881355931</v>
      </c>
      <c r="AI437" s="35">
        <f t="shared" si="1175"/>
        <v>0</v>
      </c>
      <c r="AJ437" s="35">
        <f t="shared" si="1175"/>
        <v>3.7288135593220342</v>
      </c>
      <c r="AK437" s="1"/>
      <c r="AL437" s="43">
        <f t="shared" ref="AL437:AR437" si="1176">AD437-BE437</f>
        <v>-5.0121042947482106</v>
      </c>
      <c r="AM437" s="44">
        <f t="shared" si="1176"/>
        <v>5.9939023241501914</v>
      </c>
      <c r="AN437" s="45">
        <f t="shared" si="1176"/>
        <v>1.36594846804529</v>
      </c>
      <c r="AO437" s="46">
        <f t="shared" si="1176"/>
        <v>0</v>
      </c>
      <c r="AP437" s="47">
        <f t="shared" si="1176"/>
        <v>-1.4081643546574085</v>
      </c>
      <c r="AQ437" s="48">
        <f t="shared" si="1176"/>
        <v>0</v>
      </c>
      <c r="AR437" s="48">
        <f t="shared" si="1176"/>
        <v>-0.93958214278985919</v>
      </c>
      <c r="AS437" s="1"/>
      <c r="AT437" s="1"/>
      <c r="AU437" s="1"/>
      <c r="AV437" s="1"/>
      <c r="AW437" s="36">
        <v>356</v>
      </c>
      <c r="AX437" s="36">
        <v>1588</v>
      </c>
      <c r="AY437" s="36">
        <v>185</v>
      </c>
      <c r="AZ437" s="36">
        <v>0</v>
      </c>
      <c r="BA437" s="36">
        <v>444</v>
      </c>
      <c r="BB437" s="36">
        <v>0</v>
      </c>
      <c r="BC437" s="36">
        <v>126</v>
      </c>
      <c r="BD437" s="1"/>
      <c r="BE437" s="35">
        <f t="shared" ref="BE437:BK437" si="1177">(AW437/SUM($AW437:$BC437))*100</f>
        <v>13.190070396443126</v>
      </c>
      <c r="BF437" s="35">
        <f t="shared" si="1177"/>
        <v>58.836606150426086</v>
      </c>
      <c r="BG437" s="35">
        <f t="shared" si="1177"/>
        <v>6.8543905150055577</v>
      </c>
      <c r="BH437" s="35">
        <f t="shared" si="1177"/>
        <v>0</v>
      </c>
      <c r="BI437" s="35">
        <f t="shared" si="1177"/>
        <v>16.450537236013339</v>
      </c>
      <c r="BJ437" s="35">
        <f t="shared" si="1177"/>
        <v>0</v>
      </c>
      <c r="BK437" s="35">
        <f t="shared" si="1177"/>
        <v>4.6683957021118934</v>
      </c>
      <c r="BL437" s="1"/>
    </row>
    <row r="438" spans="1:64" ht="13">
      <c r="A438" s="28" t="s">
        <v>361</v>
      </c>
      <c r="B438" s="62" t="str">
        <f>INDEX([1]Sheet2!$B:$B,MATCH(C438,[1]Sheet2!$A:$A,0))</f>
        <v>E05009378</v>
      </c>
      <c r="C438" s="28" t="s">
        <v>616</v>
      </c>
      <c r="D438" s="49"/>
      <c r="E438" s="30">
        <v>3</v>
      </c>
      <c r="F438" s="38"/>
      <c r="G438" s="31">
        <v>3</v>
      </c>
      <c r="H438" s="38"/>
      <c r="I438" s="38"/>
      <c r="J438" s="32"/>
      <c r="K438" s="38"/>
      <c r="L438" s="32"/>
      <c r="M438" s="10"/>
      <c r="N438" s="38"/>
      <c r="O438" s="31">
        <v>3</v>
      </c>
      <c r="P438" s="32"/>
      <c r="Q438" s="38"/>
      <c r="R438" s="32"/>
      <c r="S438" s="38"/>
      <c r="T438" s="32"/>
      <c r="U438" s="1"/>
      <c r="V438" s="28">
        <v>372</v>
      </c>
      <c r="W438" s="28">
        <v>1771</v>
      </c>
      <c r="X438" s="33"/>
      <c r="Y438" s="33"/>
      <c r="Z438" s="28">
        <v>447</v>
      </c>
      <c r="AA438" s="33"/>
      <c r="AB438" s="33"/>
      <c r="AC438" s="1"/>
      <c r="AD438" s="35">
        <f t="shared" ref="AD438:AJ438" si="1178">(V438/SUM($V438:$AB438))*100</f>
        <v>14.362934362934363</v>
      </c>
      <c r="AE438" s="35">
        <f t="shared" si="1178"/>
        <v>68.378378378378386</v>
      </c>
      <c r="AF438" s="35">
        <f t="shared" si="1178"/>
        <v>0</v>
      </c>
      <c r="AG438" s="35">
        <f t="shared" si="1178"/>
        <v>0</v>
      </c>
      <c r="AH438" s="35">
        <f t="shared" si="1178"/>
        <v>17.258687258687257</v>
      </c>
      <c r="AI438" s="35">
        <f t="shared" si="1178"/>
        <v>0</v>
      </c>
      <c r="AJ438" s="35">
        <f t="shared" si="1178"/>
        <v>0</v>
      </c>
      <c r="AK438" s="1"/>
      <c r="AL438" s="43">
        <f t="shared" ref="AL438:AR438" si="1179">AD438-BE438</f>
        <v>2.2275002362162937</v>
      </c>
      <c r="AM438" s="44">
        <f t="shared" si="1179"/>
        <v>11.623433691821226</v>
      </c>
      <c r="AN438" s="45">
        <f t="shared" si="1179"/>
        <v>-6.369426751592357</v>
      </c>
      <c r="AO438" s="46">
        <f t="shared" si="1179"/>
        <v>0</v>
      </c>
      <c r="AP438" s="47">
        <f t="shared" si="1179"/>
        <v>-2.922338554252736</v>
      </c>
      <c r="AQ438" s="48">
        <f t="shared" si="1179"/>
        <v>0</v>
      </c>
      <c r="AR438" s="48">
        <f t="shared" si="1179"/>
        <v>-4.5591686221924235</v>
      </c>
      <c r="AS438" s="1"/>
      <c r="AT438" s="1"/>
      <c r="AU438" s="1"/>
      <c r="AV438" s="1"/>
      <c r="AW438" s="36">
        <v>362</v>
      </c>
      <c r="AX438" s="36">
        <v>1693</v>
      </c>
      <c r="AY438" s="36">
        <v>190</v>
      </c>
      <c r="AZ438" s="36">
        <v>0</v>
      </c>
      <c r="BA438" s="36">
        <v>602</v>
      </c>
      <c r="BB438" s="36">
        <v>0</v>
      </c>
      <c r="BC438" s="36">
        <v>136</v>
      </c>
      <c r="BD438" s="1"/>
      <c r="BE438" s="35">
        <f t="shared" ref="BE438:BK438" si="1180">(AW438/SUM($AW438:$BC438))*100</f>
        <v>12.135434126718069</v>
      </c>
      <c r="BF438" s="35">
        <f t="shared" si="1180"/>
        <v>56.75494468655716</v>
      </c>
      <c r="BG438" s="35">
        <f t="shared" si="1180"/>
        <v>6.369426751592357</v>
      </c>
      <c r="BH438" s="35">
        <f t="shared" si="1180"/>
        <v>0</v>
      </c>
      <c r="BI438" s="35">
        <f t="shared" si="1180"/>
        <v>20.181025812939993</v>
      </c>
      <c r="BJ438" s="35">
        <f t="shared" si="1180"/>
        <v>0</v>
      </c>
      <c r="BK438" s="35">
        <f t="shared" si="1180"/>
        <v>4.5591686221924235</v>
      </c>
      <c r="BL438" s="1"/>
    </row>
    <row r="439" spans="1:64" ht="13">
      <c r="A439" s="28" t="s">
        <v>361</v>
      </c>
      <c r="B439" s="62" t="str">
        <f>INDEX([1]Sheet2!$B:$B,MATCH(C439,[1]Sheet2!$A:$A,0))</f>
        <v>E05009379</v>
      </c>
      <c r="C439" s="28" t="s">
        <v>617</v>
      </c>
      <c r="D439" s="49"/>
      <c r="E439" s="30">
        <v>3</v>
      </c>
      <c r="F439" s="38"/>
      <c r="G439" s="31">
        <v>3</v>
      </c>
      <c r="H439" s="38"/>
      <c r="I439" s="38"/>
      <c r="J439" s="32"/>
      <c r="K439" s="38"/>
      <c r="L439" s="32"/>
      <c r="M439" s="10"/>
      <c r="N439" s="38"/>
      <c r="O439" s="31">
        <v>3</v>
      </c>
      <c r="P439" s="32"/>
      <c r="Q439" s="38"/>
      <c r="R439" s="32"/>
      <c r="S439" s="38"/>
      <c r="T439" s="32"/>
      <c r="U439" s="1"/>
      <c r="V439" s="28">
        <v>203</v>
      </c>
      <c r="W439" s="28">
        <v>2325</v>
      </c>
      <c r="X439" s="28">
        <v>194</v>
      </c>
      <c r="Y439" s="33"/>
      <c r="Z439" s="28">
        <v>472</v>
      </c>
      <c r="AA439" s="33"/>
      <c r="AB439" s="28">
        <v>91</v>
      </c>
      <c r="AC439" s="1"/>
      <c r="AD439" s="35">
        <f t="shared" ref="AD439:AJ439" si="1181">(V439/SUM($V439:$AB439))*100</f>
        <v>6.1796042617960429</v>
      </c>
      <c r="AE439" s="35">
        <f t="shared" si="1181"/>
        <v>70.776255707762559</v>
      </c>
      <c r="AF439" s="35">
        <f t="shared" si="1181"/>
        <v>5.9056316590563167</v>
      </c>
      <c r="AG439" s="35">
        <f t="shared" si="1181"/>
        <v>0</v>
      </c>
      <c r="AH439" s="35">
        <f t="shared" si="1181"/>
        <v>14.368340943683409</v>
      </c>
      <c r="AI439" s="35">
        <f t="shared" si="1181"/>
        <v>0</v>
      </c>
      <c r="AJ439" s="35">
        <f t="shared" si="1181"/>
        <v>2.7701674277016743</v>
      </c>
      <c r="AK439" s="1"/>
      <c r="AL439" s="43">
        <f t="shared" ref="AL439:AR439" si="1182">AD439-BE439</f>
        <v>-0.21722562781618482</v>
      </c>
      <c r="AM439" s="44">
        <f t="shared" si="1182"/>
        <v>5.9588201006298078</v>
      </c>
      <c r="AN439" s="45">
        <f t="shared" si="1182"/>
        <v>0.75420227892611624</v>
      </c>
      <c r="AO439" s="46">
        <f t="shared" si="1182"/>
        <v>0</v>
      </c>
      <c r="AP439" s="47">
        <f t="shared" si="1182"/>
        <v>-5.4731535369279722</v>
      </c>
      <c r="AQ439" s="48">
        <f t="shared" si="1182"/>
        <v>-3.7928106425134445</v>
      </c>
      <c r="AR439" s="48">
        <f t="shared" si="1182"/>
        <v>2.7701674277016743</v>
      </c>
      <c r="AS439" s="1"/>
      <c r="AT439" s="1"/>
      <c r="AU439" s="1"/>
      <c r="AV439" s="1"/>
      <c r="AW439" s="36">
        <v>226</v>
      </c>
      <c r="AX439" s="36">
        <v>2290</v>
      </c>
      <c r="AY439" s="36">
        <v>182</v>
      </c>
      <c r="AZ439" s="36">
        <v>0</v>
      </c>
      <c r="BA439" s="36">
        <v>701</v>
      </c>
      <c r="BB439" s="36">
        <v>134</v>
      </c>
      <c r="BC439" s="36">
        <v>0</v>
      </c>
      <c r="BD439" s="1"/>
      <c r="BE439" s="35">
        <f t="shared" ref="BE439:BK439" si="1183">(AW439/SUM($AW439:$BC439))*100</f>
        <v>6.3968298896122278</v>
      </c>
      <c r="BF439" s="35">
        <f t="shared" si="1183"/>
        <v>64.817435607132751</v>
      </c>
      <c r="BG439" s="35">
        <f t="shared" si="1183"/>
        <v>5.1514293801302005</v>
      </c>
      <c r="BH439" s="35">
        <f t="shared" si="1183"/>
        <v>0</v>
      </c>
      <c r="BI439" s="35">
        <f t="shared" si="1183"/>
        <v>19.841494480611381</v>
      </c>
      <c r="BJ439" s="35">
        <f t="shared" si="1183"/>
        <v>3.7928106425134445</v>
      </c>
      <c r="BK439" s="35">
        <f t="shared" si="1183"/>
        <v>0</v>
      </c>
      <c r="BL439" s="1"/>
    </row>
    <row r="440" spans="1:64" ht="13">
      <c r="A440" s="28" t="s">
        <v>361</v>
      </c>
      <c r="B440" s="62" t="str">
        <f>INDEX([1]Sheet2!$B:$B,MATCH(C440,[1]Sheet2!$A:$A,0))</f>
        <v>E05000603</v>
      </c>
      <c r="C440" s="28" t="s">
        <v>618</v>
      </c>
      <c r="D440" s="49"/>
      <c r="E440" s="30">
        <v>3</v>
      </c>
      <c r="F440" s="38"/>
      <c r="G440" s="31">
        <v>3</v>
      </c>
      <c r="H440" s="38"/>
      <c r="I440" s="38"/>
      <c r="J440" s="32"/>
      <c r="K440" s="38"/>
      <c r="L440" s="32"/>
      <c r="M440" s="10"/>
      <c r="N440" s="38"/>
      <c r="O440" s="31">
        <v>3</v>
      </c>
      <c r="P440" s="32"/>
      <c r="Q440" s="38"/>
      <c r="R440" s="32"/>
      <c r="S440" s="38"/>
      <c r="T440" s="32"/>
      <c r="U440" s="1"/>
      <c r="V440" s="28">
        <v>321</v>
      </c>
      <c r="W440" s="28">
        <v>2596</v>
      </c>
      <c r="X440" s="28">
        <v>253</v>
      </c>
      <c r="Y440" s="33"/>
      <c r="Z440" s="28">
        <v>737</v>
      </c>
      <c r="AA440" s="33"/>
      <c r="AB440" s="33"/>
      <c r="AC440" s="1"/>
      <c r="AD440" s="35">
        <f t="shared" ref="AD440:AJ440" si="1184">(V440/SUM($V440:$AB440))*100</f>
        <v>8.2160225236754556</v>
      </c>
      <c r="AE440" s="35">
        <f t="shared" si="1184"/>
        <v>66.444842590222677</v>
      </c>
      <c r="AF440" s="35">
        <f t="shared" si="1184"/>
        <v>6.4755566931149211</v>
      </c>
      <c r="AG440" s="35">
        <f t="shared" si="1184"/>
        <v>0</v>
      </c>
      <c r="AH440" s="35">
        <f t="shared" si="1184"/>
        <v>18.863578192986946</v>
      </c>
      <c r="AI440" s="35">
        <f t="shared" si="1184"/>
        <v>0</v>
      </c>
      <c r="AJ440" s="35">
        <f t="shared" si="1184"/>
        <v>0</v>
      </c>
      <c r="AK440" s="1"/>
      <c r="AL440" s="43">
        <f t="shared" ref="AL440:AR440" si="1185">AD440-BE440</f>
        <v>-1.2904204619797834</v>
      </c>
      <c r="AM440" s="44">
        <f t="shared" si="1185"/>
        <v>9.7708819775312108</v>
      </c>
      <c r="AN440" s="45">
        <f t="shared" si="1185"/>
        <v>2.2207548453152617</v>
      </c>
      <c r="AO440" s="46">
        <f t="shared" si="1185"/>
        <v>0</v>
      </c>
      <c r="AP440" s="47">
        <f t="shared" si="1185"/>
        <v>-6.7867986608910016</v>
      </c>
      <c r="AQ440" s="48">
        <f t="shared" si="1185"/>
        <v>0</v>
      </c>
      <c r="AR440" s="48">
        <f t="shared" si="1185"/>
        <v>-3.914417699975687</v>
      </c>
      <c r="AS440" s="1"/>
      <c r="AT440" s="1"/>
      <c r="AU440" s="1"/>
      <c r="AV440" s="1"/>
      <c r="AW440" s="36">
        <v>391</v>
      </c>
      <c r="AX440" s="36">
        <v>2331</v>
      </c>
      <c r="AY440" s="36">
        <v>175</v>
      </c>
      <c r="AZ440" s="36">
        <v>0</v>
      </c>
      <c r="BA440" s="36">
        <v>1055</v>
      </c>
      <c r="BB440" s="36">
        <v>0</v>
      </c>
      <c r="BC440" s="36">
        <v>161</v>
      </c>
      <c r="BD440" s="1"/>
      <c r="BE440" s="35">
        <f t="shared" ref="BE440:BK440" si="1186">(AW440/SUM($AW440:$BC440))*100</f>
        <v>9.506442985655239</v>
      </c>
      <c r="BF440" s="35">
        <f t="shared" si="1186"/>
        <v>56.673960612691467</v>
      </c>
      <c r="BG440" s="35">
        <f t="shared" si="1186"/>
        <v>4.2548018477996594</v>
      </c>
      <c r="BH440" s="35">
        <f t="shared" si="1186"/>
        <v>0</v>
      </c>
      <c r="BI440" s="35">
        <f t="shared" si="1186"/>
        <v>25.650376853877948</v>
      </c>
      <c r="BJ440" s="35">
        <f t="shared" si="1186"/>
        <v>0</v>
      </c>
      <c r="BK440" s="35">
        <f t="shared" si="1186"/>
        <v>3.914417699975687</v>
      </c>
      <c r="BL440" s="1"/>
    </row>
    <row r="441" spans="1:64" ht="13">
      <c r="A441" s="28" t="s">
        <v>361</v>
      </c>
      <c r="B441" s="62" t="str">
        <f>INDEX([1]Sheet2!$B:$B,MATCH(C441,[1]Sheet2!$A:$A,0))</f>
        <v>E05009381</v>
      </c>
      <c r="C441" s="28" t="s">
        <v>619</v>
      </c>
      <c r="D441" s="49"/>
      <c r="E441" s="30">
        <v>3</v>
      </c>
      <c r="F441" s="38"/>
      <c r="G441" s="31">
        <v>3</v>
      </c>
      <c r="H441" s="38"/>
      <c r="I441" s="38"/>
      <c r="J441" s="32"/>
      <c r="K441" s="38"/>
      <c r="L441" s="32"/>
      <c r="M441" s="10"/>
      <c r="N441" s="38"/>
      <c r="O441" s="31">
        <v>3</v>
      </c>
      <c r="P441" s="32"/>
      <c r="Q441" s="38"/>
      <c r="R441" s="32"/>
      <c r="S441" s="38"/>
      <c r="T441" s="32"/>
      <c r="U441" s="1"/>
      <c r="V441" s="28">
        <v>257</v>
      </c>
      <c r="W441" s="28">
        <v>2378</v>
      </c>
      <c r="X441" s="28">
        <v>303</v>
      </c>
      <c r="Y441" s="33"/>
      <c r="Z441" s="28">
        <v>587</v>
      </c>
      <c r="AA441" s="33"/>
      <c r="AB441" s="33"/>
      <c r="AC441" s="1"/>
      <c r="AD441" s="35">
        <f t="shared" ref="AD441:AJ441" si="1187">(V441/SUM($V441:$AB441))*100</f>
        <v>7.2907801418439719</v>
      </c>
      <c r="AE441" s="35">
        <f t="shared" si="1187"/>
        <v>67.460992907801426</v>
      </c>
      <c r="AF441" s="35">
        <f t="shared" si="1187"/>
        <v>8.5957446808510642</v>
      </c>
      <c r="AG441" s="35">
        <f t="shared" si="1187"/>
        <v>0</v>
      </c>
      <c r="AH441" s="35">
        <f t="shared" si="1187"/>
        <v>16.652482269503547</v>
      </c>
      <c r="AI441" s="35">
        <f t="shared" si="1187"/>
        <v>0</v>
      </c>
      <c r="AJ441" s="35">
        <f t="shared" si="1187"/>
        <v>0</v>
      </c>
      <c r="AK441" s="1"/>
      <c r="AL441" s="43">
        <f t="shared" ref="AL441:AR441" si="1188">AD441-BE441</f>
        <v>-1.0468821958183669</v>
      </c>
      <c r="AM441" s="44">
        <f t="shared" si="1188"/>
        <v>11.538914985723508</v>
      </c>
      <c r="AN441" s="45">
        <f t="shared" si="1188"/>
        <v>-1.657916551533134E-3</v>
      </c>
      <c r="AO441" s="46">
        <f t="shared" si="1188"/>
        <v>0</v>
      </c>
      <c r="AP441" s="47">
        <f t="shared" si="1188"/>
        <v>-5.607257990236711</v>
      </c>
      <c r="AQ441" s="48">
        <f t="shared" si="1188"/>
        <v>0</v>
      </c>
      <c r="AR441" s="48">
        <f t="shared" si="1188"/>
        <v>-4.883116883116883</v>
      </c>
      <c r="AS441" s="1"/>
      <c r="AT441" s="1"/>
      <c r="AU441" s="1"/>
      <c r="AV441" s="1"/>
      <c r="AW441" s="36">
        <v>321</v>
      </c>
      <c r="AX441" s="36">
        <v>2153</v>
      </c>
      <c r="AY441" s="36">
        <v>331</v>
      </c>
      <c r="AZ441" s="36">
        <v>0</v>
      </c>
      <c r="BA441" s="36">
        <v>857</v>
      </c>
      <c r="BB441" s="36">
        <v>0</v>
      </c>
      <c r="BC441" s="36">
        <v>188</v>
      </c>
      <c r="BD441" s="1"/>
      <c r="BE441" s="35">
        <f t="shared" ref="BE441:BK441" si="1189">(AW441/SUM($AW441:$BC441))*100</f>
        <v>8.3376623376623389</v>
      </c>
      <c r="BF441" s="35">
        <f t="shared" si="1189"/>
        <v>55.922077922077918</v>
      </c>
      <c r="BG441" s="35">
        <f t="shared" si="1189"/>
        <v>8.5974025974025974</v>
      </c>
      <c r="BH441" s="35">
        <f t="shared" si="1189"/>
        <v>0</v>
      </c>
      <c r="BI441" s="35">
        <f t="shared" si="1189"/>
        <v>22.259740259740258</v>
      </c>
      <c r="BJ441" s="35">
        <f t="shared" si="1189"/>
        <v>0</v>
      </c>
      <c r="BK441" s="35">
        <f t="shared" si="1189"/>
        <v>4.883116883116883</v>
      </c>
      <c r="BL441" s="1"/>
    </row>
    <row r="442" spans="1:64" ht="13">
      <c r="A442" s="28" t="s">
        <v>361</v>
      </c>
      <c r="B442" s="62" t="str">
        <f>INDEX([1]Sheet2!$B:$B,MATCH(C442,[1]Sheet2!$A:$A,0))</f>
        <v>E05009382</v>
      </c>
      <c r="C442" s="28" t="s">
        <v>620</v>
      </c>
      <c r="D442" s="49"/>
      <c r="E442" s="30">
        <v>2</v>
      </c>
      <c r="F442" s="38"/>
      <c r="G442" s="31">
        <v>2</v>
      </c>
      <c r="H442" s="38"/>
      <c r="I442" s="38"/>
      <c r="J442" s="32"/>
      <c r="K442" s="38"/>
      <c r="L442" s="32"/>
      <c r="M442" s="10"/>
      <c r="N442" s="38"/>
      <c r="O442" s="31">
        <v>2</v>
      </c>
      <c r="P442" s="32"/>
      <c r="Q442" s="38"/>
      <c r="R442" s="32"/>
      <c r="S442" s="38"/>
      <c r="T442" s="32"/>
      <c r="U442" s="1"/>
      <c r="V442" s="28">
        <v>96</v>
      </c>
      <c r="W442" s="28">
        <v>1363</v>
      </c>
      <c r="X442" s="33"/>
      <c r="Y442" s="33"/>
      <c r="Z442" s="33"/>
      <c r="AA442" s="33"/>
      <c r="AB442" s="33"/>
      <c r="AC442" s="1"/>
      <c r="AD442" s="35">
        <f t="shared" ref="AD442:AJ442" si="1190">(V442/SUM($V442:$AB442))*100</f>
        <v>6.579849211788896</v>
      </c>
      <c r="AE442" s="35">
        <f t="shared" si="1190"/>
        <v>93.420150788211103</v>
      </c>
      <c r="AF442" s="35">
        <f t="shared" si="1190"/>
        <v>0</v>
      </c>
      <c r="AG442" s="35">
        <f t="shared" si="1190"/>
        <v>0</v>
      </c>
      <c r="AH442" s="35">
        <f t="shared" si="1190"/>
        <v>0</v>
      </c>
      <c r="AI442" s="35">
        <f t="shared" si="1190"/>
        <v>0</v>
      </c>
      <c r="AJ442" s="35">
        <f t="shared" si="1190"/>
        <v>0</v>
      </c>
      <c r="AK442" s="1"/>
      <c r="AL442" s="43">
        <f t="shared" ref="AL442:AR442" si="1191">AD442-BE442</f>
        <v>0.88774054425978832</v>
      </c>
      <c r="AM442" s="44">
        <f t="shared" si="1191"/>
        <v>30.117002879629823</v>
      </c>
      <c r="AN442" s="45">
        <f t="shared" si="1191"/>
        <v>-5.390254420008624</v>
      </c>
      <c r="AO442" s="46">
        <f t="shared" si="1191"/>
        <v>0</v>
      </c>
      <c r="AP442" s="47">
        <f t="shared" si="1191"/>
        <v>-25.614489003880987</v>
      </c>
      <c r="AQ442" s="48">
        <f t="shared" si="1191"/>
        <v>0</v>
      </c>
      <c r="AR442" s="48">
        <f t="shared" si="1191"/>
        <v>0</v>
      </c>
      <c r="AS442" s="1"/>
      <c r="AT442" s="1"/>
      <c r="AU442" s="1"/>
      <c r="AV442" s="1"/>
      <c r="AW442" s="36">
        <v>132</v>
      </c>
      <c r="AX442" s="36">
        <v>1468</v>
      </c>
      <c r="AY442" s="36">
        <v>125</v>
      </c>
      <c r="AZ442" s="36">
        <v>0</v>
      </c>
      <c r="BA442" s="36">
        <v>594</v>
      </c>
      <c r="BB442" s="36">
        <v>0</v>
      </c>
      <c r="BC442" s="36">
        <v>0</v>
      </c>
      <c r="BD442" s="1"/>
      <c r="BE442" s="35">
        <f t="shared" ref="BE442:BK442" si="1192">(AW442/SUM($AW442:$BC442))*100</f>
        <v>5.6921086675291077</v>
      </c>
      <c r="BF442" s="35">
        <f t="shared" si="1192"/>
        <v>63.30314790858128</v>
      </c>
      <c r="BG442" s="35">
        <f t="shared" si="1192"/>
        <v>5.390254420008624</v>
      </c>
      <c r="BH442" s="35">
        <f t="shared" si="1192"/>
        <v>0</v>
      </c>
      <c r="BI442" s="35">
        <f t="shared" si="1192"/>
        <v>25.614489003880987</v>
      </c>
      <c r="BJ442" s="35">
        <f t="shared" si="1192"/>
        <v>0</v>
      </c>
      <c r="BK442" s="35">
        <f t="shared" si="1192"/>
        <v>0</v>
      </c>
      <c r="BL442" s="1"/>
    </row>
    <row r="443" spans="1:64" ht="13">
      <c r="A443" s="28" t="s">
        <v>361</v>
      </c>
      <c r="B443" s="62" t="str">
        <f>INDEX([1]Sheet2!$B:$B,MATCH(C443,[1]Sheet2!$A:$A,0))</f>
        <v>E05001208</v>
      </c>
      <c r="C443" s="28" t="s">
        <v>621</v>
      </c>
      <c r="D443" s="49"/>
      <c r="E443" s="30">
        <v>3</v>
      </c>
      <c r="F443" s="31">
        <v>3</v>
      </c>
      <c r="G443" s="38"/>
      <c r="H443" s="38"/>
      <c r="I443" s="38"/>
      <c r="J443" s="32"/>
      <c r="K443" s="38"/>
      <c r="L443" s="32"/>
      <c r="M443" s="10"/>
      <c r="N443" s="31">
        <v>3</v>
      </c>
      <c r="O443" s="38"/>
      <c r="P443" s="32"/>
      <c r="Q443" s="38"/>
      <c r="R443" s="32"/>
      <c r="S443" s="38"/>
      <c r="T443" s="32"/>
      <c r="U443" s="1"/>
      <c r="V443" s="28">
        <v>2040</v>
      </c>
      <c r="W443" s="28">
        <v>1723</v>
      </c>
      <c r="X443" s="28">
        <v>165</v>
      </c>
      <c r="Y443" s="33"/>
      <c r="Z443" s="28">
        <v>376</v>
      </c>
      <c r="AA443" s="33"/>
      <c r="AB443" s="33"/>
      <c r="AC443" s="1"/>
      <c r="AD443" s="35">
        <f t="shared" ref="AD443:AJ443" si="1193">(V443/SUM($V443:$AB443))*100</f>
        <v>47.39776951672863</v>
      </c>
      <c r="AE443" s="35">
        <f t="shared" si="1193"/>
        <v>40.032527881040892</v>
      </c>
      <c r="AF443" s="35">
        <f t="shared" si="1193"/>
        <v>3.8336431226765799</v>
      </c>
      <c r="AG443" s="35">
        <f t="shared" si="1193"/>
        <v>0</v>
      </c>
      <c r="AH443" s="35">
        <f t="shared" si="1193"/>
        <v>8.7360594795539033</v>
      </c>
      <c r="AI443" s="35">
        <f t="shared" si="1193"/>
        <v>0</v>
      </c>
      <c r="AJ443" s="35">
        <f t="shared" si="1193"/>
        <v>0</v>
      </c>
      <c r="AK443" s="1"/>
      <c r="AL443" s="43">
        <f t="shared" ref="AL443:AR443" si="1194">AD443-BE443</f>
        <v>-1.5189921708426368</v>
      </c>
      <c r="AM443" s="44">
        <f t="shared" si="1194"/>
        <v>1.0815586678139795</v>
      </c>
      <c r="AN443" s="45">
        <f t="shared" si="1194"/>
        <v>0.45850059131968157</v>
      </c>
      <c r="AO443" s="46">
        <f t="shared" si="1194"/>
        <v>0</v>
      </c>
      <c r="AP443" s="47">
        <f t="shared" si="1194"/>
        <v>-2.1067088291022884E-2</v>
      </c>
      <c r="AQ443" s="48">
        <f t="shared" si="1194"/>
        <v>0</v>
      </c>
      <c r="AR443" s="48">
        <f t="shared" si="1194"/>
        <v>0</v>
      </c>
      <c r="AS443" s="1"/>
      <c r="AT443" s="1"/>
      <c r="AU443" s="1"/>
      <c r="AV443" s="1"/>
      <c r="AW443" s="36">
        <v>2145</v>
      </c>
      <c r="AX443" s="36">
        <v>1708</v>
      </c>
      <c r="AY443" s="36">
        <v>148</v>
      </c>
      <c r="AZ443" s="36">
        <v>0</v>
      </c>
      <c r="BA443" s="36">
        <v>384</v>
      </c>
      <c r="BB443" s="36">
        <v>0</v>
      </c>
      <c r="BC443" s="36">
        <v>0</v>
      </c>
      <c r="BD443" s="1"/>
      <c r="BE443" s="35">
        <f t="shared" ref="BE443:BK443" si="1195">(AW443/SUM($AW443:$BC443))*100</f>
        <v>48.916761687571267</v>
      </c>
      <c r="BF443" s="35">
        <f t="shared" si="1195"/>
        <v>38.950969213226912</v>
      </c>
      <c r="BG443" s="35">
        <f t="shared" si="1195"/>
        <v>3.3751425313568983</v>
      </c>
      <c r="BH443" s="35">
        <f t="shared" si="1195"/>
        <v>0</v>
      </c>
      <c r="BI443" s="35">
        <f t="shared" si="1195"/>
        <v>8.7571265678449262</v>
      </c>
      <c r="BJ443" s="35">
        <f t="shared" si="1195"/>
        <v>0</v>
      </c>
      <c r="BK443" s="35">
        <f t="shared" si="1195"/>
        <v>0</v>
      </c>
      <c r="BL443" s="1"/>
    </row>
    <row r="444" spans="1:64" ht="13">
      <c r="A444" s="28" t="s">
        <v>361</v>
      </c>
      <c r="B444" s="62" t="str">
        <f>INDEX([1]Sheet2!$B:$B,MATCH(C444,[1]Sheet2!$A:$A,0))</f>
        <v>E05009384</v>
      </c>
      <c r="C444" s="28" t="s">
        <v>622</v>
      </c>
      <c r="D444" s="49"/>
      <c r="E444" s="30">
        <v>2</v>
      </c>
      <c r="F444" s="31">
        <v>2</v>
      </c>
      <c r="G444" s="38"/>
      <c r="H444" s="38"/>
      <c r="I444" s="38"/>
      <c r="J444" s="32"/>
      <c r="K444" s="38"/>
      <c r="L444" s="32"/>
      <c r="M444" s="10"/>
      <c r="N444" s="31">
        <v>1</v>
      </c>
      <c r="O444" s="31">
        <v>1</v>
      </c>
      <c r="P444" s="32"/>
      <c r="Q444" s="38"/>
      <c r="R444" s="32"/>
      <c r="S444" s="38"/>
      <c r="T444" s="32"/>
      <c r="U444" s="1"/>
      <c r="V444" s="28">
        <v>1469</v>
      </c>
      <c r="W444" s="28">
        <v>1133</v>
      </c>
      <c r="X444" s="28">
        <v>78</v>
      </c>
      <c r="Y444" s="33"/>
      <c r="Z444" s="28">
        <v>160</v>
      </c>
      <c r="AA444" s="33"/>
      <c r="AB444" s="33"/>
      <c r="AC444" s="1"/>
      <c r="AD444" s="35">
        <f t="shared" ref="AD444:AJ444" si="1196">(V444/SUM($V444:$AB444))*100</f>
        <v>51.725352112676063</v>
      </c>
      <c r="AE444" s="35">
        <f t="shared" si="1196"/>
        <v>39.894366197183103</v>
      </c>
      <c r="AF444" s="35">
        <f t="shared" si="1196"/>
        <v>2.746478873239437</v>
      </c>
      <c r="AG444" s="35">
        <f t="shared" si="1196"/>
        <v>0</v>
      </c>
      <c r="AH444" s="35">
        <f t="shared" si="1196"/>
        <v>5.6338028169014089</v>
      </c>
      <c r="AI444" s="35">
        <f t="shared" si="1196"/>
        <v>0</v>
      </c>
      <c r="AJ444" s="35">
        <f t="shared" si="1196"/>
        <v>0</v>
      </c>
      <c r="AK444" s="1"/>
      <c r="AL444" s="43">
        <f t="shared" ref="AL444:AR444" si="1197">AD444-BE444</f>
        <v>11.950727738719465</v>
      </c>
      <c r="AM444" s="44">
        <f t="shared" si="1197"/>
        <v>-6.2241646876249064</v>
      </c>
      <c r="AN444" s="45">
        <f t="shared" si="1197"/>
        <v>-0.96804533377224899</v>
      </c>
      <c r="AO444" s="46">
        <f t="shared" si="1197"/>
        <v>0</v>
      </c>
      <c r="AP444" s="47">
        <f t="shared" si="1197"/>
        <v>-4.7585177173222979</v>
      </c>
      <c r="AQ444" s="48">
        <f t="shared" si="1197"/>
        <v>0</v>
      </c>
      <c r="AR444" s="48">
        <f t="shared" si="1197"/>
        <v>0</v>
      </c>
      <c r="AS444" s="1"/>
      <c r="AT444" s="1"/>
      <c r="AU444" s="1"/>
      <c r="AV444" s="1"/>
      <c r="AW444" s="36">
        <v>953</v>
      </c>
      <c r="AX444" s="36">
        <v>1105</v>
      </c>
      <c r="AY444" s="36">
        <v>89</v>
      </c>
      <c r="AZ444" s="36">
        <v>0</v>
      </c>
      <c r="BA444" s="36">
        <v>249</v>
      </c>
      <c r="BB444" s="36">
        <v>0</v>
      </c>
      <c r="BC444" s="36">
        <v>0</v>
      </c>
      <c r="BD444" s="1"/>
      <c r="BE444" s="35">
        <f t="shared" ref="BE444:BK444" si="1198">(AW444/SUM($AW444:$BC444))*100</f>
        <v>39.774624373956598</v>
      </c>
      <c r="BF444" s="35">
        <f t="shared" si="1198"/>
        <v>46.11853088480801</v>
      </c>
      <c r="BG444" s="35">
        <f t="shared" si="1198"/>
        <v>3.714524207011686</v>
      </c>
      <c r="BH444" s="35">
        <f t="shared" si="1198"/>
        <v>0</v>
      </c>
      <c r="BI444" s="35">
        <f t="shared" si="1198"/>
        <v>10.392320534223707</v>
      </c>
      <c r="BJ444" s="35">
        <f t="shared" si="1198"/>
        <v>0</v>
      </c>
      <c r="BK444" s="35">
        <f t="shared" si="1198"/>
        <v>0</v>
      </c>
      <c r="BL444" s="1"/>
    </row>
    <row r="445" spans="1:64" ht="13">
      <c r="A445" s="28" t="s">
        <v>361</v>
      </c>
      <c r="B445" s="62" t="str">
        <f>INDEX([1]Sheet2!$B:$B,MATCH(C445,[1]Sheet2!$A:$A,0))</f>
        <v>E05009385</v>
      </c>
      <c r="C445" s="28" t="s">
        <v>623</v>
      </c>
      <c r="D445" s="49"/>
      <c r="E445" s="30">
        <v>3</v>
      </c>
      <c r="F445" s="38"/>
      <c r="G445" s="31">
        <v>3</v>
      </c>
      <c r="H445" s="38"/>
      <c r="I445" s="38"/>
      <c r="J445" s="32"/>
      <c r="K445" s="38"/>
      <c r="L445" s="32"/>
      <c r="M445" s="10"/>
      <c r="N445" s="38"/>
      <c r="O445" s="31">
        <v>3</v>
      </c>
      <c r="P445" s="32"/>
      <c r="Q445" s="38"/>
      <c r="R445" s="32"/>
      <c r="S445" s="38"/>
      <c r="T445" s="32"/>
      <c r="U445" s="1"/>
      <c r="V445" s="28">
        <v>232</v>
      </c>
      <c r="W445" s="28">
        <v>2605</v>
      </c>
      <c r="X445" s="28">
        <v>446</v>
      </c>
      <c r="Y445" s="33"/>
      <c r="Z445" s="28">
        <v>991</v>
      </c>
      <c r="AA445" s="33"/>
      <c r="AB445" s="28">
        <v>88</v>
      </c>
      <c r="AC445" s="1"/>
      <c r="AD445" s="35">
        <f t="shared" ref="AD445:AJ445" si="1199">(V445/SUM($V445:$AB445))*100</f>
        <v>5.3186611646033928</v>
      </c>
      <c r="AE445" s="35">
        <f t="shared" si="1199"/>
        <v>59.720311783585508</v>
      </c>
      <c r="AF445" s="35">
        <f t="shared" si="1199"/>
        <v>10.224667583677212</v>
      </c>
      <c r="AG445" s="35">
        <f t="shared" si="1199"/>
        <v>0</v>
      </c>
      <c r="AH445" s="35">
        <f t="shared" si="1199"/>
        <v>22.718936267767077</v>
      </c>
      <c r="AI445" s="35">
        <f t="shared" si="1199"/>
        <v>0</v>
      </c>
      <c r="AJ445" s="35">
        <f t="shared" si="1199"/>
        <v>2.017423200366804</v>
      </c>
      <c r="AK445" s="1"/>
      <c r="AL445" s="43">
        <f t="shared" ref="AL445:AR445" si="1200">AD445-BE445</f>
        <v>-1.592084069365411</v>
      </c>
      <c r="AM445" s="44">
        <f t="shared" si="1200"/>
        <v>3.9144192359252017</v>
      </c>
      <c r="AN445" s="45">
        <f t="shared" si="1200"/>
        <v>4.2021372543877833</v>
      </c>
      <c r="AO445" s="46">
        <f t="shared" si="1200"/>
        <v>0</v>
      </c>
      <c r="AP445" s="47">
        <f t="shared" si="1200"/>
        <v>-4.794061999130669</v>
      </c>
      <c r="AQ445" s="48">
        <f t="shared" si="1200"/>
        <v>0</v>
      </c>
      <c r="AR445" s="48">
        <f t="shared" si="1200"/>
        <v>-1.730410421816905</v>
      </c>
      <c r="AS445" s="1"/>
      <c r="AT445" s="1"/>
      <c r="AU445" s="1"/>
      <c r="AV445" s="1"/>
      <c r="AW445" s="36">
        <v>319</v>
      </c>
      <c r="AX445" s="36">
        <v>2576</v>
      </c>
      <c r="AY445" s="36">
        <v>278</v>
      </c>
      <c r="AZ445" s="36">
        <v>0</v>
      </c>
      <c r="BA445" s="36">
        <v>1270</v>
      </c>
      <c r="BB445" s="36">
        <v>0</v>
      </c>
      <c r="BC445" s="36">
        <v>173</v>
      </c>
      <c r="BD445" s="1"/>
      <c r="BE445" s="35">
        <f t="shared" ref="BE445:BK445" si="1201">(AW445/SUM($AW445:$BC445))*100</f>
        <v>6.9107452339688038</v>
      </c>
      <c r="BF445" s="35">
        <f t="shared" si="1201"/>
        <v>55.805892547660306</v>
      </c>
      <c r="BG445" s="35">
        <f t="shared" si="1201"/>
        <v>6.0225303292894283</v>
      </c>
      <c r="BH445" s="35">
        <f t="shared" si="1201"/>
        <v>0</v>
      </c>
      <c r="BI445" s="35">
        <f t="shared" si="1201"/>
        <v>27.512998266897746</v>
      </c>
      <c r="BJ445" s="35">
        <f t="shared" si="1201"/>
        <v>0</v>
      </c>
      <c r="BK445" s="35">
        <f t="shared" si="1201"/>
        <v>3.747833622183709</v>
      </c>
      <c r="BL445" s="1"/>
    </row>
    <row r="446" spans="1:64" ht="13">
      <c r="A446" s="28" t="s">
        <v>361</v>
      </c>
      <c r="B446" s="62" t="str">
        <f>INDEX([1]Sheet2!$B:$B,MATCH(C446,[1]Sheet2!$A:$A,0))</f>
        <v>E05000953</v>
      </c>
      <c r="C446" s="28" t="s">
        <v>624</v>
      </c>
      <c r="D446" s="49"/>
      <c r="E446" s="30">
        <v>3</v>
      </c>
      <c r="F446" s="38"/>
      <c r="G446" s="31">
        <v>3</v>
      </c>
      <c r="H446" s="38"/>
      <c r="I446" s="38"/>
      <c r="J446" s="32"/>
      <c r="K446" s="38"/>
      <c r="L446" s="32"/>
      <c r="M446" s="10"/>
      <c r="N446" s="38"/>
      <c r="O446" s="31">
        <v>3</v>
      </c>
      <c r="P446" s="32"/>
      <c r="Q446" s="38"/>
      <c r="R446" s="32"/>
      <c r="S446" s="38"/>
      <c r="T446" s="32"/>
      <c r="U446" s="1"/>
      <c r="V446" s="28">
        <v>229</v>
      </c>
      <c r="W446" s="28">
        <v>2271</v>
      </c>
      <c r="X446" s="28">
        <v>299</v>
      </c>
      <c r="Y446" s="33"/>
      <c r="Z446" s="28">
        <v>575</v>
      </c>
      <c r="AA446" s="33"/>
      <c r="AB446" s="33"/>
      <c r="AC446" s="1"/>
      <c r="AD446" s="35">
        <f t="shared" ref="AD446:AJ446" si="1202">(V446/SUM($V446:$AB446))*100</f>
        <v>6.7871962062833431</v>
      </c>
      <c r="AE446" s="35">
        <f t="shared" si="1202"/>
        <v>67.308832246591592</v>
      </c>
      <c r="AF446" s="35">
        <f t="shared" si="1202"/>
        <v>8.8618850029638416</v>
      </c>
      <c r="AG446" s="35">
        <f t="shared" si="1202"/>
        <v>0</v>
      </c>
      <c r="AH446" s="35">
        <f t="shared" si="1202"/>
        <v>17.042086544161233</v>
      </c>
      <c r="AI446" s="35">
        <f t="shared" si="1202"/>
        <v>0</v>
      </c>
      <c r="AJ446" s="35">
        <f t="shared" si="1202"/>
        <v>0</v>
      </c>
      <c r="AK446" s="1"/>
      <c r="AL446" s="43">
        <f t="shared" ref="AL446:AR446" si="1203">AD446-BE446</f>
        <v>-1.2567852751981379</v>
      </c>
      <c r="AM446" s="44">
        <f t="shared" si="1203"/>
        <v>6.6606840984434399</v>
      </c>
      <c r="AN446" s="45">
        <f t="shared" si="1203"/>
        <v>3.479940558519397</v>
      </c>
      <c r="AO446" s="46">
        <f t="shared" si="1203"/>
        <v>-7.4074074074074066</v>
      </c>
      <c r="AP446" s="47">
        <f t="shared" si="1203"/>
        <v>-1.4764319743572862</v>
      </c>
      <c r="AQ446" s="48">
        <f t="shared" si="1203"/>
        <v>0</v>
      </c>
      <c r="AR446" s="48">
        <f t="shared" si="1203"/>
        <v>0</v>
      </c>
      <c r="AS446" s="1"/>
      <c r="AT446" s="1"/>
      <c r="AU446" s="1"/>
      <c r="AV446" s="1"/>
      <c r="AW446" s="36">
        <v>278</v>
      </c>
      <c r="AX446" s="36">
        <v>2096</v>
      </c>
      <c r="AY446" s="36">
        <v>186</v>
      </c>
      <c r="AZ446" s="36">
        <v>256</v>
      </c>
      <c r="BA446" s="36">
        <v>640</v>
      </c>
      <c r="BB446" s="36">
        <v>0</v>
      </c>
      <c r="BC446" s="36">
        <v>0</v>
      </c>
      <c r="BD446" s="1"/>
      <c r="BE446" s="35">
        <f t="shared" ref="BE446:BK446" si="1204">(AW446/SUM($AW446:$BC446))*100</f>
        <v>8.043981481481481</v>
      </c>
      <c r="BF446" s="35">
        <f t="shared" si="1204"/>
        <v>60.648148148148152</v>
      </c>
      <c r="BG446" s="35">
        <f t="shared" si="1204"/>
        <v>5.3819444444444446</v>
      </c>
      <c r="BH446" s="35">
        <f t="shared" si="1204"/>
        <v>7.4074074074074066</v>
      </c>
      <c r="BI446" s="35">
        <f t="shared" si="1204"/>
        <v>18.518518518518519</v>
      </c>
      <c r="BJ446" s="35">
        <f t="shared" si="1204"/>
        <v>0</v>
      </c>
      <c r="BK446" s="35">
        <f t="shared" si="1204"/>
        <v>0</v>
      </c>
      <c r="BL446" s="1"/>
    </row>
    <row r="447" spans="1:64" ht="13">
      <c r="A447" s="28" t="s">
        <v>361</v>
      </c>
      <c r="B447" s="62" t="str">
        <f>INDEX([1]Sheet2!$B:$B,MATCH(C447,[1]Sheet2!$A:$A,0))</f>
        <v>E05009387</v>
      </c>
      <c r="C447" s="28" t="s">
        <v>625</v>
      </c>
      <c r="D447" s="49"/>
      <c r="E447" s="30">
        <v>2</v>
      </c>
      <c r="F447" s="38"/>
      <c r="G447" s="31">
        <v>2</v>
      </c>
      <c r="H447" s="38"/>
      <c r="I447" s="38"/>
      <c r="J447" s="32"/>
      <c r="K447" s="38"/>
      <c r="L447" s="32"/>
      <c r="M447" s="10"/>
      <c r="N447" s="38"/>
      <c r="O447" s="31">
        <v>2</v>
      </c>
      <c r="P447" s="32"/>
      <c r="Q447" s="38"/>
      <c r="R447" s="32"/>
      <c r="S447" s="38"/>
      <c r="T447" s="32"/>
      <c r="U447" s="1"/>
      <c r="V447" s="28">
        <v>231</v>
      </c>
      <c r="W447" s="28">
        <v>1668</v>
      </c>
      <c r="X447" s="28">
        <v>170</v>
      </c>
      <c r="Y447" s="33"/>
      <c r="Z447" s="28">
        <v>260</v>
      </c>
      <c r="AA447" s="33"/>
      <c r="AB447" s="33"/>
      <c r="AC447" s="1"/>
      <c r="AD447" s="35">
        <f t="shared" ref="AD447:AJ447" si="1205">(V447/SUM($V447:$AB447))*100</f>
        <v>9.9184199227136123</v>
      </c>
      <c r="AE447" s="35">
        <f t="shared" si="1205"/>
        <v>71.618720480893089</v>
      </c>
      <c r="AF447" s="35">
        <f t="shared" si="1205"/>
        <v>7.2992700729926998</v>
      </c>
      <c r="AG447" s="35">
        <f t="shared" si="1205"/>
        <v>0</v>
      </c>
      <c r="AH447" s="35">
        <f t="shared" si="1205"/>
        <v>11.163589523400601</v>
      </c>
      <c r="AI447" s="35">
        <f t="shared" si="1205"/>
        <v>0</v>
      </c>
      <c r="AJ447" s="35">
        <f t="shared" si="1205"/>
        <v>0</v>
      </c>
      <c r="AK447" s="1"/>
      <c r="AL447" s="43">
        <f t="shared" ref="AL447:AR447" si="1206">AD447-BE447</f>
        <v>-8.2921897368271633</v>
      </c>
      <c r="AM447" s="44">
        <f t="shared" si="1206"/>
        <v>6.179290552151997</v>
      </c>
      <c r="AN447" s="45">
        <f t="shared" si="1206"/>
        <v>3.0237356311874741</v>
      </c>
      <c r="AO447" s="46">
        <f t="shared" si="1206"/>
        <v>0</v>
      </c>
      <c r="AP447" s="47">
        <f t="shared" si="1206"/>
        <v>-0.91083644651230422</v>
      </c>
      <c r="AQ447" s="48">
        <f t="shared" si="1206"/>
        <v>0</v>
      </c>
      <c r="AR447" s="48">
        <f t="shared" si="1206"/>
        <v>0</v>
      </c>
      <c r="AS447" s="1"/>
      <c r="AT447" s="1"/>
      <c r="AU447" s="1"/>
      <c r="AV447" s="1"/>
      <c r="AW447" s="36">
        <v>460</v>
      </c>
      <c r="AX447" s="36">
        <v>1653</v>
      </c>
      <c r="AY447" s="36">
        <v>108</v>
      </c>
      <c r="AZ447" s="36">
        <v>0</v>
      </c>
      <c r="BA447" s="36">
        <v>305</v>
      </c>
      <c r="BB447" s="36">
        <v>0</v>
      </c>
      <c r="BC447" s="36">
        <v>0</v>
      </c>
      <c r="BD447" s="1"/>
      <c r="BE447" s="35">
        <f t="shared" ref="BE447:BK447" si="1207">(AW447/SUM($AW447:$BC447))*100</f>
        <v>18.210609659540776</v>
      </c>
      <c r="BF447" s="35">
        <f t="shared" si="1207"/>
        <v>65.439429928741092</v>
      </c>
      <c r="BG447" s="35">
        <f t="shared" si="1207"/>
        <v>4.2755344418052257</v>
      </c>
      <c r="BH447" s="35">
        <f t="shared" si="1207"/>
        <v>0</v>
      </c>
      <c r="BI447" s="35">
        <f t="shared" si="1207"/>
        <v>12.074425969912905</v>
      </c>
      <c r="BJ447" s="35">
        <f t="shared" si="1207"/>
        <v>0</v>
      </c>
      <c r="BK447" s="35">
        <f t="shared" si="1207"/>
        <v>0</v>
      </c>
      <c r="BL447" s="1"/>
    </row>
    <row r="448" spans="1:64" ht="13">
      <c r="A448" s="28" t="s">
        <v>362</v>
      </c>
      <c r="B448" s="62" t="str">
        <f>INDEX([1]Sheet2!$B:$B,MATCH(C448,[1]Sheet2!$A:$A,0))</f>
        <v>E05000746</v>
      </c>
      <c r="C448" s="28" t="s">
        <v>626</v>
      </c>
      <c r="D448" s="29"/>
      <c r="E448" s="30">
        <v>1</v>
      </c>
      <c r="F448" s="32"/>
      <c r="G448" s="31">
        <v>1</v>
      </c>
      <c r="H448" s="32"/>
      <c r="I448" s="32"/>
      <c r="J448" s="32"/>
      <c r="K448" s="32"/>
      <c r="L448" s="32"/>
      <c r="M448" s="10"/>
      <c r="N448" s="32"/>
      <c r="O448" s="31">
        <v>1</v>
      </c>
      <c r="P448" s="32"/>
      <c r="Q448" s="32"/>
      <c r="R448" s="32"/>
      <c r="S448" s="32"/>
      <c r="T448" s="32"/>
      <c r="U448" s="1"/>
      <c r="V448" s="28">
        <v>113</v>
      </c>
      <c r="W448" s="28">
        <v>918</v>
      </c>
      <c r="X448" s="34"/>
      <c r="Y448" s="28">
        <v>74</v>
      </c>
      <c r="Z448" s="34"/>
      <c r="AA448" s="34"/>
      <c r="AB448" s="34">
        <v>0</v>
      </c>
      <c r="AC448" s="1"/>
      <c r="AD448" s="35">
        <f t="shared" ref="AD448:AJ448" si="1208">(V448/SUM($V448:$AB448))*100</f>
        <v>10.226244343891402</v>
      </c>
      <c r="AE448" s="35">
        <f t="shared" si="1208"/>
        <v>83.07692307692308</v>
      </c>
      <c r="AF448" s="35">
        <f t="shared" si="1208"/>
        <v>0</v>
      </c>
      <c r="AG448" s="35">
        <f t="shared" si="1208"/>
        <v>6.6968325791855206</v>
      </c>
      <c r="AH448" s="35">
        <f t="shared" si="1208"/>
        <v>0</v>
      </c>
      <c r="AI448" s="35">
        <f t="shared" si="1208"/>
        <v>0</v>
      </c>
      <c r="AJ448" s="35">
        <f t="shared" si="1208"/>
        <v>0</v>
      </c>
      <c r="AK448" s="1"/>
      <c r="AL448" s="35">
        <f t="shared" ref="AL448:AR448" si="1209">AD448-BE448</f>
        <v>10.226244343891402</v>
      </c>
      <c r="AM448" s="35">
        <f t="shared" si="1209"/>
        <v>7.5441012525411537</v>
      </c>
      <c r="AN448" s="35">
        <f t="shared" si="1209"/>
        <v>0</v>
      </c>
      <c r="AO448" s="35">
        <f t="shared" si="1209"/>
        <v>-17.770345596432552</v>
      </c>
      <c r="AP448" s="35">
        <f t="shared" si="1209"/>
        <v>0</v>
      </c>
      <c r="AQ448" s="35">
        <f t="shared" si="1209"/>
        <v>0</v>
      </c>
      <c r="AR448" s="35">
        <f t="shared" si="1209"/>
        <v>0</v>
      </c>
      <c r="AS448" s="1"/>
      <c r="AT448" s="1"/>
      <c r="AU448" s="1"/>
      <c r="AV448" s="1"/>
      <c r="AW448" s="36">
        <v>0</v>
      </c>
      <c r="AX448" s="36">
        <v>886</v>
      </c>
      <c r="AY448" s="36">
        <v>0</v>
      </c>
      <c r="AZ448" s="36">
        <v>287</v>
      </c>
      <c r="BA448" s="36">
        <v>0</v>
      </c>
      <c r="BB448" s="36">
        <v>0</v>
      </c>
      <c r="BC448" s="1">
        <v>0</v>
      </c>
      <c r="BD448" s="1"/>
      <c r="BE448" s="35">
        <f t="shared" ref="BE448:BK448" si="1210">(AW448/SUM($AW448:$BC448))*100</f>
        <v>0</v>
      </c>
      <c r="BF448" s="35">
        <f t="shared" si="1210"/>
        <v>75.532821824381926</v>
      </c>
      <c r="BG448" s="35">
        <f t="shared" si="1210"/>
        <v>0</v>
      </c>
      <c r="BH448" s="35">
        <f t="shared" si="1210"/>
        <v>24.467178175618074</v>
      </c>
      <c r="BI448" s="35">
        <f t="shared" si="1210"/>
        <v>0</v>
      </c>
      <c r="BJ448" s="35">
        <f t="shared" si="1210"/>
        <v>0</v>
      </c>
      <c r="BK448" s="35">
        <f t="shared" si="1210"/>
        <v>0</v>
      </c>
      <c r="BL448" s="1"/>
    </row>
    <row r="449" spans="1:64" ht="13">
      <c r="A449" s="28" t="s">
        <v>363</v>
      </c>
      <c r="B449" s="62" t="str">
        <f>INDEX([1]Sheet2!$B:$B,MATCH(C449,[1]Sheet2!$A:$A,0))</f>
        <v>E05000250</v>
      </c>
      <c r="C449" s="28" t="s">
        <v>627</v>
      </c>
      <c r="D449" s="29"/>
      <c r="E449" s="30">
        <v>3</v>
      </c>
      <c r="F449" s="38"/>
      <c r="G449" s="31">
        <v>3</v>
      </c>
      <c r="H449" s="31"/>
      <c r="I449" s="32"/>
      <c r="J449" s="32"/>
      <c r="K449" s="32"/>
      <c r="L449" s="32"/>
      <c r="M449" s="10"/>
      <c r="N449" s="31">
        <v>1</v>
      </c>
      <c r="O449" s="31">
        <v>2</v>
      </c>
      <c r="P449" s="31"/>
      <c r="Q449" s="38"/>
      <c r="R449" s="32"/>
      <c r="S449" s="32"/>
      <c r="T449" s="32"/>
      <c r="U449" s="1"/>
      <c r="V449" s="28">
        <v>1153</v>
      </c>
      <c r="W449" s="28">
        <v>1902</v>
      </c>
      <c r="X449" s="28">
        <v>322</v>
      </c>
      <c r="Y449" s="28">
        <v>50</v>
      </c>
      <c r="Z449" s="28">
        <v>330</v>
      </c>
      <c r="AA449" s="34"/>
      <c r="AB449" s="28"/>
      <c r="AC449" s="1"/>
      <c r="AD449" s="35">
        <f t="shared" ref="AD449:AJ449" si="1211">(V449/SUM($V449:$AB449))*100</f>
        <v>30.689379824327922</v>
      </c>
      <c r="AE449" s="35">
        <f t="shared" si="1211"/>
        <v>50.625499068405645</v>
      </c>
      <c r="AF449" s="35">
        <f t="shared" si="1211"/>
        <v>8.5706680862390208</v>
      </c>
      <c r="AG449" s="35">
        <f t="shared" si="1211"/>
        <v>1.3308490817141336</v>
      </c>
      <c r="AH449" s="35">
        <f t="shared" si="1211"/>
        <v>8.7836039393132825</v>
      </c>
      <c r="AI449" s="35">
        <f t="shared" si="1211"/>
        <v>0</v>
      </c>
      <c r="AJ449" s="35">
        <f t="shared" si="1211"/>
        <v>0</v>
      </c>
      <c r="AK449" s="1"/>
      <c r="AL449" s="35">
        <f t="shared" ref="AL449:AR449" si="1212">AD449-BE449</f>
        <v>-11.168060342165312</v>
      </c>
      <c r="AM449" s="35">
        <f t="shared" si="1212"/>
        <v>5.5942815866158426</v>
      </c>
      <c r="AN449" s="35">
        <f t="shared" si="1212"/>
        <v>-4.5406742654779411</v>
      </c>
      <c r="AO449" s="35">
        <f t="shared" si="1212"/>
        <v>1.3308490817141336</v>
      </c>
      <c r="AP449" s="35">
        <f t="shared" si="1212"/>
        <v>8.7836039393132825</v>
      </c>
      <c r="AQ449" s="35">
        <f t="shared" si="1212"/>
        <v>0</v>
      </c>
      <c r="AR449" s="35">
        <f t="shared" si="1212"/>
        <v>0</v>
      </c>
      <c r="AS449" s="1"/>
      <c r="AT449" s="1"/>
      <c r="AU449" s="1"/>
      <c r="AV449" s="1"/>
      <c r="AW449" s="36">
        <v>1609</v>
      </c>
      <c r="AX449" s="36">
        <v>1731</v>
      </c>
      <c r="AY449" s="36">
        <v>504</v>
      </c>
      <c r="AZ449" s="36">
        <v>0</v>
      </c>
      <c r="BA449" s="36">
        <v>0</v>
      </c>
      <c r="BB449" s="36">
        <v>0</v>
      </c>
      <c r="BC449" s="36">
        <v>0</v>
      </c>
      <c r="BD449" s="1"/>
      <c r="BE449" s="35">
        <f t="shared" ref="BE449:BK449" si="1213">(AW449/SUM($AW449:$BC449))*100</f>
        <v>41.857440166493234</v>
      </c>
      <c r="BF449" s="35">
        <f t="shared" si="1213"/>
        <v>45.031217481789803</v>
      </c>
      <c r="BG449" s="35">
        <f t="shared" si="1213"/>
        <v>13.111342351716962</v>
      </c>
      <c r="BH449" s="35">
        <f t="shared" si="1213"/>
        <v>0</v>
      </c>
      <c r="BI449" s="35">
        <f t="shared" si="1213"/>
        <v>0</v>
      </c>
      <c r="BJ449" s="35">
        <f t="shared" si="1213"/>
        <v>0</v>
      </c>
      <c r="BK449" s="35">
        <f t="shared" si="1213"/>
        <v>0</v>
      </c>
      <c r="BL449" s="1"/>
    </row>
    <row r="450" spans="1:64" ht="13">
      <c r="A450" s="28" t="s">
        <v>363</v>
      </c>
      <c r="B450" s="62" t="str">
        <f>INDEX([1]Sheet2!$B:$B,MATCH(C450,[1]Sheet2!$A:$A,0))</f>
        <v>E05000251</v>
      </c>
      <c r="C450" s="28" t="s">
        <v>628</v>
      </c>
      <c r="D450" s="29"/>
      <c r="E450" s="30">
        <v>3</v>
      </c>
      <c r="F450" s="38"/>
      <c r="G450" s="31">
        <v>3</v>
      </c>
      <c r="H450" s="31"/>
      <c r="I450" s="32"/>
      <c r="J450" s="32"/>
      <c r="K450" s="32"/>
      <c r="L450" s="32"/>
      <c r="M450" s="10"/>
      <c r="N450" s="38"/>
      <c r="O450" s="31">
        <v>3</v>
      </c>
      <c r="P450" s="31"/>
      <c r="Q450" s="38"/>
      <c r="R450" s="32"/>
      <c r="S450" s="32"/>
      <c r="T450" s="32"/>
      <c r="U450" s="1"/>
      <c r="V450" s="28">
        <v>690</v>
      </c>
      <c r="W450" s="28">
        <v>2577</v>
      </c>
      <c r="X450" s="28">
        <v>504</v>
      </c>
      <c r="Y450" s="28"/>
      <c r="Z450" s="28"/>
      <c r="AA450" s="34"/>
      <c r="AB450" s="28"/>
      <c r="AC450" s="1"/>
      <c r="AD450" s="35">
        <f t="shared" ref="AD450:AJ450" si="1214">(V450/SUM($V450:$AB450))*100</f>
        <v>18.297533810660301</v>
      </c>
      <c r="AE450" s="35">
        <f t="shared" si="1214"/>
        <v>68.337311058074775</v>
      </c>
      <c r="AF450" s="35">
        <f t="shared" si="1214"/>
        <v>13.365155131264917</v>
      </c>
      <c r="AG450" s="35">
        <f t="shared" si="1214"/>
        <v>0</v>
      </c>
      <c r="AH450" s="35">
        <f t="shared" si="1214"/>
        <v>0</v>
      </c>
      <c r="AI450" s="35">
        <f t="shared" si="1214"/>
        <v>0</v>
      </c>
      <c r="AJ450" s="35">
        <f t="shared" si="1214"/>
        <v>0</v>
      </c>
      <c r="AK450" s="1"/>
      <c r="AL450" s="35">
        <f t="shared" ref="AL450:AR450" si="1215">AD450-BE450</f>
        <v>-2.5250882973088515</v>
      </c>
      <c r="AM450" s="35">
        <f t="shared" si="1215"/>
        <v>16.736469740009802</v>
      </c>
      <c r="AN450" s="35">
        <f t="shared" si="1215"/>
        <v>5.0220843203277816</v>
      </c>
      <c r="AO450" s="35">
        <f t="shared" si="1215"/>
        <v>0</v>
      </c>
      <c r="AP450" s="35">
        <f t="shared" si="1215"/>
        <v>-17.878008880579575</v>
      </c>
      <c r="AQ450" s="35">
        <f t="shared" si="1215"/>
        <v>-1.3554568824491704</v>
      </c>
      <c r="AR450" s="35">
        <f t="shared" si="1215"/>
        <v>0</v>
      </c>
      <c r="AS450" s="1"/>
      <c r="AT450" s="1"/>
      <c r="AU450" s="1"/>
      <c r="AV450" s="1"/>
      <c r="AW450" s="36">
        <v>891</v>
      </c>
      <c r="AX450" s="36">
        <v>2208</v>
      </c>
      <c r="AY450" s="36">
        <v>357</v>
      </c>
      <c r="AZ450" s="36">
        <v>0</v>
      </c>
      <c r="BA450" s="36">
        <v>765</v>
      </c>
      <c r="BB450" s="36">
        <v>58</v>
      </c>
      <c r="BC450" s="36">
        <v>0</v>
      </c>
      <c r="BD450" s="1"/>
      <c r="BE450" s="35">
        <f t="shared" ref="BE450:BK450" si="1216">(AW450/SUM($AW450:$BC450))*100</f>
        <v>20.822622107969153</v>
      </c>
      <c r="BF450" s="35">
        <f t="shared" si="1216"/>
        <v>51.600841318064973</v>
      </c>
      <c r="BG450" s="35">
        <f t="shared" si="1216"/>
        <v>8.3430708109371352</v>
      </c>
      <c r="BH450" s="35">
        <f t="shared" si="1216"/>
        <v>0</v>
      </c>
      <c r="BI450" s="35">
        <f t="shared" si="1216"/>
        <v>17.878008880579575</v>
      </c>
      <c r="BJ450" s="35">
        <f t="shared" si="1216"/>
        <v>1.3554568824491704</v>
      </c>
      <c r="BK450" s="35">
        <f t="shared" si="1216"/>
        <v>0</v>
      </c>
      <c r="BL450" s="1"/>
    </row>
    <row r="451" spans="1:64" ht="13">
      <c r="A451" s="28" t="s">
        <v>363</v>
      </c>
      <c r="B451" s="62" t="str">
        <f>INDEX([1]Sheet2!$B:$B,MATCH(C451,[1]Sheet2!$A:$A,0))</f>
        <v>E05000252</v>
      </c>
      <c r="C451" s="28" t="s">
        <v>629</v>
      </c>
      <c r="D451" s="29"/>
      <c r="E451" s="30">
        <v>3</v>
      </c>
      <c r="F451" s="38"/>
      <c r="G451" s="31">
        <v>3</v>
      </c>
      <c r="H451" s="31"/>
      <c r="I451" s="32"/>
      <c r="J451" s="32"/>
      <c r="K451" s="32"/>
      <c r="L451" s="32"/>
      <c r="M451" s="10"/>
      <c r="N451" s="31">
        <v>2</v>
      </c>
      <c r="O451" s="31">
        <v>1</v>
      </c>
      <c r="P451" s="31"/>
      <c r="Q451" s="38"/>
      <c r="R451" s="32"/>
      <c r="S451" s="32"/>
      <c r="T451" s="32"/>
      <c r="U451" s="1"/>
      <c r="V451" s="28">
        <v>1329</v>
      </c>
      <c r="W451" s="28">
        <v>1807</v>
      </c>
      <c r="X451" s="28">
        <v>348</v>
      </c>
      <c r="Y451" s="28"/>
      <c r="Z451" s="28"/>
      <c r="AA451" s="34"/>
      <c r="AB451" s="28"/>
      <c r="AC451" s="1"/>
      <c r="AD451" s="35">
        <f t="shared" ref="AD451:AJ451" si="1217">(V451/SUM($V451:$AB451))*100</f>
        <v>38.145809414466129</v>
      </c>
      <c r="AE451" s="35">
        <f t="shared" si="1217"/>
        <v>51.865671641791046</v>
      </c>
      <c r="AF451" s="35">
        <f t="shared" si="1217"/>
        <v>9.9885189437428252</v>
      </c>
      <c r="AG451" s="35">
        <f t="shared" si="1217"/>
        <v>0</v>
      </c>
      <c r="AH451" s="35">
        <f t="shared" si="1217"/>
        <v>0</v>
      </c>
      <c r="AI451" s="35">
        <f t="shared" si="1217"/>
        <v>0</v>
      </c>
      <c r="AJ451" s="35">
        <f t="shared" si="1217"/>
        <v>0</v>
      </c>
      <c r="AK451" s="1"/>
      <c r="AL451" s="35">
        <f t="shared" ref="AL451:AR451" si="1218">AD451-BE451</f>
        <v>-4.4080274068866174</v>
      </c>
      <c r="AM451" s="35">
        <f t="shared" si="1218"/>
        <v>10.16109172065061</v>
      </c>
      <c r="AN451" s="35">
        <f t="shared" si="1218"/>
        <v>0.91966847361847037</v>
      </c>
      <c r="AO451" s="35">
        <f t="shared" si="1218"/>
        <v>-6.6727327873824684</v>
      </c>
      <c r="AP451" s="35">
        <f t="shared" si="1218"/>
        <v>0</v>
      </c>
      <c r="AQ451" s="35">
        <f t="shared" si="1218"/>
        <v>0</v>
      </c>
      <c r="AR451" s="35">
        <f t="shared" si="1218"/>
        <v>0</v>
      </c>
      <c r="AS451" s="1"/>
      <c r="AT451" s="1"/>
      <c r="AU451" s="1"/>
      <c r="AV451" s="1"/>
      <c r="AW451" s="36">
        <v>1403</v>
      </c>
      <c r="AX451" s="36">
        <v>1375</v>
      </c>
      <c r="AY451" s="36">
        <v>299</v>
      </c>
      <c r="AZ451" s="36">
        <v>220</v>
      </c>
      <c r="BA451" s="36">
        <v>0</v>
      </c>
      <c r="BB451" s="36">
        <v>0</v>
      </c>
      <c r="BC451" s="36">
        <v>0</v>
      </c>
      <c r="BD451" s="1"/>
      <c r="BE451" s="35">
        <f t="shared" ref="BE451:BK451" si="1219">(AW451/SUM($AW451:$BC451))*100</f>
        <v>42.553836821352746</v>
      </c>
      <c r="BF451" s="35">
        <f t="shared" si="1219"/>
        <v>41.704579921140436</v>
      </c>
      <c r="BG451" s="35">
        <f t="shared" si="1219"/>
        <v>9.0688504701243549</v>
      </c>
      <c r="BH451" s="35">
        <f t="shared" si="1219"/>
        <v>6.6727327873824684</v>
      </c>
      <c r="BI451" s="35">
        <f t="shared" si="1219"/>
        <v>0</v>
      </c>
      <c r="BJ451" s="35">
        <f t="shared" si="1219"/>
        <v>0</v>
      </c>
      <c r="BK451" s="35">
        <f t="shared" si="1219"/>
        <v>0</v>
      </c>
      <c r="BL451" s="1"/>
    </row>
    <row r="452" spans="1:64" ht="13">
      <c r="A452" s="28" t="s">
        <v>363</v>
      </c>
      <c r="B452" s="62" t="str">
        <f>INDEX([1]Sheet2!$B:$B,MATCH(C452,[1]Sheet2!$A:$A,0))</f>
        <v>E05000253</v>
      </c>
      <c r="C452" s="28" t="s">
        <v>630</v>
      </c>
      <c r="D452" s="29"/>
      <c r="E452" s="30">
        <v>2</v>
      </c>
      <c r="F452" s="38"/>
      <c r="G452" s="31">
        <v>2</v>
      </c>
      <c r="H452" s="31"/>
      <c r="I452" s="32"/>
      <c r="J452" s="32"/>
      <c r="K452" s="32"/>
      <c r="L452" s="32"/>
      <c r="M452" s="10"/>
      <c r="N452" s="38"/>
      <c r="O452" s="31">
        <v>2</v>
      </c>
      <c r="P452" s="31"/>
      <c r="Q452" s="38"/>
      <c r="R452" s="32"/>
      <c r="S452" s="32"/>
      <c r="T452" s="32"/>
      <c r="U452" s="1"/>
      <c r="V452" s="28">
        <v>357</v>
      </c>
      <c r="W452" s="28">
        <v>1459</v>
      </c>
      <c r="X452" s="28">
        <v>119</v>
      </c>
      <c r="Y452" s="28"/>
      <c r="Z452" s="28"/>
      <c r="AA452" s="34"/>
      <c r="AB452" s="28"/>
      <c r="AC452" s="1"/>
      <c r="AD452" s="35">
        <f t="shared" ref="AD452:AJ452" si="1220">(V452/SUM($V452:$AB452))*100</f>
        <v>18.449612403100776</v>
      </c>
      <c r="AE452" s="35">
        <f t="shared" si="1220"/>
        <v>75.400516795865641</v>
      </c>
      <c r="AF452" s="35">
        <f t="shared" si="1220"/>
        <v>6.1498708010335923</v>
      </c>
      <c r="AG452" s="35">
        <f t="shared" si="1220"/>
        <v>0</v>
      </c>
      <c r="AH452" s="35">
        <f t="shared" si="1220"/>
        <v>0</v>
      </c>
      <c r="AI452" s="35">
        <f t="shared" si="1220"/>
        <v>0</v>
      </c>
      <c r="AJ452" s="35">
        <f t="shared" si="1220"/>
        <v>0</v>
      </c>
      <c r="AK452" s="1"/>
      <c r="AL452" s="35">
        <f t="shared" ref="AL452:AR452" si="1221">AD452-BE452</f>
        <v>-0.55132130371528376</v>
      </c>
      <c r="AM452" s="35">
        <f t="shared" si="1221"/>
        <v>17.277267496145747</v>
      </c>
      <c r="AN452" s="35">
        <f t="shared" si="1221"/>
        <v>-0.6195036153996476</v>
      </c>
      <c r="AO452" s="35">
        <f t="shared" si="1221"/>
        <v>0</v>
      </c>
      <c r="AP452" s="35">
        <f t="shared" si="1221"/>
        <v>-16.106442577030812</v>
      </c>
      <c r="AQ452" s="35">
        <f t="shared" si="1221"/>
        <v>0</v>
      </c>
      <c r="AR452" s="35">
        <f t="shared" si="1221"/>
        <v>0</v>
      </c>
      <c r="AS452" s="1"/>
      <c r="AT452" s="1"/>
      <c r="AU452" s="1"/>
      <c r="AV452" s="1"/>
      <c r="AW452" s="36">
        <v>407</v>
      </c>
      <c r="AX452" s="36">
        <v>1245</v>
      </c>
      <c r="AY452" s="36">
        <v>145</v>
      </c>
      <c r="AZ452" s="36">
        <v>0</v>
      </c>
      <c r="BA452" s="36">
        <v>345</v>
      </c>
      <c r="BB452" s="36">
        <v>0</v>
      </c>
      <c r="BC452" s="36">
        <v>0</v>
      </c>
      <c r="BD452" s="1"/>
      <c r="BE452" s="35">
        <f t="shared" ref="BE452:BK452" si="1222">(AW452/SUM($AW452:$BC452))*100</f>
        <v>19.00093370681606</v>
      </c>
      <c r="BF452" s="35">
        <f t="shared" si="1222"/>
        <v>58.123249299719895</v>
      </c>
      <c r="BG452" s="35">
        <f t="shared" si="1222"/>
        <v>6.7693744164332399</v>
      </c>
      <c r="BH452" s="35">
        <f t="shared" si="1222"/>
        <v>0</v>
      </c>
      <c r="BI452" s="35">
        <f t="shared" si="1222"/>
        <v>16.106442577030812</v>
      </c>
      <c r="BJ452" s="35">
        <f t="shared" si="1222"/>
        <v>0</v>
      </c>
      <c r="BK452" s="35">
        <f t="shared" si="1222"/>
        <v>0</v>
      </c>
      <c r="BL452" s="1"/>
    </row>
    <row r="453" spans="1:64" ht="13">
      <c r="A453" s="28" t="s">
        <v>363</v>
      </c>
      <c r="B453" s="62" t="str">
        <f>INDEX([1]Sheet2!$B:$B,MATCH(C453,[1]Sheet2!$A:$A,0))</f>
        <v>E05000254</v>
      </c>
      <c r="C453" s="28" t="s">
        <v>631</v>
      </c>
      <c r="D453" s="29"/>
      <c r="E453" s="30">
        <v>3</v>
      </c>
      <c r="F453" s="38"/>
      <c r="G453" s="31">
        <v>3</v>
      </c>
      <c r="H453" s="31"/>
      <c r="I453" s="32"/>
      <c r="J453" s="32"/>
      <c r="K453" s="32"/>
      <c r="L453" s="32"/>
      <c r="M453" s="10"/>
      <c r="N453" s="38"/>
      <c r="O453" s="31">
        <v>3</v>
      </c>
      <c r="P453" s="31"/>
      <c r="Q453" s="38"/>
      <c r="R453" s="32"/>
      <c r="S453" s="32"/>
      <c r="T453" s="32"/>
      <c r="U453" s="1"/>
      <c r="V453" s="28">
        <v>1094</v>
      </c>
      <c r="W453" s="28">
        <v>1720</v>
      </c>
      <c r="X453" s="28">
        <v>267</v>
      </c>
      <c r="Y453" s="28"/>
      <c r="Z453" s="28"/>
      <c r="AA453" s="34"/>
      <c r="AB453" s="28"/>
      <c r="AC453" s="1"/>
      <c r="AD453" s="35">
        <f t="shared" ref="AD453:AJ453" si="1223">(V453/SUM($V453:$AB453))*100</f>
        <v>35.507951963648168</v>
      </c>
      <c r="AE453" s="35">
        <f t="shared" si="1223"/>
        <v>55.826030509574807</v>
      </c>
      <c r="AF453" s="35">
        <f t="shared" si="1223"/>
        <v>8.6660175267770203</v>
      </c>
      <c r="AG453" s="35">
        <f t="shared" si="1223"/>
        <v>0</v>
      </c>
      <c r="AH453" s="35">
        <f t="shared" si="1223"/>
        <v>0</v>
      </c>
      <c r="AI453" s="35">
        <f t="shared" si="1223"/>
        <v>0</v>
      </c>
      <c r="AJ453" s="35">
        <f t="shared" si="1223"/>
        <v>0</v>
      </c>
      <c r="AK453" s="1"/>
      <c r="AL453" s="35">
        <f t="shared" ref="AL453:AR453" si="1224">AD453-BE453</f>
        <v>-5.6627155799230238</v>
      </c>
      <c r="AM453" s="35">
        <f t="shared" si="1224"/>
        <v>4.165392561531398</v>
      </c>
      <c r="AN453" s="35">
        <f t="shared" si="1224"/>
        <v>1.4973230183916204</v>
      </c>
      <c r="AO453" s="35">
        <f t="shared" si="1224"/>
        <v>0</v>
      </c>
      <c r="AP453" s="35">
        <f t="shared" si="1224"/>
        <v>0</v>
      </c>
      <c r="AQ453" s="35">
        <f t="shared" si="1224"/>
        <v>0</v>
      </c>
      <c r="AR453" s="35">
        <f t="shared" si="1224"/>
        <v>0</v>
      </c>
      <c r="AS453" s="1"/>
      <c r="AT453" s="1"/>
      <c r="AU453" s="1"/>
      <c r="AV453" s="1"/>
      <c r="AW453" s="36">
        <v>1252</v>
      </c>
      <c r="AX453" s="36">
        <v>1571</v>
      </c>
      <c r="AY453" s="36">
        <v>218</v>
      </c>
      <c r="AZ453" s="36">
        <v>0</v>
      </c>
      <c r="BA453" s="36">
        <v>0</v>
      </c>
      <c r="BB453" s="36">
        <v>0</v>
      </c>
      <c r="BC453" s="36">
        <v>0</v>
      </c>
      <c r="BD453" s="1"/>
      <c r="BE453" s="35">
        <f t="shared" ref="BE453:BK453" si="1225">(AW453/SUM($AW453:$BC453))*100</f>
        <v>41.170667543571192</v>
      </c>
      <c r="BF453" s="35">
        <f t="shared" si="1225"/>
        <v>51.660637948043409</v>
      </c>
      <c r="BG453" s="35">
        <f t="shared" si="1225"/>
        <v>7.1686945083853999</v>
      </c>
      <c r="BH453" s="35">
        <f t="shared" si="1225"/>
        <v>0</v>
      </c>
      <c r="BI453" s="35">
        <f t="shared" si="1225"/>
        <v>0</v>
      </c>
      <c r="BJ453" s="35">
        <f t="shared" si="1225"/>
        <v>0</v>
      </c>
      <c r="BK453" s="35">
        <f t="shared" si="1225"/>
        <v>0</v>
      </c>
      <c r="BL453" s="1"/>
    </row>
    <row r="454" spans="1:64" ht="13">
      <c r="A454" s="28" t="s">
        <v>363</v>
      </c>
      <c r="B454" s="62" t="str">
        <f>INDEX([1]Sheet2!$B:$B,MATCH(C454,[1]Sheet2!$A:$A,0))</f>
        <v>E05000255</v>
      </c>
      <c r="C454" s="28" t="s">
        <v>632</v>
      </c>
      <c r="D454" s="29"/>
      <c r="E454" s="30">
        <v>3</v>
      </c>
      <c r="F454" s="38"/>
      <c r="G454" s="31">
        <v>3</v>
      </c>
      <c r="H454" s="31"/>
      <c r="I454" s="32"/>
      <c r="J454" s="32"/>
      <c r="K454" s="32"/>
      <c r="L454" s="32"/>
      <c r="M454" s="10"/>
      <c r="N454" s="38"/>
      <c r="O454" s="31">
        <v>3</v>
      </c>
      <c r="P454" s="31"/>
      <c r="Q454" s="38"/>
      <c r="R454" s="32"/>
      <c r="S454" s="32"/>
      <c r="T454" s="32"/>
      <c r="U454" s="1"/>
      <c r="V454" s="28">
        <v>892</v>
      </c>
      <c r="W454" s="28">
        <v>2034</v>
      </c>
      <c r="X454" s="28">
        <v>320</v>
      </c>
      <c r="Y454" s="28"/>
      <c r="Z454" s="28">
        <v>330</v>
      </c>
      <c r="AA454" s="34"/>
      <c r="AB454" s="28"/>
      <c r="AC454" s="1"/>
      <c r="AD454" s="35">
        <f t="shared" ref="AD454:AJ454" si="1226">(V454/SUM($V454:$AB454))*100</f>
        <v>24.944071588366889</v>
      </c>
      <c r="AE454" s="35">
        <f t="shared" si="1226"/>
        <v>56.87919463087249</v>
      </c>
      <c r="AF454" s="35">
        <f t="shared" si="1226"/>
        <v>8.9485458612975393</v>
      </c>
      <c r="AG454" s="35">
        <f t="shared" si="1226"/>
        <v>0</v>
      </c>
      <c r="AH454" s="35">
        <f t="shared" si="1226"/>
        <v>9.2281879194630871</v>
      </c>
      <c r="AI454" s="35">
        <f t="shared" si="1226"/>
        <v>0</v>
      </c>
      <c r="AJ454" s="35">
        <f t="shared" si="1226"/>
        <v>0</v>
      </c>
      <c r="AK454" s="1"/>
      <c r="AL454" s="35">
        <f t="shared" ref="AL454:AR454" si="1227">AD454-BE454</f>
        <v>-15.829981287076009</v>
      </c>
      <c r="AM454" s="35">
        <f t="shared" si="1227"/>
        <v>12.371154292905743</v>
      </c>
      <c r="AN454" s="35">
        <f t="shared" si="1227"/>
        <v>1.7258693826930154</v>
      </c>
      <c r="AO454" s="35">
        <f t="shared" si="1227"/>
        <v>-7.4952303079858273</v>
      </c>
      <c r="AP454" s="35">
        <f t="shared" si="1227"/>
        <v>9.2281879194630871</v>
      </c>
      <c r="AQ454" s="35">
        <f t="shared" si="1227"/>
        <v>0</v>
      </c>
      <c r="AR454" s="35">
        <f t="shared" si="1227"/>
        <v>0</v>
      </c>
      <c r="AS454" s="1"/>
      <c r="AT454" s="1"/>
      <c r="AU454" s="1"/>
      <c r="AV454" s="1"/>
      <c r="AW454" s="36">
        <v>1496</v>
      </c>
      <c r="AX454" s="36">
        <v>1633</v>
      </c>
      <c r="AY454" s="36">
        <v>265</v>
      </c>
      <c r="AZ454" s="36">
        <v>275</v>
      </c>
      <c r="BA454" s="36">
        <v>0</v>
      </c>
      <c r="BB454" s="36">
        <v>0</v>
      </c>
      <c r="BC454" s="36">
        <v>0</v>
      </c>
      <c r="BD454" s="1"/>
      <c r="BE454" s="35">
        <f t="shared" ref="BE454:BK454" si="1228">(AW454/SUM($AW454:$BC454))*100</f>
        <v>40.774052875442898</v>
      </c>
      <c r="BF454" s="35">
        <f t="shared" si="1228"/>
        <v>44.508040337966747</v>
      </c>
      <c r="BG454" s="35">
        <f t="shared" si="1228"/>
        <v>7.2226764786045239</v>
      </c>
      <c r="BH454" s="35">
        <f t="shared" si="1228"/>
        <v>7.4952303079858273</v>
      </c>
      <c r="BI454" s="35">
        <f t="shared" si="1228"/>
        <v>0</v>
      </c>
      <c r="BJ454" s="35">
        <f t="shared" si="1228"/>
        <v>0</v>
      </c>
      <c r="BK454" s="35">
        <f t="shared" si="1228"/>
        <v>0</v>
      </c>
      <c r="BL454" s="1"/>
    </row>
    <row r="455" spans="1:64" ht="13">
      <c r="A455" s="28" t="s">
        <v>363</v>
      </c>
      <c r="B455" s="62" t="str">
        <f>INDEX([1]Sheet2!$B:$B,MATCH(C455,[1]Sheet2!$A:$A,0))</f>
        <v>E05000256</v>
      </c>
      <c r="C455" s="28" t="s">
        <v>633</v>
      </c>
      <c r="D455" s="29"/>
      <c r="E455" s="30">
        <v>3</v>
      </c>
      <c r="F455" s="38"/>
      <c r="G455" s="31">
        <v>3</v>
      </c>
      <c r="H455" s="31"/>
      <c r="I455" s="32"/>
      <c r="J455" s="32"/>
      <c r="K455" s="32"/>
      <c r="L455" s="32"/>
      <c r="M455" s="10"/>
      <c r="N455" s="38"/>
      <c r="O455" s="31">
        <v>3</v>
      </c>
      <c r="P455" s="31"/>
      <c r="Q455" s="38"/>
      <c r="R455" s="32"/>
      <c r="S455" s="32"/>
      <c r="T455" s="32"/>
      <c r="U455" s="1"/>
      <c r="V455" s="28">
        <v>658</v>
      </c>
      <c r="W455" s="28">
        <v>2255</v>
      </c>
      <c r="X455" s="28">
        <v>407</v>
      </c>
      <c r="Y455" s="28"/>
      <c r="Z455" s="28"/>
      <c r="AA455" s="34"/>
      <c r="AB455" s="28"/>
      <c r="AC455" s="1"/>
      <c r="AD455" s="35">
        <f t="shared" ref="AD455:AJ455" si="1229">(V455/SUM($V455:$AB455))*100</f>
        <v>19.819277108433734</v>
      </c>
      <c r="AE455" s="35">
        <f t="shared" si="1229"/>
        <v>67.921686746987959</v>
      </c>
      <c r="AF455" s="35">
        <f t="shared" si="1229"/>
        <v>12.259036144578312</v>
      </c>
      <c r="AG455" s="35">
        <f t="shared" si="1229"/>
        <v>0</v>
      </c>
      <c r="AH455" s="35">
        <f t="shared" si="1229"/>
        <v>0</v>
      </c>
      <c r="AI455" s="35">
        <f t="shared" si="1229"/>
        <v>0</v>
      </c>
      <c r="AJ455" s="35">
        <f t="shared" si="1229"/>
        <v>0</v>
      </c>
      <c r="AK455" s="1"/>
      <c r="AL455" s="35">
        <f t="shared" ref="AL455:AR455" si="1230">AD455-BE455</f>
        <v>-7.6969088833261203</v>
      </c>
      <c r="AM455" s="35">
        <f t="shared" si="1230"/>
        <v>17.597966911790778</v>
      </c>
      <c r="AN455" s="35">
        <f t="shared" si="1230"/>
        <v>3.2243098349844335</v>
      </c>
      <c r="AO455" s="35">
        <f t="shared" si="1230"/>
        <v>-9.9764567392583867</v>
      </c>
      <c r="AP455" s="35">
        <f t="shared" si="1230"/>
        <v>0</v>
      </c>
      <c r="AQ455" s="35">
        <f t="shared" si="1230"/>
        <v>0</v>
      </c>
      <c r="AR455" s="35">
        <f t="shared" si="1230"/>
        <v>-3.1489111241907</v>
      </c>
      <c r="AS455" s="1"/>
      <c r="AT455" s="1"/>
      <c r="AU455" s="1"/>
      <c r="AV455" s="1"/>
      <c r="AW455" s="36">
        <v>935</v>
      </c>
      <c r="AX455" s="36">
        <v>1710</v>
      </c>
      <c r="AY455" s="36">
        <v>307</v>
      </c>
      <c r="AZ455" s="36">
        <v>339</v>
      </c>
      <c r="BA455" s="36">
        <v>0</v>
      </c>
      <c r="BB455" s="36">
        <v>0</v>
      </c>
      <c r="BC455" s="36">
        <v>107</v>
      </c>
      <c r="BD455" s="1"/>
      <c r="BE455" s="35">
        <f t="shared" ref="BE455:BK455" si="1231">(AW455/SUM($AW455:$BC455))*100</f>
        <v>27.516185991759855</v>
      </c>
      <c r="BF455" s="35">
        <f t="shared" si="1231"/>
        <v>50.323719835197181</v>
      </c>
      <c r="BG455" s="35">
        <f t="shared" si="1231"/>
        <v>9.0347263095938786</v>
      </c>
      <c r="BH455" s="35">
        <f t="shared" si="1231"/>
        <v>9.9764567392583867</v>
      </c>
      <c r="BI455" s="35">
        <f t="shared" si="1231"/>
        <v>0</v>
      </c>
      <c r="BJ455" s="35">
        <f t="shared" si="1231"/>
        <v>0</v>
      </c>
      <c r="BK455" s="35">
        <f t="shared" si="1231"/>
        <v>3.1489111241907</v>
      </c>
      <c r="BL455" s="1"/>
    </row>
    <row r="456" spans="1:64" ht="13">
      <c r="A456" s="28" t="s">
        <v>363</v>
      </c>
      <c r="B456" s="62" t="str">
        <f>INDEX([1]Sheet2!$B:$B,MATCH(C456,[1]Sheet2!$A:$A,0))</f>
        <v>E05000257</v>
      </c>
      <c r="C456" s="28" t="s">
        <v>634</v>
      </c>
      <c r="D456" s="29"/>
      <c r="E456" s="30">
        <v>3</v>
      </c>
      <c r="F456" s="31">
        <v>3</v>
      </c>
      <c r="G456" s="31"/>
      <c r="H456" s="31"/>
      <c r="I456" s="32"/>
      <c r="J456" s="32"/>
      <c r="K456" s="32"/>
      <c r="L456" s="32"/>
      <c r="M456" s="10"/>
      <c r="N456" s="31">
        <v>3</v>
      </c>
      <c r="O456" s="31"/>
      <c r="P456" s="31"/>
      <c r="Q456" s="38"/>
      <c r="R456" s="32"/>
      <c r="S456" s="32"/>
      <c r="T456" s="32"/>
      <c r="U456" s="1"/>
      <c r="V456" s="28">
        <v>1374</v>
      </c>
      <c r="W456" s="28">
        <v>900</v>
      </c>
      <c r="X456" s="28">
        <v>406</v>
      </c>
      <c r="Y456" s="28"/>
      <c r="Z456" s="28"/>
      <c r="AA456" s="34"/>
      <c r="AB456" s="28"/>
      <c r="AC456" s="1"/>
      <c r="AD456" s="35">
        <f t="shared" ref="AD456:AJ456" si="1232">(V456/SUM($V456:$AB456))*100</f>
        <v>51.268656716417915</v>
      </c>
      <c r="AE456" s="35">
        <f t="shared" si="1232"/>
        <v>33.582089552238806</v>
      </c>
      <c r="AF456" s="35">
        <f t="shared" si="1232"/>
        <v>15.149253731343284</v>
      </c>
      <c r="AG456" s="35">
        <f t="shared" si="1232"/>
        <v>0</v>
      </c>
      <c r="AH456" s="35">
        <f t="shared" si="1232"/>
        <v>0</v>
      </c>
      <c r="AI456" s="35">
        <f t="shared" si="1232"/>
        <v>0</v>
      </c>
      <c r="AJ456" s="35">
        <f t="shared" si="1232"/>
        <v>0</v>
      </c>
      <c r="AK456" s="1"/>
      <c r="AL456" s="35">
        <f t="shared" ref="AL456:AR456" si="1233">AD456-BE456</f>
        <v>-4.008096051109753</v>
      </c>
      <c r="AM456" s="35">
        <f t="shared" si="1233"/>
        <v>8.9695434267775518</v>
      </c>
      <c r="AN456" s="35">
        <f t="shared" si="1233"/>
        <v>6.1455636944429148</v>
      </c>
      <c r="AO456" s="35">
        <f t="shared" si="1233"/>
        <v>0</v>
      </c>
      <c r="AP456" s="35">
        <f t="shared" si="1233"/>
        <v>0</v>
      </c>
      <c r="AQ456" s="35">
        <f t="shared" si="1233"/>
        <v>0</v>
      </c>
      <c r="AR456" s="35">
        <f t="shared" si="1233"/>
        <v>-11.107011070110701</v>
      </c>
      <c r="AS456" s="1"/>
      <c r="AT456" s="1"/>
      <c r="AU456" s="1"/>
      <c r="AV456" s="1"/>
      <c r="AW456" s="36">
        <v>1498</v>
      </c>
      <c r="AX456" s="36">
        <v>667</v>
      </c>
      <c r="AY456" s="36">
        <v>244</v>
      </c>
      <c r="AZ456" s="36">
        <v>0</v>
      </c>
      <c r="BA456" s="36">
        <v>0</v>
      </c>
      <c r="BB456" s="36">
        <v>0</v>
      </c>
      <c r="BC456" s="36">
        <v>301</v>
      </c>
      <c r="BD456" s="1"/>
      <c r="BE456" s="35">
        <f t="shared" ref="BE456:BK456" si="1234">(AW456/SUM($AW456:$BC456))*100</f>
        <v>55.276752767527668</v>
      </c>
      <c r="BF456" s="35">
        <f t="shared" si="1234"/>
        <v>24.612546125461254</v>
      </c>
      <c r="BG456" s="35">
        <f t="shared" si="1234"/>
        <v>9.0036900369003696</v>
      </c>
      <c r="BH456" s="35">
        <f t="shared" si="1234"/>
        <v>0</v>
      </c>
      <c r="BI456" s="35">
        <f t="shared" si="1234"/>
        <v>0</v>
      </c>
      <c r="BJ456" s="35">
        <f t="shared" si="1234"/>
        <v>0</v>
      </c>
      <c r="BK456" s="35">
        <f t="shared" si="1234"/>
        <v>11.107011070110701</v>
      </c>
      <c r="BL456" s="1"/>
    </row>
    <row r="457" spans="1:64" ht="13">
      <c r="A457" s="28" t="s">
        <v>363</v>
      </c>
      <c r="B457" s="62" t="str">
        <f>INDEX([1]Sheet2!$B:$B,MATCH(C457,[1]Sheet2!$A:$A,0))</f>
        <v>E05000079</v>
      </c>
      <c r="C457" s="28" t="s">
        <v>635</v>
      </c>
      <c r="D457" s="29"/>
      <c r="E457" s="30">
        <v>3</v>
      </c>
      <c r="F457" s="38"/>
      <c r="G457" s="31">
        <v>3</v>
      </c>
      <c r="H457" s="31"/>
      <c r="I457" s="32"/>
      <c r="J457" s="32"/>
      <c r="K457" s="32"/>
      <c r="L457" s="32"/>
      <c r="M457" s="10"/>
      <c r="N457" s="38"/>
      <c r="O457" s="31">
        <v>3</v>
      </c>
      <c r="P457" s="31"/>
      <c r="Q457" s="38"/>
      <c r="R457" s="32"/>
      <c r="S457" s="32"/>
      <c r="T457" s="32"/>
      <c r="U457" s="1"/>
      <c r="V457" s="28">
        <v>702</v>
      </c>
      <c r="W457" s="28">
        <v>1944</v>
      </c>
      <c r="X457" s="28">
        <v>346</v>
      </c>
      <c r="Y457" s="28">
        <v>71</v>
      </c>
      <c r="Z457" s="28"/>
      <c r="AA457" s="34"/>
      <c r="AB457" s="28"/>
      <c r="AC457" s="1"/>
      <c r="AD457" s="35">
        <f t="shared" ref="AD457:AJ457" si="1235">(V457/SUM($V457:$AB457))*100</f>
        <v>22.918707149853084</v>
      </c>
      <c r="AE457" s="35">
        <f t="shared" si="1235"/>
        <v>63.467189030362391</v>
      </c>
      <c r="AF457" s="35">
        <f t="shared" si="1235"/>
        <v>11.296114920013059</v>
      </c>
      <c r="AG457" s="35">
        <f t="shared" si="1235"/>
        <v>2.3179888997714659</v>
      </c>
      <c r="AH457" s="35">
        <f t="shared" si="1235"/>
        <v>0</v>
      </c>
      <c r="AI457" s="35">
        <f t="shared" si="1235"/>
        <v>0</v>
      </c>
      <c r="AJ457" s="35">
        <f t="shared" si="1235"/>
        <v>0</v>
      </c>
      <c r="AK457" s="1"/>
      <c r="AL457" s="35">
        <f t="shared" ref="AL457:AR457" si="1236">AD457-BE457</f>
        <v>-14.931071937039405</v>
      </c>
      <c r="AM457" s="35">
        <f t="shared" si="1236"/>
        <v>17.13434661504575</v>
      </c>
      <c r="AN457" s="35">
        <f t="shared" si="1236"/>
        <v>2.4006804575682867</v>
      </c>
      <c r="AO457" s="35">
        <f t="shared" si="1236"/>
        <v>-4.6039551355746315</v>
      </c>
      <c r="AP457" s="35">
        <f t="shared" si="1236"/>
        <v>0</v>
      </c>
      <c r="AQ457" s="35">
        <f t="shared" si="1236"/>
        <v>0</v>
      </c>
      <c r="AR457" s="35">
        <f t="shared" si="1236"/>
        <v>0</v>
      </c>
      <c r="AS457" s="1"/>
      <c r="AT457" s="1"/>
      <c r="AU457" s="1"/>
      <c r="AV457" s="1"/>
      <c r="AW457" s="36">
        <v>1285</v>
      </c>
      <c r="AX457" s="36">
        <v>1573</v>
      </c>
      <c r="AY457" s="36">
        <v>302</v>
      </c>
      <c r="AZ457" s="36">
        <v>235</v>
      </c>
      <c r="BA457" s="36">
        <v>0</v>
      </c>
      <c r="BB457" s="36">
        <v>0</v>
      </c>
      <c r="BC457" s="36">
        <v>0</v>
      </c>
      <c r="BD457" s="1"/>
      <c r="BE457" s="35">
        <f t="shared" ref="BE457:BK457" si="1237">(AW457/SUM($AW457:$BC457))*100</f>
        <v>37.849779086892489</v>
      </c>
      <c r="BF457" s="35">
        <f t="shared" si="1237"/>
        <v>46.332842415316641</v>
      </c>
      <c r="BG457" s="35">
        <f t="shared" si="1237"/>
        <v>8.8954344624447721</v>
      </c>
      <c r="BH457" s="35">
        <f t="shared" si="1237"/>
        <v>6.9219440353460975</v>
      </c>
      <c r="BI457" s="35">
        <f t="shared" si="1237"/>
        <v>0</v>
      </c>
      <c r="BJ457" s="35">
        <f t="shared" si="1237"/>
        <v>0</v>
      </c>
      <c r="BK457" s="35">
        <f t="shared" si="1237"/>
        <v>0</v>
      </c>
      <c r="BL457" s="1"/>
    </row>
    <row r="458" spans="1:64" ht="13">
      <c r="A458" s="28" t="s">
        <v>363</v>
      </c>
      <c r="B458" s="62" t="str">
        <f>INDEX([1]Sheet2!$B:$B,MATCH(C458,[1]Sheet2!$A:$A,0))</f>
        <v>E05000259</v>
      </c>
      <c r="C458" s="28" t="s">
        <v>636</v>
      </c>
      <c r="D458" s="29"/>
      <c r="E458" s="30">
        <v>2</v>
      </c>
      <c r="F458" s="31">
        <v>2</v>
      </c>
      <c r="G458" s="31"/>
      <c r="H458" s="31"/>
      <c r="I458" s="32"/>
      <c r="J458" s="32"/>
      <c r="K458" s="32"/>
      <c r="L458" s="32"/>
      <c r="M458" s="10"/>
      <c r="N458" s="31">
        <v>2</v>
      </c>
      <c r="O458" s="31"/>
      <c r="P458" s="31"/>
      <c r="Q458" s="38"/>
      <c r="R458" s="32"/>
      <c r="S458" s="32"/>
      <c r="T458" s="32"/>
      <c r="U458" s="1"/>
      <c r="V458" s="28">
        <v>1576</v>
      </c>
      <c r="W458" s="28">
        <v>631</v>
      </c>
      <c r="X458" s="28">
        <v>363</v>
      </c>
      <c r="Y458" s="28"/>
      <c r="Z458" s="28"/>
      <c r="AA458" s="34"/>
      <c r="AB458" s="28"/>
      <c r="AC458" s="1"/>
      <c r="AD458" s="35">
        <f t="shared" ref="AD458:AJ458" si="1238">(V458/SUM($V458:$AB458))*100</f>
        <v>61.322957198443582</v>
      </c>
      <c r="AE458" s="35">
        <f t="shared" si="1238"/>
        <v>24.552529182879375</v>
      </c>
      <c r="AF458" s="35">
        <f t="shared" si="1238"/>
        <v>14.124513618677042</v>
      </c>
      <c r="AG458" s="35">
        <f t="shared" si="1238"/>
        <v>0</v>
      </c>
      <c r="AH458" s="35">
        <f t="shared" si="1238"/>
        <v>0</v>
      </c>
      <c r="AI458" s="35">
        <f t="shared" si="1238"/>
        <v>0</v>
      </c>
      <c r="AJ458" s="35">
        <f t="shared" si="1238"/>
        <v>0</v>
      </c>
      <c r="AK458" s="1"/>
      <c r="AL458" s="35">
        <f t="shared" ref="AL458:AR458" si="1239">AD458-BE458</f>
        <v>0.19479142714657627</v>
      </c>
      <c r="AM458" s="35">
        <f t="shared" si="1239"/>
        <v>5.0974255758187468</v>
      </c>
      <c r="AN458" s="35">
        <f t="shared" si="1239"/>
        <v>7.1406302725527144</v>
      </c>
      <c r="AO458" s="35">
        <f t="shared" si="1239"/>
        <v>0</v>
      </c>
      <c r="AP458" s="35">
        <f t="shared" si="1239"/>
        <v>-12.432847275518036</v>
      </c>
      <c r="AQ458" s="35">
        <f t="shared" si="1239"/>
        <v>0</v>
      </c>
      <c r="AR458" s="35">
        <f t="shared" si="1239"/>
        <v>0</v>
      </c>
      <c r="AS458" s="1"/>
      <c r="AT458" s="1"/>
      <c r="AU458" s="1"/>
      <c r="AV458" s="1"/>
      <c r="AW458" s="36">
        <v>1593</v>
      </c>
      <c r="AX458" s="36">
        <v>507</v>
      </c>
      <c r="AY458" s="36">
        <v>182</v>
      </c>
      <c r="AZ458" s="36">
        <v>0</v>
      </c>
      <c r="BA458" s="36">
        <v>324</v>
      </c>
      <c r="BB458" s="36">
        <v>0</v>
      </c>
      <c r="BC458" s="36">
        <v>0</v>
      </c>
      <c r="BD458" s="1"/>
      <c r="BE458" s="35">
        <f t="shared" ref="BE458:BK458" si="1240">(AW458/SUM($AW458:$BC458))*100</f>
        <v>61.128165771297006</v>
      </c>
      <c r="BF458" s="35">
        <f t="shared" si="1240"/>
        <v>19.455103607060629</v>
      </c>
      <c r="BG458" s="35">
        <f t="shared" si="1240"/>
        <v>6.9838833461243279</v>
      </c>
      <c r="BH458" s="35">
        <f t="shared" si="1240"/>
        <v>0</v>
      </c>
      <c r="BI458" s="35">
        <f t="shared" si="1240"/>
        <v>12.432847275518036</v>
      </c>
      <c r="BJ458" s="35">
        <f t="shared" si="1240"/>
        <v>0</v>
      </c>
      <c r="BK458" s="35">
        <f t="shared" si="1240"/>
        <v>0</v>
      </c>
      <c r="BL458" s="1"/>
    </row>
    <row r="459" spans="1:64" ht="13">
      <c r="A459" s="28" t="s">
        <v>363</v>
      </c>
      <c r="B459" s="62" t="str">
        <f>INDEX([1]Sheet2!$B:$B,MATCH(C459,[1]Sheet2!$A:$A,0))</f>
        <v>E05000260</v>
      </c>
      <c r="C459" s="28" t="s">
        <v>637</v>
      </c>
      <c r="D459" s="29"/>
      <c r="E459" s="30">
        <v>3</v>
      </c>
      <c r="F459" s="31">
        <v>3</v>
      </c>
      <c r="G459" s="31"/>
      <c r="H459" s="31"/>
      <c r="I459" s="32"/>
      <c r="J459" s="32"/>
      <c r="K459" s="32"/>
      <c r="L459" s="32"/>
      <c r="M459" s="10"/>
      <c r="N459" s="31">
        <v>3</v>
      </c>
      <c r="O459" s="31"/>
      <c r="P459" s="31"/>
      <c r="Q459" s="38"/>
      <c r="R459" s="32"/>
      <c r="S459" s="32"/>
      <c r="T459" s="32"/>
      <c r="U459" s="1"/>
      <c r="V459" s="28">
        <v>1800</v>
      </c>
      <c r="W459" s="28">
        <v>612</v>
      </c>
      <c r="X459" s="28">
        <v>420</v>
      </c>
      <c r="Y459" s="28"/>
      <c r="Z459" s="28"/>
      <c r="AA459" s="34"/>
      <c r="AB459" s="28"/>
      <c r="AC459" s="1"/>
      <c r="AD459" s="35">
        <f t="shared" ref="AD459:AJ459" si="1241">(V459/SUM($V459:$AB459))*100</f>
        <v>63.559322033898304</v>
      </c>
      <c r="AE459" s="35">
        <f t="shared" si="1241"/>
        <v>21.610169491525426</v>
      </c>
      <c r="AF459" s="35">
        <f t="shared" si="1241"/>
        <v>14.83050847457627</v>
      </c>
      <c r="AG459" s="35">
        <f t="shared" si="1241"/>
        <v>0</v>
      </c>
      <c r="AH459" s="35">
        <f t="shared" si="1241"/>
        <v>0</v>
      </c>
      <c r="AI459" s="35">
        <f t="shared" si="1241"/>
        <v>0</v>
      </c>
      <c r="AJ459" s="35">
        <f t="shared" si="1241"/>
        <v>0</v>
      </c>
      <c r="AK459" s="1"/>
      <c r="AL459" s="35">
        <f t="shared" ref="AL459:AR459" si="1242">AD459-BE459</f>
        <v>-5.2486987607545004</v>
      </c>
      <c r="AM459" s="35">
        <f t="shared" si="1242"/>
        <v>1.0754498480051886</v>
      </c>
      <c r="AN459" s="35">
        <f t="shared" si="1242"/>
        <v>4.17324891274931</v>
      </c>
      <c r="AO459" s="35">
        <f t="shared" si="1242"/>
        <v>0</v>
      </c>
      <c r="AP459" s="35">
        <f t="shared" si="1242"/>
        <v>0</v>
      </c>
      <c r="AQ459" s="35">
        <f t="shared" si="1242"/>
        <v>0</v>
      </c>
      <c r="AR459" s="35">
        <f t="shared" si="1242"/>
        <v>0</v>
      </c>
      <c r="AS459" s="1"/>
      <c r="AT459" s="1"/>
      <c r="AU459" s="1"/>
      <c r="AV459" s="1"/>
      <c r="AW459" s="36">
        <v>1853</v>
      </c>
      <c r="AX459" s="36">
        <v>553</v>
      </c>
      <c r="AY459" s="36">
        <v>287</v>
      </c>
      <c r="AZ459" s="36">
        <v>0</v>
      </c>
      <c r="BA459" s="36">
        <v>0</v>
      </c>
      <c r="BB459" s="36">
        <v>0</v>
      </c>
      <c r="BC459" s="36">
        <v>0</v>
      </c>
      <c r="BD459" s="1"/>
      <c r="BE459" s="35">
        <f t="shared" ref="BE459:BK459" si="1243">(AW459/SUM($AW459:$BC459))*100</f>
        <v>68.808020794652805</v>
      </c>
      <c r="BF459" s="35">
        <f t="shared" si="1243"/>
        <v>20.534719643520237</v>
      </c>
      <c r="BG459" s="35">
        <f t="shared" si="1243"/>
        <v>10.65725956182696</v>
      </c>
      <c r="BH459" s="35">
        <f t="shared" si="1243"/>
        <v>0</v>
      </c>
      <c r="BI459" s="35">
        <f t="shared" si="1243"/>
        <v>0</v>
      </c>
      <c r="BJ459" s="35">
        <f t="shared" si="1243"/>
        <v>0</v>
      </c>
      <c r="BK459" s="35">
        <f t="shared" si="1243"/>
        <v>0</v>
      </c>
      <c r="BL459" s="1"/>
    </row>
    <row r="460" spans="1:64" ht="13">
      <c r="A460" s="28" t="s">
        <v>363</v>
      </c>
      <c r="B460" s="62" t="str">
        <f>INDEX([1]Sheet2!$B:$B,MATCH(C460,[1]Sheet2!$A:$A,0))</f>
        <v>E05000261</v>
      </c>
      <c r="C460" s="28" t="s">
        <v>638</v>
      </c>
      <c r="D460" s="29"/>
      <c r="E460" s="30">
        <v>3</v>
      </c>
      <c r="F460" s="38"/>
      <c r="G460" s="31">
        <v>3</v>
      </c>
      <c r="H460" s="31"/>
      <c r="I460" s="32"/>
      <c r="J460" s="32"/>
      <c r="K460" s="32"/>
      <c r="L460" s="32"/>
      <c r="M460" s="10"/>
      <c r="N460" s="31">
        <v>3</v>
      </c>
      <c r="O460" s="31"/>
      <c r="P460" s="31"/>
      <c r="Q460" s="38"/>
      <c r="R460" s="32"/>
      <c r="S460" s="32"/>
      <c r="T460" s="32"/>
      <c r="U460" s="1"/>
      <c r="V460" s="28">
        <v>1405</v>
      </c>
      <c r="W460" s="28">
        <v>1834</v>
      </c>
      <c r="X460" s="28">
        <v>815</v>
      </c>
      <c r="Y460" s="28"/>
      <c r="Z460" s="28"/>
      <c r="AA460" s="34"/>
      <c r="AB460" s="28"/>
      <c r="AC460" s="1"/>
      <c r="AD460" s="35">
        <f t="shared" ref="AD460:AJ460" si="1244">(V460/SUM($V460:$AB460))*100</f>
        <v>34.65712876171682</v>
      </c>
      <c r="AE460" s="35">
        <f t="shared" si="1244"/>
        <v>45.239269856931422</v>
      </c>
      <c r="AF460" s="35">
        <f t="shared" si="1244"/>
        <v>20.103601381351751</v>
      </c>
      <c r="AG460" s="35">
        <f t="shared" si="1244"/>
        <v>0</v>
      </c>
      <c r="AH460" s="35">
        <f t="shared" si="1244"/>
        <v>0</v>
      </c>
      <c r="AI460" s="35">
        <f t="shared" si="1244"/>
        <v>0</v>
      </c>
      <c r="AJ460" s="35">
        <f t="shared" si="1244"/>
        <v>0</v>
      </c>
      <c r="AK460" s="1"/>
      <c r="AL460" s="35">
        <f t="shared" ref="AL460:AR460" si="1245">AD460-BE460</f>
        <v>-5.9075771206361196</v>
      </c>
      <c r="AM460" s="35">
        <f t="shared" si="1245"/>
        <v>10.20397573928436</v>
      </c>
      <c r="AN460" s="35">
        <f t="shared" si="1245"/>
        <v>12.527130793116457</v>
      </c>
      <c r="AO460" s="35">
        <f t="shared" si="1245"/>
        <v>-4.5176470588235293</v>
      </c>
      <c r="AP460" s="35">
        <f t="shared" si="1245"/>
        <v>-12.305882352941175</v>
      </c>
      <c r="AQ460" s="35">
        <f t="shared" si="1245"/>
        <v>0</v>
      </c>
      <c r="AR460" s="35">
        <f t="shared" si="1245"/>
        <v>0</v>
      </c>
      <c r="AS460" s="1"/>
      <c r="AT460" s="1"/>
      <c r="AU460" s="1"/>
      <c r="AV460" s="1"/>
      <c r="AW460" s="36">
        <v>1724</v>
      </c>
      <c r="AX460" s="36">
        <v>1489</v>
      </c>
      <c r="AY460" s="36">
        <v>322</v>
      </c>
      <c r="AZ460" s="36">
        <v>192</v>
      </c>
      <c r="BA460" s="36">
        <v>523</v>
      </c>
      <c r="BB460" s="36">
        <v>0</v>
      </c>
      <c r="BC460" s="36">
        <v>0</v>
      </c>
      <c r="BD460" s="1"/>
      <c r="BE460" s="35">
        <f t="shared" ref="BE460:BK460" si="1246">(AW460/SUM($AW460:$BC460))*100</f>
        <v>40.564705882352939</v>
      </c>
      <c r="BF460" s="35">
        <f t="shared" si="1246"/>
        <v>35.035294117647062</v>
      </c>
      <c r="BG460" s="35">
        <f t="shared" si="1246"/>
        <v>7.5764705882352938</v>
      </c>
      <c r="BH460" s="35">
        <f t="shared" si="1246"/>
        <v>4.5176470588235293</v>
      </c>
      <c r="BI460" s="35">
        <f t="shared" si="1246"/>
        <v>12.305882352941175</v>
      </c>
      <c r="BJ460" s="35">
        <f t="shared" si="1246"/>
        <v>0</v>
      </c>
      <c r="BK460" s="35">
        <f t="shared" si="1246"/>
        <v>0</v>
      </c>
      <c r="BL460" s="1"/>
    </row>
    <row r="461" spans="1:64" ht="13">
      <c r="A461" s="28" t="s">
        <v>363</v>
      </c>
      <c r="B461" s="62" t="str">
        <f>INDEX([1]Sheet2!$B:$B,MATCH(C461,[1]Sheet2!$A:$A,0))</f>
        <v>E05000262</v>
      </c>
      <c r="C461" s="28" t="s">
        <v>639</v>
      </c>
      <c r="D461" s="29"/>
      <c r="E461" s="30">
        <v>3</v>
      </c>
      <c r="F461" s="38"/>
      <c r="G461" s="31">
        <v>3</v>
      </c>
      <c r="H461" s="31"/>
      <c r="I461" s="32"/>
      <c r="J461" s="32"/>
      <c r="K461" s="32"/>
      <c r="L461" s="32"/>
      <c r="M461" s="10"/>
      <c r="N461" s="31">
        <v>3</v>
      </c>
      <c r="O461" s="31"/>
      <c r="P461" s="31"/>
      <c r="Q461" s="38"/>
      <c r="R461" s="32"/>
      <c r="S461" s="32"/>
      <c r="T461" s="32"/>
      <c r="U461" s="1"/>
      <c r="V461" s="28">
        <v>1585</v>
      </c>
      <c r="W461" s="28">
        <v>1829</v>
      </c>
      <c r="X461" s="28">
        <v>342</v>
      </c>
      <c r="Y461" s="28"/>
      <c r="Z461" s="28"/>
      <c r="AA461" s="34"/>
      <c r="AB461" s="28"/>
      <c r="AC461" s="1"/>
      <c r="AD461" s="35">
        <f t="shared" ref="AD461:AJ461" si="1247">(V461/SUM($V461:$AB461))*100</f>
        <v>42.199148029818957</v>
      </c>
      <c r="AE461" s="35">
        <f t="shared" si="1247"/>
        <v>48.695420660276888</v>
      </c>
      <c r="AF461" s="35">
        <f t="shared" si="1247"/>
        <v>9.1054313099041533</v>
      </c>
      <c r="AG461" s="35">
        <f t="shared" si="1247"/>
        <v>0</v>
      </c>
      <c r="AH461" s="35">
        <f t="shared" si="1247"/>
        <v>0</v>
      </c>
      <c r="AI461" s="35">
        <f t="shared" si="1247"/>
        <v>0</v>
      </c>
      <c r="AJ461" s="35">
        <f t="shared" si="1247"/>
        <v>0</v>
      </c>
      <c r="AK461" s="1"/>
      <c r="AL461" s="35">
        <f t="shared" ref="AL461:AR461" si="1248">AD461-BE461</f>
        <v>4.5313878150858784</v>
      </c>
      <c r="AM461" s="35">
        <f t="shared" si="1248"/>
        <v>14.308304644768384</v>
      </c>
      <c r="AN461" s="35">
        <f t="shared" si="1248"/>
        <v>2.8423832932026922</v>
      </c>
      <c r="AO461" s="35">
        <f t="shared" si="1248"/>
        <v>-11.422606620936476</v>
      </c>
      <c r="AP461" s="35">
        <f t="shared" si="1248"/>
        <v>-10.25946913212049</v>
      </c>
      <c r="AQ461" s="35">
        <f t="shared" si="1248"/>
        <v>0</v>
      </c>
      <c r="AR461" s="35">
        <f t="shared" si="1248"/>
        <v>0</v>
      </c>
      <c r="AS461" s="1"/>
      <c r="AT461" s="1"/>
      <c r="AU461" s="1"/>
      <c r="AV461" s="1"/>
      <c r="AW461" s="36">
        <v>1263</v>
      </c>
      <c r="AX461" s="36">
        <v>1153</v>
      </c>
      <c r="AY461" s="36">
        <v>210</v>
      </c>
      <c r="AZ461" s="36">
        <v>383</v>
      </c>
      <c r="BA461" s="36">
        <v>344</v>
      </c>
      <c r="BB461" s="36">
        <v>0</v>
      </c>
      <c r="BC461" s="36">
        <v>0</v>
      </c>
      <c r="BD461" s="1"/>
      <c r="BE461" s="35">
        <f t="shared" ref="BE461:BK461" si="1249">(AW461/SUM($AW461:$BC461))*100</f>
        <v>37.667760214733079</v>
      </c>
      <c r="BF461" s="35">
        <f t="shared" si="1249"/>
        <v>34.387116015508504</v>
      </c>
      <c r="BG461" s="35">
        <f t="shared" si="1249"/>
        <v>6.2630480167014611</v>
      </c>
      <c r="BH461" s="35">
        <f t="shared" si="1249"/>
        <v>11.422606620936476</v>
      </c>
      <c r="BI461" s="35">
        <f t="shared" si="1249"/>
        <v>10.25946913212049</v>
      </c>
      <c r="BJ461" s="35">
        <f t="shared" si="1249"/>
        <v>0</v>
      </c>
      <c r="BK461" s="35">
        <f t="shared" si="1249"/>
        <v>0</v>
      </c>
      <c r="BL461" s="1"/>
    </row>
    <row r="462" spans="1:64" ht="13">
      <c r="A462" s="28" t="s">
        <v>363</v>
      </c>
      <c r="B462" s="62" t="str">
        <f>INDEX([1]Sheet2!$B:$B,MATCH(C462,[1]Sheet2!$A:$A,0))</f>
        <v>E05000263</v>
      </c>
      <c r="C462" s="28" t="s">
        <v>640</v>
      </c>
      <c r="D462" s="29"/>
      <c r="E462" s="30">
        <v>3</v>
      </c>
      <c r="F462" s="38"/>
      <c r="G462" s="31">
        <v>3</v>
      </c>
      <c r="H462" s="31"/>
      <c r="I462" s="32"/>
      <c r="J462" s="32"/>
      <c r="K462" s="32"/>
      <c r="L462" s="32"/>
      <c r="M462" s="10"/>
      <c r="N462" s="38"/>
      <c r="O462" s="31">
        <v>3</v>
      </c>
      <c r="P462" s="31"/>
      <c r="Q462" s="38"/>
      <c r="R462" s="32"/>
      <c r="S462" s="32"/>
      <c r="T462" s="32"/>
      <c r="U462" s="1"/>
      <c r="V462" s="28">
        <v>555</v>
      </c>
      <c r="W462" s="28">
        <v>2050</v>
      </c>
      <c r="X462" s="28">
        <v>319</v>
      </c>
      <c r="Y462" s="28"/>
      <c r="Z462" s="28"/>
      <c r="AA462" s="34"/>
      <c r="AB462" s="28"/>
      <c r="AC462" s="1"/>
      <c r="AD462" s="35">
        <f t="shared" ref="AD462:AJ462" si="1250">(V462/SUM($V462:$AB462))*100</f>
        <v>18.980848153214776</v>
      </c>
      <c r="AE462" s="35">
        <f t="shared" si="1250"/>
        <v>70.109439124487011</v>
      </c>
      <c r="AF462" s="35">
        <f t="shared" si="1250"/>
        <v>10.909712722298222</v>
      </c>
      <c r="AG462" s="35">
        <f t="shared" si="1250"/>
        <v>0</v>
      </c>
      <c r="AH462" s="35">
        <f t="shared" si="1250"/>
        <v>0</v>
      </c>
      <c r="AI462" s="35">
        <f t="shared" si="1250"/>
        <v>0</v>
      </c>
      <c r="AJ462" s="35">
        <f t="shared" si="1250"/>
        <v>0</v>
      </c>
      <c r="AK462" s="1"/>
      <c r="AL462" s="35">
        <f t="shared" ref="AL462:AR462" si="1251">AD462-BE462</f>
        <v>0.75774284523862079</v>
      </c>
      <c r="AM462" s="35">
        <f t="shared" si="1251"/>
        <v>20.010091977169381</v>
      </c>
      <c r="AN462" s="35">
        <f t="shared" si="1251"/>
        <v>3.6431785184946452</v>
      </c>
      <c r="AO462" s="35">
        <f t="shared" si="1251"/>
        <v>-8.0045415838773764</v>
      </c>
      <c r="AP462" s="35">
        <f t="shared" si="1251"/>
        <v>-16.406471757025262</v>
      </c>
      <c r="AQ462" s="35">
        <f t="shared" si="1251"/>
        <v>0</v>
      </c>
      <c r="AR462" s="35">
        <f t="shared" si="1251"/>
        <v>0</v>
      </c>
      <c r="AS462" s="1"/>
      <c r="AT462" s="1"/>
      <c r="AU462" s="1"/>
      <c r="AV462" s="1"/>
      <c r="AW462" s="36">
        <v>642</v>
      </c>
      <c r="AX462" s="36">
        <v>1765</v>
      </c>
      <c r="AY462" s="36">
        <v>256</v>
      </c>
      <c r="AZ462" s="36">
        <v>282</v>
      </c>
      <c r="BA462" s="36">
        <v>578</v>
      </c>
      <c r="BB462" s="36">
        <v>0</v>
      </c>
      <c r="BC462" s="36">
        <v>0</v>
      </c>
      <c r="BD462" s="1"/>
      <c r="BE462" s="35">
        <f t="shared" ref="BE462:BK462" si="1252">(AW462/SUM($AW462:$BC462))*100</f>
        <v>18.223105307976155</v>
      </c>
      <c r="BF462" s="35">
        <f t="shared" si="1252"/>
        <v>50.09934714731763</v>
      </c>
      <c r="BG462" s="35">
        <f t="shared" si="1252"/>
        <v>7.2665342038035767</v>
      </c>
      <c r="BH462" s="35">
        <f t="shared" si="1252"/>
        <v>8.0045415838773764</v>
      </c>
      <c r="BI462" s="35">
        <f t="shared" si="1252"/>
        <v>16.406471757025262</v>
      </c>
      <c r="BJ462" s="35">
        <f t="shared" si="1252"/>
        <v>0</v>
      </c>
      <c r="BK462" s="35">
        <f t="shared" si="1252"/>
        <v>0</v>
      </c>
      <c r="BL462" s="1"/>
    </row>
    <row r="463" spans="1:64" ht="13">
      <c r="A463" s="28" t="s">
        <v>363</v>
      </c>
      <c r="B463" s="62" t="str">
        <f>INDEX([1]Sheet2!$B:$B,MATCH(C463,[1]Sheet2!$A:$A,0))</f>
        <v>E05000210</v>
      </c>
      <c r="C463" s="28" t="s">
        <v>574</v>
      </c>
      <c r="D463" s="29"/>
      <c r="E463" s="30">
        <v>3</v>
      </c>
      <c r="F463" s="31">
        <v>3</v>
      </c>
      <c r="G463" s="31"/>
      <c r="H463" s="31"/>
      <c r="I463" s="32"/>
      <c r="J463" s="32"/>
      <c r="K463" s="32"/>
      <c r="L463" s="32"/>
      <c r="M463" s="10"/>
      <c r="N463" s="31">
        <v>3</v>
      </c>
      <c r="O463" s="31"/>
      <c r="P463" s="31"/>
      <c r="Q463" s="38"/>
      <c r="R463" s="32"/>
      <c r="S463" s="32"/>
      <c r="T463" s="32"/>
      <c r="U463" s="1"/>
      <c r="V463" s="28">
        <v>1567</v>
      </c>
      <c r="W463" s="28">
        <v>1354</v>
      </c>
      <c r="X463" s="28">
        <v>328</v>
      </c>
      <c r="Y463" s="28"/>
      <c r="Z463" s="28"/>
      <c r="AA463" s="34"/>
      <c r="AB463" s="28"/>
      <c r="AC463" s="1"/>
      <c r="AD463" s="35">
        <f t="shared" ref="AD463:AJ463" si="1253">(V463/SUM($V463:$AB463))*100</f>
        <v>48.230224684518312</v>
      </c>
      <c r="AE463" s="35">
        <f t="shared" si="1253"/>
        <v>41.674361341951368</v>
      </c>
      <c r="AF463" s="35">
        <f t="shared" si="1253"/>
        <v>10.095413973530317</v>
      </c>
      <c r="AG463" s="35">
        <f t="shared" si="1253"/>
        <v>0</v>
      </c>
      <c r="AH463" s="35">
        <f t="shared" si="1253"/>
        <v>0</v>
      </c>
      <c r="AI463" s="35">
        <f t="shared" si="1253"/>
        <v>0</v>
      </c>
      <c r="AJ463" s="35">
        <f t="shared" si="1253"/>
        <v>0</v>
      </c>
      <c r="AK463" s="1"/>
      <c r="AL463" s="35">
        <f t="shared" ref="AL463:AR463" si="1254">AD463-BE463</f>
        <v>-3.4050196402219726</v>
      </c>
      <c r="AM463" s="35">
        <f t="shared" si="1254"/>
        <v>17.70360335811143</v>
      </c>
      <c r="AN463" s="35">
        <f t="shared" si="1254"/>
        <v>-9.7583759456693748</v>
      </c>
      <c r="AO463" s="35">
        <f t="shared" si="1254"/>
        <v>0</v>
      </c>
      <c r="AP463" s="35">
        <f t="shared" si="1254"/>
        <v>0</v>
      </c>
      <c r="AQ463" s="35">
        <f t="shared" si="1254"/>
        <v>0</v>
      </c>
      <c r="AR463" s="35">
        <f t="shared" si="1254"/>
        <v>-4.5402077722200849</v>
      </c>
      <c r="AS463" s="1"/>
      <c r="AT463" s="1"/>
      <c r="AU463" s="1"/>
      <c r="AV463" s="1"/>
      <c r="AW463" s="36">
        <v>1342</v>
      </c>
      <c r="AX463" s="36">
        <v>623</v>
      </c>
      <c r="AY463" s="36">
        <v>516</v>
      </c>
      <c r="AZ463" s="36">
        <v>0</v>
      </c>
      <c r="BA463" s="36">
        <v>0</v>
      </c>
      <c r="BB463" s="36">
        <v>0</v>
      </c>
      <c r="BC463" s="36">
        <v>118</v>
      </c>
      <c r="BD463" s="1"/>
      <c r="BE463" s="35">
        <f t="shared" ref="BE463:BK463" si="1255">(AW463/SUM($AW463:$BC463))*100</f>
        <v>51.635244324740285</v>
      </c>
      <c r="BF463" s="35">
        <f t="shared" si="1255"/>
        <v>23.970757983839938</v>
      </c>
      <c r="BG463" s="35">
        <f t="shared" si="1255"/>
        <v>19.853789919199691</v>
      </c>
      <c r="BH463" s="35">
        <f t="shared" si="1255"/>
        <v>0</v>
      </c>
      <c r="BI463" s="35">
        <f t="shared" si="1255"/>
        <v>0</v>
      </c>
      <c r="BJ463" s="35">
        <f t="shared" si="1255"/>
        <v>0</v>
      </c>
      <c r="BK463" s="35">
        <f t="shared" si="1255"/>
        <v>4.5402077722200849</v>
      </c>
      <c r="BL463" s="1"/>
    </row>
    <row r="464" spans="1:64" ht="13">
      <c r="A464" s="28" t="s">
        <v>363</v>
      </c>
      <c r="B464" s="62" t="str">
        <f>INDEX([1]Sheet2!$B:$B,MATCH(C464,[1]Sheet2!$A:$A,0))</f>
        <v>E05000265</v>
      </c>
      <c r="C464" s="28" t="s">
        <v>641</v>
      </c>
      <c r="D464" s="29"/>
      <c r="E464" s="30">
        <v>3</v>
      </c>
      <c r="F464" s="38"/>
      <c r="G464" s="31">
        <v>3</v>
      </c>
      <c r="H464" s="31"/>
      <c r="I464" s="32"/>
      <c r="J464" s="32"/>
      <c r="K464" s="32"/>
      <c r="L464" s="32"/>
      <c r="M464" s="10"/>
      <c r="N464" s="38"/>
      <c r="O464" s="31">
        <v>3</v>
      </c>
      <c r="P464" s="31"/>
      <c r="Q464" s="38"/>
      <c r="R464" s="32"/>
      <c r="S464" s="32"/>
      <c r="T464" s="32"/>
      <c r="U464" s="1"/>
      <c r="V464" s="28">
        <v>473</v>
      </c>
      <c r="W464" s="28">
        <v>2493</v>
      </c>
      <c r="X464" s="28">
        <v>242</v>
      </c>
      <c r="Y464" s="28"/>
      <c r="Z464" s="28"/>
      <c r="AA464" s="28">
        <v>89</v>
      </c>
      <c r="AB464" s="28"/>
      <c r="AC464" s="1"/>
      <c r="AD464" s="35">
        <f t="shared" ref="AD464:AJ464" si="1256">(V464/SUM($V464:$AB464))*100</f>
        <v>14.346375492872307</v>
      </c>
      <c r="AE464" s="35">
        <f t="shared" si="1256"/>
        <v>75.614194722474977</v>
      </c>
      <c r="AF464" s="35">
        <f t="shared" si="1256"/>
        <v>7.3400060661207158</v>
      </c>
      <c r="AG464" s="35">
        <f t="shared" si="1256"/>
        <v>0</v>
      </c>
      <c r="AH464" s="35">
        <f t="shared" si="1256"/>
        <v>0</v>
      </c>
      <c r="AI464" s="35">
        <f t="shared" si="1256"/>
        <v>2.6994237185319991</v>
      </c>
      <c r="AJ464" s="35">
        <f t="shared" si="1256"/>
        <v>0</v>
      </c>
      <c r="AK464" s="1"/>
      <c r="AL464" s="35">
        <f t="shared" ref="AL464:AR464" si="1257">AD464-BE464</f>
        <v>-2.7553346781447932</v>
      </c>
      <c r="AM464" s="35">
        <f t="shared" si="1257"/>
        <v>8.9475280558083199</v>
      </c>
      <c r="AN464" s="35">
        <f t="shared" si="1257"/>
        <v>2.2094930148155854</v>
      </c>
      <c r="AO464" s="35">
        <f t="shared" si="1257"/>
        <v>0</v>
      </c>
      <c r="AP464" s="35">
        <f t="shared" si="1257"/>
        <v>-11.101110111011101</v>
      </c>
      <c r="AQ464" s="35">
        <f t="shared" si="1257"/>
        <v>2.6994237185319991</v>
      </c>
      <c r="AR464" s="35">
        <f t="shared" si="1257"/>
        <v>0</v>
      </c>
      <c r="AS464" s="1"/>
      <c r="AT464" s="1"/>
      <c r="AU464" s="1"/>
      <c r="AV464" s="1"/>
      <c r="AW464" s="36">
        <v>570</v>
      </c>
      <c r="AX464" s="36">
        <v>2222</v>
      </c>
      <c r="AY464" s="36">
        <v>171</v>
      </c>
      <c r="AZ464" s="36">
        <v>0</v>
      </c>
      <c r="BA464" s="36">
        <v>370</v>
      </c>
      <c r="BB464" s="36">
        <v>0</v>
      </c>
      <c r="BC464" s="36">
        <v>0</v>
      </c>
      <c r="BD464" s="1"/>
      <c r="BE464" s="35">
        <f t="shared" ref="BE464:BK464" si="1258">(AW464/SUM($AW464:$BC464))*100</f>
        <v>17.1017101710171</v>
      </c>
      <c r="BF464" s="35">
        <f t="shared" si="1258"/>
        <v>66.666666666666657</v>
      </c>
      <c r="BG464" s="35">
        <f t="shared" si="1258"/>
        <v>5.1305130513051305</v>
      </c>
      <c r="BH464" s="35">
        <f t="shared" si="1258"/>
        <v>0</v>
      </c>
      <c r="BI464" s="35">
        <f t="shared" si="1258"/>
        <v>11.101110111011101</v>
      </c>
      <c r="BJ464" s="35">
        <f t="shared" si="1258"/>
        <v>0</v>
      </c>
      <c r="BK464" s="35">
        <f t="shared" si="1258"/>
        <v>0</v>
      </c>
      <c r="BL464" s="1"/>
    </row>
    <row r="465" spans="1:64" ht="13">
      <c r="A465" s="28" t="s">
        <v>364</v>
      </c>
      <c r="B465" s="62" t="str">
        <f>INDEX([1]Sheet2!$B:$B,MATCH(C465,[1]Sheet2!$A:$A,0))</f>
        <v>E05000266</v>
      </c>
      <c r="C465" s="28" t="s">
        <v>642</v>
      </c>
      <c r="D465" s="29"/>
      <c r="E465" s="30">
        <v>3</v>
      </c>
      <c r="F465" s="38"/>
      <c r="G465" s="32"/>
      <c r="H465" s="31">
        <v>3</v>
      </c>
      <c r="I465" s="32"/>
      <c r="J465" s="32"/>
      <c r="K465" s="32"/>
      <c r="L465" s="32"/>
      <c r="M465" s="10"/>
      <c r="N465" s="38"/>
      <c r="O465" s="31">
        <v>2</v>
      </c>
      <c r="P465" s="31">
        <v>1</v>
      </c>
      <c r="Q465" s="38"/>
      <c r="R465" s="32"/>
      <c r="S465" s="32"/>
      <c r="T465" s="32"/>
      <c r="U465" s="1"/>
      <c r="V465" s="28">
        <v>348</v>
      </c>
      <c r="W465" s="28">
        <v>1749</v>
      </c>
      <c r="X465" s="28">
        <v>2028</v>
      </c>
      <c r="Y465" s="28"/>
      <c r="Z465" s="28">
        <v>444</v>
      </c>
      <c r="AA465" s="34"/>
      <c r="AB465" s="34"/>
      <c r="AC465" s="1"/>
      <c r="AD465" s="35">
        <f t="shared" ref="AD465:AJ465" si="1259">(V465/SUM($V465:$AB465))*100</f>
        <v>7.6165462902166778</v>
      </c>
      <c r="AE465" s="35">
        <f t="shared" si="1259"/>
        <v>38.279711096520025</v>
      </c>
      <c r="AF465" s="35">
        <f t="shared" si="1259"/>
        <v>44.386080105055811</v>
      </c>
      <c r="AG465" s="35">
        <f t="shared" si="1259"/>
        <v>0</v>
      </c>
      <c r="AH465" s="35">
        <f t="shared" si="1259"/>
        <v>9.7176625082074857</v>
      </c>
      <c r="AI465" s="35">
        <f t="shared" si="1259"/>
        <v>0</v>
      </c>
      <c r="AJ465" s="35">
        <f t="shared" si="1259"/>
        <v>0</v>
      </c>
      <c r="AK465" s="1"/>
      <c r="AL465" s="35">
        <f t="shared" ref="AL465:AR465" si="1260">AD465-BE465</f>
        <v>-3.7093577352552343</v>
      </c>
      <c r="AM465" s="35">
        <f t="shared" si="1260"/>
        <v>5.4163951993173853</v>
      </c>
      <c r="AN465" s="35">
        <f t="shared" si="1260"/>
        <v>15.184351653839069</v>
      </c>
      <c r="AO465" s="35">
        <f t="shared" si="1260"/>
        <v>0</v>
      </c>
      <c r="AP465" s="35">
        <f t="shared" si="1260"/>
        <v>-16.891389117901223</v>
      </c>
      <c r="AQ465" s="35">
        <f t="shared" si="1260"/>
        <v>0</v>
      </c>
      <c r="AR465" s="35">
        <f t="shared" si="1260"/>
        <v>0</v>
      </c>
      <c r="AS465" s="1"/>
      <c r="AT465" s="1"/>
      <c r="AU465" s="1"/>
      <c r="AV465" s="1"/>
      <c r="AW465" s="36">
        <v>498</v>
      </c>
      <c r="AX465" s="36">
        <v>1445</v>
      </c>
      <c r="AY465" s="36">
        <v>1284</v>
      </c>
      <c r="AZ465" s="36">
        <v>0</v>
      </c>
      <c r="BA465" s="36">
        <v>1170</v>
      </c>
      <c r="BB465" s="36">
        <v>0</v>
      </c>
      <c r="BC465" s="36">
        <v>0</v>
      </c>
      <c r="BD465" s="1"/>
      <c r="BE465" s="35">
        <f t="shared" ref="BE465:BK465" si="1261">(AW465/SUM($AW465:$BC465))*100</f>
        <v>11.325904025471912</v>
      </c>
      <c r="BF465" s="35">
        <f t="shared" si="1261"/>
        <v>32.863315897202639</v>
      </c>
      <c r="BG465" s="35">
        <f t="shared" si="1261"/>
        <v>29.201728451216741</v>
      </c>
      <c r="BH465" s="35">
        <f t="shared" si="1261"/>
        <v>0</v>
      </c>
      <c r="BI465" s="35">
        <f t="shared" si="1261"/>
        <v>26.609051626108709</v>
      </c>
      <c r="BJ465" s="35">
        <f t="shared" si="1261"/>
        <v>0</v>
      </c>
      <c r="BK465" s="35">
        <f t="shared" si="1261"/>
        <v>0</v>
      </c>
      <c r="BL465" s="1"/>
    </row>
    <row r="466" spans="1:64" ht="13">
      <c r="A466" s="28" t="s">
        <v>364</v>
      </c>
      <c r="B466" s="62" t="str">
        <f>INDEX([1]Sheet2!$B:$B,MATCH(C466,[1]Sheet2!$A:$A,0))</f>
        <v>E05000267</v>
      </c>
      <c r="C466" s="28" t="s">
        <v>643</v>
      </c>
      <c r="D466" s="29"/>
      <c r="E466" s="30">
        <v>3</v>
      </c>
      <c r="F466" s="38"/>
      <c r="G466" s="31">
        <v>3</v>
      </c>
      <c r="H466" s="31"/>
      <c r="I466" s="32"/>
      <c r="J466" s="32"/>
      <c r="K466" s="32"/>
      <c r="L466" s="32"/>
      <c r="M466" s="10"/>
      <c r="N466" s="38"/>
      <c r="O466" s="31">
        <v>3</v>
      </c>
      <c r="P466" s="31"/>
      <c r="Q466" s="38"/>
      <c r="R466" s="32"/>
      <c r="S466" s="32"/>
      <c r="T466" s="32"/>
      <c r="U466" s="1"/>
      <c r="V466" s="28">
        <v>322</v>
      </c>
      <c r="W466" s="28">
        <v>2289</v>
      </c>
      <c r="X466" s="28">
        <v>710</v>
      </c>
      <c r="Y466" s="28"/>
      <c r="Z466" s="28">
        <v>506</v>
      </c>
      <c r="AA466" s="34"/>
      <c r="AB466" s="34"/>
      <c r="AC466" s="1"/>
      <c r="AD466" s="35">
        <f t="shared" ref="AD466:AJ466" si="1262">(V466/SUM($V466:$AB466))*100</f>
        <v>8.4139012281160177</v>
      </c>
      <c r="AE466" s="35">
        <f t="shared" si="1262"/>
        <v>59.811863078129079</v>
      </c>
      <c r="AF466" s="35">
        <f t="shared" si="1262"/>
        <v>18.552390906715445</v>
      </c>
      <c r="AG466" s="35">
        <f t="shared" si="1262"/>
        <v>0</v>
      </c>
      <c r="AH466" s="35">
        <f t="shared" si="1262"/>
        <v>13.221844787039458</v>
      </c>
      <c r="AI466" s="35">
        <f t="shared" si="1262"/>
        <v>0</v>
      </c>
      <c r="AJ466" s="35">
        <f t="shared" si="1262"/>
        <v>0</v>
      </c>
      <c r="AK466" s="1"/>
      <c r="AL466" s="35">
        <f t="shared" ref="AL466:AR466" si="1263">AD466-BE466</f>
        <v>1.7798609888555497</v>
      </c>
      <c r="AM466" s="35">
        <f t="shared" si="1263"/>
        <v>8.833070255943106</v>
      </c>
      <c r="AN466" s="35">
        <f t="shared" si="1263"/>
        <v>-5.4008445473356694</v>
      </c>
      <c r="AO466" s="35">
        <f t="shared" si="1263"/>
        <v>-5.6824361065796625</v>
      </c>
      <c r="AP466" s="35">
        <f t="shared" si="1263"/>
        <v>0.47034940911667533</v>
      </c>
      <c r="AQ466" s="35">
        <f t="shared" si="1263"/>
        <v>0</v>
      </c>
      <c r="AR466" s="35">
        <f t="shared" si="1263"/>
        <v>0</v>
      </c>
      <c r="AS466" s="1"/>
      <c r="AT466" s="1"/>
      <c r="AU466" s="1"/>
      <c r="AV466" s="1"/>
      <c r="AW466" s="36">
        <v>244</v>
      </c>
      <c r="AX466" s="36">
        <v>1875</v>
      </c>
      <c r="AY466" s="36">
        <v>881</v>
      </c>
      <c r="AZ466" s="36">
        <v>209</v>
      </c>
      <c r="BA466" s="36">
        <v>469</v>
      </c>
      <c r="BB466" s="36">
        <v>0</v>
      </c>
      <c r="BC466" s="36">
        <v>0</v>
      </c>
      <c r="BD466" s="1"/>
      <c r="BE466" s="35">
        <f t="shared" ref="BE466:BK466" si="1264">(AW466/SUM($AW466:$BC466))*100</f>
        <v>6.634040239260468</v>
      </c>
      <c r="BF466" s="35">
        <f t="shared" si="1264"/>
        <v>50.978792822185973</v>
      </c>
      <c r="BG466" s="35">
        <f t="shared" si="1264"/>
        <v>23.953235454051114</v>
      </c>
      <c r="BH466" s="35">
        <f t="shared" si="1264"/>
        <v>5.6824361065796625</v>
      </c>
      <c r="BI466" s="35">
        <f t="shared" si="1264"/>
        <v>12.751495377922783</v>
      </c>
      <c r="BJ466" s="35">
        <f t="shared" si="1264"/>
        <v>0</v>
      </c>
      <c r="BK466" s="35">
        <f t="shared" si="1264"/>
        <v>0</v>
      </c>
      <c r="BL466" s="1"/>
    </row>
    <row r="467" spans="1:64" ht="13">
      <c r="A467" s="28" t="s">
        <v>364</v>
      </c>
      <c r="B467" s="62" t="str">
        <f>INDEX([1]Sheet2!$B:$B,MATCH(C467,[1]Sheet2!$A:$A,0))</f>
        <v>E05000268</v>
      </c>
      <c r="C467" s="28" t="s">
        <v>644</v>
      </c>
      <c r="D467" s="29"/>
      <c r="E467" s="30">
        <v>3</v>
      </c>
      <c r="F467" s="38"/>
      <c r="G467" s="31">
        <v>3</v>
      </c>
      <c r="H467" s="31"/>
      <c r="I467" s="32"/>
      <c r="J467" s="32"/>
      <c r="K467" s="32"/>
      <c r="L467" s="32"/>
      <c r="M467" s="10"/>
      <c r="N467" s="38"/>
      <c r="O467" s="31">
        <v>3</v>
      </c>
      <c r="P467" s="31"/>
      <c r="Q467" s="38"/>
      <c r="R467" s="32"/>
      <c r="S467" s="32"/>
      <c r="T467" s="32"/>
      <c r="U467" s="1"/>
      <c r="V467" s="28">
        <v>269</v>
      </c>
      <c r="W467" s="28">
        <v>2031</v>
      </c>
      <c r="X467" s="28">
        <v>254</v>
      </c>
      <c r="Y467" s="28"/>
      <c r="Z467" s="28">
        <v>397</v>
      </c>
      <c r="AA467" s="34"/>
      <c r="AB467" s="34"/>
      <c r="AC467" s="1"/>
      <c r="AD467" s="35">
        <f t="shared" ref="AD467:AJ467" si="1265">(V467/SUM($V467:$AB467))*100</f>
        <v>9.1155540494747544</v>
      </c>
      <c r="AE467" s="35">
        <f t="shared" si="1265"/>
        <v>68.824127414435793</v>
      </c>
      <c r="AF467" s="35">
        <f t="shared" si="1265"/>
        <v>8.6072517790579468</v>
      </c>
      <c r="AG467" s="35">
        <f t="shared" si="1265"/>
        <v>0</v>
      </c>
      <c r="AH467" s="35">
        <f t="shared" si="1265"/>
        <v>13.453066757031515</v>
      </c>
      <c r="AI467" s="35">
        <f t="shared" si="1265"/>
        <v>0</v>
      </c>
      <c r="AJ467" s="35">
        <f t="shared" si="1265"/>
        <v>0</v>
      </c>
      <c r="AK467" s="1"/>
      <c r="AL467" s="35">
        <f t="shared" ref="AL467:AR467" si="1266">AD467-BE467</f>
        <v>-1.2003061655790095</v>
      </c>
      <c r="AM467" s="35">
        <f t="shared" si="1266"/>
        <v>9.6171381671239686</v>
      </c>
      <c r="AN467" s="35">
        <f t="shared" si="1266"/>
        <v>2.1220367252945058</v>
      </c>
      <c r="AO467" s="35">
        <f t="shared" si="1266"/>
        <v>0</v>
      </c>
      <c r="AP467" s="35">
        <f t="shared" si="1266"/>
        <v>-3.7848364687749374</v>
      </c>
      <c r="AQ467" s="35">
        <f t="shared" si="1266"/>
        <v>0</v>
      </c>
      <c r="AR467" s="35">
        <f t="shared" si="1266"/>
        <v>-6.754032258064516</v>
      </c>
      <c r="AS467" s="1"/>
      <c r="AT467" s="1"/>
      <c r="AU467" s="1"/>
      <c r="AV467" s="1"/>
      <c r="AW467" s="36">
        <v>307</v>
      </c>
      <c r="AX467" s="36">
        <v>1762</v>
      </c>
      <c r="AY467" s="36">
        <v>193</v>
      </c>
      <c r="AZ467" s="36">
        <v>0</v>
      </c>
      <c r="BA467" s="36">
        <v>513</v>
      </c>
      <c r="BB467" s="36">
        <v>0</v>
      </c>
      <c r="BC467" s="36">
        <v>201</v>
      </c>
      <c r="BD467" s="1"/>
      <c r="BE467" s="35">
        <f t="shared" ref="BE467:BK467" si="1267">(AW467/SUM($AW467:$BC467))*100</f>
        <v>10.315860215053764</v>
      </c>
      <c r="BF467" s="35">
        <f t="shared" si="1267"/>
        <v>59.206989247311824</v>
      </c>
      <c r="BG467" s="35">
        <f t="shared" si="1267"/>
        <v>6.485215053763441</v>
      </c>
      <c r="BH467" s="35">
        <f t="shared" si="1267"/>
        <v>0</v>
      </c>
      <c r="BI467" s="35">
        <f t="shared" si="1267"/>
        <v>17.237903225806452</v>
      </c>
      <c r="BJ467" s="35">
        <f t="shared" si="1267"/>
        <v>0</v>
      </c>
      <c r="BK467" s="35">
        <f t="shared" si="1267"/>
        <v>6.754032258064516</v>
      </c>
      <c r="BL467" s="1"/>
    </row>
    <row r="468" spans="1:64" ht="13">
      <c r="A468" s="28" t="s">
        <v>364</v>
      </c>
      <c r="B468" s="62" t="str">
        <f>INDEX([1]Sheet2!$B:$B,MATCH(C468,[1]Sheet2!$A:$A,0))</f>
        <v>E05000269</v>
      </c>
      <c r="C468" s="28" t="s">
        <v>645</v>
      </c>
      <c r="D468" s="29"/>
      <c r="E468" s="30">
        <v>3</v>
      </c>
      <c r="F468" s="38"/>
      <c r="G468" s="32"/>
      <c r="H468" s="31">
        <v>3</v>
      </c>
      <c r="I468" s="32"/>
      <c r="J468" s="32"/>
      <c r="K468" s="32"/>
      <c r="L468" s="32"/>
      <c r="M468" s="10"/>
      <c r="N468" s="38"/>
      <c r="O468" s="31">
        <v>2</v>
      </c>
      <c r="P468" s="31">
        <v>1</v>
      </c>
      <c r="Q468" s="38"/>
      <c r="R468" s="32"/>
      <c r="S468" s="32"/>
      <c r="T468" s="32"/>
      <c r="U468" s="1"/>
      <c r="V468" s="28">
        <v>307</v>
      </c>
      <c r="W468" s="28">
        <v>1700</v>
      </c>
      <c r="X468" s="28">
        <v>2200</v>
      </c>
      <c r="Y468" s="28"/>
      <c r="Z468" s="28">
        <v>517</v>
      </c>
      <c r="AA468" s="34"/>
      <c r="AB468" s="34"/>
      <c r="AC468" s="1"/>
      <c r="AD468" s="35">
        <f t="shared" ref="AD468:AJ468" si="1268">(V468/SUM($V468:$AB468))*100</f>
        <v>6.4987298899237933</v>
      </c>
      <c r="AE468" s="35">
        <f t="shared" si="1268"/>
        <v>35.986452159187131</v>
      </c>
      <c r="AF468" s="35">
        <f t="shared" si="1268"/>
        <v>46.570702794242166</v>
      </c>
      <c r="AG468" s="35">
        <f t="shared" si="1268"/>
        <v>0</v>
      </c>
      <c r="AH468" s="35">
        <f t="shared" si="1268"/>
        <v>10.944115156646909</v>
      </c>
      <c r="AI468" s="35">
        <f t="shared" si="1268"/>
        <v>0</v>
      </c>
      <c r="AJ468" s="35">
        <f t="shared" si="1268"/>
        <v>0</v>
      </c>
      <c r="AK468" s="1"/>
      <c r="AL468" s="35">
        <f t="shared" ref="AL468:AR468" si="1269">AD468-BE468</f>
        <v>-2.7951747570285308</v>
      </c>
      <c r="AM468" s="35">
        <f t="shared" si="1269"/>
        <v>6.7971542312048321</v>
      </c>
      <c r="AN468" s="35">
        <f t="shared" si="1269"/>
        <v>19.574122629285416</v>
      </c>
      <c r="AO468" s="35">
        <f t="shared" si="1269"/>
        <v>-4.3049688191510764</v>
      </c>
      <c r="AP468" s="35">
        <f t="shared" si="1269"/>
        <v>-6.2556434432323904</v>
      </c>
      <c r="AQ468" s="35">
        <f t="shared" si="1269"/>
        <v>-13.015489841078253</v>
      </c>
      <c r="AR468" s="35">
        <f t="shared" si="1269"/>
        <v>0</v>
      </c>
      <c r="AS468" s="1"/>
      <c r="AT468" s="1"/>
      <c r="AU468" s="1"/>
      <c r="AV468" s="1"/>
      <c r="AW468" s="36">
        <v>462</v>
      </c>
      <c r="AX468" s="36">
        <v>1451</v>
      </c>
      <c r="AY468" s="36">
        <v>1342</v>
      </c>
      <c r="AZ468" s="36">
        <v>214</v>
      </c>
      <c r="BA468" s="36">
        <v>855</v>
      </c>
      <c r="BB468" s="36">
        <v>647</v>
      </c>
      <c r="BC468" s="36">
        <v>0</v>
      </c>
      <c r="BD468" s="1"/>
      <c r="BE468" s="35">
        <f t="shared" ref="BE468:BK468" si="1270">(AW468/SUM($AW468:$BC468))*100</f>
        <v>9.2939046469523241</v>
      </c>
      <c r="BF468" s="35">
        <f t="shared" si="1270"/>
        <v>29.189297927982299</v>
      </c>
      <c r="BG468" s="35">
        <f t="shared" si="1270"/>
        <v>26.99658016495675</v>
      </c>
      <c r="BH468" s="35">
        <f t="shared" si="1270"/>
        <v>4.3049688191510764</v>
      </c>
      <c r="BI468" s="35">
        <f t="shared" si="1270"/>
        <v>17.199758599879299</v>
      </c>
      <c r="BJ468" s="35">
        <f t="shared" si="1270"/>
        <v>13.015489841078253</v>
      </c>
      <c r="BK468" s="35">
        <f t="shared" si="1270"/>
        <v>0</v>
      </c>
      <c r="BL468" s="1"/>
    </row>
    <row r="469" spans="1:64" ht="13">
      <c r="A469" s="28" t="s">
        <v>364</v>
      </c>
      <c r="B469" s="62" t="str">
        <f>INDEX([1]Sheet2!$B:$B,MATCH(C469,[1]Sheet2!$A:$A,0))</f>
        <v>E05000270</v>
      </c>
      <c r="C469" s="28" t="s">
        <v>646</v>
      </c>
      <c r="D469" s="29"/>
      <c r="E469" s="30">
        <v>3</v>
      </c>
      <c r="F469" s="38"/>
      <c r="G469" s="32"/>
      <c r="H469" s="31">
        <v>3</v>
      </c>
      <c r="I469" s="32"/>
      <c r="J469" s="32"/>
      <c r="K469" s="32"/>
      <c r="L469" s="32"/>
      <c r="M469" s="10"/>
      <c r="N469" s="38"/>
      <c r="O469" s="31">
        <v>1</v>
      </c>
      <c r="P469" s="31">
        <v>2</v>
      </c>
      <c r="Q469" s="38"/>
      <c r="R469" s="32"/>
      <c r="S469" s="32"/>
      <c r="T469" s="32"/>
      <c r="U469" s="1"/>
      <c r="V469" s="28">
        <v>340</v>
      </c>
      <c r="W469" s="28">
        <v>1702</v>
      </c>
      <c r="X469" s="28">
        <v>2078</v>
      </c>
      <c r="Y469" s="28"/>
      <c r="Z469" s="28">
        <v>441</v>
      </c>
      <c r="AA469" s="34"/>
      <c r="AB469" s="34"/>
      <c r="AC469" s="1"/>
      <c r="AD469" s="35">
        <f t="shared" ref="AD469:AJ469" si="1271">(V469/SUM($V469:$AB469))*100</f>
        <v>7.4545055908791928</v>
      </c>
      <c r="AE469" s="35">
        <f t="shared" si="1271"/>
        <v>37.316377987283488</v>
      </c>
      <c r="AF469" s="35">
        <f t="shared" si="1271"/>
        <v>45.560184170138129</v>
      </c>
      <c r="AG469" s="35">
        <f t="shared" si="1271"/>
        <v>0</v>
      </c>
      <c r="AH469" s="35">
        <f t="shared" si="1271"/>
        <v>9.6689322516991894</v>
      </c>
      <c r="AI469" s="35">
        <f t="shared" si="1271"/>
        <v>0</v>
      </c>
      <c r="AJ469" s="35">
        <f t="shared" si="1271"/>
        <v>0</v>
      </c>
      <c r="AK469" s="1"/>
      <c r="AL469" s="35">
        <f t="shared" ref="AL469:AR469" si="1272">AD469-BE469</f>
        <v>-4.3484683868159744</v>
      </c>
      <c r="AM469" s="35">
        <f t="shared" si="1272"/>
        <v>8.0412850504805107</v>
      </c>
      <c r="AN469" s="35">
        <f t="shared" si="1272"/>
        <v>12.544384913632555</v>
      </c>
      <c r="AO469" s="35">
        <f t="shared" si="1272"/>
        <v>-4.4377323420074344</v>
      </c>
      <c r="AP469" s="35">
        <f t="shared" si="1272"/>
        <v>-4.9918484174457927</v>
      </c>
      <c r="AQ469" s="35">
        <f t="shared" si="1272"/>
        <v>-6.8076208178438664</v>
      </c>
      <c r="AR469" s="35">
        <f t="shared" si="1272"/>
        <v>0</v>
      </c>
      <c r="AS469" s="1"/>
      <c r="AT469" s="1"/>
      <c r="AU469" s="1"/>
      <c r="AV469" s="1"/>
      <c r="AW469" s="36">
        <v>508</v>
      </c>
      <c r="AX469" s="36">
        <v>1260</v>
      </c>
      <c r="AY469" s="36">
        <v>1421</v>
      </c>
      <c r="AZ469" s="36">
        <v>191</v>
      </c>
      <c r="BA469" s="36">
        <v>631</v>
      </c>
      <c r="BB469" s="36">
        <v>293</v>
      </c>
      <c r="BC469" s="36">
        <v>0</v>
      </c>
      <c r="BD469" s="1"/>
      <c r="BE469" s="35">
        <f t="shared" ref="BE469:BK469" si="1273">(AW469/SUM($AW469:$BC469))*100</f>
        <v>11.802973977695167</v>
      </c>
      <c r="BF469" s="35">
        <f t="shared" si="1273"/>
        <v>29.275092936802977</v>
      </c>
      <c r="BG469" s="35">
        <f t="shared" si="1273"/>
        <v>33.015799256505574</v>
      </c>
      <c r="BH469" s="35">
        <f t="shared" si="1273"/>
        <v>4.4377323420074344</v>
      </c>
      <c r="BI469" s="35">
        <f t="shared" si="1273"/>
        <v>14.660780669144982</v>
      </c>
      <c r="BJ469" s="35">
        <f t="shared" si="1273"/>
        <v>6.8076208178438664</v>
      </c>
      <c r="BK469" s="35">
        <f t="shared" si="1273"/>
        <v>0</v>
      </c>
      <c r="BL469" s="1"/>
    </row>
    <row r="470" spans="1:64" ht="13">
      <c r="A470" s="28" t="s">
        <v>364</v>
      </c>
      <c r="B470" s="62" t="str">
        <f>INDEX([1]Sheet2!$B:$B,MATCH(C470,[1]Sheet2!$A:$A,0))</f>
        <v>E05000271</v>
      </c>
      <c r="C470" s="28" t="s">
        <v>647</v>
      </c>
      <c r="D470" s="29"/>
      <c r="E470" s="30">
        <v>3</v>
      </c>
      <c r="F470" s="38"/>
      <c r="G470" s="31">
        <v>3</v>
      </c>
      <c r="H470" s="31"/>
      <c r="I470" s="32"/>
      <c r="J470" s="32"/>
      <c r="K470" s="32"/>
      <c r="L470" s="32"/>
      <c r="M470" s="10"/>
      <c r="N470" s="38"/>
      <c r="O470" s="31">
        <v>3</v>
      </c>
      <c r="P470" s="31"/>
      <c r="Q470" s="38"/>
      <c r="R470" s="32"/>
      <c r="S470" s="32"/>
      <c r="T470" s="32"/>
      <c r="U470" s="1"/>
      <c r="V470" s="28">
        <v>166</v>
      </c>
      <c r="W470" s="28">
        <v>2007</v>
      </c>
      <c r="X470" s="28">
        <v>1105</v>
      </c>
      <c r="Y470" s="28"/>
      <c r="Z470" s="28">
        <v>391</v>
      </c>
      <c r="AA470" s="34"/>
      <c r="AB470" s="28">
        <v>58</v>
      </c>
      <c r="AC470" s="1"/>
      <c r="AD470" s="35">
        <f t="shared" ref="AD470:AJ470" si="1274">(V470/SUM($V470:$AB470))*100</f>
        <v>4.4539844378856985</v>
      </c>
      <c r="AE470" s="35">
        <f t="shared" si="1274"/>
        <v>53.850281727931318</v>
      </c>
      <c r="AF470" s="35">
        <f t="shared" si="1274"/>
        <v>29.648510866648781</v>
      </c>
      <c r="AG470" s="35">
        <f t="shared" si="1274"/>
        <v>0</v>
      </c>
      <c r="AH470" s="35">
        <f t="shared" si="1274"/>
        <v>10.491011537429568</v>
      </c>
      <c r="AI470" s="35">
        <f t="shared" si="1274"/>
        <v>0</v>
      </c>
      <c r="AJ470" s="35">
        <f t="shared" si="1274"/>
        <v>1.5562114301046419</v>
      </c>
      <c r="AK470" s="1"/>
      <c r="AL470" s="35">
        <f t="shared" ref="AL470:AR470" si="1275">AD470-BE470</f>
        <v>-1.0763185924173317</v>
      </c>
      <c r="AM470" s="35">
        <f t="shared" si="1275"/>
        <v>11.350281727931318</v>
      </c>
      <c r="AN470" s="35">
        <f t="shared" si="1275"/>
        <v>-0.19997398183606663</v>
      </c>
      <c r="AO470" s="35">
        <f t="shared" si="1275"/>
        <v>0</v>
      </c>
      <c r="AP470" s="35">
        <f t="shared" si="1275"/>
        <v>-6.0998975534795257</v>
      </c>
      <c r="AQ470" s="35">
        <f t="shared" si="1275"/>
        <v>0</v>
      </c>
      <c r="AR470" s="35">
        <f t="shared" si="1275"/>
        <v>-3.9740916001983884</v>
      </c>
      <c r="AS470" s="1"/>
      <c r="AT470" s="1"/>
      <c r="AU470" s="1"/>
      <c r="AV470" s="1"/>
      <c r="AW470" s="36">
        <v>219</v>
      </c>
      <c r="AX470" s="36">
        <v>1683</v>
      </c>
      <c r="AY470" s="36">
        <v>1182</v>
      </c>
      <c r="AZ470" s="36">
        <v>0</v>
      </c>
      <c r="BA470" s="36">
        <v>657</v>
      </c>
      <c r="BB470" s="36">
        <v>0</v>
      </c>
      <c r="BC470" s="36">
        <v>219</v>
      </c>
      <c r="BD470" s="1"/>
      <c r="BE470" s="35">
        <f t="shared" ref="BE470:BK470" si="1276">(AW470/SUM($AW470:$BC470))*100</f>
        <v>5.5303030303030303</v>
      </c>
      <c r="BF470" s="35">
        <f t="shared" si="1276"/>
        <v>42.5</v>
      </c>
      <c r="BG470" s="35">
        <f t="shared" si="1276"/>
        <v>29.848484848484848</v>
      </c>
      <c r="BH470" s="35">
        <f t="shared" si="1276"/>
        <v>0</v>
      </c>
      <c r="BI470" s="35">
        <f t="shared" si="1276"/>
        <v>16.590909090909093</v>
      </c>
      <c r="BJ470" s="35">
        <f t="shared" si="1276"/>
        <v>0</v>
      </c>
      <c r="BK470" s="35">
        <f t="shared" si="1276"/>
        <v>5.5303030303030303</v>
      </c>
      <c r="BL470" s="1"/>
    </row>
    <row r="471" spans="1:64" ht="13">
      <c r="A471" s="28" t="s">
        <v>364</v>
      </c>
      <c r="B471" s="62" t="str">
        <f>INDEX([1]Sheet2!$B:$B,MATCH(C471,[1]Sheet2!$A:$A,0))</f>
        <v>E05000137</v>
      </c>
      <c r="C471" s="28" t="s">
        <v>296</v>
      </c>
      <c r="D471" s="29"/>
      <c r="E471" s="30">
        <v>3</v>
      </c>
      <c r="F471" s="38"/>
      <c r="G471" s="32"/>
      <c r="H471" s="31">
        <v>3</v>
      </c>
      <c r="I471" s="32"/>
      <c r="J471" s="32"/>
      <c r="K471" s="32"/>
      <c r="L471" s="32"/>
      <c r="M471" s="10"/>
      <c r="N471" s="38"/>
      <c r="O471" s="32"/>
      <c r="P471" s="31">
        <v>3</v>
      </c>
      <c r="Q471" s="38"/>
      <c r="R471" s="32"/>
      <c r="S471" s="32"/>
      <c r="T471" s="32"/>
      <c r="U471" s="1"/>
      <c r="V471" s="28">
        <v>412</v>
      </c>
      <c r="W471" s="28">
        <v>1137</v>
      </c>
      <c r="X471" s="28">
        <v>2041</v>
      </c>
      <c r="Y471" s="28"/>
      <c r="Z471" s="28">
        <v>350</v>
      </c>
      <c r="AA471" s="34"/>
      <c r="AB471" s="34"/>
      <c r="AC471" s="1"/>
      <c r="AD471" s="35">
        <f t="shared" ref="AD471:AJ471" si="1277">(V471/SUM($V471:$AB471))*100</f>
        <v>10.456852791878173</v>
      </c>
      <c r="AE471" s="35">
        <f t="shared" si="1277"/>
        <v>28.857868020304565</v>
      </c>
      <c r="AF471" s="35">
        <f t="shared" si="1277"/>
        <v>51.802030456852791</v>
      </c>
      <c r="AG471" s="35">
        <f t="shared" si="1277"/>
        <v>0</v>
      </c>
      <c r="AH471" s="35">
        <f t="shared" si="1277"/>
        <v>8.8832487309644677</v>
      </c>
      <c r="AI471" s="35">
        <f t="shared" si="1277"/>
        <v>0</v>
      </c>
      <c r="AJ471" s="35">
        <f t="shared" si="1277"/>
        <v>0</v>
      </c>
      <c r="AK471" s="1"/>
      <c r="AL471" s="35">
        <f t="shared" ref="AL471:AR471" si="1278">AD471-BE471</f>
        <v>-12.756040371625854</v>
      </c>
      <c r="AM471" s="35">
        <f t="shared" si="1278"/>
        <v>1.745832668082052</v>
      </c>
      <c r="AN471" s="35">
        <f t="shared" si="1278"/>
        <v>16.137876570707739</v>
      </c>
      <c r="AO471" s="35">
        <f t="shared" si="1278"/>
        <v>0</v>
      </c>
      <c r="AP471" s="35">
        <f t="shared" si="1278"/>
        <v>-5.1276688671639441</v>
      </c>
      <c r="AQ471" s="35">
        <f t="shared" si="1278"/>
        <v>0</v>
      </c>
      <c r="AR471" s="35">
        <f t="shared" si="1278"/>
        <v>0</v>
      </c>
      <c r="AS471" s="1"/>
      <c r="AT471" s="1"/>
      <c r="AU471" s="1"/>
      <c r="AV471" s="1"/>
      <c r="AW471" s="36">
        <v>893</v>
      </c>
      <c r="AX471" s="36">
        <v>1043</v>
      </c>
      <c r="AY471" s="36">
        <v>1372</v>
      </c>
      <c r="AZ471" s="36">
        <v>0</v>
      </c>
      <c r="BA471" s="36">
        <v>539</v>
      </c>
      <c r="BB471" s="36">
        <v>0</v>
      </c>
      <c r="BC471" s="36">
        <v>0</v>
      </c>
      <c r="BD471" s="1"/>
      <c r="BE471" s="35">
        <f t="shared" ref="BE471:BK471" si="1279">(AW471/SUM($AW471:$BC471))*100</f>
        <v>23.212893163504027</v>
      </c>
      <c r="BF471" s="35">
        <f t="shared" si="1279"/>
        <v>27.112035352222513</v>
      </c>
      <c r="BG471" s="35">
        <f t="shared" si="1279"/>
        <v>35.664153886145051</v>
      </c>
      <c r="BH471" s="35">
        <f t="shared" si="1279"/>
        <v>0</v>
      </c>
      <c r="BI471" s="35">
        <f t="shared" si="1279"/>
        <v>14.010917598128412</v>
      </c>
      <c r="BJ471" s="35">
        <f t="shared" si="1279"/>
        <v>0</v>
      </c>
      <c r="BK471" s="35">
        <f t="shared" si="1279"/>
        <v>0</v>
      </c>
      <c r="BL471" s="1"/>
    </row>
    <row r="472" spans="1:64" ht="13">
      <c r="A472" s="28" t="s">
        <v>364</v>
      </c>
      <c r="B472" s="62" t="str">
        <f>INDEX([1]Sheet2!$B:$B,MATCH(C472,[1]Sheet2!$A:$A,0))</f>
        <v>E05000273</v>
      </c>
      <c r="C472" s="28" t="s">
        <v>648</v>
      </c>
      <c r="D472" s="29"/>
      <c r="E472" s="30">
        <v>3</v>
      </c>
      <c r="F472" s="38"/>
      <c r="G472" s="31">
        <v>3</v>
      </c>
      <c r="H472" s="31"/>
      <c r="I472" s="32"/>
      <c r="J472" s="32"/>
      <c r="K472" s="32"/>
      <c r="L472" s="32"/>
      <c r="M472" s="10"/>
      <c r="N472" s="38"/>
      <c r="O472" s="31">
        <v>3</v>
      </c>
      <c r="P472" s="31"/>
      <c r="Q472" s="38"/>
      <c r="R472" s="32"/>
      <c r="S472" s="32"/>
      <c r="T472" s="32"/>
      <c r="U472" s="1"/>
      <c r="V472" s="28">
        <v>284</v>
      </c>
      <c r="W472" s="28">
        <v>2447</v>
      </c>
      <c r="X472" s="28">
        <v>892</v>
      </c>
      <c r="Y472" s="28"/>
      <c r="Z472" s="28">
        <v>414</v>
      </c>
      <c r="AA472" s="34"/>
      <c r="AB472" s="34"/>
      <c r="AC472" s="1"/>
      <c r="AD472" s="35">
        <f t="shared" ref="AD472:AJ472" si="1280">(V472/SUM($V472:$AB472))*100</f>
        <v>7.0349269259351006</v>
      </c>
      <c r="AE472" s="35">
        <f t="shared" si="1280"/>
        <v>60.614317562546447</v>
      </c>
      <c r="AF472" s="35">
        <f t="shared" si="1280"/>
        <v>22.095615556106019</v>
      </c>
      <c r="AG472" s="35">
        <f t="shared" si="1280"/>
        <v>0</v>
      </c>
      <c r="AH472" s="35">
        <f t="shared" si="1280"/>
        <v>10.255139955412435</v>
      </c>
      <c r="AI472" s="35">
        <f t="shared" si="1280"/>
        <v>0</v>
      </c>
      <c r="AJ472" s="35">
        <f t="shared" si="1280"/>
        <v>0</v>
      </c>
      <c r="AK472" s="1"/>
      <c r="AL472" s="35">
        <f t="shared" ref="AL472:AR472" si="1281">AD472-BE472</f>
        <v>1.2364700636484516</v>
      </c>
      <c r="AM472" s="35">
        <f t="shared" si="1281"/>
        <v>14.624137529813225</v>
      </c>
      <c r="AN472" s="35">
        <f t="shared" si="1281"/>
        <v>-7.7383802353365851</v>
      </c>
      <c r="AO472" s="35">
        <f t="shared" si="1281"/>
        <v>-4.9099836333878883</v>
      </c>
      <c r="AP472" s="35">
        <f t="shared" si="1281"/>
        <v>-3.2122437247372044</v>
      </c>
      <c r="AQ472" s="35">
        <f t="shared" si="1281"/>
        <v>0</v>
      </c>
      <c r="AR472" s="35">
        <f t="shared" si="1281"/>
        <v>0</v>
      </c>
      <c r="AS472" s="1"/>
      <c r="AT472" s="1"/>
      <c r="AU472" s="1"/>
      <c r="AV472" s="1"/>
      <c r="AW472" s="36">
        <v>248</v>
      </c>
      <c r="AX472" s="36">
        <v>1967</v>
      </c>
      <c r="AY472" s="36">
        <v>1276</v>
      </c>
      <c r="AZ472" s="36">
        <v>210</v>
      </c>
      <c r="BA472" s="36">
        <v>576</v>
      </c>
      <c r="BB472" s="36">
        <v>0</v>
      </c>
      <c r="BC472" s="36">
        <v>0</v>
      </c>
      <c r="BD472" s="1"/>
      <c r="BE472" s="35">
        <f t="shared" ref="BE472:BK472" si="1282">(AW472/SUM($AW472:$BC472))*100</f>
        <v>5.798456862286649</v>
      </c>
      <c r="BF472" s="35">
        <f t="shared" si="1282"/>
        <v>45.990180032733221</v>
      </c>
      <c r="BG472" s="35">
        <f t="shared" si="1282"/>
        <v>29.833995791442604</v>
      </c>
      <c r="BH472" s="35">
        <f t="shared" si="1282"/>
        <v>4.9099836333878883</v>
      </c>
      <c r="BI472" s="35">
        <f t="shared" si="1282"/>
        <v>13.46738368014964</v>
      </c>
      <c r="BJ472" s="35">
        <f t="shared" si="1282"/>
        <v>0</v>
      </c>
      <c r="BK472" s="35">
        <f t="shared" si="1282"/>
        <v>0</v>
      </c>
      <c r="BL472" s="1"/>
    </row>
    <row r="473" spans="1:64" ht="13">
      <c r="A473" s="28" t="s">
        <v>364</v>
      </c>
      <c r="B473" s="62" t="str">
        <f>INDEX([1]Sheet2!$B:$B,MATCH(C473,[1]Sheet2!$A:$A,0))</f>
        <v>E05000274</v>
      </c>
      <c r="C473" s="28" t="s">
        <v>649</v>
      </c>
      <c r="D473" s="29"/>
      <c r="E473" s="30">
        <v>3</v>
      </c>
      <c r="F473" s="38"/>
      <c r="G473" s="31"/>
      <c r="H473" s="31">
        <v>3</v>
      </c>
      <c r="I473" s="32"/>
      <c r="J473" s="32"/>
      <c r="K473" s="32"/>
      <c r="L473" s="32"/>
      <c r="M473" s="10"/>
      <c r="N473" s="38"/>
      <c r="O473" s="31">
        <v>1</v>
      </c>
      <c r="P473" s="31">
        <v>2</v>
      </c>
      <c r="Q473" s="38"/>
      <c r="R473" s="32"/>
      <c r="S473" s="32"/>
      <c r="T473" s="32"/>
      <c r="U473" s="1"/>
      <c r="V473" s="28">
        <v>260</v>
      </c>
      <c r="W473" s="28">
        <v>1695</v>
      </c>
      <c r="X473" s="28">
        <v>2130</v>
      </c>
      <c r="Y473" s="28"/>
      <c r="Z473" s="28">
        <v>440</v>
      </c>
      <c r="AA473" s="34"/>
      <c r="AB473" s="34"/>
      <c r="AC473" s="1"/>
      <c r="AD473" s="35">
        <f t="shared" ref="AD473:AJ473" si="1283">(V473/SUM($V473:$AB473))*100</f>
        <v>5.7458563535911606</v>
      </c>
      <c r="AE473" s="35">
        <f t="shared" si="1283"/>
        <v>37.458563535911601</v>
      </c>
      <c r="AF473" s="35">
        <f t="shared" si="1283"/>
        <v>47.071823204419886</v>
      </c>
      <c r="AG473" s="35">
        <f t="shared" si="1283"/>
        <v>0</v>
      </c>
      <c r="AH473" s="35">
        <f t="shared" si="1283"/>
        <v>9.7237569060773481</v>
      </c>
      <c r="AI473" s="35">
        <f t="shared" si="1283"/>
        <v>0</v>
      </c>
      <c r="AJ473" s="35">
        <f t="shared" si="1283"/>
        <v>0</v>
      </c>
      <c r="AK473" s="1"/>
      <c r="AL473" s="35">
        <f t="shared" ref="AL473:AR473" si="1284">AD473-BE473</f>
        <v>-4.2214227805643896</v>
      </c>
      <c r="AM473" s="35">
        <f t="shared" si="1284"/>
        <v>1.2642519325891755</v>
      </c>
      <c r="AN473" s="35">
        <f t="shared" si="1284"/>
        <v>9.5183371737126095</v>
      </c>
      <c r="AO473" s="35">
        <f t="shared" si="1284"/>
        <v>0</v>
      </c>
      <c r="AP473" s="35">
        <f t="shared" si="1284"/>
        <v>-6.5611663257373998</v>
      </c>
      <c r="AQ473" s="35">
        <f t="shared" si="1284"/>
        <v>0</v>
      </c>
      <c r="AR473" s="35">
        <f t="shared" si="1284"/>
        <v>0</v>
      </c>
      <c r="AS473" s="1"/>
      <c r="AT473" s="1"/>
      <c r="AU473" s="1"/>
      <c r="AV473" s="1"/>
      <c r="AW473" s="36">
        <v>396</v>
      </c>
      <c r="AX473" s="36">
        <v>1438</v>
      </c>
      <c r="AY473" s="36">
        <v>1492</v>
      </c>
      <c r="AZ473" s="36">
        <v>0</v>
      </c>
      <c r="BA473" s="36">
        <v>647</v>
      </c>
      <c r="BB473" s="36">
        <v>0</v>
      </c>
      <c r="BC473" s="36">
        <v>0</v>
      </c>
      <c r="BD473" s="1"/>
      <c r="BE473" s="35">
        <f t="shared" ref="BE473:BK473" si="1285">(AW473/SUM($AW473:$BC473))*100</f>
        <v>9.9672791341555502</v>
      </c>
      <c r="BF473" s="35">
        <f t="shared" si="1285"/>
        <v>36.194311603322426</v>
      </c>
      <c r="BG473" s="35">
        <f t="shared" si="1285"/>
        <v>37.553486030707276</v>
      </c>
      <c r="BH473" s="35">
        <f t="shared" si="1285"/>
        <v>0</v>
      </c>
      <c r="BI473" s="35">
        <f t="shared" si="1285"/>
        <v>16.284923231814748</v>
      </c>
      <c r="BJ473" s="35">
        <f t="shared" si="1285"/>
        <v>0</v>
      </c>
      <c r="BK473" s="35">
        <f t="shared" si="1285"/>
        <v>0</v>
      </c>
      <c r="BL473" s="1"/>
    </row>
    <row r="474" spans="1:64" ht="13">
      <c r="A474" s="28" t="s">
        <v>364</v>
      </c>
      <c r="B474" s="62" t="str">
        <f>INDEX([1]Sheet2!$B:$B,MATCH(C474,[1]Sheet2!$A:$A,0))</f>
        <v>E05000275</v>
      </c>
      <c r="C474" s="28" t="s">
        <v>650</v>
      </c>
      <c r="D474" s="29"/>
      <c r="E474" s="30">
        <v>3</v>
      </c>
      <c r="F474" s="38"/>
      <c r="G474" s="31">
        <v>3</v>
      </c>
      <c r="H474" s="31"/>
      <c r="I474" s="32"/>
      <c r="J474" s="32"/>
      <c r="K474" s="32"/>
      <c r="L474" s="32"/>
      <c r="M474" s="10"/>
      <c r="N474" s="38"/>
      <c r="O474" s="31">
        <v>3</v>
      </c>
      <c r="P474" s="31"/>
      <c r="Q474" s="38"/>
      <c r="R474" s="32"/>
      <c r="S474" s="32"/>
      <c r="T474" s="32"/>
      <c r="U474" s="1"/>
      <c r="V474" s="28">
        <v>294</v>
      </c>
      <c r="W474" s="28">
        <v>1938</v>
      </c>
      <c r="X474" s="28">
        <v>467</v>
      </c>
      <c r="Y474" s="28"/>
      <c r="Z474" s="28">
        <v>350</v>
      </c>
      <c r="AA474" s="34"/>
      <c r="AB474" s="34"/>
      <c r="AC474" s="1"/>
      <c r="AD474" s="35">
        <f t="shared" ref="AD474:AJ474" si="1286">(V474/SUM($V474:$AB474))*100</f>
        <v>9.6425057395867508</v>
      </c>
      <c r="AE474" s="35">
        <f t="shared" si="1286"/>
        <v>63.561823548704488</v>
      </c>
      <c r="AF474" s="35">
        <f t="shared" si="1286"/>
        <v>15.316497212200723</v>
      </c>
      <c r="AG474" s="35">
        <f t="shared" si="1286"/>
        <v>0</v>
      </c>
      <c r="AH474" s="35">
        <f t="shared" si="1286"/>
        <v>11.479173499508036</v>
      </c>
      <c r="AI474" s="35">
        <f t="shared" si="1286"/>
        <v>0</v>
      </c>
      <c r="AJ474" s="35">
        <f t="shared" si="1286"/>
        <v>0</v>
      </c>
      <c r="AK474" s="1"/>
      <c r="AL474" s="35">
        <f t="shared" ref="AL474:AR474" si="1287">AD474-BE474</f>
        <v>3.4739566518369678</v>
      </c>
      <c r="AM474" s="35">
        <f t="shared" si="1287"/>
        <v>8.6240882460690926</v>
      </c>
      <c r="AN474" s="35">
        <f t="shared" si="1287"/>
        <v>1.0680176292293933</v>
      </c>
      <c r="AO474" s="35">
        <f t="shared" si="1287"/>
        <v>-6.3712713582392126</v>
      </c>
      <c r="AP474" s="35">
        <f t="shared" si="1287"/>
        <v>-3.0878696513752555</v>
      </c>
      <c r="AQ474" s="35">
        <f t="shared" si="1287"/>
        <v>-3.7069215175209962</v>
      </c>
      <c r="AR474" s="35">
        <f t="shared" si="1287"/>
        <v>0</v>
      </c>
      <c r="AS474" s="1"/>
      <c r="AT474" s="1"/>
      <c r="AU474" s="1"/>
      <c r="AV474" s="1"/>
      <c r="AW474" s="36">
        <v>213</v>
      </c>
      <c r="AX474" s="36">
        <v>1897</v>
      </c>
      <c r="AY474" s="36">
        <v>492</v>
      </c>
      <c r="AZ474" s="36">
        <v>220</v>
      </c>
      <c r="BA474" s="36">
        <v>503</v>
      </c>
      <c r="BB474" s="36">
        <v>128</v>
      </c>
      <c r="BC474" s="36">
        <v>0</v>
      </c>
      <c r="BD474" s="1"/>
      <c r="BE474" s="35">
        <f t="shared" ref="BE474:BK474" si="1288">(AW474/SUM($AW474:$BC474))*100</f>
        <v>6.1685490877497831</v>
      </c>
      <c r="BF474" s="35">
        <f t="shared" si="1288"/>
        <v>54.937735302635396</v>
      </c>
      <c r="BG474" s="35">
        <f t="shared" si="1288"/>
        <v>14.24847958297133</v>
      </c>
      <c r="BH474" s="35">
        <f t="shared" si="1288"/>
        <v>6.3712713582392126</v>
      </c>
      <c r="BI474" s="35">
        <f t="shared" si="1288"/>
        <v>14.567043150883292</v>
      </c>
      <c r="BJ474" s="35">
        <f t="shared" si="1288"/>
        <v>3.7069215175209962</v>
      </c>
      <c r="BK474" s="35">
        <f t="shared" si="1288"/>
        <v>0</v>
      </c>
      <c r="BL474" s="1"/>
    </row>
    <row r="475" spans="1:64" ht="13">
      <c r="A475" s="28" t="s">
        <v>364</v>
      </c>
      <c r="B475" s="62" t="str">
        <f>INDEX([1]Sheet2!$B:$B,MATCH(C475,[1]Sheet2!$A:$A,0))</f>
        <v>E05000276</v>
      </c>
      <c r="C475" s="28" t="s">
        <v>651</v>
      </c>
      <c r="D475" s="29"/>
      <c r="E475" s="30">
        <v>3</v>
      </c>
      <c r="F475" s="38"/>
      <c r="G475" s="31">
        <v>3</v>
      </c>
      <c r="H475" s="31"/>
      <c r="I475" s="32"/>
      <c r="J475" s="32"/>
      <c r="K475" s="32"/>
      <c r="L475" s="32"/>
      <c r="M475" s="10"/>
      <c r="N475" s="38"/>
      <c r="O475" s="31">
        <v>3</v>
      </c>
      <c r="P475" s="31"/>
      <c r="Q475" s="38"/>
      <c r="R475" s="32"/>
      <c r="S475" s="32"/>
      <c r="T475" s="32"/>
      <c r="U475" s="1"/>
      <c r="V475" s="28">
        <v>173</v>
      </c>
      <c r="W475" s="28">
        <v>2188</v>
      </c>
      <c r="X475" s="28">
        <v>147</v>
      </c>
      <c r="Y475" s="28"/>
      <c r="Z475" s="28">
        <v>170</v>
      </c>
      <c r="AA475" s="34"/>
      <c r="AB475" s="28">
        <v>46</v>
      </c>
      <c r="AC475" s="1"/>
      <c r="AD475" s="35">
        <f t="shared" ref="AD475:AJ475" si="1289">(V475/SUM($V475:$AB475))*100</f>
        <v>6.3509544787077825</v>
      </c>
      <c r="AE475" s="35">
        <f t="shared" si="1289"/>
        <v>80.32305433186491</v>
      </c>
      <c r="AF475" s="35">
        <f t="shared" si="1289"/>
        <v>5.3964757709251101</v>
      </c>
      <c r="AG475" s="35">
        <f t="shared" si="1289"/>
        <v>0</v>
      </c>
      <c r="AH475" s="35">
        <f t="shared" si="1289"/>
        <v>6.2408223201174744</v>
      </c>
      <c r="AI475" s="35">
        <f t="shared" si="1289"/>
        <v>0</v>
      </c>
      <c r="AJ475" s="35">
        <f t="shared" si="1289"/>
        <v>1.6886930983847284</v>
      </c>
      <c r="AK475" s="1"/>
      <c r="AL475" s="35">
        <f t="shared" ref="AL475:AR475" si="1290">AD475-BE475</f>
        <v>-1.4876811395277043</v>
      </c>
      <c r="AM475" s="35">
        <f t="shared" si="1290"/>
        <v>17.023611891720606</v>
      </c>
      <c r="AN475" s="35">
        <f t="shared" si="1290"/>
        <v>0.96879456397201125</v>
      </c>
      <c r="AO475" s="35">
        <f t="shared" si="1290"/>
        <v>0</v>
      </c>
      <c r="AP475" s="35">
        <f t="shared" si="1290"/>
        <v>-3.7952550823095512</v>
      </c>
      <c r="AQ475" s="35">
        <f t="shared" si="1290"/>
        <v>0</v>
      </c>
      <c r="AR475" s="35">
        <f t="shared" si="1290"/>
        <v>-12.709470233855351</v>
      </c>
      <c r="AS475" s="1"/>
      <c r="AT475" s="1"/>
      <c r="AU475" s="1"/>
      <c r="AV475" s="1"/>
      <c r="AW475" s="36">
        <v>239</v>
      </c>
      <c r="AX475" s="36">
        <v>1930</v>
      </c>
      <c r="AY475" s="36">
        <v>135</v>
      </c>
      <c r="AZ475" s="36">
        <v>0</v>
      </c>
      <c r="BA475" s="36">
        <v>306</v>
      </c>
      <c r="BB475" s="36">
        <v>0</v>
      </c>
      <c r="BC475" s="36">
        <v>439</v>
      </c>
      <c r="BD475" s="1"/>
      <c r="BE475" s="35">
        <f t="shared" ref="BE475:BK475" si="1291">(AW475/SUM($AW475:$BC475))*100</f>
        <v>7.8386356182354868</v>
      </c>
      <c r="BF475" s="35">
        <f t="shared" si="1291"/>
        <v>63.299442440144304</v>
      </c>
      <c r="BG475" s="35">
        <f t="shared" si="1291"/>
        <v>4.4276812069530989</v>
      </c>
      <c r="BH475" s="35">
        <f t="shared" si="1291"/>
        <v>0</v>
      </c>
      <c r="BI475" s="35">
        <f t="shared" si="1291"/>
        <v>10.036077402427026</v>
      </c>
      <c r="BJ475" s="35">
        <f t="shared" si="1291"/>
        <v>0</v>
      </c>
      <c r="BK475" s="35">
        <f t="shared" si="1291"/>
        <v>14.398163332240079</v>
      </c>
      <c r="BL475" s="1"/>
    </row>
    <row r="476" spans="1:64" ht="13">
      <c r="A476" s="28" t="s">
        <v>364</v>
      </c>
      <c r="B476" s="62" t="str">
        <f>INDEX([1]Sheet2!$B:$B,MATCH(C476,[1]Sheet2!$A:$A,0))</f>
        <v>E05000278</v>
      </c>
      <c r="C476" s="28" t="s">
        <v>652</v>
      </c>
      <c r="D476" s="29"/>
      <c r="E476" s="30">
        <v>3</v>
      </c>
      <c r="F476" s="38"/>
      <c r="G476" s="31">
        <v>3</v>
      </c>
      <c r="H476" s="31"/>
      <c r="I476" s="32"/>
      <c r="J476" s="32"/>
      <c r="K476" s="32"/>
      <c r="L476" s="32"/>
      <c r="M476" s="10"/>
      <c r="N476" s="38"/>
      <c r="O476" s="31">
        <v>3</v>
      </c>
      <c r="P476" s="31"/>
      <c r="Q476" s="38"/>
      <c r="R476" s="32"/>
      <c r="S476" s="32"/>
      <c r="T476" s="32"/>
      <c r="U476" s="1"/>
      <c r="V476" s="28">
        <v>441</v>
      </c>
      <c r="W476" s="28">
        <v>2306</v>
      </c>
      <c r="X476" s="28">
        <v>155</v>
      </c>
      <c r="Y476" s="28"/>
      <c r="Z476" s="28">
        <v>399</v>
      </c>
      <c r="AA476" s="34"/>
      <c r="AB476" s="28">
        <v>130</v>
      </c>
      <c r="AC476" s="1"/>
      <c r="AD476" s="35">
        <f t="shared" ref="AD476:AJ476" si="1292">(V476/SUM($V476:$AB476))*100</f>
        <v>12.853395511512677</v>
      </c>
      <c r="AE476" s="35">
        <f t="shared" si="1292"/>
        <v>67.210725735937046</v>
      </c>
      <c r="AF476" s="35">
        <f t="shared" si="1292"/>
        <v>4.5176333430486739</v>
      </c>
      <c r="AG476" s="35">
        <f t="shared" si="1292"/>
        <v>0</v>
      </c>
      <c r="AH476" s="35">
        <f t="shared" si="1292"/>
        <v>11.629262605654327</v>
      </c>
      <c r="AI476" s="35">
        <f t="shared" si="1292"/>
        <v>0</v>
      </c>
      <c r="AJ476" s="35">
        <f t="shared" si="1292"/>
        <v>3.7889828038472748</v>
      </c>
      <c r="AK476" s="1"/>
      <c r="AL476" s="35">
        <f t="shared" ref="AL476:AR476" si="1293">AD476-BE476</f>
        <v>0.72969545677813841</v>
      </c>
      <c r="AM476" s="35">
        <f t="shared" si="1293"/>
        <v>7.2764071809288282</v>
      </c>
      <c r="AN476" s="35">
        <f t="shared" si="1293"/>
        <v>-0.60004591256161621</v>
      </c>
      <c r="AO476" s="35">
        <f t="shared" si="1293"/>
        <v>0</v>
      </c>
      <c r="AP476" s="35">
        <f t="shared" si="1293"/>
        <v>-4.2984878048547035</v>
      </c>
      <c r="AQ476" s="35">
        <f t="shared" si="1293"/>
        <v>0</v>
      </c>
      <c r="AR476" s="35">
        <f t="shared" si="1293"/>
        <v>-3.1075689202906558</v>
      </c>
      <c r="AS476" s="1"/>
      <c r="AT476" s="1"/>
      <c r="AU476" s="1"/>
      <c r="AV476" s="1"/>
      <c r="AW476" s="36">
        <v>443</v>
      </c>
      <c r="AX476" s="36">
        <v>2190</v>
      </c>
      <c r="AY476" s="36">
        <v>187</v>
      </c>
      <c r="AZ476" s="36">
        <v>0</v>
      </c>
      <c r="BA476" s="36">
        <v>582</v>
      </c>
      <c r="BB476" s="36">
        <v>0</v>
      </c>
      <c r="BC476" s="36">
        <v>252</v>
      </c>
      <c r="BD476" s="1"/>
      <c r="BE476" s="35">
        <f t="shared" ref="BE476:BK476" si="1294">(AW476/SUM($AW476:$BC476))*100</f>
        <v>12.123700054734538</v>
      </c>
      <c r="BF476" s="35">
        <f t="shared" si="1294"/>
        <v>59.934318555008218</v>
      </c>
      <c r="BG476" s="35">
        <f t="shared" si="1294"/>
        <v>5.1176792556102901</v>
      </c>
      <c r="BH476" s="35">
        <f t="shared" si="1294"/>
        <v>0</v>
      </c>
      <c r="BI476" s="35">
        <f t="shared" si="1294"/>
        <v>15.927750410509031</v>
      </c>
      <c r="BJ476" s="35">
        <f t="shared" si="1294"/>
        <v>0</v>
      </c>
      <c r="BK476" s="35">
        <f t="shared" si="1294"/>
        <v>6.8965517241379306</v>
      </c>
      <c r="BL476" s="1"/>
    </row>
    <row r="477" spans="1:64" ht="13">
      <c r="A477" s="28" t="s">
        <v>364</v>
      </c>
      <c r="B477" s="62" t="str">
        <f>INDEX([1]Sheet2!$B:$B,MATCH(C477,[1]Sheet2!$A:$A,0))</f>
        <v>E05000277</v>
      </c>
      <c r="C477" s="28" t="s">
        <v>653</v>
      </c>
      <c r="D477" s="29"/>
      <c r="E477" s="30">
        <v>3</v>
      </c>
      <c r="F477" s="38"/>
      <c r="G477" s="31">
        <v>3</v>
      </c>
      <c r="H477" s="31"/>
      <c r="I477" s="32"/>
      <c r="J477" s="32"/>
      <c r="K477" s="32"/>
      <c r="L477" s="32"/>
      <c r="M477" s="10"/>
      <c r="N477" s="38"/>
      <c r="O477" s="31">
        <v>3</v>
      </c>
      <c r="P477" s="31"/>
      <c r="Q477" s="38"/>
      <c r="R477" s="32"/>
      <c r="S477" s="32"/>
      <c r="T477" s="32"/>
      <c r="U477" s="1"/>
      <c r="V477" s="28">
        <v>230</v>
      </c>
      <c r="W477" s="28">
        <v>2042</v>
      </c>
      <c r="X477" s="28">
        <v>207</v>
      </c>
      <c r="Y477" s="28"/>
      <c r="Z477" s="28">
        <v>924</v>
      </c>
      <c r="AA477" s="28">
        <v>120</v>
      </c>
      <c r="AB477" s="34"/>
      <c r="AC477" s="1"/>
      <c r="AD477" s="35">
        <f t="shared" ref="AD477:AJ477" si="1295">(V477/SUM($V477:$AB477))*100</f>
        <v>6.5285268237297762</v>
      </c>
      <c r="AE477" s="35">
        <f t="shared" si="1295"/>
        <v>57.961964235026961</v>
      </c>
      <c r="AF477" s="35">
        <f t="shared" si="1295"/>
        <v>5.8756741413567983</v>
      </c>
      <c r="AG477" s="35">
        <f t="shared" si="1295"/>
        <v>0</v>
      </c>
      <c r="AH477" s="35">
        <f t="shared" si="1295"/>
        <v>26.227646891853535</v>
      </c>
      <c r="AI477" s="35">
        <f t="shared" si="1295"/>
        <v>3.4061879080329267</v>
      </c>
      <c r="AJ477" s="35">
        <f t="shared" si="1295"/>
        <v>0</v>
      </c>
      <c r="AK477" s="1"/>
      <c r="AL477" s="35">
        <f t="shared" ref="AL477:AR477" si="1296">AD477-BE477</f>
        <v>-0.51609849201538172</v>
      </c>
      <c r="AM477" s="35">
        <f t="shared" si="1296"/>
        <v>6.6288180099357419</v>
      </c>
      <c r="AN477" s="35">
        <f t="shared" si="1296"/>
        <v>-0.94442128384668234</v>
      </c>
      <c r="AO477" s="35">
        <f t="shared" si="1296"/>
        <v>-5.9500420993544765</v>
      </c>
      <c r="AP477" s="35">
        <f t="shared" si="1296"/>
        <v>4.9815059993472204</v>
      </c>
      <c r="AQ477" s="35">
        <f t="shared" si="1296"/>
        <v>3.4061879080329267</v>
      </c>
      <c r="AR477" s="35">
        <f t="shared" si="1296"/>
        <v>-7.6059500420993551</v>
      </c>
      <c r="AS477" s="1"/>
      <c r="AT477" s="1"/>
      <c r="AU477" s="1"/>
      <c r="AV477" s="1"/>
      <c r="AW477" s="36">
        <v>251</v>
      </c>
      <c r="AX477" s="36">
        <v>1829</v>
      </c>
      <c r="AY477" s="36">
        <v>243</v>
      </c>
      <c r="AZ477" s="36">
        <v>212</v>
      </c>
      <c r="BA477" s="36">
        <v>757</v>
      </c>
      <c r="BB477" s="36">
        <v>0</v>
      </c>
      <c r="BC477" s="36">
        <v>271</v>
      </c>
      <c r="BD477" s="1"/>
      <c r="BE477" s="35">
        <f t="shared" ref="BE477:BK477" si="1297">(AW477/SUM($AW477:$BC477))*100</f>
        <v>7.0446253157451579</v>
      </c>
      <c r="BF477" s="35">
        <f t="shared" si="1297"/>
        <v>51.33314622509122</v>
      </c>
      <c r="BG477" s="35">
        <f t="shared" si="1297"/>
        <v>6.8200954252034807</v>
      </c>
      <c r="BH477" s="35">
        <f t="shared" si="1297"/>
        <v>5.9500420993544765</v>
      </c>
      <c r="BI477" s="35">
        <f t="shared" si="1297"/>
        <v>21.246140892506315</v>
      </c>
      <c r="BJ477" s="35">
        <f t="shared" si="1297"/>
        <v>0</v>
      </c>
      <c r="BK477" s="35">
        <f t="shared" si="1297"/>
        <v>7.6059500420993551</v>
      </c>
      <c r="BL477" s="1"/>
    </row>
    <row r="478" spans="1:64" ht="13">
      <c r="A478" s="28" t="s">
        <v>364</v>
      </c>
      <c r="B478" s="62" t="str">
        <f>INDEX([1]Sheet2!$B:$B,MATCH(C478,[1]Sheet2!$A:$A,0))</f>
        <v>E05000279</v>
      </c>
      <c r="C478" s="28" t="s">
        <v>654</v>
      </c>
      <c r="D478" s="29"/>
      <c r="E478" s="30">
        <v>3</v>
      </c>
      <c r="F478" s="38"/>
      <c r="G478" s="31">
        <v>3</v>
      </c>
      <c r="H478" s="31"/>
      <c r="I478" s="32"/>
      <c r="J478" s="32"/>
      <c r="K478" s="32"/>
      <c r="L478" s="32"/>
      <c r="M478" s="10"/>
      <c r="N478" s="38"/>
      <c r="O478" s="31">
        <v>3</v>
      </c>
      <c r="P478" s="31"/>
      <c r="Q478" s="38"/>
      <c r="R478" s="32"/>
      <c r="S478" s="32"/>
      <c r="T478" s="32"/>
      <c r="U478" s="1"/>
      <c r="V478" s="28">
        <v>242</v>
      </c>
      <c r="W478" s="28">
        <v>2431</v>
      </c>
      <c r="X478" s="28">
        <v>1003</v>
      </c>
      <c r="Y478" s="28"/>
      <c r="Z478" s="28">
        <v>685</v>
      </c>
      <c r="AA478" s="34"/>
      <c r="AB478" s="28">
        <v>67</v>
      </c>
      <c r="AC478" s="1"/>
      <c r="AD478" s="35">
        <f t="shared" ref="AD478:AJ478" si="1298">(V478/SUM($V478:$AB478))*100</f>
        <v>5.4652213188798555</v>
      </c>
      <c r="AE478" s="35">
        <f t="shared" si="1298"/>
        <v>54.900632339656731</v>
      </c>
      <c r="AF478" s="35">
        <f t="shared" si="1298"/>
        <v>22.651309846431797</v>
      </c>
      <c r="AG478" s="35">
        <f t="shared" si="1298"/>
        <v>0</v>
      </c>
      <c r="AH478" s="35">
        <f t="shared" si="1298"/>
        <v>15.469738030713639</v>
      </c>
      <c r="AI478" s="35">
        <f t="shared" si="1298"/>
        <v>0</v>
      </c>
      <c r="AJ478" s="35">
        <f t="shared" si="1298"/>
        <v>1.5130984643179766</v>
      </c>
      <c r="AK478" s="1"/>
      <c r="AL478" s="35">
        <f t="shared" ref="AL478:AR478" si="1299">AD478-BE478</f>
        <v>-0.10593972980928257</v>
      </c>
      <c r="AM478" s="35">
        <f t="shared" si="1299"/>
        <v>13.702130466997552</v>
      </c>
      <c r="AN478" s="35">
        <f t="shared" si="1299"/>
        <v>-7.9900759213584678</v>
      </c>
      <c r="AO478" s="35">
        <f t="shared" si="1299"/>
        <v>0</v>
      </c>
      <c r="AP478" s="35">
        <f t="shared" si="1299"/>
        <v>-3.6313855647919766</v>
      </c>
      <c r="AQ478" s="35">
        <f t="shared" si="1299"/>
        <v>0</v>
      </c>
      <c r="AR478" s="35">
        <f t="shared" si="1299"/>
        <v>-1.9747292510378289</v>
      </c>
      <c r="AS478" s="1"/>
      <c r="AT478" s="1"/>
      <c r="AU478" s="1"/>
      <c r="AV478" s="1"/>
      <c r="AW478" s="36">
        <v>238</v>
      </c>
      <c r="AX478" s="36">
        <v>1760</v>
      </c>
      <c r="AY478" s="36">
        <v>1309</v>
      </c>
      <c r="AZ478" s="36">
        <v>0</v>
      </c>
      <c r="BA478" s="36">
        <v>816</v>
      </c>
      <c r="BB478" s="36">
        <v>0</v>
      </c>
      <c r="BC478" s="36">
        <v>149</v>
      </c>
      <c r="BD478" s="1"/>
      <c r="BE478" s="35">
        <f t="shared" ref="BE478:BK478" si="1300">(AW478/SUM($AW478:$BC478))*100</f>
        <v>5.5711610486891381</v>
      </c>
      <c r="BF478" s="35">
        <f t="shared" si="1300"/>
        <v>41.198501872659179</v>
      </c>
      <c r="BG478" s="35">
        <f t="shared" si="1300"/>
        <v>30.641385767790265</v>
      </c>
      <c r="BH478" s="35">
        <f t="shared" si="1300"/>
        <v>0</v>
      </c>
      <c r="BI478" s="35">
        <f t="shared" si="1300"/>
        <v>19.101123595505616</v>
      </c>
      <c r="BJ478" s="35">
        <f t="shared" si="1300"/>
        <v>0</v>
      </c>
      <c r="BK478" s="35">
        <f t="shared" si="1300"/>
        <v>3.4878277153558055</v>
      </c>
      <c r="BL478" s="1"/>
    </row>
    <row r="479" spans="1:64" ht="13">
      <c r="A479" s="28" t="s">
        <v>364</v>
      </c>
      <c r="B479" s="62" t="str">
        <f>INDEX([1]Sheet2!$B:$B,MATCH(C479,[1]Sheet2!$A:$A,0))</f>
        <v>E05000280</v>
      </c>
      <c r="C479" s="28" t="s">
        <v>655</v>
      </c>
      <c r="D479" s="29"/>
      <c r="E479" s="30">
        <v>3</v>
      </c>
      <c r="F479" s="38"/>
      <c r="G479" s="31">
        <v>3</v>
      </c>
      <c r="H479" s="31"/>
      <c r="I479" s="32"/>
      <c r="J479" s="32"/>
      <c r="K479" s="32"/>
      <c r="L479" s="32"/>
      <c r="M479" s="10"/>
      <c r="N479" s="38"/>
      <c r="O479" s="31">
        <v>3</v>
      </c>
      <c r="P479" s="31"/>
      <c r="Q479" s="38"/>
      <c r="R479" s="32"/>
      <c r="S479" s="32"/>
      <c r="T479" s="32"/>
      <c r="U479" s="1"/>
      <c r="V479" s="28">
        <v>266</v>
      </c>
      <c r="W479" s="28">
        <v>2432</v>
      </c>
      <c r="X479" s="28">
        <v>234</v>
      </c>
      <c r="Y479" s="28"/>
      <c r="Z479" s="28">
        <v>431</v>
      </c>
      <c r="AA479" s="34"/>
      <c r="AB479" s="28">
        <v>44</v>
      </c>
      <c r="AC479" s="1"/>
      <c r="AD479" s="35">
        <f t="shared" ref="AD479:AJ479" si="1301">(V479/SUM($V479:$AB479))*100</f>
        <v>7.8074552392133842</v>
      </c>
      <c r="AE479" s="35">
        <f t="shared" si="1301"/>
        <v>71.382447901379507</v>
      </c>
      <c r="AF479" s="35">
        <f t="shared" si="1301"/>
        <v>6.8682125036689179</v>
      </c>
      <c r="AG479" s="35">
        <f t="shared" si="1301"/>
        <v>0</v>
      </c>
      <c r="AH479" s="35">
        <f t="shared" si="1301"/>
        <v>12.650425594364545</v>
      </c>
      <c r="AI479" s="35">
        <f t="shared" si="1301"/>
        <v>0</v>
      </c>
      <c r="AJ479" s="35">
        <f t="shared" si="1301"/>
        <v>1.2914587613736423</v>
      </c>
      <c r="AK479" s="1"/>
      <c r="AL479" s="35">
        <f t="shared" ref="AL479:AR479" si="1302">AD479-BE479</f>
        <v>-3.089781643742219</v>
      </c>
      <c r="AM479" s="35">
        <f t="shared" si="1302"/>
        <v>15.250811763534124</v>
      </c>
      <c r="AN479" s="35">
        <f t="shared" si="1302"/>
        <v>0.16222057569623871</v>
      </c>
      <c r="AO479" s="35">
        <f t="shared" si="1302"/>
        <v>0</v>
      </c>
      <c r="AP479" s="35">
        <f t="shared" si="1302"/>
        <v>-6.3188386092989113</v>
      </c>
      <c r="AQ479" s="35">
        <f t="shared" si="1302"/>
        <v>0</v>
      </c>
      <c r="AR479" s="35">
        <f t="shared" si="1302"/>
        <v>-6.0044120861892267</v>
      </c>
      <c r="AS479" s="1"/>
      <c r="AT479" s="1"/>
      <c r="AU479" s="1"/>
      <c r="AV479" s="1"/>
      <c r="AW479" s="36">
        <v>351</v>
      </c>
      <c r="AX479" s="36">
        <v>1808</v>
      </c>
      <c r="AY479" s="36">
        <v>216</v>
      </c>
      <c r="AZ479" s="36">
        <v>0</v>
      </c>
      <c r="BA479" s="36">
        <v>611</v>
      </c>
      <c r="BB479" s="36">
        <v>0</v>
      </c>
      <c r="BC479" s="36">
        <v>235</v>
      </c>
      <c r="BD479" s="1"/>
      <c r="BE479" s="35">
        <f t="shared" ref="BE479:BK479" si="1303">(AW479/SUM($AW479:$BC479))*100</f>
        <v>10.897236882955603</v>
      </c>
      <c r="BF479" s="35">
        <f t="shared" si="1303"/>
        <v>56.131636137845383</v>
      </c>
      <c r="BG479" s="35">
        <f t="shared" si="1303"/>
        <v>6.7059919279726792</v>
      </c>
      <c r="BH479" s="35">
        <f t="shared" si="1303"/>
        <v>0</v>
      </c>
      <c r="BI479" s="35">
        <f t="shared" si="1303"/>
        <v>18.969264203663457</v>
      </c>
      <c r="BJ479" s="35">
        <f t="shared" si="1303"/>
        <v>0</v>
      </c>
      <c r="BK479" s="35">
        <f t="shared" si="1303"/>
        <v>7.2958708475628686</v>
      </c>
      <c r="BL479" s="1"/>
    </row>
    <row r="480" spans="1:64" ht="13">
      <c r="A480" s="28" t="s">
        <v>364</v>
      </c>
      <c r="B480" s="62" t="str">
        <f>INDEX([1]Sheet2!$B:$B,MATCH(C480,[1]Sheet2!$A:$A,0))</f>
        <v>E05000281</v>
      </c>
      <c r="C480" s="28" t="s">
        <v>656</v>
      </c>
      <c r="D480" s="29"/>
      <c r="E480" s="30">
        <v>3</v>
      </c>
      <c r="F480" s="38"/>
      <c r="G480" s="31">
        <v>3</v>
      </c>
      <c r="H480" s="31"/>
      <c r="I480" s="32"/>
      <c r="J480" s="32"/>
      <c r="K480" s="32"/>
      <c r="L480" s="32"/>
      <c r="M480" s="10"/>
      <c r="N480" s="38"/>
      <c r="O480" s="31">
        <v>3</v>
      </c>
      <c r="P480" s="31"/>
      <c r="Q480" s="38"/>
      <c r="R480" s="32"/>
      <c r="S480" s="32"/>
      <c r="T480" s="32"/>
      <c r="U480" s="1"/>
      <c r="V480" s="28">
        <v>316</v>
      </c>
      <c r="W480" s="28">
        <v>2605</v>
      </c>
      <c r="X480" s="28">
        <v>196</v>
      </c>
      <c r="Y480" s="28"/>
      <c r="Z480" s="28">
        <v>182</v>
      </c>
      <c r="AA480" s="34"/>
      <c r="AB480" s="28">
        <v>84</v>
      </c>
      <c r="AC480" s="1"/>
      <c r="AD480" s="35">
        <f t="shared" ref="AD480:AJ480" si="1304">(V480/SUM($V480:$AB480))*100</f>
        <v>9.3408217558380144</v>
      </c>
      <c r="AE480" s="35">
        <f t="shared" si="1304"/>
        <v>77.002660360626663</v>
      </c>
      <c r="AF480" s="35">
        <f t="shared" si="1304"/>
        <v>5.7936742536210462</v>
      </c>
      <c r="AG480" s="35">
        <f t="shared" si="1304"/>
        <v>0</v>
      </c>
      <c r="AH480" s="35">
        <f t="shared" si="1304"/>
        <v>5.3798403783623998</v>
      </c>
      <c r="AI480" s="35">
        <f t="shared" si="1304"/>
        <v>0</v>
      </c>
      <c r="AJ480" s="35">
        <f t="shared" si="1304"/>
        <v>2.4830032515518772</v>
      </c>
      <c r="AK480" s="1"/>
      <c r="AL480" s="35">
        <f t="shared" ref="AL480:AR480" si="1305">AD480-BE480</f>
        <v>-0.93315084690171091</v>
      </c>
      <c r="AM480" s="35">
        <f t="shared" si="1305"/>
        <v>8.1981771725818362</v>
      </c>
      <c r="AN480" s="35">
        <f t="shared" si="1305"/>
        <v>-0.21504305646612654</v>
      </c>
      <c r="AO480" s="35">
        <f t="shared" si="1305"/>
        <v>0</v>
      </c>
      <c r="AP480" s="35">
        <f t="shared" si="1305"/>
        <v>-9.5329865207658706</v>
      </c>
      <c r="AQ480" s="35">
        <f t="shared" si="1305"/>
        <v>0</v>
      </c>
      <c r="AR480" s="35">
        <f t="shared" si="1305"/>
        <v>2.4830032515518772</v>
      </c>
      <c r="AS480" s="1"/>
      <c r="AT480" s="1"/>
      <c r="AU480" s="1"/>
      <c r="AV480" s="1"/>
      <c r="AW480" s="36">
        <v>330</v>
      </c>
      <c r="AX480" s="36">
        <v>2210</v>
      </c>
      <c r="AY480" s="36">
        <v>193</v>
      </c>
      <c r="AZ480" s="36">
        <v>0</v>
      </c>
      <c r="BA480" s="36">
        <v>479</v>
      </c>
      <c r="BB480" s="36">
        <v>0</v>
      </c>
      <c r="BC480" s="36">
        <v>0</v>
      </c>
      <c r="BD480" s="1"/>
      <c r="BE480" s="35">
        <f t="shared" ref="BE480:BK480" si="1306">(AW480/SUM($AW480:$BC480))*100</f>
        <v>10.273972602739725</v>
      </c>
      <c r="BF480" s="35">
        <f t="shared" si="1306"/>
        <v>68.804483188044827</v>
      </c>
      <c r="BG480" s="35">
        <f t="shared" si="1306"/>
        <v>6.0087173100871727</v>
      </c>
      <c r="BH480" s="35">
        <f t="shared" si="1306"/>
        <v>0</v>
      </c>
      <c r="BI480" s="35">
        <f t="shared" si="1306"/>
        <v>14.91282689912827</v>
      </c>
      <c r="BJ480" s="35">
        <f t="shared" si="1306"/>
        <v>0</v>
      </c>
      <c r="BK480" s="35">
        <f t="shared" si="1306"/>
        <v>0</v>
      </c>
      <c r="BL480" s="1"/>
    </row>
    <row r="481" spans="1:64" ht="13">
      <c r="A481" s="28" t="s">
        <v>364</v>
      </c>
      <c r="B481" s="62" t="str">
        <f>INDEX([1]Sheet2!$B:$B,MATCH(C481,[1]Sheet2!$A:$A,0))</f>
        <v>E05000282</v>
      </c>
      <c r="C481" s="28" t="s">
        <v>478</v>
      </c>
      <c r="D481" s="29"/>
      <c r="E481" s="30">
        <v>3</v>
      </c>
      <c r="F481" s="38"/>
      <c r="G481" s="31">
        <v>3</v>
      </c>
      <c r="H481" s="31"/>
      <c r="I481" s="32"/>
      <c r="J481" s="32"/>
      <c r="K481" s="32"/>
      <c r="L481" s="32"/>
      <c r="M481" s="10"/>
      <c r="N481" s="38"/>
      <c r="O481" s="31">
        <v>3</v>
      </c>
      <c r="P481" s="31"/>
      <c r="Q481" s="38"/>
      <c r="R481" s="32"/>
      <c r="S481" s="32"/>
      <c r="T481" s="32"/>
      <c r="U481" s="1"/>
      <c r="V481" s="28">
        <v>292</v>
      </c>
      <c r="W481" s="28">
        <v>2077</v>
      </c>
      <c r="X481" s="28">
        <v>277</v>
      </c>
      <c r="Y481" s="28"/>
      <c r="Z481" s="28">
        <v>437</v>
      </c>
      <c r="AA481" s="28">
        <v>167</v>
      </c>
      <c r="AB481" s="34"/>
      <c r="AC481" s="1"/>
      <c r="AD481" s="35">
        <f t="shared" ref="AD481:AJ481" si="1307">(V481/SUM($V481:$AB481))*100</f>
        <v>8.9846153846153847</v>
      </c>
      <c r="AE481" s="35">
        <f t="shared" si="1307"/>
        <v>63.907692307692308</v>
      </c>
      <c r="AF481" s="35">
        <f t="shared" si="1307"/>
        <v>8.523076923076923</v>
      </c>
      <c r="AG481" s="35">
        <f t="shared" si="1307"/>
        <v>0</v>
      </c>
      <c r="AH481" s="35">
        <f t="shared" si="1307"/>
        <v>13.446153846153846</v>
      </c>
      <c r="AI481" s="35">
        <f t="shared" si="1307"/>
        <v>5.138461538461538</v>
      </c>
      <c r="AJ481" s="35">
        <f t="shared" si="1307"/>
        <v>0</v>
      </c>
      <c r="AK481" s="1"/>
      <c r="AL481" s="35">
        <f t="shared" ref="AL481:AR481" si="1308">AD481-BE481</f>
        <v>-3.3981844860603339</v>
      </c>
      <c r="AM481" s="35">
        <f t="shared" si="1308"/>
        <v>6.3583874257007196</v>
      </c>
      <c r="AN481" s="35">
        <f t="shared" si="1308"/>
        <v>0.82828222537242979</v>
      </c>
      <c r="AO481" s="35">
        <f t="shared" si="1308"/>
        <v>0</v>
      </c>
      <c r="AP481" s="35">
        <f t="shared" si="1308"/>
        <v>-1.2644830759282737</v>
      </c>
      <c r="AQ481" s="35">
        <f t="shared" si="1308"/>
        <v>5.138461538461538</v>
      </c>
      <c r="AR481" s="35">
        <f t="shared" si="1308"/>
        <v>-7.6624636275460718</v>
      </c>
      <c r="AS481" s="1"/>
      <c r="AT481" s="1"/>
      <c r="AU481" s="1"/>
      <c r="AV481" s="1"/>
      <c r="AW481" s="36">
        <v>383</v>
      </c>
      <c r="AX481" s="36">
        <v>1780</v>
      </c>
      <c r="AY481" s="36">
        <v>238</v>
      </c>
      <c r="AZ481" s="36">
        <v>0</v>
      </c>
      <c r="BA481" s="36">
        <v>455</v>
      </c>
      <c r="BB481" s="36">
        <v>0</v>
      </c>
      <c r="BC481" s="36">
        <v>237</v>
      </c>
      <c r="BD481" s="1"/>
      <c r="BE481" s="35">
        <f t="shared" ref="BE481:BK481" si="1309">(AW481/SUM($AW481:$BC481))*100</f>
        <v>12.382799870675719</v>
      </c>
      <c r="BF481" s="35">
        <f t="shared" si="1309"/>
        <v>57.549304881991588</v>
      </c>
      <c r="BG481" s="35">
        <f t="shared" si="1309"/>
        <v>7.6947946977044932</v>
      </c>
      <c r="BH481" s="35">
        <f t="shared" si="1309"/>
        <v>0</v>
      </c>
      <c r="BI481" s="35">
        <f t="shared" si="1309"/>
        <v>14.71063692208212</v>
      </c>
      <c r="BJ481" s="35">
        <f t="shared" si="1309"/>
        <v>0</v>
      </c>
      <c r="BK481" s="35">
        <f t="shared" si="1309"/>
        <v>7.6624636275460718</v>
      </c>
      <c r="BL481" s="1"/>
    </row>
    <row r="482" spans="1:64" ht="13">
      <c r="A482" s="28" t="s">
        <v>364</v>
      </c>
      <c r="B482" s="62" t="str">
        <f>INDEX([1]Sheet2!$B:$B,MATCH(C482,[1]Sheet2!$A:$A,0))</f>
        <v>E05000283</v>
      </c>
      <c r="C482" s="28" t="s">
        <v>657</v>
      </c>
      <c r="D482" s="29"/>
      <c r="E482" s="30">
        <v>3</v>
      </c>
      <c r="F482" s="38"/>
      <c r="G482" s="31">
        <v>3</v>
      </c>
      <c r="H482" s="31"/>
      <c r="I482" s="32"/>
      <c r="J482" s="32"/>
      <c r="K482" s="32"/>
      <c r="L482" s="32"/>
      <c r="M482" s="10"/>
      <c r="N482" s="38"/>
      <c r="O482" s="31">
        <v>3</v>
      </c>
      <c r="P482" s="31"/>
      <c r="Q482" s="38"/>
      <c r="R482" s="32"/>
      <c r="S482" s="32"/>
      <c r="T482" s="32"/>
      <c r="U482" s="1"/>
      <c r="V482" s="28">
        <v>324</v>
      </c>
      <c r="W482" s="28">
        <v>2094</v>
      </c>
      <c r="X482" s="28">
        <v>112</v>
      </c>
      <c r="Y482" s="28"/>
      <c r="Z482" s="28">
        <v>199</v>
      </c>
      <c r="AA482" s="34"/>
      <c r="AB482" s="28">
        <v>31</v>
      </c>
      <c r="AC482" s="1"/>
      <c r="AD482" s="35">
        <f t="shared" ref="AD482:AJ482" si="1310">(V482/SUM($V482:$AB482))*100</f>
        <v>11.739130434782609</v>
      </c>
      <c r="AE482" s="35">
        <f t="shared" si="1310"/>
        <v>75.869565217391298</v>
      </c>
      <c r="AF482" s="35">
        <f t="shared" si="1310"/>
        <v>4.057971014492753</v>
      </c>
      <c r="AG482" s="35">
        <f t="shared" si="1310"/>
        <v>0</v>
      </c>
      <c r="AH482" s="35">
        <f t="shared" si="1310"/>
        <v>7.2101449275362315</v>
      </c>
      <c r="AI482" s="35">
        <f t="shared" si="1310"/>
        <v>0</v>
      </c>
      <c r="AJ482" s="35">
        <f t="shared" si="1310"/>
        <v>1.1231884057971016</v>
      </c>
      <c r="AK482" s="1"/>
      <c r="AL482" s="35">
        <f t="shared" ref="AL482:AR482" si="1311">AD482-BE482</f>
        <v>2.3820330445852829</v>
      </c>
      <c r="AM482" s="35">
        <f t="shared" si="1311"/>
        <v>18.549386986964819</v>
      </c>
      <c r="AN482" s="35">
        <f t="shared" si="1311"/>
        <v>-2.7211505641195961</v>
      </c>
      <c r="AO482" s="35">
        <f t="shared" si="1311"/>
        <v>-11.966900063653723</v>
      </c>
      <c r="AP482" s="35">
        <f t="shared" si="1311"/>
        <v>-1.160319744647091</v>
      </c>
      <c r="AQ482" s="35">
        <f t="shared" si="1311"/>
        <v>0</v>
      </c>
      <c r="AR482" s="35">
        <f t="shared" si="1311"/>
        <v>-5.0830496591296965</v>
      </c>
      <c r="AS482" s="1"/>
      <c r="AT482" s="1"/>
      <c r="AU482" s="1"/>
      <c r="AV482" s="1"/>
      <c r="AW482" s="36">
        <v>294</v>
      </c>
      <c r="AX482" s="36">
        <v>1801</v>
      </c>
      <c r="AY482" s="36">
        <v>213</v>
      </c>
      <c r="AZ482" s="36">
        <v>376</v>
      </c>
      <c r="BA482" s="36">
        <v>263</v>
      </c>
      <c r="BB482" s="36">
        <v>0</v>
      </c>
      <c r="BC482" s="36">
        <v>195</v>
      </c>
      <c r="BD482" s="1"/>
      <c r="BE482" s="35">
        <f t="shared" ref="BE482:BK482" si="1312">(AW482/SUM($AW482:$BC482))*100</f>
        <v>9.3570973901973264</v>
      </c>
      <c r="BF482" s="35">
        <f t="shared" si="1312"/>
        <v>57.320178230426478</v>
      </c>
      <c r="BG482" s="35">
        <f t="shared" si="1312"/>
        <v>6.7791215786123491</v>
      </c>
      <c r="BH482" s="35">
        <f t="shared" si="1312"/>
        <v>11.966900063653723</v>
      </c>
      <c r="BI482" s="35">
        <f t="shared" si="1312"/>
        <v>8.3704646721833225</v>
      </c>
      <c r="BJ482" s="35">
        <f t="shared" si="1312"/>
        <v>0</v>
      </c>
      <c r="BK482" s="35">
        <f t="shared" si="1312"/>
        <v>6.2062380649267981</v>
      </c>
      <c r="BL482" s="1"/>
    </row>
    <row r="483" spans="1:64" ht="13">
      <c r="A483" s="28" t="s">
        <v>364</v>
      </c>
      <c r="B483" s="62" t="str">
        <f>INDEX([1]Sheet2!$B:$B,MATCH(C483,[1]Sheet2!$A:$A,0))</f>
        <v>E05000169</v>
      </c>
      <c r="C483" s="28" t="s">
        <v>505</v>
      </c>
      <c r="D483" s="29"/>
      <c r="E483" s="30">
        <v>3</v>
      </c>
      <c r="F483" s="38"/>
      <c r="G483" s="31">
        <v>3</v>
      </c>
      <c r="H483" s="31"/>
      <c r="I483" s="32"/>
      <c r="J483" s="32"/>
      <c r="K483" s="32"/>
      <c r="L483" s="32"/>
      <c r="M483" s="10"/>
      <c r="N483" s="38"/>
      <c r="O483" s="31">
        <v>3</v>
      </c>
      <c r="P483" s="31"/>
      <c r="Q483" s="38"/>
      <c r="R483" s="32"/>
      <c r="S483" s="32"/>
      <c r="T483" s="32"/>
      <c r="U483" s="1"/>
      <c r="V483" s="28">
        <v>277</v>
      </c>
      <c r="W483" s="28">
        <v>2122</v>
      </c>
      <c r="X483" s="28">
        <v>502</v>
      </c>
      <c r="Y483" s="28"/>
      <c r="Z483" s="28">
        <v>314</v>
      </c>
      <c r="AA483" s="34"/>
      <c r="AB483" s="28">
        <v>45</v>
      </c>
      <c r="AC483" s="1"/>
      <c r="AD483" s="35">
        <f t="shared" ref="AD483:AJ483" si="1313">(V483/SUM($V483:$AB483))*100</f>
        <v>8.4969325153374236</v>
      </c>
      <c r="AE483" s="35">
        <f t="shared" si="1313"/>
        <v>65.092024539877301</v>
      </c>
      <c r="AF483" s="35">
        <f t="shared" si="1313"/>
        <v>15.39877300613497</v>
      </c>
      <c r="AG483" s="35">
        <f t="shared" si="1313"/>
        <v>0</v>
      </c>
      <c r="AH483" s="35">
        <f t="shared" si="1313"/>
        <v>9.6319018404907979</v>
      </c>
      <c r="AI483" s="35">
        <f t="shared" si="1313"/>
        <v>0</v>
      </c>
      <c r="AJ483" s="35">
        <f t="shared" si="1313"/>
        <v>1.3803680981595092</v>
      </c>
      <c r="AK483" s="1"/>
      <c r="AL483" s="35">
        <f t="shared" ref="AL483:AR483" si="1314">AD483-BE483</f>
        <v>0.82639755920948765</v>
      </c>
      <c r="AM483" s="35">
        <f t="shared" si="1314"/>
        <v>7.9734284459061726</v>
      </c>
      <c r="AN483" s="35">
        <f t="shared" si="1314"/>
        <v>3.5674681660557166</v>
      </c>
      <c r="AO483" s="35">
        <f t="shared" si="1314"/>
        <v>-7.3308802717237471</v>
      </c>
      <c r="AP483" s="35">
        <f t="shared" si="1314"/>
        <v>-1.859748315184266</v>
      </c>
      <c r="AQ483" s="35">
        <f t="shared" si="1314"/>
        <v>-1.7265779790546281</v>
      </c>
      <c r="AR483" s="35">
        <f t="shared" si="1314"/>
        <v>-1.4500876052087328</v>
      </c>
      <c r="AS483" s="1"/>
      <c r="AT483" s="1"/>
      <c r="AU483" s="1"/>
      <c r="AV483" s="1"/>
      <c r="AW483" s="36">
        <v>271</v>
      </c>
      <c r="AX483" s="36">
        <v>2018</v>
      </c>
      <c r="AY483" s="36">
        <v>418</v>
      </c>
      <c r="AZ483" s="36">
        <v>259</v>
      </c>
      <c r="BA483" s="36">
        <v>406</v>
      </c>
      <c r="BB483" s="36">
        <v>61</v>
      </c>
      <c r="BC483" s="36">
        <v>100</v>
      </c>
      <c r="BD483" s="1"/>
      <c r="BE483" s="35">
        <f t="shared" ref="BE483:BK483" si="1315">(AW483/SUM($AW483:$BC483))*100</f>
        <v>7.6705349561279359</v>
      </c>
      <c r="BF483" s="35">
        <f t="shared" si="1315"/>
        <v>57.118596093971128</v>
      </c>
      <c r="BG483" s="35">
        <f t="shared" si="1315"/>
        <v>11.831304840079254</v>
      </c>
      <c r="BH483" s="35">
        <f t="shared" si="1315"/>
        <v>7.3308802717237471</v>
      </c>
      <c r="BI483" s="35">
        <f t="shared" si="1315"/>
        <v>11.491650155675064</v>
      </c>
      <c r="BJ483" s="35">
        <f t="shared" si="1315"/>
        <v>1.7265779790546281</v>
      </c>
      <c r="BK483" s="35">
        <f t="shared" si="1315"/>
        <v>2.830455703368242</v>
      </c>
      <c r="BL483" s="1"/>
    </row>
    <row r="484" spans="1:64" ht="13">
      <c r="A484" s="28" t="s">
        <v>366</v>
      </c>
      <c r="B484" s="62" t="e">
        <f>INDEX([1]Sheet2!$B:$B,MATCH(C484,[1]Sheet2!$A:$A,0))</f>
        <v>#N/A</v>
      </c>
      <c r="C484" s="28" t="s">
        <v>658</v>
      </c>
      <c r="D484" s="29"/>
      <c r="E484" s="30">
        <v>1</v>
      </c>
      <c r="F484" s="31">
        <v>1</v>
      </c>
      <c r="G484" s="38"/>
      <c r="H484" s="38"/>
      <c r="I484" s="32"/>
      <c r="J484" s="32"/>
      <c r="K484" s="32"/>
      <c r="L484" s="32"/>
      <c r="M484" s="10"/>
      <c r="N484" s="32"/>
      <c r="O484" s="32"/>
      <c r="P484" s="32"/>
      <c r="Q484" s="32"/>
      <c r="R484" s="32"/>
      <c r="S484" s="32"/>
      <c r="T484" s="32"/>
      <c r="U484" s="1"/>
      <c r="V484" s="28">
        <v>866</v>
      </c>
      <c r="W484" s="28">
        <v>187</v>
      </c>
      <c r="X484" s="33"/>
      <c r="Y484" s="33"/>
      <c r="Z484" s="33"/>
      <c r="AA484" s="34"/>
      <c r="AB484" s="34"/>
      <c r="AC484" s="1"/>
      <c r="AD484" s="35">
        <f t="shared" ref="AD484:AJ484" si="1316">(V484/SUM($V484:$AB484))*100</f>
        <v>82.241215574548903</v>
      </c>
      <c r="AE484" s="35">
        <f t="shared" si="1316"/>
        <v>17.758784425451093</v>
      </c>
      <c r="AF484" s="35">
        <f t="shared" si="1316"/>
        <v>0</v>
      </c>
      <c r="AG484" s="35">
        <f t="shared" si="1316"/>
        <v>0</v>
      </c>
      <c r="AH484" s="35">
        <f t="shared" si="1316"/>
        <v>0</v>
      </c>
      <c r="AI484" s="35">
        <f t="shared" si="1316"/>
        <v>0</v>
      </c>
      <c r="AJ484" s="35">
        <f t="shared" si="1316"/>
        <v>0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13">
      <c r="A485" s="28" t="s">
        <v>366</v>
      </c>
      <c r="B485" s="62" t="str">
        <f>INDEX([1]Sheet2!$B:$B,MATCH(C485,[1]Sheet2!$A:$A,0))</f>
        <v>E05006240</v>
      </c>
      <c r="C485" s="28" t="s">
        <v>659</v>
      </c>
      <c r="D485" s="29"/>
      <c r="E485" s="30">
        <v>1</v>
      </c>
      <c r="F485" s="31">
        <v>1</v>
      </c>
      <c r="G485" s="38"/>
      <c r="H485" s="38"/>
      <c r="I485" s="32"/>
      <c r="J485" s="32"/>
      <c r="K485" s="32"/>
      <c r="L485" s="32"/>
      <c r="M485" s="10"/>
      <c r="N485" s="32"/>
      <c r="O485" s="32"/>
      <c r="P485" s="32"/>
      <c r="Q485" s="32"/>
      <c r="R485" s="32"/>
      <c r="S485" s="32"/>
      <c r="T485" s="32"/>
      <c r="U485" s="1"/>
      <c r="V485" s="28">
        <v>639</v>
      </c>
      <c r="W485" s="28">
        <v>118</v>
      </c>
      <c r="X485" s="33"/>
      <c r="Y485" s="33"/>
      <c r="Z485" s="28">
        <v>107</v>
      </c>
      <c r="AA485" s="34"/>
      <c r="AB485" s="34"/>
      <c r="AC485" s="1"/>
      <c r="AD485" s="35">
        <f t="shared" ref="AD485:AJ485" si="1317">(V485/SUM($V485:$AB485))*100</f>
        <v>73.958333333333343</v>
      </c>
      <c r="AE485" s="35">
        <f t="shared" si="1317"/>
        <v>13.657407407407407</v>
      </c>
      <c r="AF485" s="35">
        <f t="shared" si="1317"/>
        <v>0</v>
      </c>
      <c r="AG485" s="35">
        <f t="shared" si="1317"/>
        <v>0</v>
      </c>
      <c r="AH485" s="35">
        <f t="shared" si="1317"/>
        <v>12.38425925925926</v>
      </c>
      <c r="AI485" s="35">
        <f t="shared" si="1317"/>
        <v>0</v>
      </c>
      <c r="AJ485" s="35">
        <f t="shared" si="1317"/>
        <v>0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13">
      <c r="A486" s="28" t="s">
        <v>366</v>
      </c>
      <c r="B486" s="62" t="str">
        <f>INDEX([1]Sheet2!$B:$B,MATCH(C486,[1]Sheet2!$A:$A,0))</f>
        <v>E05006241</v>
      </c>
      <c r="C486" s="28" t="s">
        <v>660</v>
      </c>
      <c r="D486" s="29"/>
      <c r="E486" s="30">
        <v>1</v>
      </c>
      <c r="F486" s="31">
        <v>1</v>
      </c>
      <c r="G486" s="38"/>
      <c r="H486" s="38"/>
      <c r="I486" s="32"/>
      <c r="J486" s="32"/>
      <c r="K486" s="32"/>
      <c r="L486" s="32"/>
      <c r="M486" s="10"/>
      <c r="N486" s="32"/>
      <c r="O486" s="32"/>
      <c r="P486" s="32"/>
      <c r="Q486" s="32"/>
      <c r="R486" s="32"/>
      <c r="S486" s="32"/>
      <c r="T486" s="32"/>
      <c r="U486" s="1"/>
      <c r="V486" s="28">
        <v>786</v>
      </c>
      <c r="W486" s="28">
        <v>107</v>
      </c>
      <c r="X486" s="28">
        <v>199</v>
      </c>
      <c r="Y486" s="33"/>
      <c r="Z486" s="28">
        <v>92</v>
      </c>
      <c r="AA486" s="34"/>
      <c r="AB486" s="34"/>
      <c r="AC486" s="1"/>
      <c r="AD486" s="35">
        <f t="shared" ref="AD486:AJ486" si="1318">(V486/SUM($V486:$AB486))*100</f>
        <v>66.38513513513513</v>
      </c>
      <c r="AE486" s="35">
        <f t="shared" si="1318"/>
        <v>9.0371621621621632</v>
      </c>
      <c r="AF486" s="35">
        <f t="shared" si="1318"/>
        <v>16.807432432432432</v>
      </c>
      <c r="AG486" s="35">
        <f t="shared" si="1318"/>
        <v>0</v>
      </c>
      <c r="AH486" s="35">
        <f t="shared" si="1318"/>
        <v>7.7702702702702702</v>
      </c>
      <c r="AI486" s="35">
        <f t="shared" si="1318"/>
        <v>0</v>
      </c>
      <c r="AJ486" s="35">
        <f t="shared" si="1318"/>
        <v>0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13">
      <c r="A487" s="28" t="s">
        <v>366</v>
      </c>
      <c r="B487" s="62" t="e">
        <f>INDEX([1]Sheet2!$B:$B,MATCH(C487,[1]Sheet2!$A:$A,0))</f>
        <v>#N/A</v>
      </c>
      <c r="C487" s="28" t="s">
        <v>661</v>
      </c>
      <c r="D487" s="29"/>
      <c r="E487" s="30">
        <v>1</v>
      </c>
      <c r="F487" s="31">
        <v>1</v>
      </c>
      <c r="G487" s="38"/>
      <c r="H487" s="38"/>
      <c r="I487" s="32"/>
      <c r="J487" s="32"/>
      <c r="K487" s="32"/>
      <c r="L487" s="32"/>
      <c r="M487" s="10"/>
      <c r="N487" s="32"/>
      <c r="O487" s="32"/>
      <c r="P487" s="32"/>
      <c r="Q487" s="32"/>
      <c r="R487" s="32"/>
      <c r="S487" s="32"/>
      <c r="T487" s="32"/>
      <c r="U487" s="1"/>
      <c r="V487" s="28">
        <v>875</v>
      </c>
      <c r="W487" s="33"/>
      <c r="X487" s="28">
        <v>246</v>
      </c>
      <c r="Y487" s="33"/>
      <c r="Z487" s="28">
        <v>139</v>
      </c>
      <c r="AA487" s="34"/>
      <c r="AB487" s="34"/>
      <c r="AC487" s="1"/>
      <c r="AD487" s="35">
        <f t="shared" ref="AD487:AJ487" si="1319">(V487/SUM($V487:$AB487))*100</f>
        <v>69.444444444444443</v>
      </c>
      <c r="AE487" s="35">
        <f t="shared" si="1319"/>
        <v>0</v>
      </c>
      <c r="AF487" s="35">
        <f t="shared" si="1319"/>
        <v>19.523809523809526</v>
      </c>
      <c r="AG487" s="35">
        <f t="shared" si="1319"/>
        <v>0</v>
      </c>
      <c r="AH487" s="35">
        <f t="shared" si="1319"/>
        <v>11.031746031746032</v>
      </c>
      <c r="AI487" s="35">
        <f t="shared" si="1319"/>
        <v>0</v>
      </c>
      <c r="AJ487" s="35">
        <f t="shared" si="1319"/>
        <v>0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13">
      <c r="A488" s="28" t="s">
        <v>366</v>
      </c>
      <c r="B488" s="62" t="e">
        <f>INDEX([1]Sheet2!$B:$B,MATCH(C488,[1]Sheet2!$A:$A,0))</f>
        <v>#N/A</v>
      </c>
      <c r="C488" s="28" t="s">
        <v>662</v>
      </c>
      <c r="D488" s="29"/>
      <c r="E488" s="30">
        <v>1</v>
      </c>
      <c r="F488" s="38"/>
      <c r="G488" s="38"/>
      <c r="H488" s="31">
        <v>1</v>
      </c>
      <c r="I488" s="32"/>
      <c r="J488" s="32"/>
      <c r="K488" s="32"/>
      <c r="L488" s="32"/>
      <c r="M488" s="10"/>
      <c r="N488" s="32"/>
      <c r="O488" s="32"/>
      <c r="P488" s="32"/>
      <c r="Q488" s="32"/>
      <c r="R488" s="32"/>
      <c r="S488" s="32"/>
      <c r="T488" s="32"/>
      <c r="U488" s="1"/>
      <c r="V488" s="28">
        <v>399</v>
      </c>
      <c r="W488" s="28">
        <v>228</v>
      </c>
      <c r="X488" s="28">
        <v>412</v>
      </c>
      <c r="Y488" s="33"/>
      <c r="Z488" s="28">
        <v>77</v>
      </c>
      <c r="AA488" s="34"/>
      <c r="AB488" s="34"/>
      <c r="AC488" s="1"/>
      <c r="AD488" s="35">
        <f t="shared" ref="AD488:AJ488" si="1320">(V488/SUM($V488:$AB488))*100</f>
        <v>35.752688172043015</v>
      </c>
      <c r="AE488" s="35">
        <f t="shared" si="1320"/>
        <v>20.43010752688172</v>
      </c>
      <c r="AF488" s="35">
        <f t="shared" si="1320"/>
        <v>36.917562724014338</v>
      </c>
      <c r="AG488" s="35">
        <f t="shared" si="1320"/>
        <v>0</v>
      </c>
      <c r="AH488" s="35">
        <f t="shared" si="1320"/>
        <v>6.8996415770609314</v>
      </c>
      <c r="AI488" s="35">
        <f t="shared" si="1320"/>
        <v>0</v>
      </c>
      <c r="AJ488" s="35">
        <f t="shared" si="1320"/>
        <v>0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13">
      <c r="A489" s="28" t="s">
        <v>366</v>
      </c>
      <c r="B489" s="62" t="e">
        <f>INDEX([1]Sheet2!$B:$B,MATCH(C489,[1]Sheet2!$A:$A,0))</f>
        <v>#N/A</v>
      </c>
      <c r="C489" s="28" t="s">
        <v>663</v>
      </c>
      <c r="D489" s="29"/>
      <c r="E489" s="30">
        <v>1</v>
      </c>
      <c r="F489" s="31">
        <v>1</v>
      </c>
      <c r="G489" s="38"/>
      <c r="H489" s="38"/>
      <c r="I489" s="32"/>
      <c r="J489" s="32"/>
      <c r="K489" s="32"/>
      <c r="L489" s="32"/>
      <c r="M489" s="10"/>
      <c r="N489" s="32"/>
      <c r="O489" s="32"/>
      <c r="P489" s="32"/>
      <c r="Q489" s="32"/>
      <c r="R489" s="32"/>
      <c r="S489" s="32"/>
      <c r="T489" s="32"/>
      <c r="U489" s="1"/>
      <c r="V489" s="28">
        <v>417</v>
      </c>
      <c r="W489" s="28">
        <v>233</v>
      </c>
      <c r="X489" s="28">
        <v>266</v>
      </c>
      <c r="Y489" s="28">
        <v>40</v>
      </c>
      <c r="Z489" s="33"/>
      <c r="AA489" s="34"/>
      <c r="AB489" s="34"/>
      <c r="AC489" s="1"/>
      <c r="AD489" s="35">
        <f t="shared" ref="AD489:AJ489" si="1321">(V489/SUM($V489:$AB489))*100</f>
        <v>43.619246861924687</v>
      </c>
      <c r="AE489" s="35">
        <f t="shared" si="1321"/>
        <v>24.372384937238493</v>
      </c>
      <c r="AF489" s="35">
        <f t="shared" si="1321"/>
        <v>27.824267782426777</v>
      </c>
      <c r="AG489" s="35">
        <f t="shared" si="1321"/>
        <v>4.1841004184100417</v>
      </c>
      <c r="AH489" s="35">
        <f t="shared" si="1321"/>
        <v>0</v>
      </c>
      <c r="AI489" s="35">
        <f t="shared" si="1321"/>
        <v>0</v>
      </c>
      <c r="AJ489" s="35">
        <f t="shared" si="1321"/>
        <v>0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13">
      <c r="A490" s="28" t="s">
        <v>366</v>
      </c>
      <c r="B490" s="62" t="e">
        <f>INDEX([1]Sheet2!$B:$B,MATCH(C490,[1]Sheet2!$A:$A,0))</f>
        <v>#N/A</v>
      </c>
      <c r="C490" s="28" t="s">
        <v>664</v>
      </c>
      <c r="D490" s="29"/>
      <c r="E490" s="30">
        <v>1</v>
      </c>
      <c r="F490" s="31">
        <v>1</v>
      </c>
      <c r="G490" s="38"/>
      <c r="H490" s="38"/>
      <c r="I490" s="32"/>
      <c r="J490" s="32"/>
      <c r="K490" s="32"/>
      <c r="L490" s="32"/>
      <c r="M490" s="10"/>
      <c r="N490" s="32"/>
      <c r="O490" s="32"/>
      <c r="P490" s="32"/>
      <c r="Q490" s="32"/>
      <c r="R490" s="32"/>
      <c r="S490" s="32"/>
      <c r="T490" s="32"/>
      <c r="U490" s="1"/>
      <c r="V490" s="28">
        <v>587</v>
      </c>
      <c r="W490" s="28">
        <v>144</v>
      </c>
      <c r="X490" s="28">
        <v>318</v>
      </c>
      <c r="Y490" s="33"/>
      <c r="Z490" s="33"/>
      <c r="AA490" s="34"/>
      <c r="AB490" s="34"/>
      <c r="AC490" s="1"/>
      <c r="AD490" s="35">
        <f t="shared" ref="AD490:AJ490" si="1322">(V490/SUM($V490:$AB490))*100</f>
        <v>55.958055290753094</v>
      </c>
      <c r="AE490" s="35">
        <f t="shared" si="1322"/>
        <v>13.727359389895138</v>
      </c>
      <c r="AF490" s="35">
        <f t="shared" si="1322"/>
        <v>30.31458531935176</v>
      </c>
      <c r="AG490" s="35">
        <f t="shared" si="1322"/>
        <v>0</v>
      </c>
      <c r="AH490" s="35">
        <f t="shared" si="1322"/>
        <v>0</v>
      </c>
      <c r="AI490" s="35">
        <f t="shared" si="1322"/>
        <v>0</v>
      </c>
      <c r="AJ490" s="35">
        <f t="shared" si="1322"/>
        <v>0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13">
      <c r="A491" s="28" t="s">
        <v>366</v>
      </c>
      <c r="B491" s="62" t="e">
        <f>INDEX([1]Sheet2!$B:$B,MATCH(C491,[1]Sheet2!$A:$A,0))</f>
        <v>#N/A</v>
      </c>
      <c r="C491" s="28" t="s">
        <v>665</v>
      </c>
      <c r="D491" s="29"/>
      <c r="E491" s="30">
        <v>1</v>
      </c>
      <c r="F491" s="31">
        <v>1</v>
      </c>
      <c r="G491" s="38"/>
      <c r="H491" s="38"/>
      <c r="I491" s="32"/>
      <c r="J491" s="32"/>
      <c r="K491" s="32"/>
      <c r="L491" s="32"/>
      <c r="M491" s="74"/>
      <c r="N491" s="50"/>
      <c r="O491" s="50"/>
      <c r="P491" s="50"/>
      <c r="Q491" s="50"/>
      <c r="R491" s="50"/>
      <c r="S491" s="50"/>
      <c r="T491" s="50"/>
      <c r="U491" s="56"/>
      <c r="V491" s="28">
        <v>382</v>
      </c>
      <c r="W491" s="28">
        <v>165</v>
      </c>
      <c r="X491" s="28">
        <v>370</v>
      </c>
      <c r="Y491" s="33"/>
      <c r="Z491" s="28">
        <v>67</v>
      </c>
      <c r="AA491" s="34"/>
      <c r="AB491" s="34"/>
      <c r="AC491" s="1"/>
      <c r="AD491" s="35">
        <f t="shared" ref="AD491:AJ491" si="1323">(V491/SUM($V491:$AB491))*100</f>
        <v>38.821138211382113</v>
      </c>
      <c r="AE491" s="35">
        <f t="shared" si="1323"/>
        <v>16.76829268292683</v>
      </c>
      <c r="AF491" s="35">
        <f t="shared" si="1323"/>
        <v>37.601626016260163</v>
      </c>
      <c r="AG491" s="35">
        <f t="shared" si="1323"/>
        <v>0</v>
      </c>
      <c r="AH491" s="35">
        <f t="shared" si="1323"/>
        <v>6.808943089430894</v>
      </c>
      <c r="AI491" s="35">
        <f t="shared" si="1323"/>
        <v>0</v>
      </c>
      <c r="AJ491" s="35">
        <f t="shared" si="1323"/>
        <v>0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13">
      <c r="A492" s="28" t="s">
        <v>366</v>
      </c>
      <c r="B492" s="62" t="e">
        <f>INDEX([1]Sheet2!$B:$B,MATCH(C492,[1]Sheet2!$A:$A,0))</f>
        <v>#N/A</v>
      </c>
      <c r="C492" s="28" t="s">
        <v>666</v>
      </c>
      <c r="D492" s="29"/>
      <c r="E492" s="30">
        <v>1</v>
      </c>
      <c r="F492" s="31">
        <v>1</v>
      </c>
      <c r="G492" s="38"/>
      <c r="H492" s="38"/>
      <c r="I492" s="32"/>
      <c r="J492" s="32"/>
      <c r="K492" s="32"/>
      <c r="L492" s="32"/>
      <c r="M492" s="74"/>
      <c r="N492" s="53"/>
      <c r="O492" s="53"/>
      <c r="P492" s="53"/>
      <c r="Q492" s="53"/>
      <c r="R492" s="53"/>
      <c r="S492" s="53"/>
      <c r="T492" s="53"/>
      <c r="U492" s="56"/>
      <c r="V492" s="28">
        <v>726</v>
      </c>
      <c r="W492" s="28">
        <v>85</v>
      </c>
      <c r="X492" s="28">
        <v>200</v>
      </c>
      <c r="Y492" s="33"/>
      <c r="Z492" s="28">
        <v>62</v>
      </c>
      <c r="AA492" s="34"/>
      <c r="AB492" s="34"/>
      <c r="AC492" s="1"/>
      <c r="AD492" s="35">
        <f t="shared" ref="AD492:AJ492" si="1324">(V492/SUM($V492:$AB492))*100</f>
        <v>67.66076421248836</v>
      </c>
      <c r="AE492" s="35">
        <f t="shared" si="1324"/>
        <v>7.9217148182665422</v>
      </c>
      <c r="AF492" s="35">
        <f t="shared" si="1324"/>
        <v>18.63932898415657</v>
      </c>
      <c r="AG492" s="35">
        <f t="shared" si="1324"/>
        <v>0</v>
      </c>
      <c r="AH492" s="35">
        <f t="shared" si="1324"/>
        <v>5.7781919850885366</v>
      </c>
      <c r="AI492" s="35">
        <f t="shared" si="1324"/>
        <v>0</v>
      </c>
      <c r="AJ492" s="35">
        <f t="shared" si="1324"/>
        <v>0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13">
      <c r="A493" s="28" t="s">
        <v>366</v>
      </c>
      <c r="B493" s="62" t="e">
        <f>INDEX([1]Sheet2!$B:$B,MATCH(C493,[1]Sheet2!$A:$A,0))</f>
        <v>#N/A</v>
      </c>
      <c r="C493" s="28" t="s">
        <v>667</v>
      </c>
      <c r="D493" s="29"/>
      <c r="E493" s="30">
        <v>1</v>
      </c>
      <c r="F493" s="38"/>
      <c r="G493" s="38"/>
      <c r="H493" s="31">
        <v>1</v>
      </c>
      <c r="I493" s="32"/>
      <c r="J493" s="32"/>
      <c r="K493" s="32"/>
      <c r="L493" s="32"/>
      <c r="M493" s="74"/>
      <c r="N493" s="50"/>
      <c r="O493" s="50"/>
      <c r="P493" s="50"/>
      <c r="Q493" s="50"/>
      <c r="R493" s="50"/>
      <c r="S493" s="50"/>
      <c r="T493" s="50"/>
      <c r="U493" s="56"/>
      <c r="V493" s="28">
        <v>293</v>
      </c>
      <c r="W493" s="28">
        <v>330</v>
      </c>
      <c r="X493" s="28">
        <v>372</v>
      </c>
      <c r="Y493" s="33"/>
      <c r="Z493" s="33"/>
      <c r="AA493" s="34"/>
      <c r="AB493" s="34"/>
      <c r="AC493" s="1"/>
      <c r="AD493" s="35">
        <f t="shared" ref="AD493:AJ493" si="1325">(V493/SUM($V493:$AB493))*100</f>
        <v>29.447236180904525</v>
      </c>
      <c r="AE493" s="35">
        <f t="shared" si="1325"/>
        <v>33.165829145728644</v>
      </c>
      <c r="AF493" s="35">
        <f t="shared" si="1325"/>
        <v>37.386934673366831</v>
      </c>
      <c r="AG493" s="35">
        <f t="shared" si="1325"/>
        <v>0</v>
      </c>
      <c r="AH493" s="35">
        <f t="shared" si="1325"/>
        <v>0</v>
      </c>
      <c r="AI493" s="35">
        <f t="shared" si="1325"/>
        <v>0</v>
      </c>
      <c r="AJ493" s="35">
        <f t="shared" si="1325"/>
        <v>0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13">
      <c r="A494" s="28" t="s">
        <v>366</v>
      </c>
      <c r="B494" s="62" t="e">
        <f>INDEX([1]Sheet2!$B:$B,MATCH(C494,[1]Sheet2!$A:$A,0))</f>
        <v>#N/A</v>
      </c>
      <c r="C494" s="28" t="s">
        <v>668</v>
      </c>
      <c r="D494" s="29"/>
      <c r="E494" s="30">
        <v>1</v>
      </c>
      <c r="F494" s="31">
        <v>1</v>
      </c>
      <c r="G494" s="38"/>
      <c r="H494" s="38"/>
      <c r="I494" s="32"/>
      <c r="J494" s="32"/>
      <c r="K494" s="32"/>
      <c r="L494" s="32"/>
      <c r="M494" s="74"/>
      <c r="N494" s="53"/>
      <c r="O494" s="53"/>
      <c r="P494" s="53"/>
      <c r="Q494" s="53"/>
      <c r="R494" s="53"/>
      <c r="S494" s="53"/>
      <c r="T494" s="53"/>
      <c r="U494" s="56"/>
      <c r="V494" s="28">
        <v>630</v>
      </c>
      <c r="W494" s="28">
        <v>191</v>
      </c>
      <c r="X494" s="28">
        <v>266</v>
      </c>
      <c r="Y494" s="33"/>
      <c r="Z494" s="33"/>
      <c r="AA494" s="34"/>
      <c r="AB494" s="34"/>
      <c r="AC494" s="1"/>
      <c r="AD494" s="35">
        <f t="shared" ref="AD494:AJ494" si="1326">(V494/SUM($V494:$AB494))*100</f>
        <v>57.957681692732287</v>
      </c>
      <c r="AE494" s="35">
        <f t="shared" si="1326"/>
        <v>17.571297148114077</v>
      </c>
      <c r="AF494" s="35">
        <f t="shared" si="1326"/>
        <v>24.471021159153633</v>
      </c>
      <c r="AG494" s="35">
        <f t="shared" si="1326"/>
        <v>0</v>
      </c>
      <c r="AH494" s="35">
        <f t="shared" si="1326"/>
        <v>0</v>
      </c>
      <c r="AI494" s="35">
        <f t="shared" si="1326"/>
        <v>0</v>
      </c>
      <c r="AJ494" s="35">
        <f t="shared" si="1326"/>
        <v>0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13">
      <c r="A495" s="28" t="s">
        <v>366</v>
      </c>
      <c r="B495" s="62" t="e">
        <f>INDEX([1]Sheet2!$B:$B,MATCH(C495,[1]Sheet2!$A:$A,0))</f>
        <v>#N/A</v>
      </c>
      <c r="C495" s="28" t="s">
        <v>669</v>
      </c>
      <c r="D495" s="29"/>
      <c r="E495" s="30">
        <v>1</v>
      </c>
      <c r="F495" s="31">
        <v>1</v>
      </c>
      <c r="G495" s="38"/>
      <c r="H495" s="38"/>
      <c r="I495" s="32"/>
      <c r="J495" s="32"/>
      <c r="K495" s="32"/>
      <c r="L495" s="32"/>
      <c r="M495" s="74"/>
      <c r="N495" s="50"/>
      <c r="O495" s="50"/>
      <c r="P495" s="50"/>
      <c r="Q495" s="50"/>
      <c r="R495" s="50"/>
      <c r="S495" s="50"/>
      <c r="T495" s="50"/>
      <c r="U495" s="56"/>
      <c r="V495" s="28">
        <v>462</v>
      </c>
      <c r="W495" s="28">
        <v>260</v>
      </c>
      <c r="X495" s="28">
        <v>258</v>
      </c>
      <c r="Y495" s="33"/>
      <c r="Z495" s="28">
        <v>53</v>
      </c>
      <c r="AA495" s="34"/>
      <c r="AB495" s="34"/>
      <c r="AC495" s="1"/>
      <c r="AD495" s="35">
        <f t="shared" ref="AD495:AJ495" si="1327">(V495/SUM($V495:$AB495))*100</f>
        <v>44.724104549854793</v>
      </c>
      <c r="AE495" s="35">
        <f t="shared" si="1327"/>
        <v>25.169409486931265</v>
      </c>
      <c r="AF495" s="35">
        <f t="shared" si="1327"/>
        <v>24.975798644724104</v>
      </c>
      <c r="AG495" s="35">
        <f t="shared" si="1327"/>
        <v>0</v>
      </c>
      <c r="AH495" s="35">
        <f t="shared" si="1327"/>
        <v>5.1306873184898354</v>
      </c>
      <c r="AI495" s="35">
        <f t="shared" si="1327"/>
        <v>0</v>
      </c>
      <c r="AJ495" s="35">
        <f t="shared" si="1327"/>
        <v>0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13">
      <c r="A496" s="28" t="s">
        <v>366</v>
      </c>
      <c r="B496" s="62" t="e">
        <f>INDEX([1]Sheet2!$B:$B,MATCH(C496,[1]Sheet2!$A:$A,0))</f>
        <v>#N/A</v>
      </c>
      <c r="C496" s="28" t="s">
        <v>670</v>
      </c>
      <c r="D496" s="29"/>
      <c r="E496" s="30">
        <v>1</v>
      </c>
      <c r="F496" s="38"/>
      <c r="G496" s="38"/>
      <c r="H496" s="31">
        <v>1</v>
      </c>
      <c r="I496" s="32"/>
      <c r="J496" s="32"/>
      <c r="K496" s="32"/>
      <c r="L496" s="32"/>
      <c r="M496" s="74"/>
      <c r="N496" s="53"/>
      <c r="O496" s="53"/>
      <c r="P496" s="53"/>
      <c r="Q496" s="53"/>
      <c r="R496" s="53"/>
      <c r="S496" s="53"/>
      <c r="T496" s="53"/>
      <c r="U496" s="56"/>
      <c r="V496" s="28">
        <v>446</v>
      </c>
      <c r="W496" s="28">
        <v>112</v>
      </c>
      <c r="X496" s="28">
        <v>576</v>
      </c>
      <c r="Y496" s="33"/>
      <c r="Z496" s="33"/>
      <c r="AA496" s="34"/>
      <c r="AB496" s="34"/>
      <c r="AC496" s="1"/>
      <c r="AD496" s="35">
        <f t="shared" ref="AD496:AJ496" si="1328">(V496/SUM($V496:$AB496))*100</f>
        <v>39.329805996472658</v>
      </c>
      <c r="AE496" s="35">
        <f t="shared" si="1328"/>
        <v>9.8765432098765427</v>
      </c>
      <c r="AF496" s="35">
        <f t="shared" si="1328"/>
        <v>50.793650793650791</v>
      </c>
      <c r="AG496" s="35">
        <f t="shared" si="1328"/>
        <v>0</v>
      </c>
      <c r="AH496" s="35">
        <f t="shared" si="1328"/>
        <v>0</v>
      </c>
      <c r="AI496" s="35">
        <f t="shared" si="1328"/>
        <v>0</v>
      </c>
      <c r="AJ496" s="35">
        <f t="shared" si="1328"/>
        <v>0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13">
      <c r="A497" s="28" t="s">
        <v>366</v>
      </c>
      <c r="B497" s="62" t="e">
        <f>INDEX([1]Sheet2!$B:$B,MATCH(C497,[1]Sheet2!$A:$A,0))</f>
        <v>#N/A</v>
      </c>
      <c r="C497" s="28" t="s">
        <v>671</v>
      </c>
      <c r="D497" s="29"/>
      <c r="E497" s="30">
        <v>1</v>
      </c>
      <c r="F497" s="31">
        <v>1</v>
      </c>
      <c r="G497" s="38"/>
      <c r="H497" s="38"/>
      <c r="I497" s="32"/>
      <c r="J497" s="32"/>
      <c r="K497" s="32"/>
      <c r="L497" s="32"/>
      <c r="M497" s="74"/>
      <c r="N497" s="50"/>
      <c r="O497" s="50"/>
      <c r="P497" s="50"/>
      <c r="Q497" s="50"/>
      <c r="R497" s="50"/>
      <c r="S497" s="50"/>
      <c r="T497" s="50"/>
      <c r="U497" s="56"/>
      <c r="V497" s="28">
        <v>371</v>
      </c>
      <c r="W497" s="28">
        <v>214</v>
      </c>
      <c r="X497" s="28">
        <v>325</v>
      </c>
      <c r="Y497" s="33"/>
      <c r="Z497" s="28">
        <v>46</v>
      </c>
      <c r="AA497" s="34"/>
      <c r="AB497" s="34"/>
      <c r="AC497" s="1"/>
      <c r="AD497" s="35">
        <f t="shared" ref="AD497:AJ497" si="1329">(V497/SUM($V497:$AB497))*100</f>
        <v>38.80753138075314</v>
      </c>
      <c r="AE497" s="35">
        <f t="shared" si="1329"/>
        <v>22.384937238493723</v>
      </c>
      <c r="AF497" s="35">
        <f t="shared" si="1329"/>
        <v>33.995815899581586</v>
      </c>
      <c r="AG497" s="35">
        <f t="shared" si="1329"/>
        <v>0</v>
      </c>
      <c r="AH497" s="35">
        <f t="shared" si="1329"/>
        <v>4.8117154811715483</v>
      </c>
      <c r="AI497" s="35">
        <f t="shared" si="1329"/>
        <v>0</v>
      </c>
      <c r="AJ497" s="35">
        <f t="shared" si="1329"/>
        <v>0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13">
      <c r="A498" s="28" t="s">
        <v>366</v>
      </c>
      <c r="B498" s="62" t="e">
        <f>INDEX([1]Sheet2!$B:$B,MATCH(C498,[1]Sheet2!$A:$A,0))</f>
        <v>#N/A</v>
      </c>
      <c r="C498" s="28" t="s">
        <v>672</v>
      </c>
      <c r="D498" s="29"/>
      <c r="E498" s="30">
        <v>1</v>
      </c>
      <c r="F498" s="38"/>
      <c r="G498" s="38"/>
      <c r="H498" s="31">
        <v>1</v>
      </c>
      <c r="I498" s="32"/>
      <c r="J498" s="32"/>
      <c r="K498" s="32"/>
      <c r="L498" s="32"/>
      <c r="M498" s="74"/>
      <c r="N498" s="50"/>
      <c r="O498" s="50"/>
      <c r="P498" s="50"/>
      <c r="Q498" s="50"/>
      <c r="R498" s="50"/>
      <c r="S498" s="50"/>
      <c r="T498" s="50"/>
      <c r="U498" s="56"/>
      <c r="V498" s="28">
        <v>320</v>
      </c>
      <c r="W498" s="28">
        <v>156</v>
      </c>
      <c r="X498" s="28">
        <v>326</v>
      </c>
      <c r="Y498" s="33"/>
      <c r="Z498" s="33"/>
      <c r="AA498" s="34"/>
      <c r="AB498" s="34"/>
      <c r="AC498" s="1"/>
      <c r="AD498" s="35">
        <f t="shared" ref="AD498:AJ498" si="1330">(V498/SUM($V498:$AB498))*100</f>
        <v>39.900249376558605</v>
      </c>
      <c r="AE498" s="35">
        <f t="shared" si="1330"/>
        <v>19.451371571072318</v>
      </c>
      <c r="AF498" s="35">
        <f t="shared" si="1330"/>
        <v>40.64837905236908</v>
      </c>
      <c r="AG498" s="35">
        <f t="shared" si="1330"/>
        <v>0</v>
      </c>
      <c r="AH498" s="35">
        <f t="shared" si="1330"/>
        <v>0</v>
      </c>
      <c r="AI498" s="35">
        <f t="shared" si="1330"/>
        <v>0</v>
      </c>
      <c r="AJ498" s="35">
        <f t="shared" si="1330"/>
        <v>0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13">
      <c r="A499" s="28" t="s">
        <v>366</v>
      </c>
      <c r="B499" s="62" t="e">
        <f>INDEX([1]Sheet2!$B:$B,MATCH(C499,[1]Sheet2!$A:$A,0))</f>
        <v>#N/A</v>
      </c>
      <c r="C499" s="28" t="s">
        <v>673</v>
      </c>
      <c r="D499" s="29"/>
      <c r="E499" s="30">
        <v>1</v>
      </c>
      <c r="F499" s="31">
        <v>1</v>
      </c>
      <c r="G499" s="38"/>
      <c r="H499" s="38"/>
      <c r="I499" s="32"/>
      <c r="J499" s="32"/>
      <c r="K499" s="32"/>
      <c r="L499" s="32"/>
      <c r="M499" s="74"/>
      <c r="N499" s="50"/>
      <c r="O499" s="50"/>
      <c r="P499" s="50"/>
      <c r="Q499" s="50"/>
      <c r="R499" s="50"/>
      <c r="S499" s="50"/>
      <c r="T499" s="50"/>
      <c r="U499" s="56"/>
      <c r="V499" s="28">
        <v>697</v>
      </c>
      <c r="W499" s="28">
        <v>190</v>
      </c>
      <c r="X499" s="28">
        <v>325</v>
      </c>
      <c r="Y499" s="33"/>
      <c r="Z499" s="28">
        <v>125</v>
      </c>
      <c r="AA499" s="34"/>
      <c r="AB499" s="34"/>
      <c r="AC499" s="1"/>
      <c r="AD499" s="35">
        <f t="shared" ref="AD499:AJ499" si="1331">(V499/SUM($V499:$AB499))*100</f>
        <v>52.131637995512335</v>
      </c>
      <c r="AE499" s="35">
        <f t="shared" si="1331"/>
        <v>14.210919970082273</v>
      </c>
      <c r="AF499" s="35">
        <f t="shared" si="1331"/>
        <v>24.308152580403888</v>
      </c>
      <c r="AG499" s="35">
        <f t="shared" si="1331"/>
        <v>0</v>
      </c>
      <c r="AH499" s="35">
        <f t="shared" si="1331"/>
        <v>9.3492894540014948</v>
      </c>
      <c r="AI499" s="35">
        <f t="shared" si="1331"/>
        <v>0</v>
      </c>
      <c r="AJ499" s="35">
        <f t="shared" si="1331"/>
        <v>0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13">
      <c r="A500" s="28" t="s">
        <v>366</v>
      </c>
      <c r="B500" s="62" t="e">
        <f>INDEX([1]Sheet2!$B:$B,MATCH(C500,[1]Sheet2!$A:$A,0))</f>
        <v>#N/A</v>
      </c>
      <c r="C500" s="28" t="s">
        <v>674</v>
      </c>
      <c r="D500" s="29"/>
      <c r="E500" s="30">
        <v>1</v>
      </c>
      <c r="F500" s="31">
        <v>1</v>
      </c>
      <c r="G500" s="38"/>
      <c r="H500" s="38"/>
      <c r="I500" s="32"/>
      <c r="J500" s="32"/>
      <c r="K500" s="32"/>
      <c r="L500" s="32"/>
      <c r="M500" s="74"/>
      <c r="N500" s="50"/>
      <c r="O500" s="50"/>
      <c r="P500" s="50"/>
      <c r="Q500" s="50"/>
      <c r="R500" s="50"/>
      <c r="S500" s="50"/>
      <c r="T500" s="50"/>
      <c r="U500" s="56"/>
      <c r="V500" s="28">
        <v>623</v>
      </c>
      <c r="W500" s="28">
        <v>114</v>
      </c>
      <c r="X500" s="28">
        <v>478</v>
      </c>
      <c r="Y500" s="33"/>
      <c r="Z500" s="33"/>
      <c r="AA500" s="34"/>
      <c r="AB500" s="34"/>
      <c r="AC500" s="1"/>
      <c r="AD500" s="35">
        <f t="shared" ref="AD500:AJ500" si="1332">(V500/SUM($V500:$AB500))*100</f>
        <v>51.275720164609048</v>
      </c>
      <c r="AE500" s="35">
        <f t="shared" si="1332"/>
        <v>9.3827160493827169</v>
      </c>
      <c r="AF500" s="35">
        <f t="shared" si="1332"/>
        <v>39.34156378600823</v>
      </c>
      <c r="AG500" s="35">
        <f t="shared" si="1332"/>
        <v>0</v>
      </c>
      <c r="AH500" s="35">
        <f t="shared" si="1332"/>
        <v>0</v>
      </c>
      <c r="AI500" s="35">
        <f t="shared" si="1332"/>
        <v>0</v>
      </c>
      <c r="AJ500" s="35">
        <f t="shared" si="1332"/>
        <v>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13">
      <c r="A501" s="28" t="s">
        <v>366</v>
      </c>
      <c r="B501" s="62" t="e">
        <f>INDEX([1]Sheet2!$B:$B,MATCH(C501,[1]Sheet2!$A:$A,0))</f>
        <v>#N/A</v>
      </c>
      <c r="C501" s="28" t="s">
        <v>675</v>
      </c>
      <c r="D501" s="29"/>
      <c r="E501" s="30">
        <v>1</v>
      </c>
      <c r="F501" s="31">
        <v>1</v>
      </c>
      <c r="G501" s="38"/>
      <c r="H501" s="38"/>
      <c r="I501" s="32"/>
      <c r="J501" s="32"/>
      <c r="K501" s="32"/>
      <c r="L501" s="32"/>
      <c r="M501" s="74"/>
      <c r="N501" s="50"/>
      <c r="O501" s="50"/>
      <c r="P501" s="50"/>
      <c r="Q501" s="50"/>
      <c r="R501" s="50"/>
      <c r="S501" s="50"/>
      <c r="T501" s="50"/>
      <c r="U501" s="56"/>
      <c r="V501" s="28">
        <v>768</v>
      </c>
      <c r="W501" s="28">
        <v>78</v>
      </c>
      <c r="X501" s="28">
        <v>200</v>
      </c>
      <c r="Y501" s="33"/>
      <c r="Z501" s="28">
        <v>104</v>
      </c>
      <c r="AA501" s="34"/>
      <c r="AB501" s="34"/>
      <c r="AC501" s="1"/>
      <c r="AD501" s="35">
        <f t="shared" ref="AD501:AJ501" si="1333">(V501/SUM($V501:$AB501))*100</f>
        <v>66.782608695652186</v>
      </c>
      <c r="AE501" s="35">
        <f t="shared" si="1333"/>
        <v>6.7826086956521747</v>
      </c>
      <c r="AF501" s="35">
        <f t="shared" si="1333"/>
        <v>17.391304347826086</v>
      </c>
      <c r="AG501" s="35">
        <f t="shared" si="1333"/>
        <v>0</v>
      </c>
      <c r="AH501" s="35">
        <f t="shared" si="1333"/>
        <v>9.0434782608695663</v>
      </c>
      <c r="AI501" s="35">
        <f t="shared" si="1333"/>
        <v>0</v>
      </c>
      <c r="AJ501" s="35">
        <f t="shared" si="1333"/>
        <v>0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13">
      <c r="A502" s="28" t="s">
        <v>366</v>
      </c>
      <c r="B502" s="62" t="e">
        <f>INDEX([1]Sheet2!$B:$B,MATCH(C502,[1]Sheet2!$A:$A,0))</f>
        <v>#N/A</v>
      </c>
      <c r="C502" s="28" t="s">
        <v>676</v>
      </c>
      <c r="D502" s="29"/>
      <c r="E502" s="30">
        <v>1</v>
      </c>
      <c r="F502" s="31">
        <v>1</v>
      </c>
      <c r="G502" s="38"/>
      <c r="H502" s="38"/>
      <c r="I502" s="32"/>
      <c r="J502" s="32"/>
      <c r="K502" s="32"/>
      <c r="L502" s="32"/>
      <c r="M502" s="74"/>
      <c r="N502" s="53"/>
      <c r="O502" s="53"/>
      <c r="P502" s="53"/>
      <c r="Q502" s="53"/>
      <c r="R502" s="53"/>
      <c r="S502" s="53"/>
      <c r="T502" s="53"/>
      <c r="U502" s="56"/>
      <c r="V502" s="28">
        <v>582</v>
      </c>
      <c r="W502" s="28">
        <v>127</v>
      </c>
      <c r="X502" s="28">
        <v>218</v>
      </c>
      <c r="Y502" s="33"/>
      <c r="Z502" s="28">
        <v>52</v>
      </c>
      <c r="AA502" s="34"/>
      <c r="AB502" s="34"/>
      <c r="AC502" s="1"/>
      <c r="AD502" s="35">
        <f t="shared" ref="AD502:AJ502" si="1334">(V502/SUM($V502:$AB502))*100</f>
        <v>59.448416751787533</v>
      </c>
      <c r="AE502" s="35">
        <f t="shared" si="1334"/>
        <v>12.972420837589377</v>
      </c>
      <c r="AF502" s="35">
        <f t="shared" si="1334"/>
        <v>22.26762002042901</v>
      </c>
      <c r="AG502" s="35">
        <f t="shared" si="1334"/>
        <v>0</v>
      </c>
      <c r="AH502" s="35">
        <f t="shared" si="1334"/>
        <v>5.3115423901940755</v>
      </c>
      <c r="AI502" s="35">
        <f t="shared" si="1334"/>
        <v>0</v>
      </c>
      <c r="AJ502" s="35">
        <f t="shared" si="1334"/>
        <v>0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13">
      <c r="A503" s="28" t="s">
        <v>366</v>
      </c>
      <c r="B503" s="62" t="e">
        <f>INDEX([1]Sheet2!$B:$B,MATCH(C503,[1]Sheet2!$A:$A,0))</f>
        <v>#N/A</v>
      </c>
      <c r="C503" s="28" t="s">
        <v>677</v>
      </c>
      <c r="D503" s="29"/>
      <c r="E503" s="30">
        <v>1</v>
      </c>
      <c r="F503" s="31">
        <v>1</v>
      </c>
      <c r="G503" s="38"/>
      <c r="H503" s="38"/>
      <c r="I503" s="32"/>
      <c r="J503" s="32"/>
      <c r="K503" s="32"/>
      <c r="L503" s="32"/>
      <c r="M503" s="74"/>
      <c r="N503" s="50"/>
      <c r="O503" s="50"/>
      <c r="P503" s="50"/>
      <c r="Q503" s="50"/>
      <c r="R503" s="50"/>
      <c r="S503" s="50"/>
      <c r="T503" s="50"/>
      <c r="U503" s="56"/>
      <c r="V503" s="28">
        <v>763</v>
      </c>
      <c r="W503" s="28">
        <v>144</v>
      </c>
      <c r="X503" s="28">
        <v>265</v>
      </c>
      <c r="Y503" s="33"/>
      <c r="Z503" s="33"/>
      <c r="AA503" s="34"/>
      <c r="AB503" s="34"/>
      <c r="AC503" s="1"/>
      <c r="AD503" s="35">
        <f t="shared" ref="AD503:AJ503" si="1335">(V503/SUM($V503:$AB503))*100</f>
        <v>65.102389078498291</v>
      </c>
      <c r="AE503" s="35">
        <f t="shared" si="1335"/>
        <v>12.286689419795222</v>
      </c>
      <c r="AF503" s="35">
        <f t="shared" si="1335"/>
        <v>22.610921501706486</v>
      </c>
      <c r="AG503" s="35">
        <f t="shared" si="1335"/>
        <v>0</v>
      </c>
      <c r="AH503" s="35">
        <f t="shared" si="1335"/>
        <v>0</v>
      </c>
      <c r="AI503" s="35">
        <f t="shared" si="1335"/>
        <v>0</v>
      </c>
      <c r="AJ503" s="35">
        <f t="shared" si="1335"/>
        <v>0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13">
      <c r="A504" s="28" t="s">
        <v>366</v>
      </c>
      <c r="B504" s="62" t="e">
        <f>INDEX([1]Sheet2!$B:$B,MATCH(C504,[1]Sheet2!$A:$A,0))</f>
        <v>#N/A</v>
      </c>
      <c r="C504" s="28" t="s">
        <v>678</v>
      </c>
      <c r="D504" s="29"/>
      <c r="E504" s="30">
        <v>1</v>
      </c>
      <c r="F504" s="38"/>
      <c r="G504" s="38"/>
      <c r="H504" s="31">
        <v>1</v>
      </c>
      <c r="I504" s="32"/>
      <c r="J504" s="32"/>
      <c r="K504" s="32"/>
      <c r="L504" s="32"/>
      <c r="M504" s="74"/>
      <c r="N504" s="53"/>
      <c r="O504" s="53"/>
      <c r="P504" s="53"/>
      <c r="Q504" s="53"/>
      <c r="R504" s="53"/>
      <c r="S504" s="53"/>
      <c r="T504" s="53"/>
      <c r="U504" s="56"/>
      <c r="V504" s="28">
        <v>361</v>
      </c>
      <c r="W504" s="28">
        <v>166</v>
      </c>
      <c r="X504" s="28">
        <v>403</v>
      </c>
      <c r="Y504" s="33"/>
      <c r="Z504" s="28">
        <v>42</v>
      </c>
      <c r="AA504" s="34"/>
      <c r="AB504" s="34"/>
      <c r="AC504" s="1"/>
      <c r="AD504" s="35">
        <f t="shared" ref="AD504:AJ504" si="1336">(V504/SUM($V504:$AB504))*100</f>
        <v>37.139917695473251</v>
      </c>
      <c r="AE504" s="35">
        <f t="shared" si="1336"/>
        <v>17.078189300411523</v>
      </c>
      <c r="AF504" s="35">
        <f t="shared" si="1336"/>
        <v>41.460905349794238</v>
      </c>
      <c r="AG504" s="35">
        <f t="shared" si="1336"/>
        <v>0</v>
      </c>
      <c r="AH504" s="35">
        <f t="shared" si="1336"/>
        <v>4.3209876543209873</v>
      </c>
      <c r="AI504" s="35">
        <f t="shared" si="1336"/>
        <v>0</v>
      </c>
      <c r="AJ504" s="35">
        <f t="shared" si="1336"/>
        <v>0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13">
      <c r="A505" s="28" t="s">
        <v>366</v>
      </c>
      <c r="B505" s="62" t="e">
        <f>INDEX([1]Sheet2!$B:$B,MATCH(C505,[1]Sheet2!$A:$A,0))</f>
        <v>#N/A</v>
      </c>
      <c r="C505" s="28" t="s">
        <v>679</v>
      </c>
      <c r="D505" s="29"/>
      <c r="E505" s="30">
        <v>1</v>
      </c>
      <c r="F505" s="31">
        <v>1</v>
      </c>
      <c r="G505" s="38"/>
      <c r="H505" s="38"/>
      <c r="I505" s="32"/>
      <c r="J505" s="32"/>
      <c r="K505" s="32"/>
      <c r="L505" s="32"/>
      <c r="M505" s="74"/>
      <c r="N505" s="50"/>
      <c r="O505" s="50"/>
      <c r="P505" s="50"/>
      <c r="Q505" s="50"/>
      <c r="R505" s="50"/>
      <c r="S505" s="50"/>
      <c r="T505" s="50"/>
      <c r="U505" s="56"/>
      <c r="V505" s="28">
        <v>761</v>
      </c>
      <c r="W505" s="28">
        <v>117</v>
      </c>
      <c r="X505" s="28">
        <v>494</v>
      </c>
      <c r="Y505" s="33"/>
      <c r="Z505" s="33"/>
      <c r="AA505" s="34"/>
      <c r="AB505" s="34"/>
      <c r="AC505" s="1"/>
      <c r="AD505" s="35">
        <f t="shared" ref="AD505:AJ505" si="1337">(V505/SUM($V505:$AB505))*100</f>
        <v>55.466472303206992</v>
      </c>
      <c r="AE505" s="35">
        <f t="shared" si="1337"/>
        <v>8.5276967930029155</v>
      </c>
      <c r="AF505" s="35">
        <f t="shared" si="1337"/>
        <v>36.005830903790084</v>
      </c>
      <c r="AG505" s="35">
        <f t="shared" si="1337"/>
        <v>0</v>
      </c>
      <c r="AH505" s="35">
        <f t="shared" si="1337"/>
        <v>0</v>
      </c>
      <c r="AI505" s="35">
        <f t="shared" si="1337"/>
        <v>0</v>
      </c>
      <c r="AJ505" s="35">
        <f t="shared" si="1337"/>
        <v>0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13">
      <c r="A506" s="28" t="s">
        <v>366</v>
      </c>
      <c r="B506" s="62" t="e">
        <f>INDEX([1]Sheet2!$B:$B,MATCH(C506,[1]Sheet2!$A:$A,0))</f>
        <v>#N/A</v>
      </c>
      <c r="C506" s="28" t="s">
        <v>680</v>
      </c>
      <c r="D506" s="29"/>
      <c r="E506" s="30">
        <v>1</v>
      </c>
      <c r="F506" s="31">
        <v>1</v>
      </c>
      <c r="G506" s="38"/>
      <c r="H506" s="38"/>
      <c r="I506" s="32"/>
      <c r="J506" s="32"/>
      <c r="K506" s="32"/>
      <c r="L506" s="32"/>
      <c r="M506" s="74"/>
      <c r="N506" s="53"/>
      <c r="O506" s="53"/>
      <c r="P506" s="53"/>
      <c r="Q506" s="53"/>
      <c r="R506" s="53"/>
      <c r="S506" s="53"/>
      <c r="T506" s="53"/>
      <c r="U506" s="56"/>
      <c r="V506" s="28">
        <v>687</v>
      </c>
      <c r="W506" s="28">
        <v>143</v>
      </c>
      <c r="X506" s="28">
        <v>347</v>
      </c>
      <c r="Y506" s="33"/>
      <c r="Z506" s="28">
        <v>92</v>
      </c>
      <c r="AA506" s="34"/>
      <c r="AB506" s="34"/>
      <c r="AC506" s="1"/>
      <c r="AD506" s="35">
        <f t="shared" ref="AD506:AJ506" si="1338">(V506/SUM($V506:$AB506))*100</f>
        <v>54.137115839243499</v>
      </c>
      <c r="AE506" s="35">
        <f t="shared" si="1338"/>
        <v>11.268715524034672</v>
      </c>
      <c r="AF506" s="35">
        <f t="shared" si="1338"/>
        <v>27.344365642237982</v>
      </c>
      <c r="AG506" s="35">
        <f t="shared" si="1338"/>
        <v>0</v>
      </c>
      <c r="AH506" s="35">
        <f t="shared" si="1338"/>
        <v>7.2498029944838454</v>
      </c>
      <c r="AI506" s="35">
        <f t="shared" si="1338"/>
        <v>0</v>
      </c>
      <c r="AJ506" s="35">
        <f t="shared" si="1338"/>
        <v>0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13">
      <c r="A507" s="28" t="s">
        <v>366</v>
      </c>
      <c r="B507" s="62" t="e">
        <f>INDEX([1]Sheet2!$B:$B,MATCH(C507,[1]Sheet2!$A:$A,0))</f>
        <v>#N/A</v>
      </c>
      <c r="C507" s="28" t="s">
        <v>681</v>
      </c>
      <c r="D507" s="29"/>
      <c r="E507" s="30">
        <v>1</v>
      </c>
      <c r="F507" s="31">
        <v>1</v>
      </c>
      <c r="G507" s="38"/>
      <c r="H507" s="38"/>
      <c r="I507" s="32"/>
      <c r="J507" s="32"/>
      <c r="K507" s="32"/>
      <c r="L507" s="32"/>
      <c r="M507" s="74"/>
      <c r="N507" s="50"/>
      <c r="O507" s="50"/>
      <c r="P507" s="50"/>
      <c r="Q507" s="50"/>
      <c r="R507" s="50"/>
      <c r="S507" s="50"/>
      <c r="T507" s="50"/>
      <c r="U507" s="56"/>
      <c r="V507" s="28">
        <v>571</v>
      </c>
      <c r="W507" s="28">
        <v>66</v>
      </c>
      <c r="X507" s="28">
        <v>103</v>
      </c>
      <c r="Y507" s="33"/>
      <c r="Z507" s="28">
        <v>53</v>
      </c>
      <c r="AA507" s="34"/>
      <c r="AB507" s="34"/>
      <c r="AC507" s="1"/>
      <c r="AD507" s="35">
        <f t="shared" ref="AD507:AJ507" si="1339">(V507/SUM($V507:$AB507))*100</f>
        <v>72.005044136191671</v>
      </c>
      <c r="AE507" s="35">
        <f t="shared" si="1339"/>
        <v>8.3228247162673394</v>
      </c>
      <c r="AF507" s="35">
        <f t="shared" si="1339"/>
        <v>12.988650693568726</v>
      </c>
      <c r="AG507" s="35">
        <f t="shared" si="1339"/>
        <v>0</v>
      </c>
      <c r="AH507" s="35">
        <f t="shared" si="1339"/>
        <v>6.6834804539722565</v>
      </c>
      <c r="AI507" s="35">
        <f t="shared" si="1339"/>
        <v>0</v>
      </c>
      <c r="AJ507" s="35">
        <f t="shared" si="1339"/>
        <v>0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13">
      <c r="A508" s="28" t="s">
        <v>366</v>
      </c>
      <c r="B508" s="62" t="e">
        <f>INDEX([1]Sheet2!$B:$B,MATCH(C508,[1]Sheet2!$A:$A,0))</f>
        <v>#N/A</v>
      </c>
      <c r="C508" s="28" t="s">
        <v>682</v>
      </c>
      <c r="D508" s="29"/>
      <c r="E508" s="55">
        <v>1</v>
      </c>
      <c r="F508" s="31">
        <v>1</v>
      </c>
      <c r="G508" s="38"/>
      <c r="H508" s="38"/>
      <c r="I508" s="32"/>
      <c r="J508" s="32"/>
      <c r="K508" s="32"/>
      <c r="L508" s="32"/>
      <c r="M508" s="74"/>
      <c r="N508" s="53"/>
      <c r="O508" s="53"/>
      <c r="P508" s="53"/>
      <c r="Q508" s="53"/>
      <c r="R508" s="53"/>
      <c r="S508" s="53"/>
      <c r="T508" s="53"/>
      <c r="U508" s="56"/>
      <c r="V508" s="28">
        <v>685</v>
      </c>
      <c r="W508" s="28">
        <v>144</v>
      </c>
      <c r="X508" s="28">
        <v>512</v>
      </c>
      <c r="Y508" s="33"/>
      <c r="Z508" s="33"/>
      <c r="AA508" s="34"/>
      <c r="AB508" s="34"/>
      <c r="AC508" s="1"/>
      <c r="AD508" s="35">
        <f t="shared" ref="AD508:AJ508" si="1340">(V508/SUM($V508:$AB508))*100</f>
        <v>51.081282624906791</v>
      </c>
      <c r="AE508" s="35">
        <f t="shared" si="1340"/>
        <v>10.738255033557047</v>
      </c>
      <c r="AF508" s="35">
        <f t="shared" si="1340"/>
        <v>38.180462341536163</v>
      </c>
      <c r="AG508" s="35">
        <f t="shared" si="1340"/>
        <v>0</v>
      </c>
      <c r="AH508" s="35">
        <f t="shared" si="1340"/>
        <v>0</v>
      </c>
      <c r="AI508" s="35">
        <f t="shared" si="1340"/>
        <v>0</v>
      </c>
      <c r="AJ508" s="35">
        <f t="shared" si="1340"/>
        <v>0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13">
      <c r="A509" s="28" t="s">
        <v>366</v>
      </c>
      <c r="B509" s="62" t="e">
        <f>INDEX([1]Sheet2!$B:$B,MATCH(C509,[1]Sheet2!$A:$A,0))</f>
        <v>#N/A</v>
      </c>
      <c r="C509" s="28" t="s">
        <v>683</v>
      </c>
      <c r="D509" s="29"/>
      <c r="E509" s="55">
        <v>1</v>
      </c>
      <c r="F509" s="31">
        <v>1</v>
      </c>
      <c r="G509" s="38"/>
      <c r="H509" s="38"/>
      <c r="I509" s="32"/>
      <c r="J509" s="32"/>
      <c r="K509" s="32"/>
      <c r="L509" s="32"/>
      <c r="M509" s="74"/>
      <c r="N509" s="50"/>
      <c r="O509" s="50"/>
      <c r="P509" s="50"/>
      <c r="Q509" s="50"/>
      <c r="R509" s="50"/>
      <c r="S509" s="50"/>
      <c r="T509" s="50"/>
      <c r="U509" s="56"/>
      <c r="V509" s="28">
        <v>614</v>
      </c>
      <c r="W509" s="28">
        <v>240</v>
      </c>
      <c r="X509" s="28">
        <v>456</v>
      </c>
      <c r="Y509" s="33"/>
      <c r="Z509" s="33"/>
      <c r="AA509" s="34"/>
      <c r="AB509" s="34"/>
      <c r="AC509" s="1"/>
      <c r="AD509" s="35">
        <f t="shared" ref="AD509:AJ509" si="1341">(V509/SUM($V509:$AB509))*100</f>
        <v>46.87022900763359</v>
      </c>
      <c r="AE509" s="35">
        <f t="shared" si="1341"/>
        <v>18.320610687022899</v>
      </c>
      <c r="AF509" s="35">
        <f t="shared" si="1341"/>
        <v>34.809160305343511</v>
      </c>
      <c r="AG509" s="35">
        <f t="shared" si="1341"/>
        <v>0</v>
      </c>
      <c r="AH509" s="35">
        <f t="shared" si="1341"/>
        <v>0</v>
      </c>
      <c r="AI509" s="35">
        <f t="shared" si="1341"/>
        <v>0</v>
      </c>
      <c r="AJ509" s="35">
        <f t="shared" si="1341"/>
        <v>0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13">
      <c r="A510" s="28" t="s">
        <v>366</v>
      </c>
      <c r="B510" s="62" t="e">
        <f>INDEX([1]Sheet2!$B:$B,MATCH(C510,[1]Sheet2!$A:$A,0))</f>
        <v>#N/A</v>
      </c>
      <c r="C510" s="28" t="s">
        <v>684</v>
      </c>
      <c r="D510" s="29"/>
      <c r="E510" s="55">
        <v>1</v>
      </c>
      <c r="F510" s="38"/>
      <c r="G510" s="38"/>
      <c r="H510" s="31">
        <v>1</v>
      </c>
      <c r="I510" s="32"/>
      <c r="J510" s="32"/>
      <c r="K510" s="32"/>
      <c r="L510" s="32"/>
      <c r="M510" s="74"/>
      <c r="N510" s="50"/>
      <c r="O510" s="50"/>
      <c r="P510" s="50"/>
      <c r="Q510" s="50"/>
      <c r="R510" s="50"/>
      <c r="S510" s="50"/>
      <c r="T510" s="50"/>
      <c r="U510" s="56"/>
      <c r="V510" s="28">
        <v>405</v>
      </c>
      <c r="W510" s="28">
        <v>115</v>
      </c>
      <c r="X510" s="28">
        <v>450</v>
      </c>
      <c r="Y510" s="33"/>
      <c r="Z510" s="33"/>
      <c r="AA510" s="34"/>
      <c r="AB510" s="34"/>
      <c r="AC510" s="1"/>
      <c r="AD510" s="35">
        <f t="shared" ref="AD510:AJ510" si="1342">(V510/SUM($V510:$AB510))*100</f>
        <v>41.75257731958763</v>
      </c>
      <c r="AE510" s="35">
        <f t="shared" si="1342"/>
        <v>11.855670103092782</v>
      </c>
      <c r="AF510" s="35">
        <f t="shared" si="1342"/>
        <v>46.391752577319586</v>
      </c>
      <c r="AG510" s="35">
        <f t="shared" si="1342"/>
        <v>0</v>
      </c>
      <c r="AH510" s="35">
        <f t="shared" si="1342"/>
        <v>0</v>
      </c>
      <c r="AI510" s="35">
        <f t="shared" si="1342"/>
        <v>0</v>
      </c>
      <c r="AJ510" s="35">
        <f t="shared" si="1342"/>
        <v>0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13">
      <c r="A511" s="28" t="s">
        <v>366</v>
      </c>
      <c r="B511" s="62" t="str">
        <f>INDEX([1]Sheet2!$B:$B,MATCH(C511,[1]Sheet2!$A:$A,0))</f>
        <v>E05006250</v>
      </c>
      <c r="C511" s="28" t="s">
        <v>685</v>
      </c>
      <c r="D511" s="29"/>
      <c r="E511" s="55">
        <v>1</v>
      </c>
      <c r="F511" s="31">
        <v>1</v>
      </c>
      <c r="G511" s="38"/>
      <c r="H511" s="38"/>
      <c r="I511" s="32"/>
      <c r="J511" s="32"/>
      <c r="K511" s="32"/>
      <c r="L511" s="32"/>
      <c r="M511" s="74"/>
      <c r="N511" s="53"/>
      <c r="O511" s="53"/>
      <c r="P511" s="53"/>
      <c r="Q511" s="53"/>
      <c r="R511" s="53"/>
      <c r="S511" s="53"/>
      <c r="T511" s="53"/>
      <c r="U511" s="56"/>
      <c r="V511" s="28">
        <v>457</v>
      </c>
      <c r="W511" s="28">
        <v>291</v>
      </c>
      <c r="X511" s="28">
        <v>441</v>
      </c>
      <c r="Y511" s="33"/>
      <c r="Z511" s="33"/>
      <c r="AA511" s="34"/>
      <c r="AB511" s="34"/>
      <c r="AC511" s="1"/>
      <c r="AD511" s="35">
        <f t="shared" ref="AD511:AJ511" si="1343">(V511/SUM($V511:$AB511))*100</f>
        <v>38.435660218671153</v>
      </c>
      <c r="AE511" s="35">
        <f t="shared" si="1343"/>
        <v>24.47434819175778</v>
      </c>
      <c r="AF511" s="35">
        <f t="shared" si="1343"/>
        <v>37.089991589571071</v>
      </c>
      <c r="AG511" s="35">
        <f t="shared" si="1343"/>
        <v>0</v>
      </c>
      <c r="AH511" s="35">
        <f t="shared" si="1343"/>
        <v>0</v>
      </c>
      <c r="AI511" s="35">
        <f t="shared" si="1343"/>
        <v>0</v>
      </c>
      <c r="AJ511" s="35">
        <f t="shared" si="1343"/>
        <v>0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13">
      <c r="A512" s="28" t="s">
        <v>366</v>
      </c>
      <c r="B512" s="62" t="str">
        <f>INDEX([1]Sheet2!$B:$B,MATCH(C512,[1]Sheet2!$A:$A,0))</f>
        <v>E05006253</v>
      </c>
      <c r="C512" s="28" t="s">
        <v>686</v>
      </c>
      <c r="D512" s="29"/>
      <c r="E512" s="55">
        <v>1</v>
      </c>
      <c r="F512" s="31">
        <v>1</v>
      </c>
      <c r="G512" s="38"/>
      <c r="H512" s="38"/>
      <c r="I512" s="32"/>
      <c r="J512" s="32"/>
      <c r="K512" s="32"/>
      <c r="L512" s="32"/>
      <c r="M512" s="74"/>
      <c r="N512" s="50"/>
      <c r="O512" s="50"/>
      <c r="P512" s="50"/>
      <c r="Q512" s="50"/>
      <c r="R512" s="50"/>
      <c r="S512" s="50"/>
      <c r="T512" s="50"/>
      <c r="U512" s="56"/>
      <c r="V512" s="28">
        <v>910</v>
      </c>
      <c r="W512" s="28">
        <v>90</v>
      </c>
      <c r="X512" s="28">
        <v>93</v>
      </c>
      <c r="Y512" s="33"/>
      <c r="Z512" s="28">
        <v>92</v>
      </c>
      <c r="AA512" s="34"/>
      <c r="AB512" s="34"/>
      <c r="AC512" s="1"/>
      <c r="AD512" s="35">
        <f t="shared" ref="AD512:AJ512" si="1344">(V512/SUM($V512:$AB512))*100</f>
        <v>76.793248945147667</v>
      </c>
      <c r="AE512" s="35">
        <f t="shared" si="1344"/>
        <v>7.59493670886076</v>
      </c>
      <c r="AF512" s="35">
        <f t="shared" si="1344"/>
        <v>7.8481012658227849</v>
      </c>
      <c r="AG512" s="35">
        <f t="shared" si="1344"/>
        <v>0</v>
      </c>
      <c r="AH512" s="35">
        <f t="shared" si="1344"/>
        <v>7.7637130801687775</v>
      </c>
      <c r="AI512" s="35">
        <f t="shared" si="1344"/>
        <v>0</v>
      </c>
      <c r="AJ512" s="35">
        <f t="shared" si="1344"/>
        <v>0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13">
      <c r="A513" s="28" t="s">
        <v>366</v>
      </c>
      <c r="B513" s="62" t="e">
        <f>INDEX([1]Sheet2!$B:$B,MATCH(C513,[1]Sheet2!$A:$A,0))</f>
        <v>#N/A</v>
      </c>
      <c r="C513" s="28" t="s">
        <v>687</v>
      </c>
      <c r="D513" s="29"/>
      <c r="E513" s="55">
        <v>1</v>
      </c>
      <c r="F513" s="31">
        <v>1</v>
      </c>
      <c r="G513" s="38"/>
      <c r="H513" s="38"/>
      <c r="I513" s="32"/>
      <c r="J513" s="32"/>
      <c r="K513" s="32"/>
      <c r="L513" s="32"/>
      <c r="M513" s="74"/>
      <c r="N513" s="50"/>
      <c r="O513" s="50"/>
      <c r="P513" s="50"/>
      <c r="Q513" s="50"/>
      <c r="R513" s="50"/>
      <c r="S513" s="50"/>
      <c r="T513" s="50"/>
      <c r="U513" s="56"/>
      <c r="V513" s="28">
        <v>723</v>
      </c>
      <c r="W513" s="28">
        <v>139</v>
      </c>
      <c r="X513" s="28">
        <v>180</v>
      </c>
      <c r="Y513" s="33"/>
      <c r="Z513" s="33"/>
      <c r="AA513" s="34"/>
      <c r="AB513" s="34"/>
      <c r="AC513" s="1"/>
      <c r="AD513" s="35">
        <f t="shared" ref="AD513:AJ513" si="1345">(V513/SUM($V513:$AB513))*100</f>
        <v>69.385796545105578</v>
      </c>
      <c r="AE513" s="35">
        <f t="shared" si="1345"/>
        <v>13.339731285988485</v>
      </c>
      <c r="AF513" s="35">
        <f t="shared" si="1345"/>
        <v>17.274472168905948</v>
      </c>
      <c r="AG513" s="35">
        <f t="shared" si="1345"/>
        <v>0</v>
      </c>
      <c r="AH513" s="35">
        <f t="shared" si="1345"/>
        <v>0</v>
      </c>
      <c r="AI513" s="35">
        <f t="shared" si="1345"/>
        <v>0</v>
      </c>
      <c r="AJ513" s="35">
        <f t="shared" si="1345"/>
        <v>0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13">
      <c r="A514" s="28" t="s">
        <v>366</v>
      </c>
      <c r="B514" s="62" t="str">
        <f>INDEX([1]Sheet2!$B:$B,MATCH(C514,[1]Sheet2!$A:$A,0))</f>
        <v>E05006257</v>
      </c>
      <c r="C514" s="28" t="s">
        <v>688</v>
      </c>
      <c r="D514" s="29"/>
      <c r="E514" s="55">
        <v>1</v>
      </c>
      <c r="F514" s="38"/>
      <c r="G514" s="38"/>
      <c r="H514" s="31">
        <v>1</v>
      </c>
      <c r="I514" s="32"/>
      <c r="J514" s="32"/>
      <c r="K514" s="32"/>
      <c r="L514" s="32"/>
      <c r="M514" s="74"/>
      <c r="N514" s="50"/>
      <c r="O514" s="50"/>
      <c r="P514" s="50"/>
      <c r="Q514" s="50"/>
      <c r="R514" s="50"/>
      <c r="S514" s="50"/>
      <c r="T514" s="50"/>
      <c r="U514" s="56"/>
      <c r="V514" s="28">
        <v>491</v>
      </c>
      <c r="W514" s="28">
        <v>56</v>
      </c>
      <c r="X514" s="28">
        <v>604</v>
      </c>
      <c r="Y514" s="33"/>
      <c r="Z514" s="28">
        <v>75</v>
      </c>
      <c r="AA514" s="34"/>
      <c r="AB514" s="34"/>
      <c r="AC514" s="1"/>
      <c r="AD514" s="35">
        <f t="shared" ref="AD514:AJ514" si="1346">(V514/SUM($V514:$AB514))*100</f>
        <v>40.0489396411093</v>
      </c>
      <c r="AE514" s="35">
        <f t="shared" si="1346"/>
        <v>4.5676998368678632</v>
      </c>
      <c r="AF514" s="35">
        <f t="shared" si="1346"/>
        <v>49.265905383360518</v>
      </c>
      <c r="AG514" s="35">
        <f t="shared" si="1346"/>
        <v>0</v>
      </c>
      <c r="AH514" s="35">
        <f t="shared" si="1346"/>
        <v>6.1174551386623168</v>
      </c>
      <c r="AI514" s="35">
        <f t="shared" si="1346"/>
        <v>0</v>
      </c>
      <c r="AJ514" s="35">
        <f t="shared" si="1346"/>
        <v>0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13">
      <c r="A515" s="28" t="s">
        <v>366</v>
      </c>
      <c r="B515" s="62" t="str">
        <f>INDEX([1]Sheet2!$B:$B,MATCH(C515,[1]Sheet2!$A:$A,0))</f>
        <v>E05001104</v>
      </c>
      <c r="C515" s="28" t="s">
        <v>689</v>
      </c>
      <c r="D515" s="29"/>
      <c r="E515" s="55">
        <v>1</v>
      </c>
      <c r="F515" s="31">
        <v>1</v>
      </c>
      <c r="G515" s="38"/>
      <c r="H515" s="38"/>
      <c r="I515" s="32"/>
      <c r="J515" s="32"/>
      <c r="K515" s="32"/>
      <c r="L515" s="32"/>
      <c r="M515" s="74"/>
      <c r="N515" s="50"/>
      <c r="O515" s="50"/>
      <c r="P515" s="50"/>
      <c r="Q515" s="50"/>
      <c r="R515" s="50"/>
      <c r="S515" s="50"/>
      <c r="T515" s="50"/>
      <c r="U515" s="56"/>
      <c r="V515" s="28">
        <v>795</v>
      </c>
      <c r="W515" s="28">
        <v>149</v>
      </c>
      <c r="X515" s="28">
        <v>102</v>
      </c>
      <c r="Y515" s="33"/>
      <c r="Z515" s="28">
        <v>119</v>
      </c>
      <c r="AA515" s="34"/>
      <c r="AB515" s="34"/>
      <c r="AC515" s="1"/>
      <c r="AD515" s="35">
        <f t="shared" ref="AD515:AJ515" si="1347">(V515/SUM($V515:$AB515))*100</f>
        <v>68.240343347639481</v>
      </c>
      <c r="AE515" s="35">
        <f t="shared" si="1347"/>
        <v>12.789699570815449</v>
      </c>
      <c r="AF515" s="35">
        <f t="shared" si="1347"/>
        <v>8.7553648068669521</v>
      </c>
      <c r="AG515" s="35">
        <f t="shared" si="1347"/>
        <v>0</v>
      </c>
      <c r="AH515" s="35">
        <f t="shared" si="1347"/>
        <v>10.214592274678111</v>
      </c>
      <c r="AI515" s="35">
        <f t="shared" si="1347"/>
        <v>0</v>
      </c>
      <c r="AJ515" s="35">
        <f t="shared" si="1347"/>
        <v>0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13">
      <c r="A516" s="28" t="s">
        <v>366</v>
      </c>
      <c r="B516" s="62" t="e">
        <f>INDEX([1]Sheet2!$B:$B,MATCH(C516,[1]Sheet2!$A:$A,0))</f>
        <v>#N/A</v>
      </c>
      <c r="C516" s="28" t="s">
        <v>690</v>
      </c>
      <c r="D516" s="29"/>
      <c r="E516" s="55">
        <v>1</v>
      </c>
      <c r="F516" s="31">
        <v>1</v>
      </c>
      <c r="G516" s="38"/>
      <c r="H516" s="38"/>
      <c r="I516" s="32"/>
      <c r="J516" s="32"/>
      <c r="K516" s="32"/>
      <c r="L516" s="32"/>
      <c r="M516" s="74"/>
      <c r="N516" s="53"/>
      <c r="O516" s="53"/>
      <c r="P516" s="53"/>
      <c r="Q516" s="53"/>
      <c r="R516" s="53"/>
      <c r="S516" s="53"/>
      <c r="T516" s="53"/>
      <c r="U516" s="56"/>
      <c r="V516" s="28">
        <v>690</v>
      </c>
      <c r="W516" s="28">
        <v>116</v>
      </c>
      <c r="X516" s="28">
        <v>31</v>
      </c>
      <c r="Y516" s="33"/>
      <c r="Z516" s="33"/>
      <c r="AA516" s="34"/>
      <c r="AB516" s="34"/>
      <c r="AC516" s="1"/>
      <c r="AD516" s="35">
        <f t="shared" ref="AD516:AJ516" si="1348">(V516/SUM($V516:$AB516))*100</f>
        <v>82.437275985663078</v>
      </c>
      <c r="AE516" s="35">
        <f t="shared" si="1348"/>
        <v>13.859020310633213</v>
      </c>
      <c r="AF516" s="35">
        <f t="shared" si="1348"/>
        <v>3.7037037037037033</v>
      </c>
      <c r="AG516" s="35">
        <f t="shared" si="1348"/>
        <v>0</v>
      </c>
      <c r="AH516" s="35">
        <f t="shared" si="1348"/>
        <v>0</v>
      </c>
      <c r="AI516" s="35">
        <f t="shared" si="1348"/>
        <v>0</v>
      </c>
      <c r="AJ516" s="35">
        <f t="shared" si="1348"/>
        <v>0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13">
      <c r="A517" s="28" t="s">
        <v>366</v>
      </c>
      <c r="B517" s="62" t="str">
        <f>INDEX([1]Sheet2!$B:$B,MATCH(C517,[1]Sheet2!$A:$A,0))</f>
        <v>E05006262</v>
      </c>
      <c r="C517" s="28" t="s">
        <v>691</v>
      </c>
      <c r="D517" s="29"/>
      <c r="E517" s="55">
        <v>1</v>
      </c>
      <c r="F517" s="38"/>
      <c r="G517" s="38"/>
      <c r="H517" s="38"/>
      <c r="I517" s="32"/>
      <c r="J517" s="32"/>
      <c r="K517" s="31">
        <v>1</v>
      </c>
      <c r="L517" s="32"/>
      <c r="M517" s="74"/>
      <c r="N517" s="50"/>
      <c r="O517" s="50"/>
      <c r="P517" s="50"/>
      <c r="Q517" s="50"/>
      <c r="R517" s="50"/>
      <c r="S517" s="50"/>
      <c r="T517" s="50"/>
      <c r="U517" s="56"/>
      <c r="V517" s="28">
        <v>304</v>
      </c>
      <c r="W517" s="28">
        <v>76</v>
      </c>
      <c r="X517" s="28">
        <v>212</v>
      </c>
      <c r="Y517" s="33"/>
      <c r="Z517" s="33"/>
      <c r="AA517" s="28">
        <v>424</v>
      </c>
      <c r="AB517" s="34"/>
      <c r="AC517" s="1"/>
      <c r="AD517" s="35">
        <f t="shared" ref="AD517:AJ517" si="1349">(V517/SUM($V517:$AB517))*100</f>
        <v>29.921259842519689</v>
      </c>
      <c r="AE517" s="35">
        <f t="shared" si="1349"/>
        <v>7.4803149606299222</v>
      </c>
      <c r="AF517" s="35">
        <f t="shared" si="1349"/>
        <v>20.866141732283463</v>
      </c>
      <c r="AG517" s="35">
        <f t="shared" si="1349"/>
        <v>0</v>
      </c>
      <c r="AH517" s="35">
        <f t="shared" si="1349"/>
        <v>0</v>
      </c>
      <c r="AI517" s="35">
        <f t="shared" si="1349"/>
        <v>41.732283464566926</v>
      </c>
      <c r="AJ517" s="35">
        <f t="shared" si="1349"/>
        <v>0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13">
      <c r="A518" s="28" t="s">
        <v>366</v>
      </c>
      <c r="B518" s="62" t="str">
        <f>INDEX([1]Sheet2!$B:$B,MATCH(C518,[1]Sheet2!$A:$A,0))</f>
        <v>E05006263</v>
      </c>
      <c r="C518" s="28" t="s">
        <v>692</v>
      </c>
      <c r="D518" s="29"/>
      <c r="E518" s="55">
        <v>1</v>
      </c>
      <c r="F518" s="31">
        <v>1</v>
      </c>
      <c r="G518" s="38"/>
      <c r="H518" s="38"/>
      <c r="I518" s="32"/>
      <c r="J518" s="32"/>
      <c r="K518" s="32"/>
      <c r="L518" s="32"/>
      <c r="M518" s="74"/>
      <c r="N518" s="53"/>
      <c r="O518" s="53"/>
      <c r="P518" s="53"/>
      <c r="Q518" s="53"/>
      <c r="R518" s="53"/>
      <c r="S518" s="53"/>
      <c r="T518" s="53"/>
      <c r="U518" s="56"/>
      <c r="V518" s="28">
        <v>643</v>
      </c>
      <c r="W518" s="28">
        <v>98</v>
      </c>
      <c r="X518" s="28">
        <v>123</v>
      </c>
      <c r="Y518" s="33"/>
      <c r="Z518" s="33"/>
      <c r="AA518" s="28">
        <v>476</v>
      </c>
      <c r="AB518" s="34"/>
      <c r="AC518" s="1"/>
      <c r="AD518" s="35">
        <f t="shared" ref="AD518:AJ518" si="1350">(V518/SUM($V518:$AB518))*100</f>
        <v>47.985074626865668</v>
      </c>
      <c r="AE518" s="35">
        <f t="shared" si="1350"/>
        <v>7.3134328358208958</v>
      </c>
      <c r="AF518" s="35">
        <f t="shared" si="1350"/>
        <v>9.1791044776119399</v>
      </c>
      <c r="AG518" s="35">
        <f t="shared" si="1350"/>
        <v>0</v>
      </c>
      <c r="AH518" s="35">
        <f t="shared" si="1350"/>
        <v>0</v>
      </c>
      <c r="AI518" s="35">
        <f t="shared" si="1350"/>
        <v>35.522388059701491</v>
      </c>
      <c r="AJ518" s="35">
        <f t="shared" si="1350"/>
        <v>0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13">
      <c r="A519" s="28" t="s">
        <v>366</v>
      </c>
      <c r="B519" s="62" t="str">
        <f>INDEX([1]Sheet2!$B:$B,MATCH(C519,[1]Sheet2!$A:$A,0))</f>
        <v>E05006264</v>
      </c>
      <c r="C519" s="28" t="s">
        <v>693</v>
      </c>
      <c r="D519" s="29"/>
      <c r="E519" s="55">
        <v>1</v>
      </c>
      <c r="F519" s="31">
        <v>1</v>
      </c>
      <c r="G519" s="38"/>
      <c r="H519" s="38"/>
      <c r="I519" s="32"/>
      <c r="J519" s="32"/>
      <c r="K519" s="32"/>
      <c r="L519" s="32"/>
      <c r="M519" s="74"/>
      <c r="N519" s="50"/>
      <c r="O519" s="50"/>
      <c r="P519" s="50"/>
      <c r="Q519" s="50"/>
      <c r="R519" s="50"/>
      <c r="S519" s="50"/>
      <c r="T519" s="50"/>
      <c r="U519" s="56"/>
      <c r="V519" s="28">
        <v>592</v>
      </c>
      <c r="W519" s="28">
        <v>118</v>
      </c>
      <c r="X519" s="28">
        <v>260</v>
      </c>
      <c r="Y519" s="28">
        <v>48</v>
      </c>
      <c r="Z519" s="28">
        <v>81</v>
      </c>
      <c r="AA519" s="34"/>
      <c r="AB519" s="34"/>
      <c r="AC519" s="1"/>
      <c r="AD519" s="35">
        <f t="shared" ref="AD519:AJ519" si="1351">(V519/SUM($V519:$AB519))*100</f>
        <v>53.86715195632393</v>
      </c>
      <c r="AE519" s="35">
        <f t="shared" si="1351"/>
        <v>10.737033666969973</v>
      </c>
      <c r="AF519" s="35">
        <f t="shared" si="1351"/>
        <v>23.657870791628753</v>
      </c>
      <c r="AG519" s="35">
        <f t="shared" si="1351"/>
        <v>4.3676069153776167</v>
      </c>
      <c r="AH519" s="35">
        <f t="shared" si="1351"/>
        <v>7.3703366696997268</v>
      </c>
      <c r="AI519" s="35">
        <f t="shared" si="1351"/>
        <v>0</v>
      </c>
      <c r="AJ519" s="35">
        <f t="shared" si="1351"/>
        <v>0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13">
      <c r="A520" s="28" t="s">
        <v>366</v>
      </c>
      <c r="B520" s="62" t="e">
        <f>INDEX([1]Sheet2!$B:$B,MATCH(C520,[1]Sheet2!$A:$A,0))</f>
        <v>#N/A</v>
      </c>
      <c r="C520" s="28" t="s">
        <v>694</v>
      </c>
      <c r="D520" s="29"/>
      <c r="E520" s="55">
        <v>1</v>
      </c>
      <c r="F520" s="38"/>
      <c r="G520" s="38"/>
      <c r="H520" s="38"/>
      <c r="I520" s="32"/>
      <c r="J520" s="32"/>
      <c r="K520" s="31">
        <v>1</v>
      </c>
      <c r="L520" s="32"/>
      <c r="M520" s="74"/>
      <c r="N520" s="53"/>
      <c r="O520" s="53"/>
      <c r="P520" s="53"/>
      <c r="Q520" s="53"/>
      <c r="R520" s="53"/>
      <c r="S520" s="53"/>
      <c r="T520" s="53"/>
      <c r="U520" s="56"/>
      <c r="V520" s="28">
        <v>318</v>
      </c>
      <c r="W520" s="28">
        <v>122</v>
      </c>
      <c r="X520" s="28">
        <v>253</v>
      </c>
      <c r="Y520" s="33"/>
      <c r="Z520" s="33"/>
      <c r="AA520" s="28">
        <v>460</v>
      </c>
      <c r="AB520" s="34"/>
      <c r="AC520" s="1"/>
      <c r="AD520" s="35">
        <f t="shared" ref="AD520:AJ520" si="1352">(V520/SUM($V520:$AB520))*100</f>
        <v>27.580225498699047</v>
      </c>
      <c r="AE520" s="35">
        <f t="shared" si="1352"/>
        <v>10.581092801387685</v>
      </c>
      <c r="AF520" s="35">
        <f t="shared" si="1352"/>
        <v>21.942758022549867</v>
      </c>
      <c r="AG520" s="35">
        <f t="shared" si="1352"/>
        <v>0</v>
      </c>
      <c r="AH520" s="35">
        <f t="shared" si="1352"/>
        <v>0</v>
      </c>
      <c r="AI520" s="35">
        <f t="shared" si="1352"/>
        <v>39.895923677363399</v>
      </c>
      <c r="AJ520" s="35">
        <f t="shared" si="1352"/>
        <v>0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13">
      <c r="A521" s="28" t="s">
        <v>366</v>
      </c>
      <c r="B521" s="62" t="str">
        <f>INDEX([1]Sheet2!$B:$B,MATCH(C521,[1]Sheet2!$A:$A,0))</f>
        <v>E05006267</v>
      </c>
      <c r="C521" s="28" t="s">
        <v>695</v>
      </c>
      <c r="D521" s="29"/>
      <c r="E521" s="55">
        <v>1</v>
      </c>
      <c r="F521" s="31">
        <v>1</v>
      </c>
      <c r="G521" s="38"/>
      <c r="H521" s="38"/>
      <c r="I521" s="32"/>
      <c r="J521" s="32"/>
      <c r="K521" s="32"/>
      <c r="L521" s="32"/>
      <c r="M521" s="74"/>
      <c r="N521" s="50"/>
      <c r="O521" s="50"/>
      <c r="P521" s="50"/>
      <c r="Q521" s="50"/>
      <c r="R521" s="50"/>
      <c r="S521" s="50"/>
      <c r="T521" s="50"/>
      <c r="U521" s="56"/>
      <c r="V521" s="28">
        <v>834</v>
      </c>
      <c r="W521" s="28">
        <v>196</v>
      </c>
      <c r="X521" s="28">
        <v>76</v>
      </c>
      <c r="Y521" s="33"/>
      <c r="Z521" s="28">
        <v>44</v>
      </c>
      <c r="AA521" s="34"/>
      <c r="AB521" s="34"/>
      <c r="AC521" s="1"/>
      <c r="AD521" s="35">
        <f t="shared" ref="AD521:AJ521" si="1353">(V521/SUM($V521:$AB521))*100</f>
        <v>72.521739130434781</v>
      </c>
      <c r="AE521" s="35">
        <f t="shared" si="1353"/>
        <v>17.043478260869566</v>
      </c>
      <c r="AF521" s="35">
        <f t="shared" si="1353"/>
        <v>6.6086956521739122</v>
      </c>
      <c r="AG521" s="35">
        <f t="shared" si="1353"/>
        <v>0</v>
      </c>
      <c r="AH521" s="35">
        <f t="shared" si="1353"/>
        <v>3.8260869565217388</v>
      </c>
      <c r="AI521" s="35">
        <f t="shared" si="1353"/>
        <v>0</v>
      </c>
      <c r="AJ521" s="35">
        <f t="shared" si="1353"/>
        <v>0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13">
      <c r="A522" s="28" t="s">
        <v>366</v>
      </c>
      <c r="B522" s="62" t="str">
        <f>INDEX([1]Sheet2!$B:$B,MATCH(C522,[1]Sheet2!$A:$A,0))</f>
        <v>E05006270</v>
      </c>
      <c r="C522" s="28" t="s">
        <v>696</v>
      </c>
      <c r="D522" s="29"/>
      <c r="E522" s="55">
        <v>1</v>
      </c>
      <c r="F522" s="31">
        <v>1</v>
      </c>
      <c r="G522" s="38"/>
      <c r="H522" s="38"/>
      <c r="I522" s="32"/>
      <c r="J522" s="32"/>
      <c r="K522" s="32"/>
      <c r="L522" s="32"/>
      <c r="M522" s="74"/>
      <c r="N522" s="53"/>
      <c r="O522" s="53"/>
      <c r="P522" s="53"/>
      <c r="Q522" s="53"/>
      <c r="R522" s="53"/>
      <c r="S522" s="53"/>
      <c r="T522" s="53"/>
      <c r="U522" s="56"/>
      <c r="V522" s="28">
        <v>941</v>
      </c>
      <c r="W522" s="33"/>
      <c r="X522" s="28">
        <v>366</v>
      </c>
      <c r="Y522" s="33"/>
      <c r="Z522" s="33"/>
      <c r="AA522" s="34"/>
      <c r="AB522" s="34"/>
      <c r="AC522" s="1"/>
      <c r="AD522" s="35">
        <f t="shared" ref="AD522:AJ522" si="1354">(V522/SUM($V522:$AB522))*100</f>
        <v>71.996939556235645</v>
      </c>
      <c r="AE522" s="35">
        <f t="shared" si="1354"/>
        <v>0</v>
      </c>
      <c r="AF522" s="35">
        <f t="shared" si="1354"/>
        <v>28.003060443764344</v>
      </c>
      <c r="AG522" s="35">
        <f t="shared" si="1354"/>
        <v>0</v>
      </c>
      <c r="AH522" s="35">
        <f t="shared" si="1354"/>
        <v>0</v>
      </c>
      <c r="AI522" s="35">
        <f t="shared" si="1354"/>
        <v>0</v>
      </c>
      <c r="AJ522" s="35">
        <f t="shared" si="1354"/>
        <v>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13">
      <c r="A523" s="28" t="s">
        <v>366</v>
      </c>
      <c r="B523" s="62" t="str">
        <f>INDEX([1]Sheet2!$B:$B,MATCH(C523,[1]Sheet2!$A:$A,0))</f>
        <v>E05006271</v>
      </c>
      <c r="C523" s="28" t="s">
        <v>697</v>
      </c>
      <c r="D523" s="29"/>
      <c r="E523" s="55">
        <v>1</v>
      </c>
      <c r="F523" s="31">
        <v>1</v>
      </c>
      <c r="G523" s="38"/>
      <c r="H523" s="38"/>
      <c r="I523" s="32"/>
      <c r="J523" s="32"/>
      <c r="K523" s="32"/>
      <c r="L523" s="32"/>
      <c r="M523" s="74"/>
      <c r="N523" s="50"/>
      <c r="O523" s="50"/>
      <c r="P523" s="50"/>
      <c r="Q523" s="50"/>
      <c r="R523" s="50"/>
      <c r="S523" s="50"/>
      <c r="T523" s="50"/>
      <c r="U523" s="56"/>
      <c r="V523" s="28">
        <v>836</v>
      </c>
      <c r="W523" s="28">
        <v>160</v>
      </c>
      <c r="X523" s="28">
        <v>262</v>
      </c>
      <c r="Y523" s="33"/>
      <c r="Z523" s="33"/>
      <c r="AA523" s="34"/>
      <c r="AB523" s="34"/>
      <c r="AC523" s="1"/>
      <c r="AD523" s="35">
        <f t="shared" ref="AD523:AJ523" si="1355">(V523/SUM($V523:$AB523))*100</f>
        <v>66.454689984101748</v>
      </c>
      <c r="AE523" s="35">
        <f t="shared" si="1355"/>
        <v>12.71860095389507</v>
      </c>
      <c r="AF523" s="35">
        <f t="shared" si="1355"/>
        <v>20.826709062003179</v>
      </c>
      <c r="AG523" s="35">
        <f t="shared" si="1355"/>
        <v>0</v>
      </c>
      <c r="AH523" s="35">
        <f t="shared" si="1355"/>
        <v>0</v>
      </c>
      <c r="AI523" s="35">
        <f t="shared" si="1355"/>
        <v>0</v>
      </c>
      <c r="AJ523" s="35">
        <f t="shared" si="1355"/>
        <v>0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13">
      <c r="A524" s="28" t="s">
        <v>368</v>
      </c>
      <c r="B524" s="62" t="str">
        <f>INDEX([1]Sheet2!$B:$B,MATCH(C524,[1]Sheet2!$A:$A,0))</f>
        <v>E05000285</v>
      </c>
      <c r="C524" s="28" t="s">
        <v>698</v>
      </c>
      <c r="D524" s="29"/>
      <c r="E524" s="55">
        <v>3</v>
      </c>
      <c r="F524" s="31">
        <v>3</v>
      </c>
      <c r="G524" s="31"/>
      <c r="H524" s="31"/>
      <c r="I524" s="32"/>
      <c r="J524" s="32"/>
      <c r="K524" s="32"/>
      <c r="L524" s="32"/>
      <c r="M524" s="10"/>
      <c r="N524" s="31">
        <v>3</v>
      </c>
      <c r="O524" s="31"/>
      <c r="P524" s="31"/>
      <c r="Q524" s="38"/>
      <c r="R524" s="32"/>
      <c r="S524" s="32"/>
      <c r="T524" s="32"/>
      <c r="U524" s="1"/>
      <c r="V524" s="28">
        <v>2296</v>
      </c>
      <c r="W524" s="28">
        <v>1045</v>
      </c>
      <c r="X524" s="28">
        <v>329</v>
      </c>
      <c r="Y524" s="28"/>
      <c r="Z524" s="28">
        <v>311</v>
      </c>
      <c r="AA524" s="28"/>
      <c r="AB524" s="28"/>
      <c r="AC524" s="1"/>
      <c r="AD524" s="35">
        <f t="shared" ref="AD524:AJ524" si="1356">(V524/SUM($V524:$AB524))*100</f>
        <v>57.673951268525492</v>
      </c>
      <c r="AE524" s="35">
        <f t="shared" si="1356"/>
        <v>26.249686008540568</v>
      </c>
      <c r="AF524" s="35">
        <f t="shared" si="1356"/>
        <v>8.2642552122582273</v>
      </c>
      <c r="AG524" s="35">
        <f t="shared" si="1356"/>
        <v>0</v>
      </c>
      <c r="AH524" s="35">
        <f t="shared" si="1356"/>
        <v>7.8121075106757099</v>
      </c>
      <c r="AI524" s="35">
        <f t="shared" si="1356"/>
        <v>0</v>
      </c>
      <c r="AJ524" s="35">
        <f t="shared" si="1356"/>
        <v>0</v>
      </c>
      <c r="AK524" s="1"/>
      <c r="AL524" s="35">
        <f t="shared" ref="AL524:AR524" si="1357">AD524-BE524</f>
        <v>12.066474633011474</v>
      </c>
      <c r="AM524" s="35">
        <f t="shared" si="1357"/>
        <v>-8.4632645922604972</v>
      </c>
      <c r="AN524" s="35">
        <f t="shared" si="1357"/>
        <v>-3.7784684192504514</v>
      </c>
      <c r="AO524" s="35">
        <f t="shared" si="1357"/>
        <v>0</v>
      </c>
      <c r="AP524" s="35">
        <f t="shared" si="1357"/>
        <v>7.8121075106757099</v>
      </c>
      <c r="AQ524" s="35">
        <f t="shared" si="1357"/>
        <v>0</v>
      </c>
      <c r="AR524" s="35">
        <f t="shared" si="1357"/>
        <v>-7.6368491321762351</v>
      </c>
      <c r="AS524" s="1"/>
      <c r="AT524" s="1"/>
      <c r="AU524" s="1"/>
      <c r="AV524" s="1"/>
      <c r="AW524" s="36">
        <v>1708</v>
      </c>
      <c r="AX524" s="36">
        <v>1300</v>
      </c>
      <c r="AY524" s="36">
        <v>451</v>
      </c>
      <c r="AZ524" s="36">
        <v>0</v>
      </c>
      <c r="BA524" s="36">
        <v>0</v>
      </c>
      <c r="BB524" s="36">
        <v>0</v>
      </c>
      <c r="BC524" s="36">
        <v>286</v>
      </c>
      <c r="BD524" s="1"/>
      <c r="BE524" s="35">
        <f t="shared" ref="BE524:BK524" si="1358">(AW524/SUM($AW524:$BC524))*100</f>
        <v>45.607476635514018</v>
      </c>
      <c r="BF524" s="35">
        <f t="shared" si="1358"/>
        <v>34.712950600801065</v>
      </c>
      <c r="BG524" s="35">
        <f t="shared" si="1358"/>
        <v>12.042723631508679</v>
      </c>
      <c r="BH524" s="35">
        <f t="shared" si="1358"/>
        <v>0</v>
      </c>
      <c r="BI524" s="35">
        <f t="shared" si="1358"/>
        <v>0</v>
      </c>
      <c r="BJ524" s="35">
        <f t="shared" si="1358"/>
        <v>0</v>
      </c>
      <c r="BK524" s="35">
        <f t="shared" si="1358"/>
        <v>7.6368491321762351</v>
      </c>
      <c r="BL524" s="1"/>
    </row>
    <row r="525" spans="1:64" ht="13">
      <c r="A525" s="28" t="s">
        <v>368</v>
      </c>
      <c r="B525" s="62" t="str">
        <f>INDEX([1]Sheet2!$B:$B,MATCH(C525,[1]Sheet2!$A:$A,0))</f>
        <v>E05000286</v>
      </c>
      <c r="C525" s="28" t="s">
        <v>699</v>
      </c>
      <c r="D525" s="29"/>
      <c r="E525" s="55">
        <v>3</v>
      </c>
      <c r="F525" s="31">
        <v>3</v>
      </c>
      <c r="G525" s="31"/>
      <c r="H525" s="31"/>
      <c r="I525" s="32"/>
      <c r="J525" s="32"/>
      <c r="K525" s="32"/>
      <c r="L525" s="32"/>
      <c r="M525" s="10"/>
      <c r="N525" s="31">
        <v>3</v>
      </c>
      <c r="O525" s="31"/>
      <c r="P525" s="31"/>
      <c r="Q525" s="38"/>
      <c r="R525" s="32"/>
      <c r="S525" s="32"/>
      <c r="T525" s="32"/>
      <c r="U525" s="1"/>
      <c r="V525" s="28">
        <v>2403</v>
      </c>
      <c r="W525" s="28">
        <v>1154</v>
      </c>
      <c r="X525" s="28">
        <v>521</v>
      </c>
      <c r="Y525" s="28"/>
      <c r="Z525" s="28"/>
      <c r="AA525" s="28"/>
      <c r="AB525" s="28"/>
      <c r="AC525" s="1"/>
      <c r="AD525" s="35">
        <f t="shared" ref="AD525:AJ525" si="1359">(V525/SUM($V525:$AB525))*100</f>
        <v>58.925944090240314</v>
      </c>
      <c r="AE525" s="35">
        <f t="shared" si="1359"/>
        <v>28.298185384992642</v>
      </c>
      <c r="AF525" s="35">
        <f t="shared" si="1359"/>
        <v>12.775870524767043</v>
      </c>
      <c r="AG525" s="35">
        <f t="shared" si="1359"/>
        <v>0</v>
      </c>
      <c r="AH525" s="35">
        <f t="shared" si="1359"/>
        <v>0</v>
      </c>
      <c r="AI525" s="35">
        <f t="shared" si="1359"/>
        <v>0</v>
      </c>
      <c r="AJ525" s="35">
        <f t="shared" si="1359"/>
        <v>0</v>
      </c>
      <c r="AK525" s="1"/>
      <c r="AL525" s="35">
        <f t="shared" ref="AL525:AR525" si="1360">AD525-BE525</f>
        <v>3.7736262094456166</v>
      </c>
      <c r="AM525" s="35">
        <f t="shared" si="1360"/>
        <v>-3.4898940852060356</v>
      </c>
      <c r="AN525" s="35">
        <f t="shared" si="1360"/>
        <v>-0.28373212423957739</v>
      </c>
      <c r="AO525" s="35">
        <f t="shared" si="1360"/>
        <v>0</v>
      </c>
      <c r="AP525" s="35">
        <f t="shared" si="1360"/>
        <v>0</v>
      </c>
      <c r="AQ525" s="35">
        <f t="shared" si="1360"/>
        <v>0</v>
      </c>
      <c r="AR525" s="35">
        <f t="shared" si="1360"/>
        <v>0</v>
      </c>
      <c r="AS525" s="1"/>
      <c r="AT525" s="1"/>
      <c r="AU525" s="1"/>
      <c r="AV525" s="1"/>
      <c r="AW525" s="36">
        <v>2082</v>
      </c>
      <c r="AX525" s="36">
        <v>1200</v>
      </c>
      <c r="AY525" s="36">
        <v>493</v>
      </c>
      <c r="AZ525" s="36">
        <v>0</v>
      </c>
      <c r="BA525" s="36">
        <v>0</v>
      </c>
      <c r="BB525" s="36">
        <v>0</v>
      </c>
      <c r="BC525" s="36">
        <v>0</v>
      </c>
      <c r="BD525" s="1"/>
      <c r="BE525" s="35">
        <f t="shared" ref="BE525:BK525" si="1361">(AW525/SUM($AW525:$BC525))*100</f>
        <v>55.152317880794698</v>
      </c>
      <c r="BF525" s="35">
        <f t="shared" si="1361"/>
        <v>31.788079470198678</v>
      </c>
      <c r="BG525" s="35">
        <f t="shared" si="1361"/>
        <v>13.059602649006621</v>
      </c>
      <c r="BH525" s="35">
        <f t="shared" si="1361"/>
        <v>0</v>
      </c>
      <c r="BI525" s="35">
        <f t="shared" si="1361"/>
        <v>0</v>
      </c>
      <c r="BJ525" s="35">
        <f t="shared" si="1361"/>
        <v>0</v>
      </c>
      <c r="BK525" s="35">
        <f t="shared" si="1361"/>
        <v>0</v>
      </c>
      <c r="BL525" s="1"/>
    </row>
    <row r="526" spans="1:64" ht="13">
      <c r="A526" s="28" t="s">
        <v>368</v>
      </c>
      <c r="B526" s="62" t="str">
        <f>INDEX([1]Sheet2!$B:$B,MATCH(C526,[1]Sheet2!$A:$A,0))</f>
        <v>E05000050</v>
      </c>
      <c r="C526" s="28" t="s">
        <v>77</v>
      </c>
      <c r="D526" s="29"/>
      <c r="E526" s="55">
        <v>3</v>
      </c>
      <c r="F526" s="38"/>
      <c r="G526" s="31">
        <v>3</v>
      </c>
      <c r="H526" s="31"/>
      <c r="I526" s="32"/>
      <c r="J526" s="32"/>
      <c r="K526" s="32"/>
      <c r="L526" s="32"/>
      <c r="M526" s="10"/>
      <c r="N526" s="38"/>
      <c r="O526" s="31">
        <v>3</v>
      </c>
      <c r="P526" s="31"/>
      <c r="Q526" s="38"/>
      <c r="R526" s="32"/>
      <c r="S526" s="32"/>
      <c r="T526" s="32"/>
      <c r="U526" s="1"/>
      <c r="V526" s="28">
        <v>1302</v>
      </c>
      <c r="W526" s="28">
        <v>1891</v>
      </c>
      <c r="X526" s="28">
        <v>270</v>
      </c>
      <c r="Y526" s="28"/>
      <c r="Z526" s="28"/>
      <c r="AA526" s="28"/>
      <c r="AB526" s="28"/>
      <c r="AC526" s="1"/>
      <c r="AD526" s="35">
        <f t="shared" ref="AD526:AJ526" si="1362">(V526/SUM($V526:$AB526))*100</f>
        <v>37.597458850707476</v>
      </c>
      <c r="AE526" s="35">
        <f t="shared" si="1362"/>
        <v>54.605833092694198</v>
      </c>
      <c r="AF526" s="35">
        <f t="shared" si="1362"/>
        <v>7.7967080565983258</v>
      </c>
      <c r="AG526" s="35">
        <f t="shared" si="1362"/>
        <v>0</v>
      </c>
      <c r="AH526" s="35">
        <f t="shared" si="1362"/>
        <v>0</v>
      </c>
      <c r="AI526" s="35">
        <f t="shared" si="1362"/>
        <v>0</v>
      </c>
      <c r="AJ526" s="35">
        <f t="shared" si="1362"/>
        <v>0</v>
      </c>
      <c r="AK526" s="1"/>
      <c r="AL526" s="35">
        <f t="shared" ref="AL526:AR526" si="1363">AD526-BE526</f>
        <v>0.71221294906813171</v>
      </c>
      <c r="AM526" s="35">
        <f t="shared" si="1363"/>
        <v>7.5202228923298975</v>
      </c>
      <c r="AN526" s="35">
        <f t="shared" si="1363"/>
        <v>7.7967080565983258</v>
      </c>
      <c r="AO526" s="35">
        <f t="shared" si="1363"/>
        <v>0</v>
      </c>
      <c r="AP526" s="35">
        <f t="shared" si="1363"/>
        <v>0</v>
      </c>
      <c r="AQ526" s="35">
        <f t="shared" si="1363"/>
        <v>0</v>
      </c>
      <c r="AR526" s="35">
        <f t="shared" si="1363"/>
        <v>-16.029143897996356</v>
      </c>
      <c r="AS526" s="1"/>
      <c r="AT526" s="1"/>
      <c r="AU526" s="1"/>
      <c r="AV526" s="1"/>
      <c r="AW526" s="36">
        <v>1215</v>
      </c>
      <c r="AX526" s="36">
        <v>1551</v>
      </c>
      <c r="AY526" s="36">
        <v>0</v>
      </c>
      <c r="AZ526" s="36">
        <v>0</v>
      </c>
      <c r="BA526" s="36">
        <v>0</v>
      </c>
      <c r="BB526" s="36">
        <v>0</v>
      </c>
      <c r="BC526" s="36">
        <v>528</v>
      </c>
      <c r="BD526" s="1"/>
      <c r="BE526" s="35">
        <f t="shared" ref="BE526:BK526" si="1364">(AW526/SUM($AW526:$BC526))*100</f>
        <v>36.885245901639344</v>
      </c>
      <c r="BF526" s="35">
        <f t="shared" si="1364"/>
        <v>47.0856102003643</v>
      </c>
      <c r="BG526" s="35">
        <f t="shared" si="1364"/>
        <v>0</v>
      </c>
      <c r="BH526" s="35">
        <f t="shared" si="1364"/>
        <v>0</v>
      </c>
      <c r="BI526" s="35">
        <f t="shared" si="1364"/>
        <v>0</v>
      </c>
      <c r="BJ526" s="35">
        <f t="shared" si="1364"/>
        <v>0</v>
      </c>
      <c r="BK526" s="35">
        <f t="shared" si="1364"/>
        <v>16.029143897996356</v>
      </c>
      <c r="BL526" s="1"/>
    </row>
    <row r="527" spans="1:64" ht="13">
      <c r="A527" s="28" t="s">
        <v>368</v>
      </c>
      <c r="B527" s="62" t="str">
        <f>INDEX([1]Sheet2!$B:$B,MATCH(C527,[1]Sheet2!$A:$A,0))</f>
        <v>E05000288</v>
      </c>
      <c r="C527" s="28" t="s">
        <v>700</v>
      </c>
      <c r="D527" s="29"/>
      <c r="E527" s="55">
        <v>3</v>
      </c>
      <c r="F527" s="38"/>
      <c r="G527" s="31">
        <v>3</v>
      </c>
      <c r="H527" s="31"/>
      <c r="I527" s="32"/>
      <c r="J527" s="32"/>
      <c r="K527" s="32"/>
      <c r="L527" s="32"/>
      <c r="M527" s="10"/>
      <c r="N527" s="38"/>
      <c r="O527" s="31">
        <v>3</v>
      </c>
      <c r="P527" s="31"/>
      <c r="Q527" s="38"/>
      <c r="R527" s="32"/>
      <c r="S527" s="32"/>
      <c r="T527" s="32"/>
      <c r="U527" s="1"/>
      <c r="V527" s="28">
        <v>962</v>
      </c>
      <c r="W527" s="28">
        <v>1857</v>
      </c>
      <c r="X527" s="28">
        <v>265</v>
      </c>
      <c r="Y527" s="28"/>
      <c r="Z527" s="28">
        <v>378</v>
      </c>
      <c r="AA527" s="28"/>
      <c r="AB527" s="28"/>
      <c r="AC527" s="1"/>
      <c r="AD527" s="35">
        <f t="shared" ref="AD527:AJ527" si="1365">(V527/SUM($V527:$AB527))*100</f>
        <v>27.78740612362796</v>
      </c>
      <c r="AE527" s="35">
        <f t="shared" si="1365"/>
        <v>53.639514731369154</v>
      </c>
      <c r="AF527" s="35">
        <f t="shared" si="1365"/>
        <v>7.6545349508954361</v>
      </c>
      <c r="AG527" s="35">
        <f t="shared" si="1365"/>
        <v>0</v>
      </c>
      <c r="AH527" s="35">
        <f t="shared" si="1365"/>
        <v>10.918544194107453</v>
      </c>
      <c r="AI527" s="35">
        <f t="shared" si="1365"/>
        <v>0</v>
      </c>
      <c r="AJ527" s="35">
        <f t="shared" si="1365"/>
        <v>0</v>
      </c>
      <c r="AK527" s="1"/>
      <c r="AL527" s="35">
        <f t="shared" ref="AL527:AR527" si="1366">AD527-BE527</f>
        <v>3.7444427526557753</v>
      </c>
      <c r="AM527" s="35">
        <f t="shared" si="1366"/>
        <v>10.896468738529713</v>
      </c>
      <c r="AN527" s="35">
        <f t="shared" si="1366"/>
        <v>0.60413561187037335</v>
      </c>
      <c r="AO527" s="35">
        <f t="shared" si="1366"/>
        <v>-10.795923987882126</v>
      </c>
      <c r="AP527" s="35">
        <f t="shared" si="1366"/>
        <v>0.48064829766019379</v>
      </c>
      <c r="AQ527" s="35">
        <f t="shared" si="1366"/>
        <v>0</v>
      </c>
      <c r="AR527" s="35">
        <f t="shared" si="1366"/>
        <v>-4.9297714128339303</v>
      </c>
      <c r="AS527" s="1"/>
      <c r="AT527" s="1"/>
      <c r="AU527" s="1"/>
      <c r="AV527" s="1"/>
      <c r="AW527" s="36">
        <v>873</v>
      </c>
      <c r="AX527" s="36">
        <v>1552</v>
      </c>
      <c r="AY527" s="36">
        <v>256</v>
      </c>
      <c r="AZ527" s="36">
        <v>392</v>
      </c>
      <c r="BA527" s="36">
        <v>379</v>
      </c>
      <c r="BB527" s="36">
        <v>0</v>
      </c>
      <c r="BC527" s="36">
        <v>179</v>
      </c>
      <c r="BD527" s="1"/>
      <c r="BE527" s="35">
        <f t="shared" ref="BE527:BK527" si="1367">(AW527/SUM($AW527:$BC527))*100</f>
        <v>24.042963370972185</v>
      </c>
      <c r="BF527" s="35">
        <f t="shared" si="1367"/>
        <v>42.743045992839441</v>
      </c>
      <c r="BG527" s="35">
        <f t="shared" si="1367"/>
        <v>7.0503993390250628</v>
      </c>
      <c r="BH527" s="35">
        <f t="shared" si="1367"/>
        <v>10.795923987882126</v>
      </c>
      <c r="BI527" s="35">
        <f t="shared" si="1367"/>
        <v>10.437895896447259</v>
      </c>
      <c r="BJ527" s="35">
        <f t="shared" si="1367"/>
        <v>0</v>
      </c>
      <c r="BK527" s="35">
        <f t="shared" si="1367"/>
        <v>4.9297714128339303</v>
      </c>
      <c r="BL527" s="1"/>
    </row>
    <row r="528" spans="1:64" ht="13">
      <c r="A528" s="28" t="s">
        <v>368</v>
      </c>
      <c r="B528" s="62" t="str">
        <f>INDEX([1]Sheet2!$B:$B,MATCH(C528,[1]Sheet2!$A:$A,0))</f>
        <v>E05000289</v>
      </c>
      <c r="C528" s="28" t="s">
        <v>701</v>
      </c>
      <c r="D528" s="29"/>
      <c r="E528" s="55">
        <v>3</v>
      </c>
      <c r="F528" s="38"/>
      <c r="G528" s="31">
        <v>3</v>
      </c>
      <c r="H528" s="31"/>
      <c r="I528" s="32"/>
      <c r="J528" s="32"/>
      <c r="K528" s="32"/>
      <c r="L528" s="32"/>
      <c r="M528" s="10"/>
      <c r="N528" s="31">
        <v>2</v>
      </c>
      <c r="O528" s="31">
        <v>1</v>
      </c>
      <c r="P528" s="31"/>
      <c r="Q528" s="38"/>
      <c r="R528" s="32"/>
      <c r="S528" s="32"/>
      <c r="T528" s="32"/>
      <c r="U528" s="1"/>
      <c r="V528" s="28">
        <v>1364</v>
      </c>
      <c r="W528" s="28">
        <v>1875</v>
      </c>
      <c r="X528" s="28">
        <v>302</v>
      </c>
      <c r="Y528" s="28"/>
      <c r="Z528" s="28"/>
      <c r="AA528" s="28"/>
      <c r="AB528" s="28"/>
      <c r="AC528" s="1"/>
      <c r="AD528" s="35">
        <f t="shared" ref="AD528:AJ528" si="1368">(V528/SUM($V528:$AB528))*100</f>
        <v>38.520192036147982</v>
      </c>
      <c r="AE528" s="35">
        <f t="shared" si="1368"/>
        <v>52.951143744704886</v>
      </c>
      <c r="AF528" s="35">
        <f t="shared" si="1368"/>
        <v>8.5286642191471334</v>
      </c>
      <c r="AG528" s="35">
        <f t="shared" si="1368"/>
        <v>0</v>
      </c>
      <c r="AH528" s="35">
        <f t="shared" si="1368"/>
        <v>0</v>
      </c>
      <c r="AI528" s="35">
        <f t="shared" si="1368"/>
        <v>0</v>
      </c>
      <c r="AJ528" s="35">
        <f t="shared" si="1368"/>
        <v>0</v>
      </c>
      <c r="AK528" s="1"/>
      <c r="AL528" s="35">
        <f t="shared" ref="AL528:AR528" si="1369">AD528-BE528</f>
        <v>4.0374334154583238</v>
      </c>
      <c r="AM528" s="35">
        <f t="shared" si="1369"/>
        <v>16.86269941725029</v>
      </c>
      <c r="AN528" s="35">
        <f t="shared" si="1369"/>
        <v>1.4741761959831425</v>
      </c>
      <c r="AO528" s="35">
        <f t="shared" si="1369"/>
        <v>-10.002632271650434</v>
      </c>
      <c r="AP528" s="35">
        <f t="shared" si="1369"/>
        <v>0</v>
      </c>
      <c r="AQ528" s="35">
        <f t="shared" si="1369"/>
        <v>-5.8173203474598578</v>
      </c>
      <c r="AR528" s="35">
        <f t="shared" si="1369"/>
        <v>-6.5543564095814686</v>
      </c>
      <c r="AS528" s="1"/>
      <c r="AT528" s="1"/>
      <c r="AU528" s="1"/>
      <c r="AV528" s="1"/>
      <c r="AW528" s="36">
        <v>1310</v>
      </c>
      <c r="AX528" s="36">
        <v>1371</v>
      </c>
      <c r="AY528" s="36">
        <v>268</v>
      </c>
      <c r="AZ528" s="36">
        <v>380</v>
      </c>
      <c r="BA528" s="36">
        <v>0</v>
      </c>
      <c r="BB528" s="36">
        <v>221</v>
      </c>
      <c r="BC528" s="36">
        <v>249</v>
      </c>
      <c r="BD528" s="1"/>
      <c r="BE528" s="35">
        <f t="shared" ref="BE528:BK528" si="1370">(AW528/SUM($AW528:$BC528))*100</f>
        <v>34.482758620689658</v>
      </c>
      <c r="BF528" s="35">
        <f t="shared" si="1370"/>
        <v>36.088444327454596</v>
      </c>
      <c r="BG528" s="35">
        <f t="shared" si="1370"/>
        <v>7.0544880231639908</v>
      </c>
      <c r="BH528" s="35">
        <f t="shared" si="1370"/>
        <v>10.002632271650434</v>
      </c>
      <c r="BI528" s="35">
        <f t="shared" si="1370"/>
        <v>0</v>
      </c>
      <c r="BJ528" s="35">
        <f t="shared" si="1370"/>
        <v>5.8173203474598578</v>
      </c>
      <c r="BK528" s="35">
        <f t="shared" si="1370"/>
        <v>6.5543564095814686</v>
      </c>
      <c r="BL528" s="1"/>
    </row>
    <row r="529" spans="1:64" ht="13">
      <c r="A529" s="28" t="s">
        <v>368</v>
      </c>
      <c r="B529" s="62" t="str">
        <f>INDEX([1]Sheet2!$B:$B,MATCH(C529,[1]Sheet2!$A:$A,0))</f>
        <v>E05000290</v>
      </c>
      <c r="C529" s="28" t="s">
        <v>702</v>
      </c>
      <c r="D529" s="29"/>
      <c r="E529" s="55">
        <v>3</v>
      </c>
      <c r="F529" s="31">
        <v>3</v>
      </c>
      <c r="G529" s="31"/>
      <c r="H529" s="31"/>
      <c r="I529" s="32"/>
      <c r="J529" s="32"/>
      <c r="K529" s="32"/>
      <c r="L529" s="32"/>
      <c r="M529" s="10"/>
      <c r="N529" s="31">
        <v>3</v>
      </c>
      <c r="O529" s="31"/>
      <c r="P529" s="31"/>
      <c r="Q529" s="38"/>
      <c r="R529" s="32"/>
      <c r="S529" s="32"/>
      <c r="T529" s="32"/>
      <c r="U529" s="1"/>
      <c r="V529" s="28">
        <v>1772</v>
      </c>
      <c r="W529" s="28">
        <v>1296</v>
      </c>
      <c r="X529" s="28">
        <v>714</v>
      </c>
      <c r="Y529" s="28"/>
      <c r="Z529" s="28"/>
      <c r="AA529" s="28"/>
      <c r="AB529" s="28"/>
      <c r="AC529" s="1"/>
      <c r="AD529" s="35">
        <f t="shared" ref="AD529:AJ529" si="1371">(V529/SUM($V529:$AB529))*100</f>
        <v>46.853516657852992</v>
      </c>
      <c r="AE529" s="35">
        <f t="shared" si="1371"/>
        <v>34.267583289264941</v>
      </c>
      <c r="AF529" s="35">
        <f t="shared" si="1371"/>
        <v>18.878900052882074</v>
      </c>
      <c r="AG529" s="35">
        <f t="shared" si="1371"/>
        <v>0</v>
      </c>
      <c r="AH529" s="35">
        <f t="shared" si="1371"/>
        <v>0</v>
      </c>
      <c r="AI529" s="35">
        <f t="shared" si="1371"/>
        <v>0</v>
      </c>
      <c r="AJ529" s="35">
        <f t="shared" si="1371"/>
        <v>0</v>
      </c>
      <c r="AK529" s="1"/>
      <c r="AL529" s="35">
        <f t="shared" ref="AL529:AR529" si="1372">AD529-BE529</f>
        <v>5.3691632931340791</v>
      </c>
      <c r="AM529" s="35">
        <f t="shared" si="1372"/>
        <v>6.0205603039423181</v>
      </c>
      <c r="AN529" s="35">
        <f t="shared" si="1372"/>
        <v>-7.0142043503303348</v>
      </c>
      <c r="AO529" s="35">
        <f t="shared" si="1372"/>
        <v>0</v>
      </c>
      <c r="AP529" s="35">
        <f t="shared" si="1372"/>
        <v>0</v>
      </c>
      <c r="AQ529" s="35">
        <f t="shared" si="1372"/>
        <v>0</v>
      </c>
      <c r="AR529" s="35">
        <f t="shared" si="1372"/>
        <v>-4.3755192467460535</v>
      </c>
      <c r="AS529" s="1"/>
      <c r="AT529" s="1"/>
      <c r="AU529" s="1"/>
      <c r="AV529" s="1"/>
      <c r="AW529" s="36">
        <v>1498</v>
      </c>
      <c r="AX529" s="36">
        <v>1020</v>
      </c>
      <c r="AY529" s="36">
        <v>935</v>
      </c>
      <c r="AZ529" s="36">
        <v>0</v>
      </c>
      <c r="BA529" s="36">
        <v>0</v>
      </c>
      <c r="BB529" s="36">
        <v>0</v>
      </c>
      <c r="BC529" s="36">
        <v>158</v>
      </c>
      <c r="BD529" s="1"/>
      <c r="BE529" s="35">
        <f t="shared" ref="BE529:BK529" si="1373">(AW529/SUM($AW529:$BC529))*100</f>
        <v>41.484353364718913</v>
      </c>
      <c r="BF529" s="35">
        <f t="shared" si="1373"/>
        <v>28.247022985322623</v>
      </c>
      <c r="BG529" s="35">
        <f t="shared" si="1373"/>
        <v>25.893104403212408</v>
      </c>
      <c r="BH529" s="35">
        <f t="shared" si="1373"/>
        <v>0</v>
      </c>
      <c r="BI529" s="35">
        <f t="shared" si="1373"/>
        <v>0</v>
      </c>
      <c r="BJ529" s="35">
        <f t="shared" si="1373"/>
        <v>0</v>
      </c>
      <c r="BK529" s="35">
        <f t="shared" si="1373"/>
        <v>4.3755192467460535</v>
      </c>
      <c r="BL529" s="1"/>
    </row>
    <row r="530" spans="1:64" ht="13">
      <c r="A530" s="28" t="s">
        <v>368</v>
      </c>
      <c r="B530" s="62" t="str">
        <f>INDEX([1]Sheet2!$B:$B,MATCH(C530,[1]Sheet2!$A:$A,0))</f>
        <v>E05000291</v>
      </c>
      <c r="C530" s="28" t="s">
        <v>703</v>
      </c>
      <c r="D530" s="29"/>
      <c r="E530" s="55">
        <v>3</v>
      </c>
      <c r="F530" s="31">
        <v>3</v>
      </c>
      <c r="G530" s="31"/>
      <c r="H530" s="31"/>
      <c r="I530" s="32"/>
      <c r="J530" s="32"/>
      <c r="K530" s="32"/>
      <c r="L530" s="32"/>
      <c r="M530" s="10"/>
      <c r="N530" s="31">
        <v>3</v>
      </c>
      <c r="O530" s="31"/>
      <c r="P530" s="31"/>
      <c r="Q530" s="38"/>
      <c r="R530" s="32"/>
      <c r="S530" s="32"/>
      <c r="T530" s="32"/>
      <c r="U530" s="1"/>
      <c r="V530" s="28">
        <v>2136</v>
      </c>
      <c r="W530" s="28">
        <v>978</v>
      </c>
      <c r="X530" s="28">
        <v>346</v>
      </c>
      <c r="Y530" s="28"/>
      <c r="Z530" s="28"/>
      <c r="AA530" s="28"/>
      <c r="AB530" s="28"/>
      <c r="AC530" s="1"/>
      <c r="AD530" s="35">
        <f t="shared" ref="AD530:AJ530" si="1374">(V530/SUM($V530:$AB530))*100</f>
        <v>61.734104046242777</v>
      </c>
      <c r="AE530" s="35">
        <f t="shared" si="1374"/>
        <v>28.265895953757227</v>
      </c>
      <c r="AF530" s="35">
        <f t="shared" si="1374"/>
        <v>10</v>
      </c>
      <c r="AG530" s="35">
        <f t="shared" si="1374"/>
        <v>0</v>
      </c>
      <c r="AH530" s="35">
        <f t="shared" si="1374"/>
        <v>0</v>
      </c>
      <c r="AI530" s="35">
        <f t="shared" si="1374"/>
        <v>0</v>
      </c>
      <c r="AJ530" s="35">
        <f t="shared" si="1374"/>
        <v>0</v>
      </c>
      <c r="AK530" s="1"/>
      <c r="AL530" s="35">
        <f t="shared" ref="AL530:AR530" si="1375">AD530-BE530</f>
        <v>11.534702251626626</v>
      </c>
      <c r="AM530" s="35">
        <f t="shared" si="1375"/>
        <v>5.6088670404970067</v>
      </c>
      <c r="AN530" s="35">
        <f t="shared" si="1375"/>
        <v>1.99900299102692</v>
      </c>
      <c r="AO530" s="35">
        <f t="shared" si="1375"/>
        <v>-15.179461615154535</v>
      </c>
      <c r="AP530" s="35">
        <f t="shared" si="1375"/>
        <v>0</v>
      </c>
      <c r="AQ530" s="35">
        <f t="shared" si="1375"/>
        <v>0</v>
      </c>
      <c r="AR530" s="35">
        <f t="shared" si="1375"/>
        <v>-3.9631106679960122</v>
      </c>
      <c r="AS530" s="1"/>
      <c r="AT530" s="1"/>
      <c r="AU530" s="1"/>
      <c r="AV530" s="1"/>
      <c r="AW530" s="36">
        <v>2014</v>
      </c>
      <c r="AX530" s="36">
        <v>909</v>
      </c>
      <c r="AY530" s="36">
        <v>321</v>
      </c>
      <c r="AZ530" s="36">
        <v>609</v>
      </c>
      <c r="BA530" s="36">
        <v>0</v>
      </c>
      <c r="BB530" s="36">
        <v>0</v>
      </c>
      <c r="BC530" s="36">
        <v>159</v>
      </c>
      <c r="BD530" s="1"/>
      <c r="BE530" s="35">
        <f t="shared" ref="BE530:BK530" si="1376">(AW530/SUM($AW530:$BC530))*100</f>
        <v>50.199401794616151</v>
      </c>
      <c r="BF530" s="35">
        <f t="shared" si="1376"/>
        <v>22.65702891326022</v>
      </c>
      <c r="BG530" s="35">
        <f t="shared" si="1376"/>
        <v>8.00099700897308</v>
      </c>
      <c r="BH530" s="35">
        <f t="shared" si="1376"/>
        <v>15.179461615154535</v>
      </c>
      <c r="BI530" s="35">
        <f t="shared" si="1376"/>
        <v>0</v>
      </c>
      <c r="BJ530" s="35">
        <f t="shared" si="1376"/>
        <v>0</v>
      </c>
      <c r="BK530" s="35">
        <f t="shared" si="1376"/>
        <v>3.9631106679960122</v>
      </c>
      <c r="BL530" s="1"/>
    </row>
    <row r="531" spans="1:64" ht="13">
      <c r="A531" s="28" t="s">
        <v>368</v>
      </c>
      <c r="B531" s="62" t="str">
        <f>INDEX([1]Sheet2!$B:$B,MATCH(C531,[1]Sheet2!$A:$A,0))</f>
        <v>E05000292</v>
      </c>
      <c r="C531" s="28" t="s">
        <v>704</v>
      </c>
      <c r="D531" s="29"/>
      <c r="E531" s="55">
        <v>3</v>
      </c>
      <c r="F531" s="31">
        <v>3</v>
      </c>
      <c r="G531" s="31"/>
      <c r="H531" s="31"/>
      <c r="I531" s="32"/>
      <c r="J531" s="32"/>
      <c r="K531" s="32"/>
      <c r="L531" s="32"/>
      <c r="M531" s="10"/>
      <c r="N531" s="31">
        <v>1</v>
      </c>
      <c r="O531" s="31"/>
      <c r="P531" s="31"/>
      <c r="Q531" s="38"/>
      <c r="R531" s="32"/>
      <c r="S531" s="31">
        <v>2</v>
      </c>
      <c r="T531" s="32"/>
      <c r="U531" s="1"/>
      <c r="V531" s="28">
        <v>1877</v>
      </c>
      <c r="W531" s="28">
        <v>1597</v>
      </c>
      <c r="X531" s="28">
        <v>440</v>
      </c>
      <c r="Y531" s="28"/>
      <c r="Z531" s="28"/>
      <c r="AA531" s="28"/>
      <c r="AB531" s="28"/>
      <c r="AC531" s="1"/>
      <c r="AD531" s="35">
        <f t="shared" ref="AD531:AJ531" si="1377">(V531/SUM($V531:$AB531))*100</f>
        <v>47.956055186509964</v>
      </c>
      <c r="AE531" s="35">
        <f t="shared" si="1377"/>
        <v>40.802248339294842</v>
      </c>
      <c r="AF531" s="35">
        <f t="shared" si="1377"/>
        <v>11.241696474195196</v>
      </c>
      <c r="AG531" s="35">
        <f t="shared" si="1377"/>
        <v>0</v>
      </c>
      <c r="AH531" s="35">
        <f t="shared" si="1377"/>
        <v>0</v>
      </c>
      <c r="AI531" s="35">
        <f t="shared" si="1377"/>
        <v>0</v>
      </c>
      <c r="AJ531" s="35">
        <f t="shared" si="1377"/>
        <v>0</v>
      </c>
      <c r="AK531" s="1"/>
      <c r="AL531" s="35">
        <f t="shared" ref="AL531:AR531" si="1378">AD531-BE531</f>
        <v>28.037422151522168</v>
      </c>
      <c r="AM531" s="35">
        <f t="shared" si="1378"/>
        <v>28.174095369400618</v>
      </c>
      <c r="AN531" s="35">
        <f t="shared" si="1378"/>
        <v>7.4499959046264408</v>
      </c>
      <c r="AO531" s="35">
        <f t="shared" si="1378"/>
        <v>-6.1838893409275837</v>
      </c>
      <c r="AP531" s="35">
        <f t="shared" si="1378"/>
        <v>0</v>
      </c>
      <c r="AQ531" s="35">
        <f t="shared" si="1378"/>
        <v>-55.378356387306752</v>
      </c>
      <c r="AR531" s="35">
        <f t="shared" si="1378"/>
        <v>-2.09926769731489</v>
      </c>
      <c r="AS531" s="1"/>
      <c r="AT531" s="1"/>
      <c r="AU531" s="1"/>
      <c r="AV531" s="1"/>
      <c r="AW531" s="36">
        <v>1224</v>
      </c>
      <c r="AX531" s="36">
        <v>776</v>
      </c>
      <c r="AY531" s="36">
        <v>233</v>
      </c>
      <c r="AZ531" s="36">
        <v>380</v>
      </c>
      <c r="BA531" s="36">
        <v>0</v>
      </c>
      <c r="BB531" s="36">
        <v>3403</v>
      </c>
      <c r="BC531" s="36">
        <v>129</v>
      </c>
      <c r="BD531" s="1"/>
      <c r="BE531" s="35">
        <f t="shared" ref="BE531:BK531" si="1379">(AW531/SUM($AW531:$BC531))*100</f>
        <v>19.918633034987796</v>
      </c>
      <c r="BF531" s="35">
        <f t="shared" si="1379"/>
        <v>12.628152969894224</v>
      </c>
      <c r="BG531" s="35">
        <f t="shared" si="1379"/>
        <v>3.7917005695687553</v>
      </c>
      <c r="BH531" s="35">
        <f t="shared" si="1379"/>
        <v>6.1838893409275837</v>
      </c>
      <c r="BI531" s="35">
        <f t="shared" si="1379"/>
        <v>0</v>
      </c>
      <c r="BJ531" s="35">
        <f t="shared" si="1379"/>
        <v>55.378356387306752</v>
      </c>
      <c r="BK531" s="35">
        <f t="shared" si="1379"/>
        <v>2.09926769731489</v>
      </c>
      <c r="BL531" s="1"/>
    </row>
    <row r="532" spans="1:64" ht="13">
      <c r="A532" s="28" t="s">
        <v>368</v>
      </c>
      <c r="B532" s="62" t="str">
        <f>INDEX([1]Sheet2!$B:$B,MATCH(C532,[1]Sheet2!$A:$A,0))</f>
        <v>E05000293</v>
      </c>
      <c r="C532" s="28" t="s">
        <v>705</v>
      </c>
      <c r="D532" s="29"/>
      <c r="E532" s="55">
        <v>3</v>
      </c>
      <c r="F532" s="38"/>
      <c r="G532" s="31">
        <v>3</v>
      </c>
      <c r="H532" s="31"/>
      <c r="I532" s="32"/>
      <c r="J532" s="32"/>
      <c r="K532" s="32"/>
      <c r="L532" s="32"/>
      <c r="M532" s="10"/>
      <c r="N532" s="38"/>
      <c r="O532" s="31">
        <v>3</v>
      </c>
      <c r="P532" s="31"/>
      <c r="Q532" s="38"/>
      <c r="R532" s="32"/>
      <c r="S532" s="32"/>
      <c r="T532" s="32"/>
      <c r="U532" s="1"/>
      <c r="V532" s="28">
        <v>974</v>
      </c>
      <c r="W532" s="28">
        <v>2066</v>
      </c>
      <c r="X532" s="28">
        <v>414</v>
      </c>
      <c r="Y532" s="28"/>
      <c r="Z532" s="28"/>
      <c r="AA532" s="28"/>
      <c r="AB532" s="28"/>
      <c r="AC532" s="1"/>
      <c r="AD532" s="35">
        <f t="shared" ref="AD532:AJ532" si="1380">(V532/SUM($V532:$AB532))*100</f>
        <v>28.199189345686161</v>
      </c>
      <c r="AE532" s="35">
        <f t="shared" si="1380"/>
        <v>59.814707585408222</v>
      </c>
      <c r="AF532" s="35">
        <f t="shared" si="1380"/>
        <v>11.986103068905617</v>
      </c>
      <c r="AG532" s="35">
        <f t="shared" si="1380"/>
        <v>0</v>
      </c>
      <c r="AH532" s="35">
        <f t="shared" si="1380"/>
        <v>0</v>
      </c>
      <c r="AI532" s="35">
        <f t="shared" si="1380"/>
        <v>0</v>
      </c>
      <c r="AJ532" s="35">
        <f t="shared" si="1380"/>
        <v>0</v>
      </c>
      <c r="AK532" s="1"/>
      <c r="AL532" s="35">
        <f t="shared" ref="AL532:AR532" si="1381">AD532-BE532</f>
        <v>-0.49253997762210844</v>
      </c>
      <c r="AM532" s="35">
        <f t="shared" si="1381"/>
        <v>11.63425645758867</v>
      </c>
      <c r="AN532" s="35">
        <f t="shared" si="1381"/>
        <v>1.1289602117627595</v>
      </c>
      <c r="AO532" s="35">
        <f t="shared" si="1381"/>
        <v>0</v>
      </c>
      <c r="AP532" s="35">
        <f t="shared" si="1381"/>
        <v>0</v>
      </c>
      <c r="AQ532" s="35">
        <f t="shared" si="1381"/>
        <v>0</v>
      </c>
      <c r="AR532" s="35">
        <f t="shared" si="1381"/>
        <v>-12.270676691729324</v>
      </c>
      <c r="AS532" s="1"/>
      <c r="AT532" s="1"/>
      <c r="AU532" s="1"/>
      <c r="AV532" s="1"/>
      <c r="AW532" s="36">
        <v>954</v>
      </c>
      <c r="AX532" s="36">
        <v>1602</v>
      </c>
      <c r="AY532" s="36">
        <v>361</v>
      </c>
      <c r="AZ532" s="36">
        <v>0</v>
      </c>
      <c r="BA532" s="36">
        <v>0</v>
      </c>
      <c r="BB532" s="36">
        <v>0</v>
      </c>
      <c r="BC532" s="36">
        <v>408</v>
      </c>
      <c r="BD532" s="1"/>
      <c r="BE532" s="35">
        <f t="shared" ref="BE532:BK532" si="1382">(AW532/SUM($AW532:$BC532))*100</f>
        <v>28.69172932330827</v>
      </c>
      <c r="BF532" s="35">
        <f t="shared" si="1382"/>
        <v>48.180451127819552</v>
      </c>
      <c r="BG532" s="35">
        <f t="shared" si="1382"/>
        <v>10.857142857142858</v>
      </c>
      <c r="BH532" s="35">
        <f t="shared" si="1382"/>
        <v>0</v>
      </c>
      <c r="BI532" s="35">
        <f t="shared" si="1382"/>
        <v>0</v>
      </c>
      <c r="BJ532" s="35">
        <f t="shared" si="1382"/>
        <v>0</v>
      </c>
      <c r="BK532" s="35">
        <f t="shared" si="1382"/>
        <v>12.270676691729324</v>
      </c>
      <c r="BL532" s="1"/>
    </row>
    <row r="533" spans="1:64" ht="13">
      <c r="A533" s="28" t="s">
        <v>368</v>
      </c>
      <c r="B533" s="62" t="str">
        <f>INDEX([1]Sheet2!$B:$B,MATCH(C533,[1]Sheet2!$A:$A,0))</f>
        <v>E05000294</v>
      </c>
      <c r="C533" s="28" t="s">
        <v>706</v>
      </c>
      <c r="D533" s="29"/>
      <c r="E533" s="55">
        <v>3</v>
      </c>
      <c r="F533" s="31">
        <v>2</v>
      </c>
      <c r="G533" s="31">
        <v>1</v>
      </c>
      <c r="H533" s="31"/>
      <c r="I533" s="32"/>
      <c r="J533" s="32"/>
      <c r="K533" s="32"/>
      <c r="L533" s="32"/>
      <c r="M533" s="10"/>
      <c r="N533" s="38"/>
      <c r="O533" s="31">
        <v>3</v>
      </c>
      <c r="P533" s="31"/>
      <c r="Q533" s="38"/>
      <c r="R533" s="32"/>
      <c r="S533" s="32"/>
      <c r="T533" s="32"/>
      <c r="U533" s="1"/>
      <c r="V533" s="28">
        <v>1964</v>
      </c>
      <c r="W533" s="28">
        <v>1791</v>
      </c>
      <c r="X533" s="28"/>
      <c r="Y533" s="28"/>
      <c r="Z533" s="28"/>
      <c r="AA533" s="28"/>
      <c r="AB533" s="28"/>
      <c r="AC533" s="1"/>
      <c r="AD533" s="35">
        <f t="shared" ref="AD533:AJ533" si="1383">(V533/SUM($V533:$AB533))*100</f>
        <v>52.303595206391471</v>
      </c>
      <c r="AE533" s="35">
        <f t="shared" si="1383"/>
        <v>47.696404793608522</v>
      </c>
      <c r="AF533" s="35">
        <f t="shared" si="1383"/>
        <v>0</v>
      </c>
      <c r="AG533" s="35">
        <f t="shared" si="1383"/>
        <v>0</v>
      </c>
      <c r="AH533" s="35">
        <f t="shared" si="1383"/>
        <v>0</v>
      </c>
      <c r="AI533" s="35">
        <f t="shared" si="1383"/>
        <v>0</v>
      </c>
      <c r="AJ533" s="35">
        <f t="shared" si="1383"/>
        <v>0</v>
      </c>
      <c r="AK533" s="1"/>
      <c r="AL533" s="35">
        <f t="shared" ref="AL533:AR533" si="1384">AD533-BE533</f>
        <v>19.487963943866419</v>
      </c>
      <c r="AM533" s="35">
        <f t="shared" si="1384"/>
        <v>5.236484953929164</v>
      </c>
      <c r="AN533" s="35">
        <f t="shared" si="1384"/>
        <v>0</v>
      </c>
      <c r="AO533" s="35">
        <f t="shared" si="1384"/>
        <v>-11.347695390781563</v>
      </c>
      <c r="AP533" s="35">
        <f t="shared" si="1384"/>
        <v>0</v>
      </c>
      <c r="AQ533" s="35">
        <f t="shared" si="1384"/>
        <v>0</v>
      </c>
      <c r="AR533" s="35">
        <f t="shared" si="1384"/>
        <v>-13.376753507014028</v>
      </c>
      <c r="AS533" s="1"/>
      <c r="AT533" s="1"/>
      <c r="AU533" s="1"/>
      <c r="AV533" s="1"/>
      <c r="AW533" s="36">
        <v>1310</v>
      </c>
      <c r="AX533" s="36">
        <v>1695</v>
      </c>
      <c r="AY533" s="36">
        <v>0</v>
      </c>
      <c r="AZ533" s="36">
        <v>453</v>
      </c>
      <c r="BA533" s="36">
        <v>0</v>
      </c>
      <c r="BB533" s="36">
        <v>0</v>
      </c>
      <c r="BC533" s="36">
        <v>534</v>
      </c>
      <c r="BD533" s="1"/>
      <c r="BE533" s="35">
        <f t="shared" ref="BE533:BK533" si="1385">(AW533/SUM($AW533:$BC533))*100</f>
        <v>32.815631262525052</v>
      </c>
      <c r="BF533" s="35">
        <f t="shared" si="1385"/>
        <v>42.459919839679358</v>
      </c>
      <c r="BG533" s="35">
        <f t="shared" si="1385"/>
        <v>0</v>
      </c>
      <c r="BH533" s="35">
        <f t="shared" si="1385"/>
        <v>11.347695390781563</v>
      </c>
      <c r="BI533" s="35">
        <f t="shared" si="1385"/>
        <v>0</v>
      </c>
      <c r="BJ533" s="35">
        <f t="shared" si="1385"/>
        <v>0</v>
      </c>
      <c r="BK533" s="35">
        <f t="shared" si="1385"/>
        <v>13.376753507014028</v>
      </c>
      <c r="BL533" s="1"/>
    </row>
    <row r="534" spans="1:64" ht="13">
      <c r="A534" s="28" t="s">
        <v>368</v>
      </c>
      <c r="B534" s="62" t="str">
        <f>INDEX([1]Sheet2!$B:$B,MATCH(C534,[1]Sheet2!$A:$A,0))</f>
        <v>E05000295</v>
      </c>
      <c r="C534" s="28" t="s">
        <v>707</v>
      </c>
      <c r="D534" s="29"/>
      <c r="E534" s="55">
        <v>3</v>
      </c>
      <c r="F534" s="31">
        <v>2</v>
      </c>
      <c r="G534" s="31">
        <v>1</v>
      </c>
      <c r="H534" s="31"/>
      <c r="I534" s="32"/>
      <c r="J534" s="32"/>
      <c r="K534" s="32"/>
      <c r="L534" s="32"/>
      <c r="M534" s="10"/>
      <c r="N534" s="31">
        <v>2</v>
      </c>
      <c r="O534" s="31">
        <v>1</v>
      </c>
      <c r="P534" s="31"/>
      <c r="Q534" s="38"/>
      <c r="R534" s="32"/>
      <c r="S534" s="32"/>
      <c r="T534" s="32"/>
      <c r="U534" s="1"/>
      <c r="V534" s="28">
        <v>1967</v>
      </c>
      <c r="W534" s="28">
        <v>1967</v>
      </c>
      <c r="X534" s="28">
        <v>232</v>
      </c>
      <c r="Y534" s="28"/>
      <c r="Z534" s="28"/>
      <c r="AA534" s="28"/>
      <c r="AB534" s="28"/>
      <c r="AC534" s="1"/>
      <c r="AD534" s="35">
        <f t="shared" ref="AD534:AJ534" si="1386">(V534/SUM($V534:$AB534))*100</f>
        <v>47.21555448871819</v>
      </c>
      <c r="AE534" s="35">
        <f t="shared" si="1386"/>
        <v>47.21555448871819</v>
      </c>
      <c r="AF534" s="35">
        <f t="shared" si="1386"/>
        <v>5.5688910225636103</v>
      </c>
      <c r="AG534" s="35">
        <f t="shared" si="1386"/>
        <v>0</v>
      </c>
      <c r="AH534" s="35">
        <f t="shared" si="1386"/>
        <v>0</v>
      </c>
      <c r="AI534" s="35">
        <f t="shared" si="1386"/>
        <v>0</v>
      </c>
      <c r="AJ534" s="35">
        <f t="shared" si="1386"/>
        <v>0</v>
      </c>
      <c r="AK534" s="1"/>
      <c r="AL534" s="35">
        <f t="shared" ref="AL534:AR534" si="1387">AD534-BE534</f>
        <v>3.9736976023370687</v>
      </c>
      <c r="AM534" s="35">
        <f t="shared" si="1387"/>
        <v>4.1788784179308109</v>
      </c>
      <c r="AN534" s="35">
        <f t="shared" si="1387"/>
        <v>-0.86865706669004439</v>
      </c>
      <c r="AO534" s="35">
        <f t="shared" si="1387"/>
        <v>0</v>
      </c>
      <c r="AP534" s="35">
        <f t="shared" si="1387"/>
        <v>0</v>
      </c>
      <c r="AQ534" s="35">
        <f t="shared" si="1387"/>
        <v>0</v>
      </c>
      <c r="AR534" s="35">
        <f t="shared" si="1387"/>
        <v>-7.2839189535778406</v>
      </c>
      <c r="AS534" s="1"/>
      <c r="AT534" s="1"/>
      <c r="AU534" s="1"/>
      <c r="AV534" s="1"/>
      <c r="AW534" s="36">
        <v>1686</v>
      </c>
      <c r="AX534" s="36">
        <v>1678</v>
      </c>
      <c r="AY534" s="36">
        <v>251</v>
      </c>
      <c r="AZ534" s="36">
        <v>0</v>
      </c>
      <c r="BA534" s="36">
        <v>0</v>
      </c>
      <c r="BB534" s="36">
        <v>0</v>
      </c>
      <c r="BC534" s="36">
        <v>284</v>
      </c>
      <c r="BD534" s="1"/>
      <c r="BE534" s="35">
        <f t="shared" ref="BE534:BK534" si="1388">(AW534/SUM($AW534:$BC534))*100</f>
        <v>43.241856886381122</v>
      </c>
      <c r="BF534" s="35">
        <f t="shared" si="1388"/>
        <v>43.036676070787379</v>
      </c>
      <c r="BG534" s="35">
        <f t="shared" si="1388"/>
        <v>6.4375480892536547</v>
      </c>
      <c r="BH534" s="35">
        <f t="shared" si="1388"/>
        <v>0</v>
      </c>
      <c r="BI534" s="35">
        <f t="shared" si="1388"/>
        <v>0</v>
      </c>
      <c r="BJ534" s="35">
        <f t="shared" si="1388"/>
        <v>0</v>
      </c>
      <c r="BK534" s="35">
        <f t="shared" si="1388"/>
        <v>7.2839189535778406</v>
      </c>
      <c r="BL534" s="1"/>
    </row>
    <row r="535" spans="1:64" ht="13">
      <c r="A535" s="28" t="s">
        <v>368</v>
      </c>
      <c r="B535" s="62" t="str">
        <f>INDEX([1]Sheet2!$B:$B,MATCH(C535,[1]Sheet2!$A:$A,0))</f>
        <v>E05000296</v>
      </c>
      <c r="C535" s="28" t="s">
        <v>708</v>
      </c>
      <c r="D535" s="29"/>
      <c r="E535" s="55">
        <v>3</v>
      </c>
      <c r="F535" s="38"/>
      <c r="G535" s="31">
        <v>3</v>
      </c>
      <c r="H535" s="31"/>
      <c r="I535" s="32"/>
      <c r="J535" s="32"/>
      <c r="K535" s="32"/>
      <c r="L535" s="32"/>
      <c r="M535" s="10"/>
      <c r="N535" s="38"/>
      <c r="O535" s="31">
        <v>3</v>
      </c>
      <c r="P535" s="31"/>
      <c r="Q535" s="38"/>
      <c r="R535" s="32"/>
      <c r="S535" s="32"/>
      <c r="T535" s="32"/>
      <c r="U535" s="1"/>
      <c r="V535" s="28">
        <v>938</v>
      </c>
      <c r="W535" s="28">
        <v>2059</v>
      </c>
      <c r="X535" s="28"/>
      <c r="Y535" s="28"/>
      <c r="Z535" s="28">
        <v>517</v>
      </c>
      <c r="AA535" s="28"/>
      <c r="AB535" s="28"/>
      <c r="AC535" s="1"/>
      <c r="AD535" s="35">
        <f t="shared" ref="AD535:AJ535" si="1389">(V535/SUM($V535:$AB535))*100</f>
        <v>26.693227091633464</v>
      </c>
      <c r="AE535" s="35">
        <f t="shared" si="1389"/>
        <v>58.594194649971541</v>
      </c>
      <c r="AF535" s="35">
        <f t="shared" si="1389"/>
        <v>0</v>
      </c>
      <c r="AG535" s="35">
        <f t="shared" si="1389"/>
        <v>0</v>
      </c>
      <c r="AH535" s="35">
        <f t="shared" si="1389"/>
        <v>14.712578258394993</v>
      </c>
      <c r="AI535" s="35">
        <f t="shared" si="1389"/>
        <v>0</v>
      </c>
      <c r="AJ535" s="35">
        <f t="shared" si="1389"/>
        <v>0</v>
      </c>
      <c r="AK535" s="1"/>
      <c r="AL535" s="35">
        <f t="shared" ref="AL535:AR535" si="1390">AD535-BE535</f>
        <v>1.0265604249667994</v>
      </c>
      <c r="AM535" s="35">
        <f t="shared" si="1390"/>
        <v>12.816416872193763</v>
      </c>
      <c r="AN535" s="35">
        <f t="shared" si="1390"/>
        <v>0</v>
      </c>
      <c r="AO535" s="35">
        <f t="shared" si="1390"/>
        <v>0</v>
      </c>
      <c r="AP535" s="35">
        <f t="shared" si="1390"/>
        <v>2.4348004806172145</v>
      </c>
      <c r="AQ535" s="35">
        <f t="shared" si="1390"/>
        <v>-4.0277777777777777</v>
      </c>
      <c r="AR535" s="35">
        <f t="shared" si="1390"/>
        <v>-12.25</v>
      </c>
      <c r="AS535" s="1"/>
      <c r="AT535" s="1"/>
      <c r="AU535" s="1"/>
      <c r="AV535" s="1"/>
      <c r="AW535" s="36">
        <v>924</v>
      </c>
      <c r="AX535" s="36">
        <v>1648</v>
      </c>
      <c r="AY535" s="36">
        <v>0</v>
      </c>
      <c r="AZ535" s="36">
        <v>0</v>
      </c>
      <c r="BA535" s="36">
        <v>442</v>
      </c>
      <c r="BB535" s="36">
        <v>145</v>
      </c>
      <c r="BC535" s="36">
        <v>441</v>
      </c>
      <c r="BD535" s="1"/>
      <c r="BE535" s="35">
        <f t="shared" ref="BE535:BK535" si="1391">(AW535/SUM($AW535:$BC535))*100</f>
        <v>25.666666666666664</v>
      </c>
      <c r="BF535" s="35">
        <f t="shared" si="1391"/>
        <v>45.777777777777779</v>
      </c>
      <c r="BG535" s="35">
        <f t="shared" si="1391"/>
        <v>0</v>
      </c>
      <c r="BH535" s="35">
        <f t="shared" si="1391"/>
        <v>0</v>
      </c>
      <c r="BI535" s="35">
        <f t="shared" si="1391"/>
        <v>12.277777777777779</v>
      </c>
      <c r="BJ535" s="35">
        <f t="shared" si="1391"/>
        <v>4.0277777777777777</v>
      </c>
      <c r="BK535" s="35">
        <f t="shared" si="1391"/>
        <v>12.25</v>
      </c>
      <c r="BL535" s="1"/>
    </row>
    <row r="536" spans="1:64" ht="13">
      <c r="A536" s="28" t="s">
        <v>368</v>
      </c>
      <c r="B536" s="62" t="str">
        <f>INDEX([1]Sheet2!$B:$B,MATCH(C536,[1]Sheet2!$A:$A,0))</f>
        <v>E05000297</v>
      </c>
      <c r="C536" s="28" t="s">
        <v>709</v>
      </c>
      <c r="D536" s="29"/>
      <c r="E536" s="55">
        <v>3</v>
      </c>
      <c r="F536" s="31">
        <v>3</v>
      </c>
      <c r="G536" s="31"/>
      <c r="H536" s="31"/>
      <c r="I536" s="32"/>
      <c r="J536" s="32"/>
      <c r="K536" s="32"/>
      <c r="L536" s="32"/>
      <c r="M536" s="10"/>
      <c r="N536" s="31">
        <v>3</v>
      </c>
      <c r="O536" s="31"/>
      <c r="P536" s="31"/>
      <c r="Q536" s="38"/>
      <c r="R536" s="32"/>
      <c r="S536" s="32"/>
      <c r="T536" s="32"/>
      <c r="U536" s="1"/>
      <c r="V536" s="28">
        <v>1908</v>
      </c>
      <c r="W536" s="28">
        <v>906</v>
      </c>
      <c r="X536" s="28">
        <v>476</v>
      </c>
      <c r="Y536" s="28"/>
      <c r="Z536" s="28"/>
      <c r="AA536" s="28">
        <v>807</v>
      </c>
      <c r="AB536" s="28"/>
      <c r="AC536" s="1"/>
      <c r="AD536" s="35">
        <f t="shared" ref="AD536:AJ536" si="1392">(V536/SUM($V536:$AB536))*100</f>
        <v>46.570661459604587</v>
      </c>
      <c r="AE536" s="35">
        <f t="shared" si="1392"/>
        <v>22.113741762265072</v>
      </c>
      <c r="AF536" s="35">
        <f t="shared" si="1392"/>
        <v>11.618257261410788</v>
      </c>
      <c r="AG536" s="35">
        <f t="shared" si="1392"/>
        <v>0</v>
      </c>
      <c r="AH536" s="35">
        <f t="shared" si="1392"/>
        <v>0</v>
      </c>
      <c r="AI536" s="35">
        <f t="shared" si="1392"/>
        <v>19.697339516719552</v>
      </c>
      <c r="AJ536" s="35">
        <f t="shared" si="1392"/>
        <v>0</v>
      </c>
      <c r="AK536" s="1"/>
      <c r="AL536" s="35">
        <f t="shared" ref="AL536:AR536" si="1393">AD536-BE536</f>
        <v>2.1887827803110156</v>
      </c>
      <c r="AM536" s="35">
        <f t="shared" si="1393"/>
        <v>1.1257714525645355</v>
      </c>
      <c r="AN536" s="35">
        <f t="shared" si="1393"/>
        <v>0.94510650635575821</v>
      </c>
      <c r="AO536" s="35">
        <f t="shared" si="1393"/>
        <v>-12.132070642436652</v>
      </c>
      <c r="AP536" s="35">
        <f t="shared" si="1393"/>
        <v>-11.824929613514206</v>
      </c>
      <c r="AQ536" s="35">
        <f t="shared" si="1393"/>
        <v>19.697339516719552</v>
      </c>
      <c r="AR536" s="35">
        <f t="shared" si="1393"/>
        <v>0</v>
      </c>
      <c r="AS536" s="1"/>
      <c r="AT536" s="1"/>
      <c r="AU536" s="1"/>
      <c r="AV536" s="1"/>
      <c r="AW536" s="36">
        <v>1734</v>
      </c>
      <c r="AX536" s="36">
        <v>820</v>
      </c>
      <c r="AY536" s="36">
        <v>417</v>
      </c>
      <c r="AZ536" s="36">
        <v>474</v>
      </c>
      <c r="BA536" s="36">
        <v>462</v>
      </c>
      <c r="BB536" s="36">
        <v>0</v>
      </c>
      <c r="BC536" s="36">
        <v>0</v>
      </c>
      <c r="BD536" s="1"/>
      <c r="BE536" s="35">
        <f t="shared" ref="BE536:BK536" si="1394">(AW536/SUM($AW536:$BC536))*100</f>
        <v>44.381878679293571</v>
      </c>
      <c r="BF536" s="35">
        <f t="shared" si="1394"/>
        <v>20.987970309700536</v>
      </c>
      <c r="BG536" s="35">
        <f t="shared" si="1394"/>
        <v>10.67315075505503</v>
      </c>
      <c r="BH536" s="35">
        <f t="shared" si="1394"/>
        <v>12.132070642436652</v>
      </c>
      <c r="BI536" s="35">
        <f t="shared" si="1394"/>
        <v>11.824929613514206</v>
      </c>
      <c r="BJ536" s="35">
        <f t="shared" si="1394"/>
        <v>0</v>
      </c>
      <c r="BK536" s="35">
        <f t="shared" si="1394"/>
        <v>0</v>
      </c>
      <c r="BL536" s="1"/>
    </row>
    <row r="537" spans="1:64" ht="13">
      <c r="A537" s="28" t="s">
        <v>368</v>
      </c>
      <c r="B537" s="62" t="str">
        <f>INDEX([1]Sheet2!$B:$B,MATCH(C537,[1]Sheet2!$A:$A,0))</f>
        <v>E05000298</v>
      </c>
      <c r="C537" s="28" t="s">
        <v>710</v>
      </c>
      <c r="D537" s="29"/>
      <c r="E537" s="55">
        <v>3</v>
      </c>
      <c r="F537" s="31">
        <v>3</v>
      </c>
      <c r="G537" s="31"/>
      <c r="H537" s="31"/>
      <c r="I537" s="32"/>
      <c r="J537" s="32"/>
      <c r="K537" s="32"/>
      <c r="L537" s="32"/>
      <c r="M537" s="10"/>
      <c r="N537" s="31">
        <v>3</v>
      </c>
      <c r="O537" s="31"/>
      <c r="P537" s="31"/>
      <c r="Q537" s="38"/>
      <c r="R537" s="32"/>
      <c r="S537" s="32"/>
      <c r="T537" s="32"/>
      <c r="U537" s="1"/>
      <c r="V537" s="28">
        <v>2156</v>
      </c>
      <c r="W537" s="28">
        <v>965</v>
      </c>
      <c r="X537" s="28">
        <v>542</v>
      </c>
      <c r="Y537" s="28"/>
      <c r="Z537" s="28"/>
      <c r="AA537" s="28"/>
      <c r="AB537" s="28"/>
      <c r="AC537" s="1"/>
      <c r="AD537" s="35">
        <f t="shared" ref="AD537:AJ537" si="1395">(V537/SUM($V537:$AB537))*100</f>
        <v>58.858858858858852</v>
      </c>
      <c r="AE537" s="35">
        <f t="shared" si="1395"/>
        <v>26.344526344526344</v>
      </c>
      <c r="AF537" s="35">
        <f t="shared" si="1395"/>
        <v>14.796614796614795</v>
      </c>
      <c r="AG537" s="35">
        <f t="shared" si="1395"/>
        <v>0</v>
      </c>
      <c r="AH537" s="35">
        <f t="shared" si="1395"/>
        <v>0</v>
      </c>
      <c r="AI537" s="35">
        <f t="shared" si="1395"/>
        <v>0</v>
      </c>
      <c r="AJ537" s="35">
        <f t="shared" si="1395"/>
        <v>0</v>
      </c>
      <c r="AK537" s="1"/>
      <c r="AL537" s="35">
        <f t="shared" ref="AL537:AR537" si="1396">AD537-BE537</f>
        <v>4.2950229258721393</v>
      </c>
      <c r="AM537" s="35">
        <f t="shared" si="1396"/>
        <v>-4.331383534156501</v>
      </c>
      <c r="AN537" s="35">
        <f t="shared" si="1396"/>
        <v>14.796614796614795</v>
      </c>
      <c r="AO537" s="35">
        <f t="shared" si="1396"/>
        <v>-14.760254188330446</v>
      </c>
      <c r="AP537" s="35">
        <f t="shared" si="1396"/>
        <v>0</v>
      </c>
      <c r="AQ537" s="35">
        <f t="shared" si="1396"/>
        <v>0</v>
      </c>
      <c r="AR537" s="35">
        <f t="shared" si="1396"/>
        <v>0</v>
      </c>
      <c r="AS537" s="1"/>
      <c r="AT537" s="1"/>
      <c r="AU537" s="1"/>
      <c r="AV537" s="1"/>
      <c r="AW537" s="36">
        <v>1889</v>
      </c>
      <c r="AX537" s="36">
        <v>1062</v>
      </c>
      <c r="AY537" s="36">
        <v>0</v>
      </c>
      <c r="AZ537" s="36">
        <v>511</v>
      </c>
      <c r="BA537" s="36">
        <v>0</v>
      </c>
      <c r="BB537" s="36">
        <v>0</v>
      </c>
      <c r="BC537" s="36">
        <v>0</v>
      </c>
      <c r="BD537" s="1"/>
      <c r="BE537" s="35">
        <f t="shared" ref="BE537:BK537" si="1397">(AW537/SUM($AW537:$BC537))*100</f>
        <v>54.563835932986713</v>
      </c>
      <c r="BF537" s="35">
        <f t="shared" si="1397"/>
        <v>30.675909878682845</v>
      </c>
      <c r="BG537" s="35">
        <f t="shared" si="1397"/>
        <v>0</v>
      </c>
      <c r="BH537" s="35">
        <f t="shared" si="1397"/>
        <v>14.760254188330446</v>
      </c>
      <c r="BI537" s="35">
        <f t="shared" si="1397"/>
        <v>0</v>
      </c>
      <c r="BJ537" s="35">
        <f t="shared" si="1397"/>
        <v>0</v>
      </c>
      <c r="BK537" s="35">
        <f t="shared" si="1397"/>
        <v>0</v>
      </c>
      <c r="BL537" s="1"/>
    </row>
    <row r="538" spans="1:64" ht="13">
      <c r="A538" s="28" t="s">
        <v>368</v>
      </c>
      <c r="B538" s="62" t="str">
        <f>INDEX([1]Sheet2!$B:$B,MATCH(C538,[1]Sheet2!$A:$A,0))</f>
        <v>E05000099</v>
      </c>
      <c r="C538" s="28" t="s">
        <v>214</v>
      </c>
      <c r="D538" s="29"/>
      <c r="E538" s="55">
        <v>3</v>
      </c>
      <c r="F538" s="38"/>
      <c r="G538" s="31">
        <v>3</v>
      </c>
      <c r="H538" s="31"/>
      <c r="I538" s="32"/>
      <c r="J538" s="32"/>
      <c r="K538" s="32"/>
      <c r="L538" s="32"/>
      <c r="M538" s="10"/>
      <c r="N538" s="38"/>
      <c r="O538" s="31">
        <v>3</v>
      </c>
      <c r="P538" s="31"/>
      <c r="Q538" s="38"/>
      <c r="R538" s="32"/>
      <c r="S538" s="32"/>
      <c r="T538" s="32"/>
      <c r="U538" s="1"/>
      <c r="V538" s="28">
        <v>1469</v>
      </c>
      <c r="W538" s="28">
        <v>2174</v>
      </c>
      <c r="X538" s="28"/>
      <c r="Y538" s="28"/>
      <c r="Z538" s="28"/>
      <c r="AA538" s="28"/>
      <c r="AB538" s="28"/>
      <c r="AC538" s="1"/>
      <c r="AD538" s="35">
        <f t="shared" ref="AD538:AJ538" si="1398">(V538/SUM($V538:$AB538))*100</f>
        <v>40.323908866318966</v>
      </c>
      <c r="AE538" s="35">
        <f t="shared" si="1398"/>
        <v>59.676091133681034</v>
      </c>
      <c r="AF538" s="35">
        <f t="shared" si="1398"/>
        <v>0</v>
      </c>
      <c r="AG538" s="35">
        <f t="shared" si="1398"/>
        <v>0</v>
      </c>
      <c r="AH538" s="35">
        <f t="shared" si="1398"/>
        <v>0</v>
      </c>
      <c r="AI538" s="35">
        <f t="shared" si="1398"/>
        <v>0</v>
      </c>
      <c r="AJ538" s="35">
        <f t="shared" si="1398"/>
        <v>0</v>
      </c>
      <c r="AK538" s="1"/>
      <c r="AL538" s="35">
        <f t="shared" ref="AL538:AR538" si="1399">AD538-BE538</f>
        <v>7.69338677796555</v>
      </c>
      <c r="AM538" s="35">
        <f t="shared" si="1399"/>
        <v>18.436131294323602</v>
      </c>
      <c r="AN538" s="35">
        <f t="shared" si="1399"/>
        <v>-6.1495983935742977</v>
      </c>
      <c r="AO538" s="35">
        <f t="shared" si="1399"/>
        <v>0</v>
      </c>
      <c r="AP538" s="35">
        <f t="shared" si="1399"/>
        <v>-7.3795180722891569</v>
      </c>
      <c r="AQ538" s="35">
        <f t="shared" si="1399"/>
        <v>0</v>
      </c>
      <c r="AR538" s="35">
        <f t="shared" si="1399"/>
        <v>-12.600401606425704</v>
      </c>
      <c r="AS538" s="1"/>
      <c r="AT538" s="1"/>
      <c r="AU538" s="1"/>
      <c r="AV538" s="1"/>
      <c r="AW538" s="36">
        <v>1300</v>
      </c>
      <c r="AX538" s="36">
        <v>1643</v>
      </c>
      <c r="AY538" s="36">
        <v>245</v>
      </c>
      <c r="AZ538" s="36">
        <v>0</v>
      </c>
      <c r="BA538" s="36">
        <v>294</v>
      </c>
      <c r="BB538" s="36">
        <v>0</v>
      </c>
      <c r="BC538" s="36">
        <v>502</v>
      </c>
      <c r="BD538" s="1"/>
      <c r="BE538" s="35">
        <f t="shared" ref="BE538:BK538" si="1400">(AW538/SUM($AW538:$BC538))*100</f>
        <v>32.630522088353416</v>
      </c>
      <c r="BF538" s="35">
        <f t="shared" si="1400"/>
        <v>41.239959839357432</v>
      </c>
      <c r="BG538" s="35">
        <f t="shared" si="1400"/>
        <v>6.1495983935742977</v>
      </c>
      <c r="BH538" s="35">
        <f t="shared" si="1400"/>
        <v>0</v>
      </c>
      <c r="BI538" s="35">
        <f t="shared" si="1400"/>
        <v>7.3795180722891569</v>
      </c>
      <c r="BJ538" s="35">
        <f t="shared" si="1400"/>
        <v>0</v>
      </c>
      <c r="BK538" s="35">
        <f t="shared" si="1400"/>
        <v>12.600401606425704</v>
      </c>
      <c r="BL538" s="1"/>
    </row>
    <row r="539" spans="1:64" ht="13">
      <c r="A539" s="28" t="s">
        <v>368</v>
      </c>
      <c r="B539" s="62" t="str">
        <f>INDEX([1]Sheet2!$B:$B,MATCH(C539,[1]Sheet2!$A:$A,0))</f>
        <v>E05000300</v>
      </c>
      <c r="C539" s="28" t="s">
        <v>711</v>
      </c>
      <c r="D539" s="29"/>
      <c r="E539" s="55">
        <v>3</v>
      </c>
      <c r="F539" s="38"/>
      <c r="G539" s="31">
        <v>3</v>
      </c>
      <c r="H539" s="31"/>
      <c r="I539" s="32"/>
      <c r="J539" s="32"/>
      <c r="K539" s="32"/>
      <c r="L539" s="32"/>
      <c r="M539" s="10"/>
      <c r="N539" s="38"/>
      <c r="O539" s="31">
        <v>2</v>
      </c>
      <c r="P539" s="31">
        <v>1</v>
      </c>
      <c r="Q539" s="38"/>
      <c r="R539" s="32"/>
      <c r="S539" s="32"/>
      <c r="T539" s="32"/>
      <c r="U539" s="1"/>
      <c r="V539" s="28">
        <v>1207</v>
      </c>
      <c r="W539" s="28">
        <v>1794</v>
      </c>
      <c r="X539" s="28">
        <v>1537</v>
      </c>
      <c r="Y539" s="28"/>
      <c r="Z539" s="28"/>
      <c r="AA539" s="28"/>
      <c r="AB539" s="28"/>
      <c r="AC539" s="1"/>
      <c r="AD539" s="35">
        <f t="shared" ref="AD539:AJ539" si="1401">(V539/SUM($V539:$AB539))*100</f>
        <v>26.597620096959012</v>
      </c>
      <c r="AE539" s="35">
        <f t="shared" si="1401"/>
        <v>39.53283384750992</v>
      </c>
      <c r="AF539" s="35">
        <f t="shared" si="1401"/>
        <v>33.869546055531067</v>
      </c>
      <c r="AG539" s="35">
        <f t="shared" si="1401"/>
        <v>0</v>
      </c>
      <c r="AH539" s="35">
        <f t="shared" si="1401"/>
        <v>0</v>
      </c>
      <c r="AI539" s="35">
        <f t="shared" si="1401"/>
        <v>0</v>
      </c>
      <c r="AJ539" s="35">
        <f t="shared" si="1401"/>
        <v>0</v>
      </c>
      <c r="AK539" s="1"/>
      <c r="AL539" s="35">
        <f t="shared" ref="AL539:AR539" si="1402">AD539-BE539</f>
        <v>3.7263736963008469</v>
      </c>
      <c r="AM539" s="35">
        <f t="shared" si="1402"/>
        <v>9.7508511243507243</v>
      </c>
      <c r="AN539" s="35">
        <f t="shared" si="1402"/>
        <v>8.8386945540913295</v>
      </c>
      <c r="AO539" s="35">
        <f t="shared" si="1402"/>
        <v>-8.3916083916083917</v>
      </c>
      <c r="AP539" s="35">
        <f t="shared" si="1402"/>
        <v>-5.5738379267791034</v>
      </c>
      <c r="AQ539" s="35">
        <f t="shared" si="1402"/>
        <v>0</v>
      </c>
      <c r="AR539" s="35">
        <f t="shared" si="1402"/>
        <v>-8.3504730563554084</v>
      </c>
      <c r="AS539" s="1"/>
      <c r="AT539" s="1"/>
      <c r="AU539" s="1"/>
      <c r="AV539" s="1"/>
      <c r="AW539" s="36">
        <v>1112</v>
      </c>
      <c r="AX539" s="36">
        <v>1448</v>
      </c>
      <c r="AY539" s="36">
        <v>1217</v>
      </c>
      <c r="AZ539" s="36">
        <v>408</v>
      </c>
      <c r="BA539" s="36">
        <v>271</v>
      </c>
      <c r="BB539" s="36">
        <v>0</v>
      </c>
      <c r="BC539" s="36">
        <v>406</v>
      </c>
      <c r="BD539" s="1"/>
      <c r="BE539" s="35">
        <f t="shared" ref="BE539:BK539" si="1403">(AW539/SUM($AW539:$BC539))*100</f>
        <v>22.871246400658165</v>
      </c>
      <c r="BF539" s="35">
        <f t="shared" si="1403"/>
        <v>29.781982723159196</v>
      </c>
      <c r="BG539" s="35">
        <f t="shared" si="1403"/>
        <v>25.030851501439738</v>
      </c>
      <c r="BH539" s="35">
        <f t="shared" si="1403"/>
        <v>8.3916083916083917</v>
      </c>
      <c r="BI539" s="35">
        <f t="shared" si="1403"/>
        <v>5.5738379267791034</v>
      </c>
      <c r="BJ539" s="35">
        <f t="shared" si="1403"/>
        <v>0</v>
      </c>
      <c r="BK539" s="35">
        <f t="shared" si="1403"/>
        <v>8.3504730563554084</v>
      </c>
      <c r="BL539" s="1"/>
    </row>
    <row r="540" spans="1:64" ht="13">
      <c r="A540" s="28" t="s">
        <v>368</v>
      </c>
      <c r="B540" s="62" t="str">
        <f>INDEX([1]Sheet2!$B:$B,MATCH(C540,[1]Sheet2!$A:$A,0))</f>
        <v>E05000301</v>
      </c>
      <c r="C540" s="28" t="s">
        <v>712</v>
      </c>
      <c r="D540" s="29"/>
      <c r="E540" s="55">
        <v>3</v>
      </c>
      <c r="F540" s="38"/>
      <c r="G540" s="31">
        <v>3</v>
      </c>
      <c r="H540" s="31"/>
      <c r="I540" s="32"/>
      <c r="J540" s="32"/>
      <c r="K540" s="32"/>
      <c r="L540" s="32"/>
      <c r="M540" s="10"/>
      <c r="N540" s="38"/>
      <c r="O540" s="31">
        <v>3</v>
      </c>
      <c r="P540" s="31"/>
      <c r="Q540" s="38"/>
      <c r="R540" s="32"/>
      <c r="S540" s="32"/>
      <c r="T540" s="32"/>
      <c r="U540" s="1"/>
      <c r="V540" s="28">
        <v>825</v>
      </c>
      <c r="W540" s="28">
        <v>2361</v>
      </c>
      <c r="X540" s="28">
        <v>237</v>
      </c>
      <c r="Y540" s="28"/>
      <c r="Z540" s="28">
        <v>391</v>
      </c>
      <c r="AA540" s="28"/>
      <c r="AB540" s="28"/>
      <c r="AC540" s="1"/>
      <c r="AD540" s="35">
        <f t="shared" ref="AD540:AJ540" si="1404">(V540/SUM($V540:$AB540))*100</f>
        <v>21.630833770319875</v>
      </c>
      <c r="AE540" s="35">
        <f t="shared" si="1404"/>
        <v>61.903513371788144</v>
      </c>
      <c r="AF540" s="35">
        <f t="shared" si="1404"/>
        <v>6.2139486103828006</v>
      </c>
      <c r="AG540" s="35">
        <f t="shared" si="1404"/>
        <v>0</v>
      </c>
      <c r="AH540" s="35">
        <f t="shared" si="1404"/>
        <v>10.251704247509176</v>
      </c>
      <c r="AI540" s="35">
        <f t="shared" si="1404"/>
        <v>0</v>
      </c>
      <c r="AJ540" s="35">
        <f t="shared" si="1404"/>
        <v>0</v>
      </c>
      <c r="AK540" s="1"/>
      <c r="AL540" s="35">
        <f t="shared" ref="AL540:AR540" si="1405">AD540-BE540</f>
        <v>-0.39267159503526372</v>
      </c>
      <c r="AM540" s="35">
        <f t="shared" si="1405"/>
        <v>12.823288537858659</v>
      </c>
      <c r="AN540" s="35">
        <f t="shared" si="1405"/>
        <v>-2.8049578791419822</v>
      </c>
      <c r="AO540" s="35">
        <f t="shared" si="1405"/>
        <v>0</v>
      </c>
      <c r="AP540" s="35">
        <f t="shared" si="1405"/>
        <v>10.251704247509176</v>
      </c>
      <c r="AQ540" s="35">
        <f t="shared" si="1405"/>
        <v>0</v>
      </c>
      <c r="AR540" s="35">
        <f t="shared" si="1405"/>
        <v>-19.877363311190599</v>
      </c>
      <c r="AS540" s="1"/>
      <c r="AT540" s="1"/>
      <c r="AU540" s="1"/>
      <c r="AV540" s="1"/>
      <c r="AW540" s="36">
        <v>862</v>
      </c>
      <c r="AX540" s="36">
        <v>1921</v>
      </c>
      <c r="AY540" s="36">
        <v>353</v>
      </c>
      <c r="AZ540" s="36">
        <v>0</v>
      </c>
      <c r="BA540" s="36">
        <v>0</v>
      </c>
      <c r="BB540" s="36">
        <v>0</v>
      </c>
      <c r="BC540" s="36">
        <v>778</v>
      </c>
      <c r="BD540" s="1"/>
      <c r="BE540" s="35">
        <f t="shared" ref="BE540:BK540" si="1406">(AW540/SUM($AW540:$BC540))*100</f>
        <v>22.023505365355138</v>
      </c>
      <c r="BF540" s="35">
        <f t="shared" si="1406"/>
        <v>49.080224833929485</v>
      </c>
      <c r="BG540" s="35">
        <f t="shared" si="1406"/>
        <v>9.0189064895247828</v>
      </c>
      <c r="BH540" s="35">
        <f t="shared" si="1406"/>
        <v>0</v>
      </c>
      <c r="BI540" s="35">
        <f t="shared" si="1406"/>
        <v>0</v>
      </c>
      <c r="BJ540" s="35">
        <f t="shared" si="1406"/>
        <v>0</v>
      </c>
      <c r="BK540" s="35">
        <f t="shared" si="1406"/>
        <v>19.877363311190599</v>
      </c>
      <c r="BL540" s="1"/>
    </row>
    <row r="541" spans="1:64" ht="13">
      <c r="A541" s="28" t="s">
        <v>368</v>
      </c>
      <c r="B541" s="62" t="str">
        <f>INDEX([1]Sheet2!$B:$B,MATCH(C541,[1]Sheet2!$A:$A,0))</f>
        <v>E05000302</v>
      </c>
      <c r="C541" s="28" t="s">
        <v>713</v>
      </c>
      <c r="D541" s="29"/>
      <c r="E541" s="55">
        <v>3</v>
      </c>
      <c r="F541" s="38"/>
      <c r="G541" s="31">
        <v>3</v>
      </c>
      <c r="H541" s="31"/>
      <c r="I541" s="32"/>
      <c r="J541" s="32"/>
      <c r="K541" s="32"/>
      <c r="L541" s="32"/>
      <c r="M541" s="10"/>
      <c r="N541" s="38"/>
      <c r="O541" s="31">
        <v>3</v>
      </c>
      <c r="P541" s="31"/>
      <c r="Q541" s="38"/>
      <c r="R541" s="32"/>
      <c r="S541" s="32"/>
      <c r="T541" s="32"/>
      <c r="U541" s="1"/>
      <c r="V541" s="28">
        <v>964</v>
      </c>
      <c r="W541" s="28">
        <v>2285</v>
      </c>
      <c r="X541" s="28"/>
      <c r="Y541" s="28"/>
      <c r="Z541" s="28"/>
      <c r="AA541" s="28"/>
      <c r="AB541" s="28">
        <v>325</v>
      </c>
      <c r="AC541" s="1"/>
      <c r="AD541" s="35">
        <f t="shared" ref="AD541:AJ541" si="1407">(V541/SUM($V541:$AB541))*100</f>
        <v>26.972579742585339</v>
      </c>
      <c r="AE541" s="35">
        <f t="shared" si="1407"/>
        <v>63.933967543368773</v>
      </c>
      <c r="AF541" s="35">
        <f t="shared" si="1407"/>
        <v>0</v>
      </c>
      <c r="AG541" s="35">
        <f t="shared" si="1407"/>
        <v>0</v>
      </c>
      <c r="AH541" s="35">
        <f t="shared" si="1407"/>
        <v>0</v>
      </c>
      <c r="AI541" s="35">
        <f t="shared" si="1407"/>
        <v>0</v>
      </c>
      <c r="AJ541" s="35">
        <f t="shared" si="1407"/>
        <v>9.0934527140458865</v>
      </c>
      <c r="AK541" s="1"/>
      <c r="AL541" s="35">
        <f t="shared" ref="AL541:AR541" si="1408">AD541-BE541</f>
        <v>-0.63762907411999592</v>
      </c>
      <c r="AM541" s="35">
        <f t="shared" si="1408"/>
        <v>14.485011626895457</v>
      </c>
      <c r="AN541" s="35">
        <f t="shared" si="1408"/>
        <v>0</v>
      </c>
      <c r="AO541" s="35">
        <f t="shared" si="1408"/>
        <v>0</v>
      </c>
      <c r="AP541" s="35">
        <f t="shared" si="1408"/>
        <v>0</v>
      </c>
      <c r="AQ541" s="35">
        <f t="shared" si="1408"/>
        <v>0</v>
      </c>
      <c r="AR541" s="35">
        <f t="shared" si="1408"/>
        <v>-13.847382552775459</v>
      </c>
      <c r="AS541" s="1"/>
      <c r="AT541" s="1"/>
      <c r="AU541" s="1"/>
      <c r="AV541" s="1"/>
      <c r="AW541" s="36">
        <v>952</v>
      </c>
      <c r="AX541" s="36">
        <v>1705</v>
      </c>
      <c r="AY541" s="36">
        <v>0</v>
      </c>
      <c r="AZ541" s="36">
        <v>0</v>
      </c>
      <c r="BA541" s="36">
        <v>0</v>
      </c>
      <c r="BB541" s="36">
        <v>0</v>
      </c>
      <c r="BC541" s="36">
        <v>791</v>
      </c>
      <c r="BD541" s="1"/>
      <c r="BE541" s="35">
        <f t="shared" ref="BE541:BK541" si="1409">(AW541/SUM($AW541:$BC541))*100</f>
        <v>27.610208816705335</v>
      </c>
      <c r="BF541" s="35">
        <f t="shared" si="1409"/>
        <v>49.448955916473317</v>
      </c>
      <c r="BG541" s="35">
        <f t="shared" si="1409"/>
        <v>0</v>
      </c>
      <c r="BH541" s="35">
        <f t="shared" si="1409"/>
        <v>0</v>
      </c>
      <c r="BI541" s="35">
        <f t="shared" si="1409"/>
        <v>0</v>
      </c>
      <c r="BJ541" s="35">
        <f t="shared" si="1409"/>
        <v>0</v>
      </c>
      <c r="BK541" s="35">
        <f t="shared" si="1409"/>
        <v>22.940835266821345</v>
      </c>
      <c r="BL541" s="1"/>
    </row>
    <row r="542" spans="1:64" ht="13">
      <c r="A542" s="28" t="s">
        <v>368</v>
      </c>
      <c r="B542" s="62" t="str">
        <f>INDEX([1]Sheet2!$B:$B,MATCH(C542,[1]Sheet2!$A:$A,0))</f>
        <v>E05000303</v>
      </c>
      <c r="C542" s="28" t="s">
        <v>714</v>
      </c>
      <c r="D542" s="29"/>
      <c r="E542" s="55">
        <v>3</v>
      </c>
      <c r="F542" s="31">
        <v>3</v>
      </c>
      <c r="G542" s="31"/>
      <c r="H542" s="31"/>
      <c r="I542" s="32"/>
      <c r="J542" s="32"/>
      <c r="K542" s="32"/>
      <c r="L542" s="32"/>
      <c r="M542" s="10"/>
      <c r="N542" s="31">
        <v>3</v>
      </c>
      <c r="O542" s="31"/>
      <c r="P542" s="31"/>
      <c r="Q542" s="38"/>
      <c r="R542" s="32"/>
      <c r="S542" s="32"/>
      <c r="T542" s="32"/>
      <c r="U542" s="1"/>
      <c r="V542" s="28">
        <v>2427</v>
      </c>
      <c r="W542" s="28">
        <v>825</v>
      </c>
      <c r="X542" s="28"/>
      <c r="Y542" s="28"/>
      <c r="Z542" s="28">
        <v>403</v>
      </c>
      <c r="AA542" s="28"/>
      <c r="AB542" s="28"/>
      <c r="AC542" s="1"/>
      <c r="AD542" s="35">
        <f t="shared" ref="AD542:AJ542" si="1410">(V542/SUM($V542:$AB542))*100</f>
        <v>66.402188782489731</v>
      </c>
      <c r="AE542" s="35">
        <f t="shared" si="1410"/>
        <v>22.571819425444598</v>
      </c>
      <c r="AF542" s="35">
        <f t="shared" si="1410"/>
        <v>0</v>
      </c>
      <c r="AG542" s="35">
        <f t="shared" si="1410"/>
        <v>0</v>
      </c>
      <c r="AH542" s="35">
        <f t="shared" si="1410"/>
        <v>11.025991792065664</v>
      </c>
      <c r="AI542" s="35">
        <f t="shared" si="1410"/>
        <v>0</v>
      </c>
      <c r="AJ542" s="35">
        <f t="shared" si="1410"/>
        <v>0</v>
      </c>
      <c r="AK542" s="1"/>
      <c r="AL542" s="35">
        <f t="shared" ref="AL542:AR542" si="1411">AD542-BE542</f>
        <v>8.5853266942708615</v>
      </c>
      <c r="AM542" s="35">
        <f t="shared" si="1411"/>
        <v>0.82419240143566341</v>
      </c>
      <c r="AN542" s="35">
        <f t="shared" si="1411"/>
        <v>0</v>
      </c>
      <c r="AO542" s="35">
        <f t="shared" si="1411"/>
        <v>-11.753210496929089</v>
      </c>
      <c r="AP542" s="35">
        <f t="shared" si="1411"/>
        <v>11.025991792065664</v>
      </c>
      <c r="AQ542" s="35">
        <f t="shared" si="1411"/>
        <v>-8.6823003908431051</v>
      </c>
      <c r="AR542" s="35">
        <f t="shared" si="1411"/>
        <v>0</v>
      </c>
      <c r="AS542" s="1"/>
      <c r="AT542" s="1"/>
      <c r="AU542" s="1"/>
      <c r="AV542" s="1"/>
      <c r="AW542" s="36">
        <v>2071</v>
      </c>
      <c r="AX542" s="36">
        <v>779</v>
      </c>
      <c r="AY542" s="36">
        <v>0</v>
      </c>
      <c r="AZ542" s="36">
        <v>421</v>
      </c>
      <c r="BA542" s="36">
        <v>0</v>
      </c>
      <c r="BB542" s="36">
        <v>311</v>
      </c>
      <c r="BC542" s="36">
        <v>0</v>
      </c>
      <c r="BD542" s="1"/>
      <c r="BE542" s="35">
        <f t="shared" ref="BE542:BK542" si="1412">(AW542/SUM($AW542:$BC542))*100</f>
        <v>57.816862088218869</v>
      </c>
      <c r="BF542" s="35">
        <f t="shared" si="1412"/>
        <v>21.747627024008935</v>
      </c>
      <c r="BG542" s="35">
        <f t="shared" si="1412"/>
        <v>0</v>
      </c>
      <c r="BH542" s="35">
        <f t="shared" si="1412"/>
        <v>11.753210496929089</v>
      </c>
      <c r="BI542" s="35">
        <f t="shared" si="1412"/>
        <v>0</v>
      </c>
      <c r="BJ542" s="35">
        <f t="shared" si="1412"/>
        <v>8.6823003908431051</v>
      </c>
      <c r="BK542" s="35">
        <f t="shared" si="1412"/>
        <v>0</v>
      </c>
      <c r="BL542" s="1"/>
    </row>
    <row r="543" spans="1:64" ht="13">
      <c r="A543" s="28" t="s">
        <v>368</v>
      </c>
      <c r="B543" s="62" t="str">
        <f>INDEX([1]Sheet2!$B:$B,MATCH(C543,[1]Sheet2!$A:$A,0))</f>
        <v>E05000304</v>
      </c>
      <c r="C543" s="28" t="s">
        <v>715</v>
      </c>
      <c r="D543" s="29"/>
      <c r="E543" s="55">
        <v>3</v>
      </c>
      <c r="F543" s="38"/>
      <c r="G543" s="31">
        <v>3</v>
      </c>
      <c r="H543" s="31"/>
      <c r="I543" s="32"/>
      <c r="J543" s="32"/>
      <c r="K543" s="32"/>
      <c r="L543" s="32"/>
      <c r="M543" s="10"/>
      <c r="N543" s="38"/>
      <c r="O543" s="31">
        <v>3</v>
      </c>
      <c r="P543" s="31"/>
      <c r="Q543" s="38"/>
      <c r="R543" s="32"/>
      <c r="S543" s="32"/>
      <c r="T543" s="32"/>
      <c r="U543" s="1"/>
      <c r="V543" s="28">
        <v>872</v>
      </c>
      <c r="W543" s="28">
        <v>1796</v>
      </c>
      <c r="X543" s="28">
        <v>311</v>
      </c>
      <c r="Y543" s="28"/>
      <c r="Z543" s="28">
        <v>368</v>
      </c>
      <c r="AA543" s="28"/>
      <c r="AB543" s="28"/>
      <c r="AC543" s="1"/>
      <c r="AD543" s="35">
        <f t="shared" ref="AD543:AJ543" si="1413">(V543/SUM($V543:$AB543))*100</f>
        <v>26.053181953988648</v>
      </c>
      <c r="AE543" s="35">
        <f t="shared" si="1413"/>
        <v>53.659994024499547</v>
      </c>
      <c r="AF543" s="35">
        <f t="shared" si="1413"/>
        <v>9.2919031968927399</v>
      </c>
      <c r="AG543" s="35">
        <f t="shared" si="1413"/>
        <v>0</v>
      </c>
      <c r="AH543" s="35">
        <f t="shared" si="1413"/>
        <v>10.994920824619062</v>
      </c>
      <c r="AI543" s="35">
        <f t="shared" si="1413"/>
        <v>0</v>
      </c>
      <c r="AJ543" s="35">
        <f t="shared" si="1413"/>
        <v>0</v>
      </c>
      <c r="AK543" s="1"/>
      <c r="AL543" s="35">
        <f t="shared" ref="AL543:AR543" si="1414">AD543-BE543</f>
        <v>1.8000499270050305</v>
      </c>
      <c r="AM543" s="35">
        <f t="shared" si="1414"/>
        <v>8.1733252162759698</v>
      </c>
      <c r="AN543" s="35">
        <f t="shared" si="1414"/>
        <v>9.2919031968927399</v>
      </c>
      <c r="AO543" s="35">
        <f t="shared" si="1414"/>
        <v>0</v>
      </c>
      <c r="AP543" s="35">
        <f t="shared" si="1414"/>
        <v>-0.31249967008058555</v>
      </c>
      <c r="AQ543" s="35">
        <f t="shared" si="1414"/>
        <v>0</v>
      </c>
      <c r="AR543" s="35">
        <f t="shared" si="1414"/>
        <v>-18.952778670093156</v>
      </c>
      <c r="AS543" s="1"/>
      <c r="AT543" s="1"/>
      <c r="AU543" s="1"/>
      <c r="AV543" s="1"/>
      <c r="AW543" s="36">
        <v>755</v>
      </c>
      <c r="AX543" s="36">
        <v>1416</v>
      </c>
      <c r="AY543" s="36">
        <v>0</v>
      </c>
      <c r="AZ543" s="36">
        <v>0</v>
      </c>
      <c r="BA543" s="36">
        <v>352</v>
      </c>
      <c r="BB543" s="36">
        <v>0</v>
      </c>
      <c r="BC543" s="36">
        <v>590</v>
      </c>
      <c r="BD543" s="1"/>
      <c r="BE543" s="35">
        <f t="shared" ref="BE543:BK543" si="1415">(AW543/SUM($AW543:$BC543))*100</f>
        <v>24.253132026983618</v>
      </c>
      <c r="BF543" s="35">
        <f t="shared" si="1415"/>
        <v>45.486668808223577</v>
      </c>
      <c r="BG543" s="35">
        <f t="shared" si="1415"/>
        <v>0</v>
      </c>
      <c r="BH543" s="35">
        <f t="shared" si="1415"/>
        <v>0</v>
      </c>
      <c r="BI543" s="35">
        <f t="shared" si="1415"/>
        <v>11.307420494699647</v>
      </c>
      <c r="BJ543" s="35">
        <f t="shared" si="1415"/>
        <v>0</v>
      </c>
      <c r="BK543" s="35">
        <f t="shared" si="1415"/>
        <v>18.952778670093156</v>
      </c>
      <c r="BL543" s="1"/>
    </row>
    <row r="544" spans="1:64" ht="13">
      <c r="A544" s="28" t="s">
        <v>368</v>
      </c>
      <c r="B544" s="62" t="str">
        <f>INDEX([1]Sheet2!$B:$B,MATCH(C544,[1]Sheet2!$A:$A,0))</f>
        <v>E05000305</v>
      </c>
      <c r="C544" s="28" t="s">
        <v>716</v>
      </c>
      <c r="D544" s="29"/>
      <c r="E544" s="55">
        <v>3</v>
      </c>
      <c r="F544" s="38"/>
      <c r="G544" s="31">
        <v>3</v>
      </c>
      <c r="H544" s="31"/>
      <c r="I544" s="32"/>
      <c r="J544" s="32"/>
      <c r="K544" s="32"/>
      <c r="L544" s="32"/>
      <c r="M544" s="10"/>
      <c r="N544" s="38"/>
      <c r="O544" s="31">
        <v>3</v>
      </c>
      <c r="P544" s="31"/>
      <c r="Q544" s="38"/>
      <c r="R544" s="32"/>
      <c r="S544" s="32"/>
      <c r="T544" s="32"/>
      <c r="U544" s="1"/>
      <c r="V544" s="28">
        <v>1456</v>
      </c>
      <c r="W544" s="28">
        <v>1910</v>
      </c>
      <c r="X544" s="28">
        <v>366</v>
      </c>
      <c r="Y544" s="28"/>
      <c r="Z544" s="28"/>
      <c r="AA544" s="28"/>
      <c r="AB544" s="28"/>
      <c r="AC544" s="1"/>
      <c r="AD544" s="35">
        <f t="shared" ref="AD544:AJ544" si="1416">(V544/SUM($V544:$AB544))*100</f>
        <v>39.013933547695608</v>
      </c>
      <c r="AE544" s="35">
        <f t="shared" si="1416"/>
        <v>51.178992497320472</v>
      </c>
      <c r="AF544" s="35">
        <f t="shared" si="1416"/>
        <v>9.8070739549839239</v>
      </c>
      <c r="AG544" s="35">
        <f t="shared" si="1416"/>
        <v>0</v>
      </c>
      <c r="AH544" s="35">
        <f t="shared" si="1416"/>
        <v>0</v>
      </c>
      <c r="AI544" s="35">
        <f t="shared" si="1416"/>
        <v>0</v>
      </c>
      <c r="AJ544" s="35">
        <f t="shared" si="1416"/>
        <v>0</v>
      </c>
      <c r="AK544" s="1"/>
      <c r="AL544" s="35">
        <f t="shared" ref="AL544:AR544" si="1417">AD544-BE544</f>
        <v>5.1452381405386589</v>
      </c>
      <c r="AM544" s="35">
        <f t="shared" si="1417"/>
        <v>9.9842897641562018</v>
      </c>
      <c r="AN544" s="35">
        <f t="shared" si="1417"/>
        <v>2.847366995276964</v>
      </c>
      <c r="AO544" s="35">
        <f t="shared" si="1417"/>
        <v>0</v>
      </c>
      <c r="AP544" s="35">
        <f t="shared" si="1417"/>
        <v>0</v>
      </c>
      <c r="AQ544" s="35">
        <f t="shared" si="1417"/>
        <v>-12.482389405466328</v>
      </c>
      <c r="AR544" s="35">
        <f t="shared" si="1417"/>
        <v>-5.4945054945054945</v>
      </c>
      <c r="AS544" s="1"/>
      <c r="AT544" s="1"/>
      <c r="AU544" s="1"/>
      <c r="AV544" s="1"/>
      <c r="AW544" s="36">
        <v>1202</v>
      </c>
      <c r="AX544" s="36">
        <v>1462</v>
      </c>
      <c r="AY544" s="36">
        <v>247</v>
      </c>
      <c r="AZ544" s="36">
        <v>0</v>
      </c>
      <c r="BA544" s="36">
        <v>0</v>
      </c>
      <c r="BB544" s="36">
        <v>443</v>
      </c>
      <c r="BC544" s="36">
        <v>195</v>
      </c>
      <c r="BD544" s="1"/>
      <c r="BE544" s="35">
        <f t="shared" ref="BE544:BK544" si="1418">(AW544/SUM($AW544:$BC544))*100</f>
        <v>33.868695407156949</v>
      </c>
      <c r="BF544" s="35">
        <f t="shared" si="1418"/>
        <v>41.19470273316427</v>
      </c>
      <c r="BG544" s="35">
        <f t="shared" si="1418"/>
        <v>6.9597069597069599</v>
      </c>
      <c r="BH544" s="35">
        <f t="shared" si="1418"/>
        <v>0</v>
      </c>
      <c r="BI544" s="35">
        <f t="shared" si="1418"/>
        <v>0</v>
      </c>
      <c r="BJ544" s="35">
        <f t="shared" si="1418"/>
        <v>12.482389405466328</v>
      </c>
      <c r="BK544" s="35">
        <f t="shared" si="1418"/>
        <v>5.4945054945054945</v>
      </c>
      <c r="BL544" s="1"/>
    </row>
    <row r="545" spans="1:64" ht="13">
      <c r="A545" s="28" t="s">
        <v>373</v>
      </c>
      <c r="B545" s="62" t="str">
        <f>INDEX([1]Sheet2!$B:$B,MATCH(C545,[1]Sheet2!$A:$A,0))</f>
        <v>E05000306</v>
      </c>
      <c r="C545" s="28" t="s">
        <v>717</v>
      </c>
      <c r="D545" s="29"/>
      <c r="E545" s="55">
        <v>3</v>
      </c>
      <c r="F545" s="31">
        <v>3</v>
      </c>
      <c r="G545" s="31"/>
      <c r="H545" s="31"/>
      <c r="I545" s="32"/>
      <c r="J545" s="32"/>
      <c r="K545" s="32"/>
      <c r="L545" s="32"/>
      <c r="M545" s="10"/>
      <c r="N545" s="31">
        <v>3</v>
      </c>
      <c r="O545" s="31"/>
      <c r="P545" s="31"/>
      <c r="Q545" s="38"/>
      <c r="R545" s="32"/>
      <c r="S545" s="32"/>
      <c r="T545" s="32"/>
      <c r="U545" s="1"/>
      <c r="V545" s="28">
        <v>2342</v>
      </c>
      <c r="W545" s="28">
        <v>1592</v>
      </c>
      <c r="X545" s="28">
        <v>240</v>
      </c>
      <c r="Y545" s="28">
        <v>290</v>
      </c>
      <c r="Z545" s="28">
        <v>344</v>
      </c>
      <c r="AA545" s="28"/>
      <c r="AB545" s="28">
        <v>0</v>
      </c>
      <c r="AC545" s="1"/>
      <c r="AD545" s="35">
        <f t="shared" ref="AD545:AJ545" si="1419">(V545/SUM($V545:$AB545))*100</f>
        <v>48.710482529118138</v>
      </c>
      <c r="AE545" s="35">
        <f t="shared" si="1419"/>
        <v>33.111480865224621</v>
      </c>
      <c r="AF545" s="35">
        <f t="shared" si="1419"/>
        <v>4.9916805324459235</v>
      </c>
      <c r="AG545" s="35">
        <f t="shared" si="1419"/>
        <v>6.0316139767054908</v>
      </c>
      <c r="AH545" s="35">
        <f t="shared" si="1419"/>
        <v>7.1547420965058244</v>
      </c>
      <c r="AI545" s="35">
        <f t="shared" si="1419"/>
        <v>0</v>
      </c>
      <c r="AJ545" s="35">
        <f t="shared" si="1419"/>
        <v>0</v>
      </c>
      <c r="AK545" s="1"/>
      <c r="AL545" s="35">
        <f t="shared" ref="AL545:AR545" si="1420">AD545-BE545</f>
        <v>13.98798598556688</v>
      </c>
      <c r="AM545" s="35">
        <f t="shared" si="1420"/>
        <v>10.456928228448007</v>
      </c>
      <c r="AN545" s="35">
        <f t="shared" si="1420"/>
        <v>1.6142363294042488</v>
      </c>
      <c r="AO545" s="35">
        <f t="shared" si="1420"/>
        <v>-22.982804352348431</v>
      </c>
      <c r="AP545" s="35">
        <f t="shared" si="1420"/>
        <v>7.1547420965058244</v>
      </c>
      <c r="AQ545" s="35">
        <f t="shared" si="1420"/>
        <v>-4.8390282441240373</v>
      </c>
      <c r="AR545" s="35">
        <f t="shared" si="1420"/>
        <v>-5.3920600434524983</v>
      </c>
      <c r="AS545" s="1"/>
      <c r="AT545" s="1"/>
      <c r="AU545" s="1"/>
      <c r="AV545" s="1"/>
      <c r="AW545" s="36">
        <v>1758</v>
      </c>
      <c r="AX545" s="36">
        <v>1147</v>
      </c>
      <c r="AY545" s="36">
        <v>171</v>
      </c>
      <c r="AZ545" s="36">
        <v>1469</v>
      </c>
      <c r="BA545" s="36">
        <v>0</v>
      </c>
      <c r="BB545" s="36">
        <v>245</v>
      </c>
      <c r="BC545" s="36">
        <v>273</v>
      </c>
      <c r="BD545" s="1"/>
      <c r="BE545" s="35">
        <f t="shared" ref="BE545:BK545" si="1421">(AW545/SUM($AW545:$BC545))*100</f>
        <v>34.722496543551259</v>
      </c>
      <c r="BF545" s="35">
        <f t="shared" si="1421"/>
        <v>22.654552636776614</v>
      </c>
      <c r="BG545" s="35">
        <f t="shared" si="1421"/>
        <v>3.3774442030416747</v>
      </c>
      <c r="BH545" s="35">
        <f t="shared" si="1421"/>
        <v>29.014418329053921</v>
      </c>
      <c r="BI545" s="35">
        <f t="shared" si="1421"/>
        <v>0</v>
      </c>
      <c r="BJ545" s="35">
        <f t="shared" si="1421"/>
        <v>4.8390282441240373</v>
      </c>
      <c r="BK545" s="35">
        <f t="shared" si="1421"/>
        <v>5.3920600434524983</v>
      </c>
      <c r="BL545" s="1"/>
    </row>
    <row r="546" spans="1:64" ht="13">
      <c r="A546" s="28" t="s">
        <v>373</v>
      </c>
      <c r="B546" s="62" t="str">
        <f>INDEX([1]Sheet2!$B:$B,MATCH(C546,[1]Sheet2!$A:$A,0))</f>
        <v>E05000307</v>
      </c>
      <c r="C546" s="28" t="s">
        <v>718</v>
      </c>
      <c r="D546" s="29"/>
      <c r="E546" s="55">
        <v>3</v>
      </c>
      <c r="F546" s="38"/>
      <c r="G546" s="31"/>
      <c r="H546" s="31"/>
      <c r="I546" s="32"/>
      <c r="J546" s="32"/>
      <c r="K546" s="32"/>
      <c r="L546" s="31">
        <v>3</v>
      </c>
      <c r="M546" s="10"/>
      <c r="N546" s="38"/>
      <c r="O546" s="31"/>
      <c r="P546" s="31"/>
      <c r="Q546" s="38"/>
      <c r="R546" s="32"/>
      <c r="S546" s="32"/>
      <c r="T546" s="31">
        <v>3</v>
      </c>
      <c r="U546" s="1"/>
      <c r="V546" s="28">
        <v>974</v>
      </c>
      <c r="W546" s="28">
        <v>475</v>
      </c>
      <c r="X546" s="28"/>
      <c r="Y546" s="28">
        <v>274</v>
      </c>
      <c r="Z546" s="28">
        <v>325</v>
      </c>
      <c r="AA546" s="28"/>
      <c r="AB546" s="28">
        <v>2817</v>
      </c>
      <c r="AC546" s="1"/>
      <c r="AD546" s="35">
        <f t="shared" ref="AD546:AJ546" si="1422">(V546/SUM($V546:$AB546))*100</f>
        <v>20.020554984583761</v>
      </c>
      <c r="AE546" s="35">
        <f t="shared" si="1422"/>
        <v>9.7636176772867422</v>
      </c>
      <c r="AF546" s="35">
        <f t="shared" si="1422"/>
        <v>0</v>
      </c>
      <c r="AG546" s="35">
        <f t="shared" si="1422"/>
        <v>5.632065775950668</v>
      </c>
      <c r="AH546" s="35">
        <f t="shared" si="1422"/>
        <v>6.6803699897225082</v>
      </c>
      <c r="AI546" s="35">
        <f t="shared" si="1422"/>
        <v>0</v>
      </c>
      <c r="AJ546" s="35">
        <f t="shared" si="1422"/>
        <v>57.903391572456322</v>
      </c>
      <c r="AK546" s="1"/>
      <c r="AL546" s="35">
        <f t="shared" ref="AL546:AR546" si="1423">AD546-BE546</f>
        <v>5.2929385556440813</v>
      </c>
      <c r="AM546" s="35">
        <f t="shared" si="1423"/>
        <v>3.5426175054359081</v>
      </c>
      <c r="AN546" s="35">
        <f t="shared" si="1423"/>
        <v>0</v>
      </c>
      <c r="AO546" s="35">
        <f t="shared" si="1423"/>
        <v>-11.793608738570725</v>
      </c>
      <c r="AP546" s="35">
        <f t="shared" si="1423"/>
        <v>0.78588640147710542</v>
      </c>
      <c r="AQ546" s="35">
        <f t="shared" si="1423"/>
        <v>0</v>
      </c>
      <c r="AR546" s="35">
        <f t="shared" si="1423"/>
        <v>2.172166276013634</v>
      </c>
      <c r="AS546" s="1"/>
      <c r="AT546" s="1"/>
      <c r="AU546" s="1"/>
      <c r="AV546" s="1"/>
      <c r="AW546" s="36">
        <v>857</v>
      </c>
      <c r="AX546" s="36">
        <v>362</v>
      </c>
      <c r="AY546" s="36">
        <v>0</v>
      </c>
      <c r="AZ546" s="36">
        <v>1014</v>
      </c>
      <c r="BA546" s="36">
        <v>343</v>
      </c>
      <c r="BB546" s="36">
        <v>0</v>
      </c>
      <c r="BC546" s="36">
        <v>3243</v>
      </c>
      <c r="BD546" s="1"/>
      <c r="BE546" s="35">
        <f t="shared" ref="BE546:BK546" si="1424">(AW546/SUM($AW546:$BC546))*100</f>
        <v>14.72761642893968</v>
      </c>
      <c r="BF546" s="35">
        <f t="shared" si="1424"/>
        <v>6.2210001718508341</v>
      </c>
      <c r="BG546" s="35">
        <f t="shared" si="1424"/>
        <v>0</v>
      </c>
      <c r="BH546" s="35">
        <f t="shared" si="1424"/>
        <v>17.425674514521393</v>
      </c>
      <c r="BI546" s="35">
        <f t="shared" si="1424"/>
        <v>5.8944835882454027</v>
      </c>
      <c r="BJ546" s="35">
        <f t="shared" si="1424"/>
        <v>0</v>
      </c>
      <c r="BK546" s="35">
        <f t="shared" si="1424"/>
        <v>55.731225296442688</v>
      </c>
      <c r="BL546" s="1"/>
    </row>
    <row r="547" spans="1:64" ht="13">
      <c r="A547" s="28" t="s">
        <v>373</v>
      </c>
      <c r="B547" s="62" t="str">
        <f>INDEX([1]Sheet2!$B:$B,MATCH(C547,[1]Sheet2!$A:$A,0))</f>
        <v>E05000308</v>
      </c>
      <c r="C547" s="28" t="s">
        <v>719</v>
      </c>
      <c r="D547" s="29"/>
      <c r="E547" s="55">
        <v>3</v>
      </c>
      <c r="F547" s="38"/>
      <c r="G547" s="31"/>
      <c r="H547" s="31"/>
      <c r="I547" s="32"/>
      <c r="J547" s="32"/>
      <c r="K547" s="32"/>
      <c r="L547" s="31">
        <v>3</v>
      </c>
      <c r="M547" s="10"/>
      <c r="N547" s="38"/>
      <c r="O547" s="31"/>
      <c r="P547" s="31"/>
      <c r="Q547" s="38"/>
      <c r="R547" s="32"/>
      <c r="S547" s="32"/>
      <c r="T547" s="31">
        <v>3</v>
      </c>
      <c r="U547" s="1"/>
      <c r="V547" s="28">
        <v>756</v>
      </c>
      <c r="W547" s="28">
        <v>776</v>
      </c>
      <c r="X547" s="28">
        <v>78</v>
      </c>
      <c r="Y547" s="28">
        <v>281</v>
      </c>
      <c r="Z547" s="28">
        <v>149</v>
      </c>
      <c r="AA547" s="28"/>
      <c r="AB547" s="28">
        <v>1260</v>
      </c>
      <c r="AC547" s="1"/>
      <c r="AD547" s="35">
        <f t="shared" ref="AD547:AJ547" si="1425">(V547/SUM($V547:$AB547))*100</f>
        <v>22.90909090909091</v>
      </c>
      <c r="AE547" s="35">
        <f t="shared" si="1425"/>
        <v>23.515151515151516</v>
      </c>
      <c r="AF547" s="35">
        <f t="shared" si="1425"/>
        <v>2.3636363636363638</v>
      </c>
      <c r="AG547" s="35">
        <f t="shared" si="1425"/>
        <v>8.5151515151515138</v>
      </c>
      <c r="AH547" s="35">
        <f t="shared" si="1425"/>
        <v>4.5151515151515147</v>
      </c>
      <c r="AI547" s="35">
        <f t="shared" si="1425"/>
        <v>0</v>
      </c>
      <c r="AJ547" s="35">
        <f t="shared" si="1425"/>
        <v>38.181818181818187</v>
      </c>
      <c r="AK547" s="1"/>
      <c r="AL547" s="35">
        <f t="shared" ref="AL547:AR547" si="1426">AD547-BE547</f>
        <v>8.3245904422375006</v>
      </c>
      <c r="AM547" s="35">
        <f t="shared" si="1426"/>
        <v>8.4824717765894242</v>
      </c>
      <c r="AN547" s="35">
        <f t="shared" si="1426"/>
        <v>0.86970545794075216</v>
      </c>
      <c r="AO547" s="35">
        <f t="shared" si="1426"/>
        <v>-16.862999745352688</v>
      </c>
      <c r="AP547" s="35">
        <f t="shared" si="1426"/>
        <v>0.50021220609455863</v>
      </c>
      <c r="AQ547" s="35">
        <f t="shared" si="1426"/>
        <v>0</v>
      </c>
      <c r="AR547" s="35">
        <f t="shared" si="1426"/>
        <v>-1.3139801375095459</v>
      </c>
      <c r="AS547" s="1"/>
      <c r="AT547" s="1"/>
      <c r="AU547" s="1"/>
      <c r="AV547" s="1"/>
      <c r="AW547" s="36">
        <v>781</v>
      </c>
      <c r="AX547" s="36">
        <v>805</v>
      </c>
      <c r="AY547" s="36">
        <v>80</v>
      </c>
      <c r="AZ547" s="36">
        <v>1359</v>
      </c>
      <c r="BA547" s="36">
        <v>215</v>
      </c>
      <c r="BB547" s="36">
        <v>0</v>
      </c>
      <c r="BC547" s="36">
        <v>2115</v>
      </c>
      <c r="BD547" s="1"/>
      <c r="BE547" s="35">
        <f t="shared" ref="BE547:BK547" si="1427">(AW547/SUM($AW547:$BC547))*100</f>
        <v>14.58450046685341</v>
      </c>
      <c r="BF547" s="35">
        <f t="shared" si="1427"/>
        <v>15.032679738562091</v>
      </c>
      <c r="BG547" s="35">
        <f t="shared" si="1427"/>
        <v>1.4939309056956116</v>
      </c>
      <c r="BH547" s="35">
        <f t="shared" si="1427"/>
        <v>25.3781512605042</v>
      </c>
      <c r="BI547" s="35">
        <f t="shared" si="1427"/>
        <v>4.0149393090569561</v>
      </c>
      <c r="BJ547" s="35">
        <f t="shared" si="1427"/>
        <v>0</v>
      </c>
      <c r="BK547" s="35">
        <f t="shared" si="1427"/>
        <v>39.495798319327733</v>
      </c>
      <c r="BL547" s="1"/>
    </row>
    <row r="548" spans="1:64" ht="13">
      <c r="A548" s="28" t="s">
        <v>373</v>
      </c>
      <c r="B548" s="62" t="str">
        <f>INDEX([1]Sheet2!$B:$B,MATCH(C548,[1]Sheet2!$A:$A,0))</f>
        <v>E05000309</v>
      </c>
      <c r="C548" s="28" t="s">
        <v>720</v>
      </c>
      <c r="D548" s="29"/>
      <c r="E548" s="55">
        <v>3</v>
      </c>
      <c r="F548" s="31">
        <v>3</v>
      </c>
      <c r="G548" s="31"/>
      <c r="H548" s="31"/>
      <c r="I548" s="32"/>
      <c r="J548" s="32"/>
      <c r="K548" s="32"/>
      <c r="L548" s="32"/>
      <c r="M548" s="10"/>
      <c r="N548" s="31">
        <v>2</v>
      </c>
      <c r="O548" s="31"/>
      <c r="P548" s="31"/>
      <c r="Q548" s="31">
        <v>1</v>
      </c>
      <c r="R548" s="32"/>
      <c r="S548" s="32"/>
      <c r="T548" s="32"/>
      <c r="U548" s="1"/>
      <c r="V548" s="28">
        <v>1857</v>
      </c>
      <c r="W548" s="28">
        <v>570</v>
      </c>
      <c r="X548" s="28">
        <v>89</v>
      </c>
      <c r="Y548" s="28">
        <v>269</v>
      </c>
      <c r="Z548" s="28">
        <v>187</v>
      </c>
      <c r="AA548" s="28"/>
      <c r="AB548" s="28">
        <v>1491</v>
      </c>
      <c r="AC548" s="1"/>
      <c r="AD548" s="35">
        <f t="shared" ref="AD548:AJ548" si="1428">(V548/SUM($V548:$AB548))*100</f>
        <v>41.608783329598928</v>
      </c>
      <c r="AE548" s="35">
        <f t="shared" si="1428"/>
        <v>12.771678243334081</v>
      </c>
      <c r="AF548" s="35">
        <f t="shared" si="1428"/>
        <v>1.9941743222047952</v>
      </c>
      <c r="AG548" s="35">
        <f t="shared" si="1428"/>
        <v>6.0273358727313466</v>
      </c>
      <c r="AH548" s="35">
        <f t="shared" si="1428"/>
        <v>4.1900067219359176</v>
      </c>
      <c r="AI548" s="35">
        <f t="shared" si="1428"/>
        <v>0</v>
      </c>
      <c r="AJ548" s="35">
        <f t="shared" si="1428"/>
        <v>33.408021510194935</v>
      </c>
      <c r="AK548" s="1"/>
      <c r="AL548" s="35">
        <f t="shared" ref="AL548:AR548" si="1429">AD548-BE548</f>
        <v>10.866603059378679</v>
      </c>
      <c r="AM548" s="35">
        <f t="shared" si="1429"/>
        <v>3.8507084117590296</v>
      </c>
      <c r="AN548" s="35">
        <f t="shared" si="1429"/>
        <v>0.34694130351147678</v>
      </c>
      <c r="AO548" s="35">
        <f t="shared" si="1429"/>
        <v>-20.809606566654178</v>
      </c>
      <c r="AP548" s="35">
        <f t="shared" si="1429"/>
        <v>-1.6030711977383367</v>
      </c>
      <c r="AQ548" s="35">
        <f t="shared" si="1429"/>
        <v>0</v>
      </c>
      <c r="AR548" s="35">
        <f t="shared" si="1429"/>
        <v>7.3484249897433358</v>
      </c>
      <c r="AS548" s="1"/>
      <c r="AT548" s="1"/>
      <c r="AU548" s="1"/>
      <c r="AV548" s="1"/>
      <c r="AW548" s="36">
        <v>1661</v>
      </c>
      <c r="AX548" s="36">
        <v>482</v>
      </c>
      <c r="AY548" s="36">
        <v>89</v>
      </c>
      <c r="AZ548" s="36">
        <v>1450</v>
      </c>
      <c r="BA548" s="36">
        <v>313</v>
      </c>
      <c r="BB548" s="36">
        <v>0</v>
      </c>
      <c r="BC548" s="36">
        <v>1408</v>
      </c>
      <c r="BD548" s="1"/>
      <c r="BE548" s="35">
        <f t="shared" ref="BE548:BK548" si="1430">(AW548/SUM($AW548:$BC548))*100</f>
        <v>30.742180270220249</v>
      </c>
      <c r="BF548" s="35">
        <f t="shared" si="1430"/>
        <v>8.9209698315750519</v>
      </c>
      <c r="BG548" s="35">
        <f t="shared" si="1430"/>
        <v>1.6472330186933184</v>
      </c>
      <c r="BH548" s="35">
        <f t="shared" si="1430"/>
        <v>26.836942439385524</v>
      </c>
      <c r="BI548" s="35">
        <f t="shared" si="1430"/>
        <v>5.7930779196742543</v>
      </c>
      <c r="BJ548" s="35">
        <f t="shared" si="1430"/>
        <v>0</v>
      </c>
      <c r="BK548" s="35">
        <f t="shared" si="1430"/>
        <v>26.059596520451599</v>
      </c>
      <c r="BL548" s="1"/>
    </row>
    <row r="549" spans="1:64" ht="13">
      <c r="A549" s="28" t="s">
        <v>373</v>
      </c>
      <c r="B549" s="62" t="str">
        <f>INDEX([1]Sheet2!$B:$B,MATCH(C549,[1]Sheet2!$A:$A,0))</f>
        <v>E05000310</v>
      </c>
      <c r="C549" s="28" t="s">
        <v>721</v>
      </c>
      <c r="D549" s="29"/>
      <c r="E549" s="55">
        <v>3</v>
      </c>
      <c r="F549" s="38"/>
      <c r="G549" s="31">
        <v>2</v>
      </c>
      <c r="H549" s="31"/>
      <c r="I549" s="32"/>
      <c r="J549" s="32"/>
      <c r="K549" s="32"/>
      <c r="L549" s="31">
        <v>1</v>
      </c>
      <c r="M549" s="10"/>
      <c r="N549" s="38"/>
      <c r="O549" s="31"/>
      <c r="P549" s="31"/>
      <c r="Q549" s="31">
        <v>3</v>
      </c>
      <c r="R549" s="32"/>
      <c r="S549" s="32"/>
      <c r="T549" s="32"/>
      <c r="U549" s="1"/>
      <c r="V549" s="28">
        <v>693</v>
      </c>
      <c r="W549" s="28">
        <v>1100</v>
      </c>
      <c r="X549" s="28">
        <v>99</v>
      </c>
      <c r="Y549" s="28">
        <v>479</v>
      </c>
      <c r="Z549" s="28">
        <v>173</v>
      </c>
      <c r="AA549" s="28"/>
      <c r="AB549" s="28">
        <v>1252</v>
      </c>
      <c r="AC549" s="1"/>
      <c r="AD549" s="35">
        <f t="shared" ref="AD549:AJ549" si="1431">(V549/SUM($V549:$AB549))*100</f>
        <v>18.256059009483668</v>
      </c>
      <c r="AE549" s="35">
        <f t="shared" si="1431"/>
        <v>28.977871443624871</v>
      </c>
      <c r="AF549" s="35">
        <f t="shared" si="1431"/>
        <v>2.608008429926238</v>
      </c>
      <c r="AG549" s="35">
        <f t="shared" si="1431"/>
        <v>12.618545837723921</v>
      </c>
      <c r="AH549" s="35">
        <f t="shared" si="1431"/>
        <v>4.5574288724973657</v>
      </c>
      <c r="AI549" s="35">
        <f t="shared" si="1431"/>
        <v>0</v>
      </c>
      <c r="AJ549" s="35">
        <f t="shared" si="1431"/>
        <v>32.982086406743946</v>
      </c>
      <c r="AK549" s="1"/>
      <c r="AL549" s="35">
        <f t="shared" ref="AL549:AR549" si="1432">AD549-BE549</f>
        <v>3.1428927889920644</v>
      </c>
      <c r="AM549" s="35">
        <f t="shared" si="1432"/>
        <v>4.4706920812495987</v>
      </c>
      <c r="AN549" s="35">
        <f t="shared" si="1432"/>
        <v>2.8305339149893527E-2</v>
      </c>
      <c r="AO549" s="35">
        <f t="shared" si="1432"/>
        <v>-32.355900499584429</v>
      </c>
      <c r="AP549" s="35">
        <f t="shared" si="1432"/>
        <v>4.5574288724973657</v>
      </c>
      <c r="AQ549" s="35">
        <f t="shared" si="1432"/>
        <v>0</v>
      </c>
      <c r="AR549" s="35">
        <f t="shared" si="1432"/>
        <v>20.156581417695513</v>
      </c>
      <c r="AS549" s="1"/>
      <c r="AT549" s="1"/>
      <c r="AU549" s="1"/>
      <c r="AV549" s="1"/>
      <c r="AW549" s="36">
        <v>621</v>
      </c>
      <c r="AX549" s="36">
        <v>1007</v>
      </c>
      <c r="AY549" s="36">
        <v>106</v>
      </c>
      <c r="AZ549" s="36">
        <v>1848</v>
      </c>
      <c r="BA549" s="36">
        <v>0</v>
      </c>
      <c r="BB549" s="36">
        <v>0</v>
      </c>
      <c r="BC549" s="36">
        <v>527</v>
      </c>
      <c r="BD549" s="1"/>
      <c r="BE549" s="35">
        <f t="shared" ref="BE549:BK549" si="1433">(AW549/SUM($AW549:$BC549))*100</f>
        <v>15.113166220491603</v>
      </c>
      <c r="BF549" s="35">
        <f t="shared" si="1433"/>
        <v>24.507179362375272</v>
      </c>
      <c r="BG549" s="35">
        <f t="shared" si="1433"/>
        <v>2.5797030907763445</v>
      </c>
      <c r="BH549" s="35">
        <f t="shared" si="1433"/>
        <v>44.974446337308351</v>
      </c>
      <c r="BI549" s="35">
        <f t="shared" si="1433"/>
        <v>0</v>
      </c>
      <c r="BJ549" s="35">
        <f t="shared" si="1433"/>
        <v>0</v>
      </c>
      <c r="BK549" s="35">
        <f t="shared" si="1433"/>
        <v>12.825504989048431</v>
      </c>
      <c r="BL549" s="1"/>
    </row>
    <row r="550" spans="1:64" ht="13">
      <c r="A550" s="28" t="s">
        <v>373</v>
      </c>
      <c r="B550" s="62" t="str">
        <f>INDEX([1]Sheet2!$B:$B,MATCH(C550,[1]Sheet2!$A:$A,0))</f>
        <v>E05000311</v>
      </c>
      <c r="C550" s="28" t="s">
        <v>722</v>
      </c>
      <c r="D550" s="29"/>
      <c r="E550" s="55">
        <v>3</v>
      </c>
      <c r="F550" s="38"/>
      <c r="G550" s="31"/>
      <c r="H550" s="31"/>
      <c r="I550" s="32"/>
      <c r="J550" s="32"/>
      <c r="K550" s="32"/>
      <c r="L550" s="31">
        <v>3</v>
      </c>
      <c r="M550" s="10"/>
      <c r="N550" s="38"/>
      <c r="O550" s="31"/>
      <c r="P550" s="31"/>
      <c r="Q550" s="38"/>
      <c r="R550" s="32"/>
      <c r="S550" s="32"/>
      <c r="T550" s="31">
        <v>3</v>
      </c>
      <c r="U550" s="1"/>
      <c r="V550" s="28">
        <v>807</v>
      </c>
      <c r="W550" s="28">
        <v>567</v>
      </c>
      <c r="X550" s="28">
        <v>102</v>
      </c>
      <c r="Y550" s="28">
        <v>289</v>
      </c>
      <c r="Z550" s="28">
        <v>200</v>
      </c>
      <c r="AA550" s="28"/>
      <c r="AB550" s="28">
        <v>2653</v>
      </c>
      <c r="AC550" s="1"/>
      <c r="AD550" s="35">
        <f t="shared" ref="AD550:AJ550" si="1434">(V550/SUM($V550:$AB550))*100</f>
        <v>17.475097444781291</v>
      </c>
      <c r="AE550" s="35">
        <f t="shared" si="1434"/>
        <v>12.278042442615851</v>
      </c>
      <c r="AF550" s="35">
        <f t="shared" si="1434"/>
        <v>2.2087483759203117</v>
      </c>
      <c r="AG550" s="35">
        <f t="shared" si="1434"/>
        <v>6.2581203984408837</v>
      </c>
      <c r="AH550" s="35">
        <f t="shared" si="1434"/>
        <v>4.3308791684711991</v>
      </c>
      <c r="AI550" s="35">
        <f t="shared" si="1434"/>
        <v>0</v>
      </c>
      <c r="AJ550" s="35">
        <f t="shared" si="1434"/>
        <v>57.449112169770466</v>
      </c>
      <c r="AK550" s="1"/>
      <c r="AL550" s="35">
        <f t="shared" ref="AL550:AR550" si="1435">AD550-BE550</f>
        <v>5.0095200627361294</v>
      </c>
      <c r="AM550" s="35">
        <f t="shared" si="1435"/>
        <v>4.4939411024285913</v>
      </c>
      <c r="AN550" s="35">
        <f t="shared" si="1435"/>
        <v>0.79512619857498401</v>
      </c>
      <c r="AO550" s="35">
        <f t="shared" si="1435"/>
        <v>-17.387923295335508</v>
      </c>
      <c r="AP550" s="35">
        <f t="shared" si="1435"/>
        <v>-0.64433654660131712</v>
      </c>
      <c r="AQ550" s="35">
        <f t="shared" si="1435"/>
        <v>0</v>
      </c>
      <c r="AR550" s="35">
        <f t="shared" si="1435"/>
        <v>7.7336724781971213</v>
      </c>
      <c r="AS550" s="1"/>
      <c r="AT550" s="1"/>
      <c r="AU550" s="1"/>
      <c r="AV550" s="1"/>
      <c r="AW550" s="36">
        <v>679</v>
      </c>
      <c r="AX550" s="36">
        <v>424</v>
      </c>
      <c r="AY550" s="36">
        <v>77</v>
      </c>
      <c r="AZ550" s="36">
        <v>1288</v>
      </c>
      <c r="BA550" s="36">
        <v>271</v>
      </c>
      <c r="BB550" s="36">
        <v>0</v>
      </c>
      <c r="BC550" s="36">
        <v>2708</v>
      </c>
      <c r="BD550" s="1"/>
      <c r="BE550" s="35">
        <f t="shared" ref="BE550:BK550" si="1436">(AW550/SUM($AW550:$BC550))*100</f>
        <v>12.465577382045161</v>
      </c>
      <c r="BF550" s="35">
        <f t="shared" si="1436"/>
        <v>7.7841013401872594</v>
      </c>
      <c r="BG550" s="35">
        <f t="shared" si="1436"/>
        <v>1.4136221773453277</v>
      </c>
      <c r="BH550" s="35">
        <f t="shared" si="1436"/>
        <v>23.646043693776392</v>
      </c>
      <c r="BI550" s="35">
        <f t="shared" si="1436"/>
        <v>4.9752157150725163</v>
      </c>
      <c r="BJ550" s="35">
        <f t="shared" si="1436"/>
        <v>0</v>
      </c>
      <c r="BK550" s="35">
        <f t="shared" si="1436"/>
        <v>49.715439691573344</v>
      </c>
      <c r="BL550" s="1"/>
    </row>
    <row r="551" spans="1:64" ht="13">
      <c r="A551" s="28" t="s">
        <v>373</v>
      </c>
      <c r="B551" s="62" t="str">
        <f>INDEX([1]Sheet2!$B:$B,MATCH(C551,[1]Sheet2!$A:$A,0))</f>
        <v>E05000312</v>
      </c>
      <c r="C551" s="28" t="s">
        <v>723</v>
      </c>
      <c r="D551" s="29"/>
      <c r="E551" s="55">
        <v>3</v>
      </c>
      <c r="F551" s="38"/>
      <c r="G551" s="31"/>
      <c r="H551" s="31"/>
      <c r="I551" s="32"/>
      <c r="J551" s="32"/>
      <c r="K551" s="32"/>
      <c r="L551" s="31">
        <v>3</v>
      </c>
      <c r="M551" s="10"/>
      <c r="N551" s="38"/>
      <c r="O551" s="31"/>
      <c r="P551" s="31"/>
      <c r="Q551" s="38"/>
      <c r="R551" s="32"/>
      <c r="S551" s="32"/>
      <c r="T551" s="31">
        <v>3</v>
      </c>
      <c r="U551" s="1"/>
      <c r="V551" s="28">
        <v>539</v>
      </c>
      <c r="W551" s="28">
        <v>651</v>
      </c>
      <c r="X551" s="28">
        <v>182</v>
      </c>
      <c r="Y551" s="28">
        <v>252</v>
      </c>
      <c r="Z551" s="28"/>
      <c r="AA551" s="28"/>
      <c r="AB551" s="28">
        <v>2804</v>
      </c>
      <c r="AC551" s="1"/>
      <c r="AD551" s="35">
        <f t="shared" ref="AD551:AJ551" si="1437">(V551/SUM($V551:$AB551))*100</f>
        <v>12.172538392050587</v>
      </c>
      <c r="AE551" s="35">
        <f t="shared" si="1437"/>
        <v>14.70189701897019</v>
      </c>
      <c r="AF551" s="35">
        <f t="shared" si="1437"/>
        <v>4.1102077687443543</v>
      </c>
      <c r="AG551" s="35">
        <f t="shared" si="1437"/>
        <v>5.6910569105691051</v>
      </c>
      <c r="AH551" s="35">
        <f t="shared" si="1437"/>
        <v>0</v>
      </c>
      <c r="AI551" s="35">
        <f t="shared" si="1437"/>
        <v>0</v>
      </c>
      <c r="AJ551" s="35">
        <f t="shared" si="1437"/>
        <v>63.324299909665761</v>
      </c>
      <c r="AK551" s="1"/>
      <c r="AL551" s="35">
        <f t="shared" ref="AL551:AR551" si="1438">AD551-BE551</f>
        <v>-3.5549017552790616</v>
      </c>
      <c r="AM551" s="35">
        <f t="shared" si="1438"/>
        <v>6.6724310889517735</v>
      </c>
      <c r="AN551" s="35">
        <f t="shared" si="1438"/>
        <v>0.39013410391930847</v>
      </c>
      <c r="AO551" s="35">
        <f t="shared" si="1438"/>
        <v>-15.303418227552442</v>
      </c>
      <c r="AP551" s="35">
        <f t="shared" si="1438"/>
        <v>0</v>
      </c>
      <c r="AQ551" s="35">
        <f t="shared" si="1438"/>
        <v>0</v>
      </c>
      <c r="AR551" s="35">
        <f t="shared" si="1438"/>
        <v>11.795754789960426</v>
      </c>
      <c r="AS551" s="1"/>
      <c r="AT551" s="1"/>
      <c r="AU551" s="1"/>
      <c r="AV551" s="1"/>
      <c r="AW551" s="36">
        <v>854</v>
      </c>
      <c r="AX551" s="36">
        <v>436</v>
      </c>
      <c r="AY551" s="36">
        <v>202</v>
      </c>
      <c r="AZ551" s="36">
        <v>1140</v>
      </c>
      <c r="BA551" s="36">
        <v>0</v>
      </c>
      <c r="BB551" s="36">
        <v>0</v>
      </c>
      <c r="BC551" s="36">
        <v>2798</v>
      </c>
      <c r="BD551" s="1"/>
      <c r="BE551" s="35">
        <f t="shared" ref="BE551:BK551" si="1439">(AW551/SUM($AW551:$BC551))*100</f>
        <v>15.727440147329649</v>
      </c>
      <c r="BF551" s="35">
        <f t="shared" si="1439"/>
        <v>8.0294659300184161</v>
      </c>
      <c r="BG551" s="35">
        <f t="shared" si="1439"/>
        <v>3.7200736648250459</v>
      </c>
      <c r="BH551" s="35">
        <f t="shared" si="1439"/>
        <v>20.994475138121548</v>
      </c>
      <c r="BI551" s="35">
        <f t="shared" si="1439"/>
        <v>0</v>
      </c>
      <c r="BJ551" s="35">
        <f t="shared" si="1439"/>
        <v>0</v>
      </c>
      <c r="BK551" s="35">
        <f t="shared" si="1439"/>
        <v>51.528545119705335</v>
      </c>
      <c r="BL551" s="1"/>
    </row>
    <row r="552" spans="1:64" ht="13">
      <c r="A552" s="28" t="s">
        <v>373</v>
      </c>
      <c r="B552" s="62" t="str">
        <f>INDEX([1]Sheet2!$B:$B,MATCH(C552,[1]Sheet2!$A:$A,0))</f>
        <v>E05000313</v>
      </c>
      <c r="C552" s="28" t="s">
        <v>724</v>
      </c>
      <c r="D552" s="29"/>
      <c r="E552" s="55">
        <v>3</v>
      </c>
      <c r="F552" s="31">
        <v>3</v>
      </c>
      <c r="G552" s="31"/>
      <c r="H552" s="31"/>
      <c r="I552" s="32"/>
      <c r="J552" s="32"/>
      <c r="K552" s="32"/>
      <c r="L552" s="32"/>
      <c r="M552" s="10"/>
      <c r="N552" s="31">
        <v>3</v>
      </c>
      <c r="O552" s="31"/>
      <c r="P552" s="31"/>
      <c r="Q552" s="38"/>
      <c r="R552" s="32"/>
      <c r="S552" s="32"/>
      <c r="T552" s="32"/>
      <c r="U552" s="1"/>
      <c r="V552" s="28">
        <v>2088</v>
      </c>
      <c r="W552" s="28">
        <v>820</v>
      </c>
      <c r="X552" s="28">
        <v>190</v>
      </c>
      <c r="Y552" s="28">
        <v>370</v>
      </c>
      <c r="Z552" s="28"/>
      <c r="AA552" s="28"/>
      <c r="AB552" s="28">
        <v>0</v>
      </c>
      <c r="AC552" s="1"/>
      <c r="AD552" s="35">
        <f t="shared" ref="AD552:AJ552" si="1440">(V552/SUM($V552:$AB552))*100</f>
        <v>60.207612456747405</v>
      </c>
      <c r="AE552" s="35">
        <f t="shared" si="1440"/>
        <v>23.64475201845444</v>
      </c>
      <c r="AF552" s="35">
        <f t="shared" si="1440"/>
        <v>5.4786620530565173</v>
      </c>
      <c r="AG552" s="35">
        <f t="shared" si="1440"/>
        <v>10.668973471741639</v>
      </c>
      <c r="AH552" s="35">
        <f t="shared" si="1440"/>
        <v>0</v>
      </c>
      <c r="AI552" s="35">
        <f t="shared" si="1440"/>
        <v>0</v>
      </c>
      <c r="AJ552" s="35">
        <f t="shared" si="1440"/>
        <v>0</v>
      </c>
      <c r="AK552" s="1"/>
      <c r="AL552" s="35">
        <f t="shared" ref="AL552:AR552" si="1441">AD552-BE552</f>
        <v>17.750971924554484</v>
      </c>
      <c r="AM552" s="35">
        <f t="shared" si="1441"/>
        <v>8.0591022204026466</v>
      </c>
      <c r="AN552" s="35">
        <f t="shared" si="1441"/>
        <v>3.3403869283238015</v>
      </c>
      <c r="AO552" s="35">
        <f t="shared" si="1441"/>
        <v>-25.610427811223438</v>
      </c>
      <c r="AP552" s="35">
        <f t="shared" si="1441"/>
        <v>-3.5400332620574959</v>
      </c>
      <c r="AQ552" s="35">
        <f t="shared" si="1441"/>
        <v>0</v>
      </c>
      <c r="AR552" s="35">
        <f t="shared" si="1441"/>
        <v>0</v>
      </c>
      <c r="AS552" s="1"/>
      <c r="AT552" s="1"/>
      <c r="AU552" s="1"/>
      <c r="AV552" s="1"/>
      <c r="AW552" s="36">
        <v>1787</v>
      </c>
      <c r="AX552" s="36">
        <v>656</v>
      </c>
      <c r="AY552" s="36">
        <v>90</v>
      </c>
      <c r="AZ552" s="36">
        <v>1527</v>
      </c>
      <c r="BA552" s="36">
        <v>149</v>
      </c>
      <c r="BB552" s="36">
        <v>0</v>
      </c>
      <c r="BC552" s="36">
        <v>0</v>
      </c>
      <c r="BD552" s="1"/>
      <c r="BE552" s="35">
        <f t="shared" ref="BE552:BK552" si="1442">(AW552/SUM($AW552:$BC552))*100</f>
        <v>42.456640532192921</v>
      </c>
      <c r="BF552" s="35">
        <f t="shared" si="1442"/>
        <v>15.585649798051794</v>
      </c>
      <c r="BG552" s="35">
        <f t="shared" si="1442"/>
        <v>2.1382751247327159</v>
      </c>
      <c r="BH552" s="35">
        <f t="shared" si="1442"/>
        <v>36.279401282965075</v>
      </c>
      <c r="BI552" s="35">
        <f t="shared" si="1442"/>
        <v>3.5400332620574959</v>
      </c>
      <c r="BJ552" s="35">
        <f t="shared" si="1442"/>
        <v>0</v>
      </c>
      <c r="BK552" s="35">
        <f t="shared" si="1442"/>
        <v>0</v>
      </c>
      <c r="BL552" s="1"/>
    </row>
    <row r="553" spans="1:64" ht="13">
      <c r="A553" s="28" t="s">
        <v>373</v>
      </c>
      <c r="B553" s="62" t="str">
        <f>INDEX([1]Sheet2!$B:$B,MATCH(C553,[1]Sheet2!$A:$A,0))</f>
        <v>E05000314</v>
      </c>
      <c r="C553" s="28" t="s">
        <v>206</v>
      </c>
      <c r="D553" s="29"/>
      <c r="E553" s="55">
        <v>3</v>
      </c>
      <c r="F553" s="38"/>
      <c r="G553" s="31">
        <v>3</v>
      </c>
      <c r="H553" s="31"/>
      <c r="I553" s="32"/>
      <c r="J553" s="32"/>
      <c r="K553" s="32"/>
      <c r="L553" s="32"/>
      <c r="M553" s="10"/>
      <c r="N553" s="38"/>
      <c r="O553" s="31">
        <v>1</v>
      </c>
      <c r="P553" s="31"/>
      <c r="Q553" s="31">
        <v>2</v>
      </c>
      <c r="R553" s="32"/>
      <c r="S553" s="32"/>
      <c r="T553" s="32"/>
      <c r="U553" s="1"/>
      <c r="V553" s="28">
        <v>904</v>
      </c>
      <c r="W553" s="28">
        <v>1109</v>
      </c>
      <c r="X553" s="28">
        <v>105</v>
      </c>
      <c r="Y553" s="28">
        <v>557</v>
      </c>
      <c r="Z553" s="28"/>
      <c r="AA553" s="28"/>
      <c r="AB553" s="28">
        <v>843</v>
      </c>
      <c r="AC553" s="1"/>
      <c r="AD553" s="35">
        <f t="shared" ref="AD553:AJ553" si="1443">(V553/SUM($V553:$AB553))*100</f>
        <v>25.696418419556565</v>
      </c>
      <c r="AE553" s="35">
        <f t="shared" si="1443"/>
        <v>31.523592950540081</v>
      </c>
      <c r="AF553" s="35">
        <f t="shared" si="1443"/>
        <v>2.9846503695281408</v>
      </c>
      <c r="AG553" s="35">
        <f t="shared" si="1443"/>
        <v>15.832859579306424</v>
      </c>
      <c r="AH553" s="35">
        <f t="shared" si="1443"/>
        <v>0</v>
      </c>
      <c r="AI553" s="35">
        <f t="shared" si="1443"/>
        <v>0</v>
      </c>
      <c r="AJ553" s="35">
        <f t="shared" si="1443"/>
        <v>23.962478681068788</v>
      </c>
      <c r="AK553" s="1"/>
      <c r="AL553" s="35">
        <f t="shared" ref="AL553:AR553" si="1444">AD553-BE553</f>
        <v>7.0078133115015575</v>
      </c>
      <c r="AM553" s="35">
        <f t="shared" si="1444"/>
        <v>1.9066970762768207</v>
      </c>
      <c r="AN553" s="35">
        <f t="shared" si="1444"/>
        <v>2.9846503695281408</v>
      </c>
      <c r="AO553" s="35">
        <f t="shared" si="1444"/>
        <v>-22.20741546980949</v>
      </c>
      <c r="AP553" s="35">
        <f t="shared" si="1444"/>
        <v>0</v>
      </c>
      <c r="AQ553" s="35">
        <f t="shared" si="1444"/>
        <v>0</v>
      </c>
      <c r="AR553" s="35">
        <f t="shared" si="1444"/>
        <v>10.308254712502972</v>
      </c>
      <c r="AS553" s="1"/>
      <c r="AT553" s="1"/>
      <c r="AU553" s="1"/>
      <c r="AV553" s="1"/>
      <c r="AW553" s="36">
        <v>761</v>
      </c>
      <c r="AX553" s="36">
        <v>1206</v>
      </c>
      <c r="AY553" s="36">
        <v>0</v>
      </c>
      <c r="AZ553" s="36">
        <v>1549</v>
      </c>
      <c r="BA553" s="36">
        <v>0</v>
      </c>
      <c r="BB553" s="36">
        <v>0</v>
      </c>
      <c r="BC553" s="36">
        <v>556</v>
      </c>
      <c r="BD553" s="1"/>
      <c r="BE553" s="35">
        <f t="shared" ref="BE553:BK553" si="1445">(AW553/SUM($AW553:$BC553))*100</f>
        <v>18.688605108055008</v>
      </c>
      <c r="BF553" s="35">
        <f t="shared" si="1445"/>
        <v>29.61689587426326</v>
      </c>
      <c r="BG553" s="35">
        <f t="shared" si="1445"/>
        <v>0</v>
      </c>
      <c r="BH553" s="35">
        <f t="shared" si="1445"/>
        <v>38.040275049115913</v>
      </c>
      <c r="BI553" s="35">
        <f t="shared" si="1445"/>
        <v>0</v>
      </c>
      <c r="BJ553" s="35">
        <f t="shared" si="1445"/>
        <v>0</v>
      </c>
      <c r="BK553" s="35">
        <f t="shared" si="1445"/>
        <v>13.654223968565816</v>
      </c>
      <c r="BL553" s="1"/>
    </row>
    <row r="554" spans="1:64" ht="13">
      <c r="A554" s="28" t="s">
        <v>373</v>
      </c>
      <c r="B554" s="62" t="str">
        <f>INDEX([1]Sheet2!$B:$B,MATCH(C554,[1]Sheet2!$A:$A,0))</f>
        <v>E05000315</v>
      </c>
      <c r="C554" s="28" t="s">
        <v>725</v>
      </c>
      <c r="D554" s="29"/>
      <c r="E554" s="55">
        <v>3</v>
      </c>
      <c r="F554" s="31">
        <v>3</v>
      </c>
      <c r="G554" s="31"/>
      <c r="H554" s="31"/>
      <c r="I554" s="32"/>
      <c r="J554" s="32"/>
      <c r="K554" s="32"/>
      <c r="L554" s="32"/>
      <c r="M554" s="10"/>
      <c r="N554" s="31">
        <v>2</v>
      </c>
      <c r="O554" s="31"/>
      <c r="P554" s="31"/>
      <c r="Q554" s="38"/>
      <c r="R554" s="32"/>
      <c r="S554" s="32"/>
      <c r="T554" s="31">
        <v>1</v>
      </c>
      <c r="U554" s="1"/>
      <c r="V554" s="28">
        <v>2539</v>
      </c>
      <c r="W554" s="28">
        <v>667</v>
      </c>
      <c r="X554" s="28">
        <v>91</v>
      </c>
      <c r="Y554" s="28"/>
      <c r="Z554" s="28">
        <v>203</v>
      </c>
      <c r="AA554" s="28"/>
      <c r="AB554" s="28">
        <v>1215</v>
      </c>
      <c r="AC554" s="1"/>
      <c r="AD554" s="35">
        <f t="shared" ref="AD554:AJ554" si="1446">(V554/SUM($V554:$AB554))*100</f>
        <v>53.849416755037119</v>
      </c>
      <c r="AE554" s="35">
        <f t="shared" si="1446"/>
        <v>14.146341463414632</v>
      </c>
      <c r="AF554" s="35">
        <f t="shared" si="1446"/>
        <v>1.9300106044538707</v>
      </c>
      <c r="AG554" s="35">
        <f t="shared" si="1446"/>
        <v>0</v>
      </c>
      <c r="AH554" s="35">
        <f t="shared" si="1446"/>
        <v>4.3054082714740192</v>
      </c>
      <c r="AI554" s="35">
        <f t="shared" si="1446"/>
        <v>0</v>
      </c>
      <c r="AJ554" s="35">
        <f t="shared" si="1446"/>
        <v>25.768822905620357</v>
      </c>
      <c r="AK554" s="1"/>
      <c r="AL554" s="35">
        <f t="shared" ref="AL554:AR554" si="1447">AD554-BE554</f>
        <v>23.667873638546951</v>
      </c>
      <c r="AM554" s="35">
        <f t="shared" si="1447"/>
        <v>5.8256152909486723</v>
      </c>
      <c r="AN554" s="35">
        <f t="shared" si="1447"/>
        <v>0.64408019598185851</v>
      </c>
      <c r="AO554" s="35">
        <f t="shared" si="1447"/>
        <v>-25.453857791225413</v>
      </c>
      <c r="AP554" s="35">
        <f t="shared" si="1447"/>
        <v>-1.0841529993277961</v>
      </c>
      <c r="AQ554" s="35">
        <f t="shared" si="1447"/>
        <v>0</v>
      </c>
      <c r="AR554" s="35">
        <f t="shared" si="1447"/>
        <v>-3.5995583349242715</v>
      </c>
      <c r="AS554" s="1"/>
      <c r="AT554" s="1"/>
      <c r="AU554" s="1"/>
      <c r="AV554" s="1"/>
      <c r="AW554" s="36">
        <v>1596</v>
      </c>
      <c r="AX554" s="36">
        <v>440</v>
      </c>
      <c r="AY554" s="36">
        <v>68</v>
      </c>
      <c r="AZ554" s="36">
        <v>1346</v>
      </c>
      <c r="BA554" s="36">
        <v>285</v>
      </c>
      <c r="BB554" s="36">
        <v>0</v>
      </c>
      <c r="BC554" s="36">
        <v>1553</v>
      </c>
      <c r="BD554" s="1"/>
      <c r="BE554" s="35">
        <f t="shared" ref="BE554:BK554" si="1448">(AW554/SUM($AW554:$BC554))*100</f>
        <v>30.181543116490168</v>
      </c>
      <c r="BF554" s="35">
        <f t="shared" si="1448"/>
        <v>8.3207261724659602</v>
      </c>
      <c r="BG554" s="35">
        <f t="shared" si="1448"/>
        <v>1.2859304084720122</v>
      </c>
      <c r="BH554" s="35">
        <f t="shared" si="1448"/>
        <v>25.453857791225413</v>
      </c>
      <c r="BI554" s="35">
        <f t="shared" si="1448"/>
        <v>5.3895612708018152</v>
      </c>
      <c r="BJ554" s="35">
        <f t="shared" si="1448"/>
        <v>0</v>
      </c>
      <c r="BK554" s="35">
        <f t="shared" si="1448"/>
        <v>29.368381240544629</v>
      </c>
      <c r="BL554" s="1"/>
    </row>
    <row r="555" spans="1:64" ht="13">
      <c r="A555" s="28" t="s">
        <v>373</v>
      </c>
      <c r="B555" s="62" t="str">
        <f>INDEX([1]Sheet2!$B:$B,MATCH(C555,[1]Sheet2!$A:$A,0))</f>
        <v>E05000316</v>
      </c>
      <c r="C555" s="28" t="s">
        <v>726</v>
      </c>
      <c r="D555" s="29"/>
      <c r="E555" s="55">
        <v>3</v>
      </c>
      <c r="F555" s="31">
        <v>3</v>
      </c>
      <c r="G555" s="31"/>
      <c r="H555" s="31"/>
      <c r="I555" s="32"/>
      <c r="J555" s="32"/>
      <c r="K555" s="32"/>
      <c r="L555" s="32"/>
      <c r="M555" s="10"/>
      <c r="N555" s="31">
        <v>3</v>
      </c>
      <c r="O555" s="31"/>
      <c r="P555" s="31"/>
      <c r="Q555" s="38"/>
      <c r="R555" s="32"/>
      <c r="S555" s="32"/>
      <c r="T555" s="32"/>
      <c r="U555" s="1"/>
      <c r="V555" s="28">
        <v>2446</v>
      </c>
      <c r="W555" s="28">
        <v>623</v>
      </c>
      <c r="X555" s="28">
        <v>145</v>
      </c>
      <c r="Y555" s="28">
        <v>354</v>
      </c>
      <c r="Z555" s="28"/>
      <c r="AA555" s="28"/>
      <c r="AB555" s="28">
        <v>631</v>
      </c>
      <c r="AC555" s="1"/>
      <c r="AD555" s="35">
        <f t="shared" ref="AD555:AJ555" si="1449">(V555/SUM($V555:$AB555))*100</f>
        <v>58.251964753512745</v>
      </c>
      <c r="AE555" s="35">
        <f t="shared" si="1449"/>
        <v>14.836865920457251</v>
      </c>
      <c r="AF555" s="35">
        <f t="shared" si="1449"/>
        <v>3.4532031436056201</v>
      </c>
      <c r="AG555" s="35">
        <f t="shared" si="1449"/>
        <v>8.4305787092164799</v>
      </c>
      <c r="AH555" s="35">
        <f t="shared" si="1449"/>
        <v>0</v>
      </c>
      <c r="AI555" s="35">
        <f t="shared" si="1449"/>
        <v>0</v>
      </c>
      <c r="AJ555" s="35">
        <f t="shared" si="1449"/>
        <v>15.027387473207906</v>
      </c>
      <c r="AK555" s="1"/>
      <c r="AL555" s="35">
        <f t="shared" ref="AL555:AR555" si="1450">AD555-BE555</f>
        <v>15.984353248719081</v>
      </c>
      <c r="AM555" s="35">
        <f t="shared" si="1450"/>
        <v>-2.3994825580754711</v>
      </c>
      <c r="AN555" s="35">
        <f t="shared" si="1450"/>
        <v>-0.50678018278037396</v>
      </c>
      <c r="AO555" s="35">
        <f t="shared" si="1450"/>
        <v>-28.105477981071143</v>
      </c>
      <c r="AP555" s="35">
        <f t="shared" si="1450"/>
        <v>0</v>
      </c>
      <c r="AQ555" s="35">
        <f t="shared" si="1450"/>
        <v>0</v>
      </c>
      <c r="AR555" s="35">
        <f t="shared" si="1450"/>
        <v>15.027387473207906</v>
      </c>
      <c r="AS555" s="1"/>
      <c r="AT555" s="1"/>
      <c r="AU555" s="1"/>
      <c r="AV555" s="1"/>
      <c r="AW555" s="36">
        <v>2028</v>
      </c>
      <c r="AX555" s="36">
        <v>827</v>
      </c>
      <c r="AY555" s="36">
        <v>190</v>
      </c>
      <c r="AZ555" s="36">
        <v>1753</v>
      </c>
      <c r="BA555" s="36">
        <v>0</v>
      </c>
      <c r="BB555" s="36">
        <v>0</v>
      </c>
      <c r="BC555" s="36">
        <v>0</v>
      </c>
      <c r="BD555" s="1"/>
      <c r="BE555" s="35">
        <f t="shared" ref="BE555:BK555" si="1451">(AW555/SUM($AW555:$BC555))*100</f>
        <v>42.267611504793663</v>
      </c>
      <c r="BF555" s="35">
        <f t="shared" si="1451"/>
        <v>17.236348478532722</v>
      </c>
      <c r="BG555" s="35">
        <f t="shared" si="1451"/>
        <v>3.959983326385994</v>
      </c>
      <c r="BH555" s="35">
        <f t="shared" si="1451"/>
        <v>36.536056690287623</v>
      </c>
      <c r="BI555" s="35">
        <f t="shared" si="1451"/>
        <v>0</v>
      </c>
      <c r="BJ555" s="35">
        <f t="shared" si="1451"/>
        <v>0</v>
      </c>
      <c r="BK555" s="35">
        <f t="shared" si="1451"/>
        <v>0</v>
      </c>
      <c r="BL555" s="1"/>
    </row>
    <row r="556" spans="1:64" ht="13">
      <c r="A556" s="28" t="s">
        <v>373</v>
      </c>
      <c r="B556" s="62" t="str">
        <f>INDEX([1]Sheet2!$B:$B,MATCH(C556,[1]Sheet2!$A:$A,0))</f>
        <v>E05000317</v>
      </c>
      <c r="C556" s="28" t="s">
        <v>727</v>
      </c>
      <c r="D556" s="29"/>
      <c r="E556" s="55">
        <v>3</v>
      </c>
      <c r="F556" s="31">
        <v>3</v>
      </c>
      <c r="G556" s="31"/>
      <c r="H556" s="31"/>
      <c r="I556" s="32"/>
      <c r="J556" s="32"/>
      <c r="K556" s="32"/>
      <c r="L556" s="32"/>
      <c r="M556" s="10"/>
      <c r="N556" s="31">
        <v>3</v>
      </c>
      <c r="O556" s="31"/>
      <c r="P556" s="31"/>
      <c r="Q556" s="38"/>
      <c r="R556" s="32"/>
      <c r="S556" s="32"/>
      <c r="T556" s="32"/>
      <c r="U556" s="1"/>
      <c r="V556" s="28">
        <v>2143</v>
      </c>
      <c r="W556" s="28">
        <v>630</v>
      </c>
      <c r="X556" s="28">
        <v>191</v>
      </c>
      <c r="Y556" s="28"/>
      <c r="Z556" s="28"/>
      <c r="AA556" s="28"/>
      <c r="AB556" s="28">
        <v>1215</v>
      </c>
      <c r="AC556" s="1"/>
      <c r="AD556" s="35">
        <f t="shared" ref="AD556:AJ556" si="1452">(V556/SUM($V556:$AB556))*100</f>
        <v>51.280210576692987</v>
      </c>
      <c r="AE556" s="35">
        <f t="shared" si="1452"/>
        <v>15.075376884422109</v>
      </c>
      <c r="AF556" s="35">
        <f t="shared" si="1452"/>
        <v>4.5704714046422588</v>
      </c>
      <c r="AG556" s="35">
        <f t="shared" si="1452"/>
        <v>0</v>
      </c>
      <c r="AH556" s="35">
        <f t="shared" si="1452"/>
        <v>0</v>
      </c>
      <c r="AI556" s="35">
        <f t="shared" si="1452"/>
        <v>0</v>
      </c>
      <c r="AJ556" s="35">
        <f t="shared" si="1452"/>
        <v>29.073941134242641</v>
      </c>
      <c r="AK556" s="1"/>
      <c r="AL556" s="35">
        <f t="shared" ref="AL556:AR556" si="1453">AD556-BE556</f>
        <v>15.237686571206019</v>
      </c>
      <c r="AM556" s="35">
        <f t="shared" si="1453"/>
        <v>-1.0768864900634867</v>
      </c>
      <c r="AN556" s="35">
        <f t="shared" si="1453"/>
        <v>2.7700598820085141</v>
      </c>
      <c r="AO556" s="35">
        <f t="shared" si="1453"/>
        <v>-25.685871056241428</v>
      </c>
      <c r="AP556" s="35">
        <f t="shared" si="1453"/>
        <v>0</v>
      </c>
      <c r="AQ556" s="35">
        <f t="shared" si="1453"/>
        <v>0</v>
      </c>
      <c r="AR556" s="35">
        <f t="shared" si="1453"/>
        <v>8.7550110930903777</v>
      </c>
      <c r="AS556" s="1"/>
      <c r="AT556" s="1"/>
      <c r="AU556" s="1"/>
      <c r="AV556" s="1"/>
      <c r="AW556" s="36">
        <v>2102</v>
      </c>
      <c r="AX556" s="36">
        <v>942</v>
      </c>
      <c r="AY556" s="36">
        <v>105</v>
      </c>
      <c r="AZ556" s="36">
        <v>1498</v>
      </c>
      <c r="BA556" s="36">
        <v>0</v>
      </c>
      <c r="BB556" s="36">
        <v>0</v>
      </c>
      <c r="BC556" s="36">
        <v>1185</v>
      </c>
      <c r="BD556" s="1"/>
      <c r="BE556" s="35">
        <f t="shared" ref="BE556:BK556" si="1454">(AW556/SUM($AW556:$BC556))*100</f>
        <v>36.042524005486968</v>
      </c>
      <c r="BF556" s="35">
        <f t="shared" si="1454"/>
        <v>16.152263374485596</v>
      </c>
      <c r="BG556" s="35">
        <f t="shared" si="1454"/>
        <v>1.8004115226337449</v>
      </c>
      <c r="BH556" s="35">
        <f t="shared" si="1454"/>
        <v>25.685871056241428</v>
      </c>
      <c r="BI556" s="35">
        <f t="shared" si="1454"/>
        <v>0</v>
      </c>
      <c r="BJ556" s="35">
        <f t="shared" si="1454"/>
        <v>0</v>
      </c>
      <c r="BK556" s="35">
        <f t="shared" si="1454"/>
        <v>20.318930041152264</v>
      </c>
      <c r="BL556" s="1"/>
    </row>
    <row r="557" spans="1:64" ht="13">
      <c r="A557" s="28" t="s">
        <v>373</v>
      </c>
      <c r="B557" s="62" t="str">
        <f>INDEX([1]Sheet2!$B:$B,MATCH(C557,[1]Sheet2!$A:$A,0))</f>
        <v>E05000318</v>
      </c>
      <c r="C557" s="28" t="s">
        <v>728</v>
      </c>
      <c r="D557" s="29"/>
      <c r="E557" s="55">
        <v>3</v>
      </c>
      <c r="F557" s="38"/>
      <c r="G557" s="31"/>
      <c r="H557" s="31"/>
      <c r="I557" s="32"/>
      <c r="J557" s="32"/>
      <c r="K557" s="32"/>
      <c r="L557" s="31">
        <v>3</v>
      </c>
      <c r="M557" s="10"/>
      <c r="N557" s="38"/>
      <c r="O557" s="31"/>
      <c r="P557" s="31"/>
      <c r="Q557" s="38"/>
      <c r="R557" s="32"/>
      <c r="S557" s="32"/>
      <c r="T557" s="31">
        <v>3</v>
      </c>
      <c r="U557" s="1"/>
      <c r="V557" s="28">
        <v>557</v>
      </c>
      <c r="W557" s="28">
        <v>907</v>
      </c>
      <c r="X557" s="28"/>
      <c r="Y557" s="28">
        <v>351</v>
      </c>
      <c r="Z557" s="28">
        <v>191</v>
      </c>
      <c r="AA557" s="28">
        <v>913</v>
      </c>
      <c r="AB557" s="28">
        <v>2750</v>
      </c>
      <c r="AC557" s="1"/>
      <c r="AD557" s="35">
        <f t="shared" ref="AD557:AJ557" si="1455">(V557/SUM($V557:$AB557))*100</f>
        <v>9.8253660257541</v>
      </c>
      <c r="AE557" s="35">
        <f t="shared" si="1455"/>
        <v>15.999294408184864</v>
      </c>
      <c r="AF557" s="35">
        <f t="shared" si="1455"/>
        <v>0</v>
      </c>
      <c r="AG557" s="35">
        <f t="shared" si="1455"/>
        <v>6.1915681778091374</v>
      </c>
      <c r="AH557" s="35">
        <f t="shared" si="1455"/>
        <v>3.3692009172693598</v>
      </c>
      <c r="AI557" s="35">
        <f t="shared" si="1455"/>
        <v>16.105133180455105</v>
      </c>
      <c r="AJ557" s="35">
        <f t="shared" si="1455"/>
        <v>48.50943729052743</v>
      </c>
      <c r="AK557" s="1"/>
      <c r="AL557" s="35">
        <f t="shared" ref="AL557:AR557" si="1456">AD557-BE557</f>
        <v>2.6370316655158579</v>
      </c>
      <c r="AM557" s="35">
        <f t="shared" si="1456"/>
        <v>-3.9842751132774499</v>
      </c>
      <c r="AN557" s="35">
        <f t="shared" si="1456"/>
        <v>-1.5198192647360855</v>
      </c>
      <c r="AO557" s="35">
        <f t="shared" si="1456"/>
        <v>-20.179349875179156</v>
      </c>
      <c r="AP557" s="35">
        <f t="shared" si="1456"/>
        <v>-0.8616473061851484</v>
      </c>
      <c r="AQ557" s="35">
        <f t="shared" si="1456"/>
        <v>16.105133180455105</v>
      </c>
      <c r="AR557" s="35">
        <f t="shared" si="1456"/>
        <v>7.8029267134068689</v>
      </c>
      <c r="AS557" s="1"/>
      <c r="AT557" s="1"/>
      <c r="AU557" s="1"/>
      <c r="AV557" s="1"/>
      <c r="AW557" s="36">
        <v>350</v>
      </c>
      <c r="AX557" s="36">
        <v>973</v>
      </c>
      <c r="AY557" s="36">
        <v>74</v>
      </c>
      <c r="AZ557" s="36">
        <v>1284</v>
      </c>
      <c r="BA557" s="36">
        <v>206</v>
      </c>
      <c r="BB557" s="36">
        <v>0</v>
      </c>
      <c r="BC557" s="36">
        <v>1982</v>
      </c>
      <c r="BD557" s="1"/>
      <c r="BE557" s="35">
        <f t="shared" ref="BE557:BK557" si="1457">(AW557/SUM($AW557:$BC557))*100</f>
        <v>7.1883343602382421</v>
      </c>
      <c r="BF557" s="35">
        <f t="shared" si="1457"/>
        <v>19.983569521462314</v>
      </c>
      <c r="BG557" s="35">
        <f t="shared" si="1457"/>
        <v>1.5198192647360855</v>
      </c>
      <c r="BH557" s="35">
        <f t="shared" si="1457"/>
        <v>26.370918052988294</v>
      </c>
      <c r="BI557" s="35">
        <f t="shared" si="1457"/>
        <v>4.2308482234545082</v>
      </c>
      <c r="BJ557" s="35">
        <f t="shared" si="1457"/>
        <v>0</v>
      </c>
      <c r="BK557" s="35">
        <f t="shared" si="1457"/>
        <v>40.706510577120561</v>
      </c>
      <c r="BL557" s="1"/>
    </row>
    <row r="558" spans="1:64" ht="13">
      <c r="A558" s="28" t="s">
        <v>373</v>
      </c>
      <c r="B558" s="62" t="str">
        <f>INDEX([1]Sheet2!$B:$B,MATCH(C558,[1]Sheet2!$A:$A,0))</f>
        <v>E05000319</v>
      </c>
      <c r="C558" s="28" t="s">
        <v>729</v>
      </c>
      <c r="D558" s="29"/>
      <c r="E558" s="55">
        <v>3</v>
      </c>
      <c r="F558" s="31">
        <v>3</v>
      </c>
      <c r="G558" s="31"/>
      <c r="H558" s="31"/>
      <c r="I558" s="32"/>
      <c r="J558" s="32"/>
      <c r="K558" s="32"/>
      <c r="L558" s="32"/>
      <c r="M558" s="10"/>
      <c r="N558" s="31">
        <v>3</v>
      </c>
      <c r="O558" s="31"/>
      <c r="P558" s="31"/>
      <c r="Q558" s="38"/>
      <c r="R558" s="32"/>
      <c r="S558" s="32"/>
      <c r="T558" s="32"/>
      <c r="U558" s="1"/>
      <c r="V558" s="28">
        <v>2617</v>
      </c>
      <c r="W558" s="28">
        <v>1478</v>
      </c>
      <c r="X558" s="28">
        <v>345</v>
      </c>
      <c r="Y558" s="28">
        <v>344</v>
      </c>
      <c r="Z558" s="28">
        <v>422</v>
      </c>
      <c r="AA558" s="28"/>
      <c r="AB558" s="28">
        <v>0</v>
      </c>
      <c r="AC558" s="1"/>
      <c r="AD558" s="35">
        <f t="shared" ref="AD558:AJ558" si="1458">(V558/SUM($V558:$AB558))*100</f>
        <v>50.26892047637341</v>
      </c>
      <c r="AE558" s="35">
        <f t="shared" si="1458"/>
        <v>28.390318862850556</v>
      </c>
      <c r="AF558" s="35">
        <f t="shared" si="1458"/>
        <v>6.6269688820591632</v>
      </c>
      <c r="AG558" s="35">
        <f t="shared" si="1458"/>
        <v>6.6077602766039192</v>
      </c>
      <c r="AH558" s="35">
        <f t="shared" si="1458"/>
        <v>8.1060315021129465</v>
      </c>
      <c r="AI558" s="35">
        <f t="shared" si="1458"/>
        <v>0</v>
      </c>
      <c r="AJ558" s="35">
        <f t="shared" si="1458"/>
        <v>0</v>
      </c>
      <c r="AK558" s="1"/>
      <c r="AL558" s="35">
        <f t="shared" ref="AL558:AR558" si="1459">AD558-BE558</f>
        <v>20.837053752751025</v>
      </c>
      <c r="AM558" s="35">
        <f t="shared" si="1459"/>
        <v>12.471195980891279</v>
      </c>
      <c r="AN558" s="35">
        <f t="shared" si="1459"/>
        <v>2.9960419277661261</v>
      </c>
      <c r="AO558" s="35">
        <f t="shared" si="1459"/>
        <v>-14.280748907505437</v>
      </c>
      <c r="AP558" s="35">
        <f t="shared" si="1459"/>
        <v>-0.99264427746842898</v>
      </c>
      <c r="AQ558" s="35">
        <f t="shared" si="1459"/>
        <v>-21.030898476434572</v>
      </c>
      <c r="AR558" s="35">
        <f t="shared" si="1459"/>
        <v>0</v>
      </c>
      <c r="AS558" s="1"/>
      <c r="AT558" s="1"/>
      <c r="AU558" s="1"/>
      <c r="AV558" s="1"/>
      <c r="AW558" s="36">
        <v>2067</v>
      </c>
      <c r="AX558" s="36">
        <v>1118</v>
      </c>
      <c r="AY558" s="36">
        <v>255</v>
      </c>
      <c r="AZ558" s="36">
        <v>1467</v>
      </c>
      <c r="BA558" s="36">
        <v>639</v>
      </c>
      <c r="BB558" s="36">
        <v>1477</v>
      </c>
      <c r="BC558" s="36">
        <v>0</v>
      </c>
      <c r="BD558" s="1"/>
      <c r="BE558" s="35">
        <f t="shared" ref="BE558:BK558" si="1460">(AW558/SUM($AW558:$BC558))*100</f>
        <v>29.431866723622385</v>
      </c>
      <c r="BF558" s="35">
        <f t="shared" si="1460"/>
        <v>15.919122881959277</v>
      </c>
      <c r="BG558" s="35">
        <f t="shared" si="1460"/>
        <v>3.6309269542930371</v>
      </c>
      <c r="BH558" s="35">
        <f t="shared" si="1460"/>
        <v>20.888509184109356</v>
      </c>
      <c r="BI558" s="35">
        <f t="shared" si="1460"/>
        <v>9.0986757795813755</v>
      </c>
      <c r="BJ558" s="35">
        <f t="shared" si="1460"/>
        <v>21.030898476434572</v>
      </c>
      <c r="BK558" s="35">
        <f t="shared" si="1460"/>
        <v>0</v>
      </c>
      <c r="BL558" s="1"/>
    </row>
    <row r="559" spans="1:64" ht="13">
      <c r="A559" s="28" t="s">
        <v>373</v>
      </c>
      <c r="B559" s="62" t="str">
        <f>INDEX([1]Sheet2!$B:$B,MATCH(C559,[1]Sheet2!$A:$A,0))</f>
        <v>E05000321</v>
      </c>
      <c r="C559" s="28" t="s">
        <v>730</v>
      </c>
      <c r="D559" s="29"/>
      <c r="E559" s="55">
        <v>3</v>
      </c>
      <c r="F559" s="38"/>
      <c r="G559" s="31"/>
      <c r="H559" s="31"/>
      <c r="I559" s="32"/>
      <c r="J559" s="32"/>
      <c r="K559" s="31">
        <v>1</v>
      </c>
      <c r="L559" s="31">
        <v>2</v>
      </c>
      <c r="M559" s="10"/>
      <c r="N559" s="38"/>
      <c r="O559" s="31"/>
      <c r="P559" s="31"/>
      <c r="Q559" s="31">
        <v>1</v>
      </c>
      <c r="R559" s="32"/>
      <c r="S559" s="32"/>
      <c r="T559" s="31">
        <v>2</v>
      </c>
      <c r="U559" s="1"/>
      <c r="V559" s="28">
        <v>634</v>
      </c>
      <c r="W559" s="28">
        <v>1043</v>
      </c>
      <c r="X559" s="28"/>
      <c r="Y559" s="28">
        <v>315</v>
      </c>
      <c r="Z559" s="28">
        <v>165</v>
      </c>
      <c r="AA559" s="28">
        <v>1312</v>
      </c>
      <c r="AB559" s="28">
        <v>1362</v>
      </c>
      <c r="AC559" s="1"/>
      <c r="AD559" s="35">
        <f t="shared" ref="AD559:AJ559" si="1461">(V559/SUM($V559:$AB559))*100</f>
        <v>13.123576899192713</v>
      </c>
      <c r="AE559" s="35">
        <f t="shared" si="1461"/>
        <v>21.589732974539434</v>
      </c>
      <c r="AF559" s="35">
        <f t="shared" si="1461"/>
        <v>0</v>
      </c>
      <c r="AG559" s="35">
        <f t="shared" si="1461"/>
        <v>6.520389153384393</v>
      </c>
      <c r="AH559" s="35">
        <f t="shared" si="1461"/>
        <v>3.4154419374870626</v>
      </c>
      <c r="AI559" s="35">
        <f t="shared" si="1461"/>
        <v>27.157938315048646</v>
      </c>
      <c r="AJ559" s="35">
        <f t="shared" si="1461"/>
        <v>28.192920720347754</v>
      </c>
      <c r="AK559" s="1"/>
      <c r="AL559" s="35">
        <f t="shared" ref="AL559:AR559" si="1462">AD559-BE559</f>
        <v>1.6690314446472581</v>
      </c>
      <c r="AM559" s="35">
        <f t="shared" si="1462"/>
        <v>4.0139753987818594</v>
      </c>
      <c r="AN559" s="35">
        <f t="shared" si="1462"/>
        <v>0</v>
      </c>
      <c r="AO559" s="35">
        <f t="shared" si="1462"/>
        <v>-23.782641149645912</v>
      </c>
      <c r="AP559" s="35">
        <f t="shared" si="1462"/>
        <v>-2.1401136180684928</v>
      </c>
      <c r="AQ559" s="35">
        <f t="shared" si="1462"/>
        <v>27.157938315048646</v>
      </c>
      <c r="AR559" s="35">
        <f t="shared" si="1462"/>
        <v>-6.9181903907633533</v>
      </c>
      <c r="AS559" s="1"/>
      <c r="AT559" s="1"/>
      <c r="AU559" s="1"/>
      <c r="AV559" s="1"/>
      <c r="AW559" s="36">
        <v>567</v>
      </c>
      <c r="AX559" s="36">
        <v>870</v>
      </c>
      <c r="AY559" s="36">
        <v>0</v>
      </c>
      <c r="AZ559" s="36">
        <v>1500</v>
      </c>
      <c r="BA559" s="36">
        <v>275</v>
      </c>
      <c r="BB559" s="36">
        <v>0</v>
      </c>
      <c r="BC559" s="36">
        <v>1738</v>
      </c>
      <c r="BD559" s="1"/>
      <c r="BE559" s="35">
        <f t="shared" ref="BE559:BK559" si="1463">(AW559/SUM($AW559:$BC559))*100</f>
        <v>11.454545454545455</v>
      </c>
      <c r="BF559" s="35">
        <f t="shared" si="1463"/>
        <v>17.575757575757574</v>
      </c>
      <c r="BG559" s="35">
        <f t="shared" si="1463"/>
        <v>0</v>
      </c>
      <c r="BH559" s="35">
        <f t="shared" si="1463"/>
        <v>30.303030303030305</v>
      </c>
      <c r="BI559" s="35">
        <f t="shared" si="1463"/>
        <v>5.5555555555555554</v>
      </c>
      <c r="BJ559" s="35">
        <f t="shared" si="1463"/>
        <v>0</v>
      </c>
      <c r="BK559" s="35">
        <f t="shared" si="1463"/>
        <v>35.111111111111107</v>
      </c>
      <c r="BL559" s="1"/>
    </row>
    <row r="560" spans="1:64" ht="13">
      <c r="A560" s="28" t="s">
        <v>373</v>
      </c>
      <c r="B560" s="62" t="str">
        <f>INDEX([1]Sheet2!$B:$B,MATCH(C560,[1]Sheet2!$A:$A,0))</f>
        <v>E05000322</v>
      </c>
      <c r="C560" s="28" t="s">
        <v>731</v>
      </c>
      <c r="D560" s="29"/>
      <c r="E560" s="55">
        <v>3</v>
      </c>
      <c r="F560" s="31">
        <v>3</v>
      </c>
      <c r="G560" s="31"/>
      <c r="H560" s="31"/>
      <c r="I560" s="32"/>
      <c r="J560" s="32"/>
      <c r="K560" s="32"/>
      <c r="L560" s="32"/>
      <c r="M560" s="10"/>
      <c r="N560" s="31">
        <v>3</v>
      </c>
      <c r="O560" s="31"/>
      <c r="P560" s="31"/>
      <c r="Q560" s="38"/>
      <c r="R560" s="32"/>
      <c r="S560" s="32"/>
      <c r="T560" s="32"/>
      <c r="U560" s="1"/>
      <c r="V560" s="28">
        <v>2507</v>
      </c>
      <c r="W560" s="28">
        <v>801</v>
      </c>
      <c r="X560" s="28">
        <v>337</v>
      </c>
      <c r="Y560" s="28"/>
      <c r="Z560" s="28">
        <v>519</v>
      </c>
      <c r="AA560" s="28"/>
      <c r="AB560" s="28">
        <v>0</v>
      </c>
      <c r="AC560" s="1"/>
      <c r="AD560" s="35">
        <f t="shared" ref="AD560:AJ560" si="1464">(V560/SUM($V560:$AB560))*100</f>
        <v>60.206532180595588</v>
      </c>
      <c r="AE560" s="35">
        <f t="shared" si="1464"/>
        <v>19.236311239193082</v>
      </c>
      <c r="AF560" s="35">
        <f t="shared" si="1464"/>
        <v>8.0931796349663792</v>
      </c>
      <c r="AG560" s="35">
        <f t="shared" si="1464"/>
        <v>0</v>
      </c>
      <c r="AH560" s="35">
        <f t="shared" si="1464"/>
        <v>12.463976945244957</v>
      </c>
      <c r="AI560" s="35">
        <f t="shared" si="1464"/>
        <v>0</v>
      </c>
      <c r="AJ560" s="35">
        <f t="shared" si="1464"/>
        <v>0</v>
      </c>
      <c r="AK560" s="1"/>
      <c r="AL560" s="35">
        <f t="shared" ref="AL560:AR560" si="1465">AD560-BE560</f>
        <v>15.828690097090004</v>
      </c>
      <c r="AM560" s="35">
        <f t="shared" si="1465"/>
        <v>6.7724832110822923</v>
      </c>
      <c r="AN560" s="35">
        <f t="shared" si="1465"/>
        <v>5.9642007180585663</v>
      </c>
      <c r="AO560" s="35">
        <f t="shared" si="1465"/>
        <v>-26.849937990905332</v>
      </c>
      <c r="AP560" s="35">
        <f t="shared" si="1465"/>
        <v>7.193203898531439</v>
      </c>
      <c r="AQ560" s="35">
        <f t="shared" si="1465"/>
        <v>0</v>
      </c>
      <c r="AR560" s="35">
        <f t="shared" si="1465"/>
        <v>-8.908639933856966</v>
      </c>
      <c r="AS560" s="1"/>
      <c r="AT560" s="1"/>
      <c r="AU560" s="1"/>
      <c r="AV560" s="1"/>
      <c r="AW560" s="36">
        <v>2147</v>
      </c>
      <c r="AX560" s="36">
        <v>603</v>
      </c>
      <c r="AY560" s="36">
        <v>103</v>
      </c>
      <c r="AZ560" s="36">
        <v>1299</v>
      </c>
      <c r="BA560" s="36">
        <v>255</v>
      </c>
      <c r="BB560" s="36">
        <v>0</v>
      </c>
      <c r="BC560" s="36">
        <v>431</v>
      </c>
      <c r="BD560" s="1"/>
      <c r="BE560" s="35">
        <f t="shared" ref="BE560:BK560" si="1466">(AW560/SUM($AW560:$BC560))*100</f>
        <v>44.377842083505584</v>
      </c>
      <c r="BF560" s="35">
        <f t="shared" si="1466"/>
        <v>12.46382802811079</v>
      </c>
      <c r="BG560" s="35">
        <f t="shared" si="1466"/>
        <v>2.1289789169078128</v>
      </c>
      <c r="BH560" s="35">
        <f t="shared" si="1466"/>
        <v>26.849937990905332</v>
      </c>
      <c r="BI560" s="35">
        <f t="shared" si="1466"/>
        <v>5.2707730467135177</v>
      </c>
      <c r="BJ560" s="35">
        <f t="shared" si="1466"/>
        <v>0</v>
      </c>
      <c r="BK560" s="35">
        <f t="shared" si="1466"/>
        <v>8.908639933856966</v>
      </c>
      <c r="BL560" s="1"/>
    </row>
    <row r="561" spans="1:64" ht="13">
      <c r="A561" s="28" t="s">
        <v>373</v>
      </c>
      <c r="B561" s="62" t="str">
        <f>INDEX([1]Sheet2!$B:$B,MATCH(C561,[1]Sheet2!$A:$A,0))</f>
        <v>E05000320</v>
      </c>
      <c r="C561" s="28" t="s">
        <v>732</v>
      </c>
      <c r="D561" s="29"/>
      <c r="E561" s="55">
        <v>3</v>
      </c>
      <c r="F561" s="31">
        <v>1</v>
      </c>
      <c r="G561" s="31"/>
      <c r="H561" s="31"/>
      <c r="I561" s="32"/>
      <c r="J561" s="32"/>
      <c r="K561" s="32"/>
      <c r="L561" s="31">
        <v>2</v>
      </c>
      <c r="M561" s="10"/>
      <c r="N561" s="38"/>
      <c r="O561" s="31"/>
      <c r="P561" s="31"/>
      <c r="Q561" s="38"/>
      <c r="R561" s="32"/>
      <c r="S561" s="32"/>
      <c r="T561" s="31">
        <v>3</v>
      </c>
      <c r="U561" s="1"/>
      <c r="V561" s="28">
        <v>1626</v>
      </c>
      <c r="W561" s="28">
        <v>709</v>
      </c>
      <c r="X561" s="28">
        <v>119</v>
      </c>
      <c r="Y561" s="28">
        <v>369</v>
      </c>
      <c r="Z561" s="28">
        <v>248</v>
      </c>
      <c r="AA561" s="28"/>
      <c r="AB561" s="28">
        <v>1861</v>
      </c>
      <c r="AC561" s="1"/>
      <c r="AD561" s="35">
        <f t="shared" ref="AD561:AJ561" si="1467">(V561/SUM($V561:$AB561))*100</f>
        <v>32.968369829683695</v>
      </c>
      <c r="AE561" s="35">
        <f t="shared" si="1467"/>
        <v>14.37550689375507</v>
      </c>
      <c r="AF561" s="35">
        <f t="shared" si="1467"/>
        <v>2.4128142741281429</v>
      </c>
      <c r="AG561" s="35">
        <f t="shared" si="1467"/>
        <v>7.4817518248175192</v>
      </c>
      <c r="AH561" s="35">
        <f t="shared" si="1467"/>
        <v>5.02838605028386</v>
      </c>
      <c r="AI561" s="35">
        <f t="shared" si="1467"/>
        <v>0</v>
      </c>
      <c r="AJ561" s="35">
        <f t="shared" si="1467"/>
        <v>37.733171127331708</v>
      </c>
      <c r="AK561" s="1"/>
      <c r="AL561" s="35">
        <f t="shared" ref="AL561:AR561" si="1468">AD561-BE561</f>
        <v>15.125591036265046</v>
      </c>
      <c r="AM561" s="35">
        <f t="shared" si="1468"/>
        <v>3.8636238955832223</v>
      </c>
      <c r="AN561" s="35">
        <f t="shared" si="1468"/>
        <v>0.93200988655958716</v>
      </c>
      <c r="AO561" s="35">
        <f t="shared" si="1468"/>
        <v>-21.220259144103871</v>
      </c>
      <c r="AP561" s="35">
        <f t="shared" si="1468"/>
        <v>-0.67545307220242901</v>
      </c>
      <c r="AQ561" s="35">
        <f t="shared" si="1468"/>
        <v>0</v>
      </c>
      <c r="AR561" s="35">
        <f t="shared" si="1468"/>
        <v>1.9744873978984359</v>
      </c>
      <c r="AS561" s="1"/>
      <c r="AT561" s="1"/>
      <c r="AU561" s="1"/>
      <c r="AV561" s="1"/>
      <c r="AW561" s="36">
        <v>976</v>
      </c>
      <c r="AX561" s="36">
        <v>575</v>
      </c>
      <c r="AY561" s="36">
        <v>81</v>
      </c>
      <c r="AZ561" s="36">
        <v>1570</v>
      </c>
      <c r="BA561" s="36">
        <v>312</v>
      </c>
      <c r="BB561" s="36">
        <v>0</v>
      </c>
      <c r="BC561" s="36">
        <v>1956</v>
      </c>
      <c r="BD561" s="1"/>
      <c r="BE561" s="35">
        <f t="shared" ref="BE561:BK561" si="1469">(AW561/SUM($AW561:$BC561))*100</f>
        <v>17.842778793418649</v>
      </c>
      <c r="BF561" s="35">
        <f t="shared" si="1469"/>
        <v>10.511882998171847</v>
      </c>
      <c r="BG561" s="35">
        <f t="shared" si="1469"/>
        <v>1.4808043875685557</v>
      </c>
      <c r="BH561" s="35">
        <f t="shared" si="1469"/>
        <v>28.702010968921389</v>
      </c>
      <c r="BI561" s="35">
        <f t="shared" si="1469"/>
        <v>5.703839122486289</v>
      </c>
      <c r="BJ561" s="35">
        <f t="shared" si="1469"/>
        <v>0</v>
      </c>
      <c r="BK561" s="35">
        <f t="shared" si="1469"/>
        <v>35.758683729433272</v>
      </c>
      <c r="BL561" s="1"/>
    </row>
    <row r="562" spans="1:64" ht="13">
      <c r="A562" s="28" t="s">
        <v>373</v>
      </c>
      <c r="B562" s="62" t="str">
        <f>INDEX([1]Sheet2!$B:$B,MATCH(C562,[1]Sheet2!$A:$A,0))</f>
        <v>E05000323</v>
      </c>
      <c r="C562" s="28" t="s">
        <v>733</v>
      </c>
      <c r="D562" s="29"/>
      <c r="E562" s="55">
        <v>3</v>
      </c>
      <c r="F562" s="38"/>
      <c r="G562" s="31"/>
      <c r="H562" s="31"/>
      <c r="I562" s="32"/>
      <c r="J562" s="32"/>
      <c r="K562" s="32"/>
      <c r="L562" s="31">
        <v>3</v>
      </c>
      <c r="M562" s="10"/>
      <c r="N562" s="38"/>
      <c r="O562" s="31"/>
      <c r="P562" s="31"/>
      <c r="Q562" s="38"/>
      <c r="R562" s="32"/>
      <c r="S562" s="32"/>
      <c r="T562" s="31">
        <v>3</v>
      </c>
      <c r="U562" s="1"/>
      <c r="V562" s="28">
        <v>1147</v>
      </c>
      <c r="W562" s="28">
        <v>517</v>
      </c>
      <c r="X562" s="28">
        <v>148</v>
      </c>
      <c r="Y562" s="28">
        <v>177</v>
      </c>
      <c r="Z562" s="28">
        <v>358</v>
      </c>
      <c r="AA562" s="28"/>
      <c r="AB562" s="28">
        <v>3142</v>
      </c>
      <c r="AC562" s="1"/>
      <c r="AD562" s="35">
        <f t="shared" ref="AD562:AJ562" si="1470">(V562/SUM($V562:$AB562))*100</f>
        <v>20.896338130807067</v>
      </c>
      <c r="AE562" s="35">
        <f t="shared" si="1470"/>
        <v>9.4188376753507015</v>
      </c>
      <c r="AF562" s="35">
        <f t="shared" si="1470"/>
        <v>2.6963016942976861</v>
      </c>
      <c r="AG562" s="35">
        <f t="shared" si="1470"/>
        <v>3.2246310803425033</v>
      </c>
      <c r="AH562" s="35">
        <f t="shared" si="1470"/>
        <v>6.5221351794498093</v>
      </c>
      <c r="AI562" s="35">
        <f t="shared" si="1470"/>
        <v>0</v>
      </c>
      <c r="AJ562" s="35">
        <f t="shared" si="1470"/>
        <v>57.241756239752227</v>
      </c>
      <c r="AK562" s="1"/>
      <c r="AL562" s="35">
        <f t="shared" ref="AL562:AR562" si="1471">AD562-BE562</f>
        <v>10.02747508171146</v>
      </c>
      <c r="AM562" s="35">
        <f t="shared" si="1471"/>
        <v>3.540284703774474</v>
      </c>
      <c r="AN562" s="35">
        <f t="shared" si="1471"/>
        <v>1.1136143557963942</v>
      </c>
      <c r="AO562" s="35">
        <f t="shared" si="1471"/>
        <v>-16.349012330510206</v>
      </c>
      <c r="AP562" s="35">
        <f t="shared" si="1471"/>
        <v>1.0634788487004547</v>
      </c>
      <c r="AQ562" s="35">
        <f t="shared" si="1471"/>
        <v>0</v>
      </c>
      <c r="AR562" s="35">
        <f t="shared" si="1471"/>
        <v>0.60415934052742415</v>
      </c>
      <c r="AS562" s="1"/>
      <c r="AT562" s="1"/>
      <c r="AU562" s="1"/>
      <c r="AV562" s="1"/>
      <c r="AW562" s="36">
        <v>673</v>
      </c>
      <c r="AX562" s="36">
        <v>364</v>
      </c>
      <c r="AY562" s="36">
        <v>98</v>
      </c>
      <c r="AZ562" s="36">
        <v>1212</v>
      </c>
      <c r="BA562" s="36">
        <v>338</v>
      </c>
      <c r="BB562" s="36">
        <v>0</v>
      </c>
      <c r="BC562" s="36">
        <v>3507</v>
      </c>
      <c r="BD562" s="1"/>
      <c r="BE562" s="35">
        <f t="shared" ref="BE562:BK562" si="1472">(AW562/SUM($AW562:$BC562))*100</f>
        <v>10.868863049095607</v>
      </c>
      <c r="BF562" s="35">
        <f t="shared" si="1472"/>
        <v>5.8785529715762275</v>
      </c>
      <c r="BG562" s="35">
        <f t="shared" si="1472"/>
        <v>1.5826873385012918</v>
      </c>
      <c r="BH562" s="35">
        <f t="shared" si="1472"/>
        <v>19.573643410852711</v>
      </c>
      <c r="BI562" s="35">
        <f t="shared" si="1472"/>
        <v>5.4586563307493545</v>
      </c>
      <c r="BJ562" s="35">
        <f t="shared" si="1472"/>
        <v>0</v>
      </c>
      <c r="BK562" s="35">
        <f t="shared" si="1472"/>
        <v>56.637596899224803</v>
      </c>
      <c r="BL562" s="1"/>
    </row>
    <row r="563" spans="1:64" ht="13">
      <c r="A563" s="28" t="s">
        <v>375</v>
      </c>
      <c r="B563" s="62" t="str">
        <f>INDEX([1]Sheet2!$B:$B,MATCH(C563,[1]Sheet2!$A:$A,0))</f>
        <v>E05000086</v>
      </c>
      <c r="C563" s="28" t="s">
        <v>227</v>
      </c>
      <c r="D563" s="29"/>
      <c r="E563" s="55">
        <v>3</v>
      </c>
      <c r="F563" s="38"/>
      <c r="G563" s="31">
        <v>3</v>
      </c>
      <c r="H563" s="31"/>
      <c r="I563" s="32"/>
      <c r="J563" s="32"/>
      <c r="K563" s="32"/>
      <c r="L563" s="31"/>
      <c r="M563" s="10"/>
      <c r="N563" s="38"/>
      <c r="O563" s="31">
        <v>3</v>
      </c>
      <c r="P563" s="31"/>
      <c r="Q563" s="38"/>
      <c r="R563" s="32"/>
      <c r="S563" s="32"/>
      <c r="T563" s="31"/>
      <c r="U563" s="1"/>
      <c r="V563" s="28">
        <v>741</v>
      </c>
      <c r="W563" s="28">
        <v>2334</v>
      </c>
      <c r="X563" s="28"/>
      <c r="Y563" s="28"/>
      <c r="Z563" s="28">
        <v>252</v>
      </c>
      <c r="AA563" s="28"/>
      <c r="AB563" s="28"/>
      <c r="AC563" s="1"/>
      <c r="AD563" s="35">
        <f t="shared" ref="AD563:AJ563" si="1473">(V563/SUM($V563:$AB563))*100</f>
        <v>22.272317403065824</v>
      </c>
      <c r="AE563" s="35">
        <f t="shared" si="1473"/>
        <v>70.153291253381425</v>
      </c>
      <c r="AF563" s="35">
        <f t="shared" si="1473"/>
        <v>0</v>
      </c>
      <c r="AG563" s="35">
        <f t="shared" si="1473"/>
        <v>0</v>
      </c>
      <c r="AH563" s="35">
        <f t="shared" si="1473"/>
        <v>7.5743913435527501</v>
      </c>
      <c r="AI563" s="35">
        <f t="shared" si="1473"/>
        <v>0</v>
      </c>
      <c r="AJ563" s="35">
        <f t="shared" si="1473"/>
        <v>0</v>
      </c>
      <c r="AK563" s="1"/>
      <c r="AL563" s="35">
        <f t="shared" ref="AL563:AR563" si="1474">AD563-BE563</f>
        <v>5.541968058087658</v>
      </c>
      <c r="AM563" s="35">
        <f t="shared" si="1474"/>
        <v>12.675125314516791</v>
      </c>
      <c r="AN563" s="35">
        <f t="shared" si="1474"/>
        <v>0</v>
      </c>
      <c r="AO563" s="35">
        <f t="shared" si="1474"/>
        <v>-14.437772925764191</v>
      </c>
      <c r="AP563" s="35">
        <f t="shared" si="1474"/>
        <v>-0.83172219356515331</v>
      </c>
      <c r="AQ563" s="35">
        <f t="shared" si="1474"/>
        <v>0</v>
      </c>
      <c r="AR563" s="35">
        <f t="shared" si="1474"/>
        <v>-2.947598253275109</v>
      </c>
      <c r="AS563" s="1"/>
      <c r="AT563" s="1"/>
      <c r="AU563" s="1"/>
      <c r="AV563" s="1"/>
      <c r="AW563" s="36">
        <v>613</v>
      </c>
      <c r="AX563" s="36">
        <v>2106</v>
      </c>
      <c r="AY563" s="36">
        <v>0</v>
      </c>
      <c r="AZ563" s="36">
        <v>529</v>
      </c>
      <c r="BA563" s="36">
        <v>308</v>
      </c>
      <c r="BB563" s="36">
        <v>0</v>
      </c>
      <c r="BC563" s="36">
        <v>108</v>
      </c>
      <c r="BD563" s="1"/>
      <c r="BE563" s="35">
        <f t="shared" ref="BE563:BK563" si="1475">(AW563/SUM($AW563:$BC563))*100</f>
        <v>16.730349344978166</v>
      </c>
      <c r="BF563" s="35">
        <f t="shared" si="1475"/>
        <v>57.478165938864635</v>
      </c>
      <c r="BG563" s="35">
        <f t="shared" si="1475"/>
        <v>0</v>
      </c>
      <c r="BH563" s="35">
        <f t="shared" si="1475"/>
        <v>14.437772925764191</v>
      </c>
      <c r="BI563" s="35">
        <f t="shared" si="1475"/>
        <v>8.4061135371179034</v>
      </c>
      <c r="BJ563" s="35">
        <f t="shared" si="1475"/>
        <v>0</v>
      </c>
      <c r="BK563" s="35">
        <f t="shared" si="1475"/>
        <v>2.947598253275109</v>
      </c>
      <c r="BL563" s="1"/>
    </row>
    <row r="564" spans="1:64" ht="13">
      <c r="A564" s="28" t="s">
        <v>375</v>
      </c>
      <c r="B564" s="62" t="str">
        <f>INDEX([1]Sheet2!$B:$B,MATCH(C564,[1]Sheet2!$A:$A,0))</f>
        <v>E05000325</v>
      </c>
      <c r="C564" s="28" t="s">
        <v>734</v>
      </c>
      <c r="D564" s="29"/>
      <c r="E564" s="55">
        <v>3</v>
      </c>
      <c r="F564" s="38"/>
      <c r="G564" s="31">
        <v>3</v>
      </c>
      <c r="H564" s="31"/>
      <c r="I564" s="32"/>
      <c r="J564" s="32"/>
      <c r="K564" s="32"/>
      <c r="L564" s="31"/>
      <c r="M564" s="10"/>
      <c r="N564" s="38"/>
      <c r="O564" s="31">
        <v>3</v>
      </c>
      <c r="P564" s="31"/>
      <c r="Q564" s="38"/>
      <c r="R564" s="32"/>
      <c r="S564" s="32"/>
      <c r="T564" s="31"/>
      <c r="U564" s="1"/>
      <c r="V564" s="28">
        <v>941</v>
      </c>
      <c r="W564" s="28">
        <v>2486</v>
      </c>
      <c r="X564" s="28"/>
      <c r="Y564" s="28"/>
      <c r="Z564" s="28">
        <v>242</v>
      </c>
      <c r="AA564" s="28"/>
      <c r="AB564" s="28">
        <v>98</v>
      </c>
      <c r="AC564" s="1"/>
      <c r="AD564" s="35">
        <f t="shared" ref="AD564:AJ564" si="1476">(V564/SUM($V564:$AB564))*100</f>
        <v>24.980090257499334</v>
      </c>
      <c r="AE564" s="35">
        <f t="shared" si="1476"/>
        <v>65.99415980886647</v>
      </c>
      <c r="AF564" s="35">
        <f t="shared" si="1476"/>
        <v>0</v>
      </c>
      <c r="AG564" s="35">
        <f t="shared" si="1476"/>
        <v>0</v>
      </c>
      <c r="AH564" s="35">
        <f t="shared" si="1476"/>
        <v>6.4242102468808069</v>
      </c>
      <c r="AI564" s="35">
        <f t="shared" si="1476"/>
        <v>0</v>
      </c>
      <c r="AJ564" s="35">
        <f t="shared" si="1476"/>
        <v>2.6015396867533847</v>
      </c>
      <c r="AK564" s="1"/>
      <c r="AL564" s="35">
        <f t="shared" ref="AL564:AR564" si="1477">AD564-BE564</f>
        <v>12.694111543940798</v>
      </c>
      <c r="AM564" s="35">
        <f t="shared" si="1477"/>
        <v>7.4101709148359305</v>
      </c>
      <c r="AN564" s="35">
        <f t="shared" si="1477"/>
        <v>0</v>
      </c>
      <c r="AO564" s="35">
        <f t="shared" si="1477"/>
        <v>-17.515039333641834</v>
      </c>
      <c r="AP564" s="35">
        <f t="shared" si="1477"/>
        <v>-1.3268309377559353</v>
      </c>
      <c r="AQ564" s="35">
        <f t="shared" si="1477"/>
        <v>0</v>
      </c>
      <c r="AR564" s="35">
        <f t="shared" si="1477"/>
        <v>-1.2624121873789611</v>
      </c>
      <c r="AS564" s="1"/>
      <c r="AT564" s="1"/>
      <c r="AU564" s="1"/>
      <c r="AV564" s="1"/>
      <c r="AW564" s="36">
        <v>531</v>
      </c>
      <c r="AX564" s="36">
        <v>2532</v>
      </c>
      <c r="AY564" s="36">
        <v>0</v>
      </c>
      <c r="AZ564" s="36">
        <v>757</v>
      </c>
      <c r="BA564" s="36">
        <v>335</v>
      </c>
      <c r="BB564" s="36">
        <v>0</v>
      </c>
      <c r="BC564" s="36">
        <v>167</v>
      </c>
      <c r="BD564" s="1"/>
      <c r="BE564" s="35">
        <f t="shared" ref="BE564:BK564" si="1478">(AW564/SUM($AW564:$BC564))*100</f>
        <v>12.285978713558537</v>
      </c>
      <c r="BF564" s="35">
        <f t="shared" si="1478"/>
        <v>58.58398889403054</v>
      </c>
      <c r="BG564" s="35">
        <f t="shared" si="1478"/>
        <v>0</v>
      </c>
      <c r="BH564" s="35">
        <f t="shared" si="1478"/>
        <v>17.515039333641834</v>
      </c>
      <c r="BI564" s="35">
        <f t="shared" si="1478"/>
        <v>7.7510411846367422</v>
      </c>
      <c r="BJ564" s="35">
        <f t="shared" si="1478"/>
        <v>0</v>
      </c>
      <c r="BK564" s="35">
        <f t="shared" si="1478"/>
        <v>3.8639518741323458</v>
      </c>
      <c r="BL564" s="1"/>
    </row>
    <row r="565" spans="1:64" ht="13">
      <c r="A565" s="28" t="s">
        <v>375</v>
      </c>
      <c r="B565" s="62" t="str">
        <f>INDEX([1]Sheet2!$B:$B,MATCH(C565,[1]Sheet2!$A:$A,0))</f>
        <v>E05000326</v>
      </c>
      <c r="C565" s="28" t="s">
        <v>735</v>
      </c>
      <c r="D565" s="29"/>
      <c r="E565" s="55">
        <v>3</v>
      </c>
      <c r="F565" s="31">
        <v>3</v>
      </c>
      <c r="G565" s="31"/>
      <c r="H565" s="31"/>
      <c r="I565" s="32"/>
      <c r="J565" s="32"/>
      <c r="K565" s="32"/>
      <c r="L565" s="31"/>
      <c r="M565" s="10"/>
      <c r="N565" s="31">
        <v>3</v>
      </c>
      <c r="O565" s="31"/>
      <c r="P565" s="31"/>
      <c r="Q565" s="38"/>
      <c r="R565" s="32"/>
      <c r="S565" s="32"/>
      <c r="T565" s="31"/>
      <c r="U565" s="1"/>
      <c r="V565" s="28">
        <v>1800</v>
      </c>
      <c r="W565" s="28">
        <v>1029</v>
      </c>
      <c r="X565" s="28"/>
      <c r="Y565" s="28"/>
      <c r="Z565" s="28">
        <v>230</v>
      </c>
      <c r="AA565" s="28"/>
      <c r="AB565" s="28"/>
      <c r="AC565" s="1"/>
      <c r="AD565" s="35">
        <f t="shared" ref="AD565:AJ565" si="1479">(V565/SUM($V565:$AB565))*100</f>
        <v>58.84275907159202</v>
      </c>
      <c r="AE565" s="35">
        <f t="shared" si="1479"/>
        <v>33.638443935926773</v>
      </c>
      <c r="AF565" s="35">
        <f t="shared" si="1479"/>
        <v>0</v>
      </c>
      <c r="AG565" s="35">
        <f t="shared" si="1479"/>
        <v>0</v>
      </c>
      <c r="AH565" s="35">
        <f t="shared" si="1479"/>
        <v>7.518796992481203</v>
      </c>
      <c r="AI565" s="35">
        <f t="shared" si="1479"/>
        <v>0</v>
      </c>
      <c r="AJ565" s="35">
        <f t="shared" si="1479"/>
        <v>0</v>
      </c>
      <c r="AK565" s="1"/>
      <c r="AL565" s="35">
        <f t="shared" ref="AL565:AR565" si="1480">AD565-BE565</f>
        <v>22.329601176855178</v>
      </c>
      <c r="AM565" s="35">
        <f t="shared" si="1480"/>
        <v>9.5704614797864203</v>
      </c>
      <c r="AN565" s="35">
        <f t="shared" si="1480"/>
        <v>-4.4407894736842106</v>
      </c>
      <c r="AO565" s="35">
        <f t="shared" si="1480"/>
        <v>-20.696271929824562</v>
      </c>
      <c r="AP565" s="35">
        <f t="shared" si="1480"/>
        <v>-2.7882205513784459</v>
      </c>
      <c r="AQ565" s="35">
        <f t="shared" si="1480"/>
        <v>0</v>
      </c>
      <c r="AR565" s="35">
        <f t="shared" si="1480"/>
        <v>-3.9747807017543857</v>
      </c>
      <c r="AS565" s="1"/>
      <c r="AT565" s="1"/>
      <c r="AU565" s="1"/>
      <c r="AV565" s="1"/>
      <c r="AW565" s="36">
        <v>1332</v>
      </c>
      <c r="AX565" s="36">
        <v>878</v>
      </c>
      <c r="AY565" s="36">
        <v>162</v>
      </c>
      <c r="AZ565" s="36">
        <v>755</v>
      </c>
      <c r="BA565" s="36">
        <v>376</v>
      </c>
      <c r="BB565" s="36">
        <v>0</v>
      </c>
      <c r="BC565" s="36">
        <v>145</v>
      </c>
      <c r="BD565" s="1"/>
      <c r="BE565" s="35">
        <f t="shared" ref="BE565:BK565" si="1481">(AW565/SUM($AW565:$BC565))*100</f>
        <v>36.513157894736842</v>
      </c>
      <c r="BF565" s="35">
        <f t="shared" si="1481"/>
        <v>24.067982456140353</v>
      </c>
      <c r="BG565" s="35">
        <f t="shared" si="1481"/>
        <v>4.4407894736842106</v>
      </c>
      <c r="BH565" s="35">
        <f t="shared" si="1481"/>
        <v>20.696271929824562</v>
      </c>
      <c r="BI565" s="35">
        <f t="shared" si="1481"/>
        <v>10.307017543859649</v>
      </c>
      <c r="BJ565" s="35">
        <f t="shared" si="1481"/>
        <v>0</v>
      </c>
      <c r="BK565" s="35">
        <f t="shared" si="1481"/>
        <v>3.9747807017543857</v>
      </c>
      <c r="BL565" s="1"/>
    </row>
    <row r="566" spans="1:64" ht="13">
      <c r="A566" s="28" t="s">
        <v>375</v>
      </c>
      <c r="B566" s="62" t="str">
        <f>INDEX([1]Sheet2!$B:$B,MATCH(C566,[1]Sheet2!$A:$A,0))</f>
        <v>E05000327</v>
      </c>
      <c r="C566" s="28" t="s">
        <v>736</v>
      </c>
      <c r="D566" s="29"/>
      <c r="E566" s="55">
        <v>3</v>
      </c>
      <c r="F566" s="31">
        <v>3</v>
      </c>
      <c r="G566" s="31"/>
      <c r="H566" s="31"/>
      <c r="I566" s="32"/>
      <c r="J566" s="32"/>
      <c r="K566" s="32"/>
      <c r="L566" s="31"/>
      <c r="M566" s="10"/>
      <c r="N566" s="31">
        <v>3</v>
      </c>
      <c r="O566" s="31"/>
      <c r="P566" s="31"/>
      <c r="Q566" s="38"/>
      <c r="R566" s="32"/>
      <c r="S566" s="32"/>
      <c r="T566" s="31"/>
      <c r="U566" s="1"/>
      <c r="V566" s="28">
        <v>2761</v>
      </c>
      <c r="W566" s="28">
        <v>818</v>
      </c>
      <c r="X566" s="28"/>
      <c r="Y566" s="28"/>
      <c r="Z566" s="28">
        <v>362</v>
      </c>
      <c r="AA566" s="28"/>
      <c r="AB566" s="28"/>
      <c r="AC566" s="1"/>
      <c r="AD566" s="35">
        <f t="shared" ref="AD566:AJ566" si="1482">(V566/SUM($V566:$AB566))*100</f>
        <v>70.05836082212636</v>
      </c>
      <c r="AE566" s="35">
        <f t="shared" si="1482"/>
        <v>20.756153260593756</v>
      </c>
      <c r="AF566" s="35">
        <f t="shared" si="1482"/>
        <v>0</v>
      </c>
      <c r="AG566" s="35">
        <f t="shared" si="1482"/>
        <v>0</v>
      </c>
      <c r="AH566" s="35">
        <f t="shared" si="1482"/>
        <v>9.1854859172798786</v>
      </c>
      <c r="AI566" s="35">
        <f t="shared" si="1482"/>
        <v>0</v>
      </c>
      <c r="AJ566" s="35">
        <f t="shared" si="1482"/>
        <v>0</v>
      </c>
      <c r="AK566" s="1"/>
      <c r="AL566" s="35">
        <f t="shared" ref="AL566:AR566" si="1483">AD566-BE566</f>
        <v>20.104295594749232</v>
      </c>
      <c r="AM566" s="35">
        <f t="shared" si="1483"/>
        <v>3.8980917079984394</v>
      </c>
      <c r="AN566" s="35">
        <f t="shared" si="1483"/>
        <v>-5.305466237942122</v>
      </c>
      <c r="AO566" s="35">
        <f t="shared" si="1483"/>
        <v>-18.190169958658707</v>
      </c>
      <c r="AP566" s="35">
        <f t="shared" si="1483"/>
        <v>1.8359222976197964</v>
      </c>
      <c r="AQ566" s="35">
        <f t="shared" si="1483"/>
        <v>0</v>
      </c>
      <c r="AR566" s="35">
        <f t="shared" si="1483"/>
        <v>-2.3426734037666512</v>
      </c>
      <c r="AS566" s="1"/>
      <c r="AT566" s="1"/>
      <c r="AU566" s="1"/>
      <c r="AV566" s="1"/>
      <c r="AW566" s="36">
        <v>2175</v>
      </c>
      <c r="AX566" s="36">
        <v>734</v>
      </c>
      <c r="AY566" s="36">
        <v>231</v>
      </c>
      <c r="AZ566" s="36">
        <v>792</v>
      </c>
      <c r="BA566" s="36">
        <v>320</v>
      </c>
      <c r="BB566" s="36">
        <v>0</v>
      </c>
      <c r="BC566" s="36">
        <v>102</v>
      </c>
      <c r="BD566" s="1"/>
      <c r="BE566" s="35">
        <f t="shared" ref="BE566:BK566" si="1484">(AW566/SUM($AW566:$BC566))*100</f>
        <v>49.954065227377129</v>
      </c>
      <c r="BF566" s="35">
        <f t="shared" si="1484"/>
        <v>16.858061552595316</v>
      </c>
      <c r="BG566" s="35">
        <f t="shared" si="1484"/>
        <v>5.305466237942122</v>
      </c>
      <c r="BH566" s="35">
        <f t="shared" si="1484"/>
        <v>18.190169958658707</v>
      </c>
      <c r="BI566" s="35">
        <f t="shared" si="1484"/>
        <v>7.3495636196600822</v>
      </c>
      <c r="BJ566" s="35">
        <f t="shared" si="1484"/>
        <v>0</v>
      </c>
      <c r="BK566" s="35">
        <f t="shared" si="1484"/>
        <v>2.3426734037666512</v>
      </c>
      <c r="BL566" s="1"/>
    </row>
    <row r="567" spans="1:64" ht="13">
      <c r="A567" s="28" t="s">
        <v>375</v>
      </c>
      <c r="B567" s="62" t="str">
        <f>INDEX([1]Sheet2!$B:$B,MATCH(C567,[1]Sheet2!$A:$A,0))</f>
        <v>E05000328</v>
      </c>
      <c r="C567" s="28" t="s">
        <v>737</v>
      </c>
      <c r="D567" s="29"/>
      <c r="E567" s="55">
        <v>3</v>
      </c>
      <c r="F567" s="31">
        <v>3</v>
      </c>
      <c r="G567" s="31"/>
      <c r="H567" s="31"/>
      <c r="I567" s="32"/>
      <c r="J567" s="32"/>
      <c r="K567" s="32"/>
      <c r="L567" s="31"/>
      <c r="M567" s="10"/>
      <c r="N567" s="31">
        <v>1</v>
      </c>
      <c r="O567" s="31">
        <v>2</v>
      </c>
      <c r="P567" s="31"/>
      <c r="Q567" s="38"/>
      <c r="R567" s="32"/>
      <c r="S567" s="32"/>
      <c r="T567" s="31"/>
      <c r="U567" s="1"/>
      <c r="V567" s="28">
        <v>1810</v>
      </c>
      <c r="W567" s="28">
        <v>1690</v>
      </c>
      <c r="X567" s="28"/>
      <c r="Y567" s="28"/>
      <c r="Z567" s="28">
        <v>192</v>
      </c>
      <c r="AA567" s="28"/>
      <c r="AB567" s="28"/>
      <c r="AC567" s="1"/>
      <c r="AD567" s="35">
        <f t="shared" ref="AD567:AJ567" si="1485">(V567/SUM($V567:$AB567))*100</f>
        <v>49.024918743228604</v>
      </c>
      <c r="AE567" s="35">
        <f t="shared" si="1485"/>
        <v>45.774647887323944</v>
      </c>
      <c r="AF567" s="35">
        <f t="shared" si="1485"/>
        <v>0</v>
      </c>
      <c r="AG567" s="35">
        <f t="shared" si="1485"/>
        <v>0</v>
      </c>
      <c r="AH567" s="35">
        <f t="shared" si="1485"/>
        <v>5.2004333694474543</v>
      </c>
      <c r="AI567" s="35">
        <f t="shared" si="1485"/>
        <v>0</v>
      </c>
      <c r="AJ567" s="35">
        <f t="shared" si="1485"/>
        <v>0</v>
      </c>
      <c r="AK567" s="1"/>
      <c r="AL567" s="35">
        <f t="shared" ref="AL567:AR567" si="1486">AD567-BE567</f>
        <v>17.699885395073867</v>
      </c>
      <c r="AM567" s="35">
        <f t="shared" si="1486"/>
        <v>10.825781724584949</v>
      </c>
      <c r="AN567" s="35">
        <f t="shared" si="1486"/>
        <v>0</v>
      </c>
      <c r="AO567" s="35">
        <f t="shared" si="1486"/>
        <v>-22.321031569586484</v>
      </c>
      <c r="AP567" s="35">
        <f t="shared" si="1486"/>
        <v>-3.2699979333537907</v>
      </c>
      <c r="AQ567" s="35">
        <f t="shared" si="1486"/>
        <v>0</v>
      </c>
      <c r="AR567" s="35">
        <f t="shared" si="1486"/>
        <v>-2.9346376167185415</v>
      </c>
      <c r="AS567" s="1"/>
      <c r="AT567" s="1"/>
      <c r="AU567" s="1"/>
      <c r="AV567" s="1"/>
      <c r="AW567" s="36">
        <v>1409</v>
      </c>
      <c r="AX567" s="36">
        <v>1572</v>
      </c>
      <c r="AY567" s="36">
        <v>0</v>
      </c>
      <c r="AZ567" s="36">
        <v>1004</v>
      </c>
      <c r="BA567" s="36">
        <v>381</v>
      </c>
      <c r="BB567" s="36">
        <v>0</v>
      </c>
      <c r="BC567" s="36">
        <v>132</v>
      </c>
      <c r="BD567" s="1"/>
      <c r="BE567" s="35">
        <f t="shared" ref="BE567:BK567" si="1487">(AW567/SUM($AW567:$BC567))*100</f>
        <v>31.325033348154737</v>
      </c>
      <c r="BF567" s="35">
        <f t="shared" si="1487"/>
        <v>34.948866162738994</v>
      </c>
      <c r="BG567" s="35">
        <f t="shared" si="1487"/>
        <v>0</v>
      </c>
      <c r="BH567" s="35">
        <f t="shared" si="1487"/>
        <v>22.321031569586484</v>
      </c>
      <c r="BI567" s="35">
        <f t="shared" si="1487"/>
        <v>8.470431302801245</v>
      </c>
      <c r="BJ567" s="35">
        <f t="shared" si="1487"/>
        <v>0</v>
      </c>
      <c r="BK567" s="35">
        <f t="shared" si="1487"/>
        <v>2.9346376167185415</v>
      </c>
      <c r="BL567" s="1"/>
    </row>
    <row r="568" spans="1:64" ht="13">
      <c r="A568" s="28" t="s">
        <v>375</v>
      </c>
      <c r="B568" s="62" t="str">
        <f>INDEX([1]Sheet2!$B:$B,MATCH(C568,[1]Sheet2!$A:$A,0))</f>
        <v>E05000329</v>
      </c>
      <c r="C568" s="28" t="s">
        <v>738</v>
      </c>
      <c r="D568" s="29"/>
      <c r="E568" s="55">
        <v>3</v>
      </c>
      <c r="F568" s="31">
        <v>3</v>
      </c>
      <c r="G568" s="31"/>
      <c r="H568" s="31"/>
      <c r="I568" s="32"/>
      <c r="J568" s="32"/>
      <c r="K568" s="32"/>
      <c r="L568" s="31"/>
      <c r="M568" s="10"/>
      <c r="N568" s="31">
        <v>3</v>
      </c>
      <c r="O568" s="31"/>
      <c r="P568" s="31"/>
      <c r="Q568" s="38"/>
      <c r="R568" s="32"/>
      <c r="S568" s="32"/>
      <c r="T568" s="31"/>
      <c r="U568" s="1"/>
      <c r="V568" s="28">
        <v>3519</v>
      </c>
      <c r="W568" s="28">
        <v>595</v>
      </c>
      <c r="X568" s="28">
        <v>326</v>
      </c>
      <c r="Y568" s="28"/>
      <c r="Z568" s="28">
        <v>386</v>
      </c>
      <c r="AA568" s="28"/>
      <c r="AB568" s="28"/>
      <c r="AC568" s="1"/>
      <c r="AD568" s="35">
        <f t="shared" ref="AD568:AJ568" si="1488">(V568/SUM($V568:$AB568))*100</f>
        <v>72.917530045586403</v>
      </c>
      <c r="AE568" s="35">
        <f t="shared" si="1488"/>
        <v>12.329050973891421</v>
      </c>
      <c r="AF568" s="35">
        <f t="shared" si="1488"/>
        <v>6.7550766680480727</v>
      </c>
      <c r="AG568" s="35">
        <f t="shared" si="1488"/>
        <v>0</v>
      </c>
      <c r="AH568" s="35">
        <f t="shared" si="1488"/>
        <v>7.9983423124740991</v>
      </c>
      <c r="AI568" s="35">
        <f t="shared" si="1488"/>
        <v>0</v>
      </c>
      <c r="AJ568" s="35">
        <f t="shared" si="1488"/>
        <v>0</v>
      </c>
      <c r="AK568" s="1"/>
      <c r="AL568" s="35">
        <f t="shared" ref="AL568:AR568" si="1489">AD568-BE568</f>
        <v>15.829407440222411</v>
      </c>
      <c r="AM568" s="35">
        <f t="shared" si="1489"/>
        <v>1.3520394796385471</v>
      </c>
      <c r="AN568" s="35">
        <f t="shared" si="1489"/>
        <v>0.50986594007872466</v>
      </c>
      <c r="AO568" s="35">
        <f t="shared" si="1489"/>
        <v>-15.57471264367816</v>
      </c>
      <c r="AP568" s="35">
        <f t="shared" si="1489"/>
        <v>-0.22004849212360256</v>
      </c>
      <c r="AQ568" s="35">
        <f t="shared" si="1489"/>
        <v>0</v>
      </c>
      <c r="AR568" s="35">
        <f t="shared" si="1489"/>
        <v>-1.896551724137931</v>
      </c>
      <c r="AS568" s="1"/>
      <c r="AT568" s="1"/>
      <c r="AU568" s="1"/>
      <c r="AV568" s="1"/>
      <c r="AW568" s="36">
        <v>2980</v>
      </c>
      <c r="AX568" s="36">
        <v>573</v>
      </c>
      <c r="AY568" s="36">
        <v>326</v>
      </c>
      <c r="AZ568" s="36">
        <v>813</v>
      </c>
      <c r="BA568" s="36">
        <v>429</v>
      </c>
      <c r="BB568" s="36">
        <v>0</v>
      </c>
      <c r="BC568" s="36">
        <v>99</v>
      </c>
      <c r="BD568" s="1"/>
      <c r="BE568" s="35">
        <f t="shared" ref="BE568:BK568" si="1490">(AW568/SUM($AW568:$BC568))*100</f>
        <v>57.088122605363992</v>
      </c>
      <c r="BF568" s="35">
        <f t="shared" si="1490"/>
        <v>10.977011494252874</v>
      </c>
      <c r="BG568" s="35">
        <f t="shared" si="1490"/>
        <v>6.2452107279693481</v>
      </c>
      <c r="BH568" s="35">
        <f t="shared" si="1490"/>
        <v>15.57471264367816</v>
      </c>
      <c r="BI568" s="35">
        <f t="shared" si="1490"/>
        <v>8.2183908045977017</v>
      </c>
      <c r="BJ568" s="35">
        <f t="shared" si="1490"/>
        <v>0</v>
      </c>
      <c r="BK568" s="35">
        <f t="shared" si="1490"/>
        <v>1.896551724137931</v>
      </c>
      <c r="BL568" s="1"/>
    </row>
    <row r="569" spans="1:64" ht="13">
      <c r="A569" s="28" t="s">
        <v>375</v>
      </c>
      <c r="B569" s="62" t="str">
        <f>INDEX([1]Sheet2!$B:$B,MATCH(C569,[1]Sheet2!$A:$A,0))</f>
        <v>E05000330</v>
      </c>
      <c r="C569" s="28" t="s">
        <v>739</v>
      </c>
      <c r="D569" s="29"/>
      <c r="E569" s="55">
        <v>2</v>
      </c>
      <c r="F569" s="31">
        <v>2</v>
      </c>
      <c r="G569" s="31"/>
      <c r="H569" s="31"/>
      <c r="I569" s="32"/>
      <c r="J569" s="32"/>
      <c r="K569" s="32"/>
      <c r="L569" s="31"/>
      <c r="M569" s="10"/>
      <c r="N569" s="31">
        <v>2</v>
      </c>
      <c r="O569" s="31"/>
      <c r="P569" s="31"/>
      <c r="Q569" s="38"/>
      <c r="R569" s="32"/>
      <c r="S569" s="32"/>
      <c r="T569" s="31"/>
      <c r="U569" s="1"/>
      <c r="V569" s="28">
        <v>1396</v>
      </c>
      <c r="W569" s="28">
        <v>308</v>
      </c>
      <c r="X569" s="28"/>
      <c r="Y569" s="28"/>
      <c r="Z569" s="28">
        <v>425</v>
      </c>
      <c r="AA569" s="28">
        <v>483</v>
      </c>
      <c r="AB569" s="28"/>
      <c r="AC569" s="1"/>
      <c r="AD569" s="35">
        <f t="shared" ref="AD569:AJ569" si="1491">(V569/SUM($V569:$AB569))*100</f>
        <v>53.445635528330783</v>
      </c>
      <c r="AE569" s="35">
        <f t="shared" si="1491"/>
        <v>11.791730474732006</v>
      </c>
      <c r="AF569" s="35">
        <f t="shared" si="1491"/>
        <v>0</v>
      </c>
      <c r="AG569" s="35">
        <f t="shared" si="1491"/>
        <v>0</v>
      </c>
      <c r="AH569" s="35">
        <f t="shared" si="1491"/>
        <v>16.271056661562021</v>
      </c>
      <c r="AI569" s="35">
        <f t="shared" si="1491"/>
        <v>18.491577335375194</v>
      </c>
      <c r="AJ569" s="35">
        <f t="shared" si="1491"/>
        <v>0</v>
      </c>
      <c r="AK569" s="1"/>
      <c r="AL569" s="35">
        <f t="shared" ref="AL569:AR569" si="1492">AD569-BE569</f>
        <v>24.40711173422266</v>
      </c>
      <c r="AM569" s="35">
        <f t="shared" si="1492"/>
        <v>4.8962950587397751</v>
      </c>
      <c r="AN569" s="35">
        <f t="shared" si="1492"/>
        <v>-3.1725477500809327</v>
      </c>
      <c r="AO569" s="35">
        <f t="shared" si="1492"/>
        <v>-22.693428293946262</v>
      </c>
      <c r="AP569" s="35">
        <f t="shared" si="1492"/>
        <v>10.314436396103943</v>
      </c>
      <c r="AQ569" s="35">
        <f t="shared" si="1492"/>
        <v>-6.3708376856672153</v>
      </c>
      <c r="AR569" s="35">
        <f t="shared" si="1492"/>
        <v>-7.3810294593719652</v>
      </c>
      <c r="AS569" s="1"/>
      <c r="AT569" s="1"/>
      <c r="AU569" s="1"/>
      <c r="AV569" s="1"/>
      <c r="AW569" s="36">
        <v>897</v>
      </c>
      <c r="AX569" s="36">
        <v>213</v>
      </c>
      <c r="AY569" s="36">
        <v>98</v>
      </c>
      <c r="AZ569" s="36">
        <v>701</v>
      </c>
      <c r="BA569" s="36">
        <v>184</v>
      </c>
      <c r="BB569" s="36">
        <v>768</v>
      </c>
      <c r="BC569" s="36">
        <v>228</v>
      </c>
      <c r="BD569" s="1"/>
      <c r="BE569" s="35">
        <f t="shared" ref="BE569:BK569" si="1493">(AW569/SUM($AW569:$BC569))*100</f>
        <v>29.038523794108123</v>
      </c>
      <c r="BF569" s="35">
        <f t="shared" si="1493"/>
        <v>6.8954354159922309</v>
      </c>
      <c r="BG569" s="35">
        <f t="shared" si="1493"/>
        <v>3.1725477500809327</v>
      </c>
      <c r="BH569" s="35">
        <f t="shared" si="1493"/>
        <v>22.693428293946262</v>
      </c>
      <c r="BI569" s="35">
        <f t="shared" si="1493"/>
        <v>5.9566202654580769</v>
      </c>
      <c r="BJ569" s="35">
        <f t="shared" si="1493"/>
        <v>24.862415021042409</v>
      </c>
      <c r="BK569" s="35">
        <f t="shared" si="1493"/>
        <v>7.3810294593719652</v>
      </c>
      <c r="BL569" s="1"/>
    </row>
    <row r="570" spans="1:64" ht="13">
      <c r="A570" s="28" t="s">
        <v>375</v>
      </c>
      <c r="B570" s="62" t="str">
        <f>INDEX([1]Sheet2!$B:$B,MATCH(C570,[1]Sheet2!$A:$A,0))</f>
        <v>E05000331</v>
      </c>
      <c r="C570" s="28" t="s">
        <v>740</v>
      </c>
      <c r="D570" s="29"/>
      <c r="E570" s="55">
        <v>3</v>
      </c>
      <c r="F570" s="38"/>
      <c r="G570" s="31">
        <v>3</v>
      </c>
      <c r="H570" s="31"/>
      <c r="I570" s="32"/>
      <c r="J570" s="32"/>
      <c r="K570" s="32"/>
      <c r="L570" s="31"/>
      <c r="M570" s="10"/>
      <c r="N570" s="38"/>
      <c r="O570" s="31">
        <v>3</v>
      </c>
      <c r="P570" s="31"/>
      <c r="Q570" s="38"/>
      <c r="R570" s="32"/>
      <c r="S570" s="32"/>
      <c r="T570" s="31"/>
      <c r="U570" s="1"/>
      <c r="V570" s="28">
        <v>1133</v>
      </c>
      <c r="W570" s="28">
        <v>1517</v>
      </c>
      <c r="X570" s="28"/>
      <c r="Y570" s="28"/>
      <c r="Z570" s="28">
        <v>261</v>
      </c>
      <c r="AA570" s="28"/>
      <c r="AB570" s="28"/>
      <c r="AC570" s="1"/>
      <c r="AD570" s="35">
        <f t="shared" ref="AD570:AJ570" si="1494">(V570/SUM($V570:$AB570))*100</f>
        <v>38.921332875300585</v>
      </c>
      <c r="AE570" s="35">
        <f t="shared" si="1494"/>
        <v>52.112676056338024</v>
      </c>
      <c r="AF570" s="35">
        <f t="shared" si="1494"/>
        <v>0</v>
      </c>
      <c r="AG570" s="35">
        <f t="shared" si="1494"/>
        <v>0</v>
      </c>
      <c r="AH570" s="35">
        <f t="shared" si="1494"/>
        <v>8.9659910683613884</v>
      </c>
      <c r="AI570" s="35">
        <f t="shared" si="1494"/>
        <v>0</v>
      </c>
      <c r="AJ570" s="35">
        <f t="shared" si="1494"/>
        <v>0</v>
      </c>
      <c r="AK570" s="1"/>
      <c r="AL570" s="35">
        <f t="shared" ref="AL570:AR570" si="1495">AD570-BE570</f>
        <v>11.672226022426276</v>
      </c>
      <c r="AM570" s="35">
        <f t="shared" si="1495"/>
        <v>10.865517888101586</v>
      </c>
      <c r="AN570" s="35">
        <f t="shared" si="1495"/>
        <v>0</v>
      </c>
      <c r="AO570" s="35">
        <f t="shared" si="1495"/>
        <v>-22.962000649561546</v>
      </c>
      <c r="AP570" s="35">
        <f t="shared" si="1495"/>
        <v>0.42425673903368555</v>
      </c>
      <c r="AQ570" s="35">
        <f t="shared" si="1495"/>
        <v>0</v>
      </c>
      <c r="AR570" s="35">
        <f t="shared" si="1495"/>
        <v>0</v>
      </c>
      <c r="AS570" s="1"/>
      <c r="AT570" s="1"/>
      <c r="AU570" s="1"/>
      <c r="AV570" s="1"/>
      <c r="AW570" s="36">
        <v>839</v>
      </c>
      <c r="AX570" s="36">
        <v>1270</v>
      </c>
      <c r="AY570" s="36">
        <v>0</v>
      </c>
      <c r="AZ570" s="36">
        <v>707</v>
      </c>
      <c r="BA570" s="36">
        <v>263</v>
      </c>
      <c r="BB570" s="36">
        <v>0</v>
      </c>
      <c r="BC570" s="36">
        <v>0</v>
      </c>
      <c r="BD570" s="1"/>
      <c r="BE570" s="35">
        <f t="shared" ref="BE570:BK570" si="1496">(AW570/SUM($AW570:$BC570))*100</f>
        <v>27.249106852874309</v>
      </c>
      <c r="BF570" s="35">
        <f t="shared" si="1496"/>
        <v>41.247158168236439</v>
      </c>
      <c r="BG570" s="35">
        <f t="shared" si="1496"/>
        <v>0</v>
      </c>
      <c r="BH570" s="35">
        <f t="shared" si="1496"/>
        <v>22.962000649561546</v>
      </c>
      <c r="BI570" s="35">
        <f t="shared" si="1496"/>
        <v>8.5417343293277028</v>
      </c>
      <c r="BJ570" s="35">
        <f t="shared" si="1496"/>
        <v>0</v>
      </c>
      <c r="BK570" s="35">
        <f t="shared" si="1496"/>
        <v>0</v>
      </c>
      <c r="BL570" s="1"/>
    </row>
    <row r="571" spans="1:64" ht="13">
      <c r="A571" s="28" t="s">
        <v>375</v>
      </c>
      <c r="B571" s="62" t="str">
        <f>INDEX([1]Sheet2!$B:$B,MATCH(C571,[1]Sheet2!$A:$A,0))</f>
        <v>E05000332</v>
      </c>
      <c r="C571" s="28" t="s">
        <v>741</v>
      </c>
      <c r="D571" s="29"/>
      <c r="E571" s="55">
        <v>3</v>
      </c>
      <c r="F571" s="31">
        <v>3</v>
      </c>
      <c r="G571" s="31"/>
      <c r="H571" s="31"/>
      <c r="I571" s="32"/>
      <c r="J571" s="32"/>
      <c r="K571" s="32"/>
      <c r="L571" s="31"/>
      <c r="M571" s="10"/>
      <c r="N571" s="31">
        <v>3</v>
      </c>
      <c r="O571" s="31"/>
      <c r="P571" s="31"/>
      <c r="Q571" s="38"/>
      <c r="R571" s="32"/>
      <c r="S571" s="32"/>
      <c r="T571" s="31"/>
      <c r="U571" s="1"/>
      <c r="V571" s="28">
        <v>2200</v>
      </c>
      <c r="W571" s="28">
        <v>1333</v>
      </c>
      <c r="X571" s="28"/>
      <c r="Y571" s="28"/>
      <c r="Z571" s="28"/>
      <c r="AA571" s="28"/>
      <c r="AB571" s="28">
        <v>153</v>
      </c>
      <c r="AC571" s="1"/>
      <c r="AD571" s="35">
        <f t="shared" ref="AD571:AJ571" si="1497">(V571/SUM($V571:$AB571))*100</f>
        <v>59.685295713510577</v>
      </c>
      <c r="AE571" s="35">
        <f t="shared" si="1497"/>
        <v>36.163863266413458</v>
      </c>
      <c r="AF571" s="35">
        <f t="shared" si="1497"/>
        <v>0</v>
      </c>
      <c r="AG571" s="35">
        <f t="shared" si="1497"/>
        <v>0</v>
      </c>
      <c r="AH571" s="35">
        <f t="shared" si="1497"/>
        <v>0</v>
      </c>
      <c r="AI571" s="35">
        <f t="shared" si="1497"/>
        <v>0</v>
      </c>
      <c r="AJ571" s="35">
        <f t="shared" si="1497"/>
        <v>4.1508410200759638</v>
      </c>
      <c r="AK571" s="1"/>
      <c r="AL571" s="35">
        <f t="shared" ref="AL571:AR571" si="1498">AD571-BE571</f>
        <v>19.918030345435696</v>
      </c>
      <c r="AM571" s="35">
        <f t="shared" si="1498"/>
        <v>10.740134452854136</v>
      </c>
      <c r="AN571" s="35">
        <f t="shared" si="1498"/>
        <v>-12.825701998482163</v>
      </c>
      <c r="AO571" s="35">
        <f t="shared" si="1498"/>
        <v>-19.301796104224639</v>
      </c>
      <c r="AP571" s="35">
        <f t="shared" si="1498"/>
        <v>0</v>
      </c>
      <c r="AQ571" s="35">
        <f t="shared" si="1498"/>
        <v>0</v>
      </c>
      <c r="AR571" s="35">
        <f t="shared" si="1498"/>
        <v>1.4693333044169705</v>
      </c>
      <c r="AS571" s="1"/>
      <c r="AT571" s="1"/>
      <c r="AU571" s="1"/>
      <c r="AV571" s="1"/>
      <c r="AW571" s="36">
        <v>1572</v>
      </c>
      <c r="AX571" s="36">
        <v>1005</v>
      </c>
      <c r="AY571" s="36">
        <v>507</v>
      </c>
      <c r="AZ571" s="36">
        <v>763</v>
      </c>
      <c r="BA571" s="36">
        <v>0</v>
      </c>
      <c r="BB571" s="36">
        <v>0</v>
      </c>
      <c r="BC571" s="36">
        <v>106</v>
      </c>
      <c r="BD571" s="1"/>
      <c r="BE571" s="35">
        <f t="shared" ref="BE571:BK571" si="1499">(AW571/SUM($AW571:$BC571))*100</f>
        <v>39.767265368074881</v>
      </c>
      <c r="BF571" s="35">
        <f t="shared" si="1499"/>
        <v>25.423728813559322</v>
      </c>
      <c r="BG571" s="35">
        <f t="shared" si="1499"/>
        <v>12.825701998482163</v>
      </c>
      <c r="BH571" s="35">
        <f t="shared" si="1499"/>
        <v>19.301796104224639</v>
      </c>
      <c r="BI571" s="35">
        <f t="shared" si="1499"/>
        <v>0</v>
      </c>
      <c r="BJ571" s="35">
        <f t="shared" si="1499"/>
        <v>0</v>
      </c>
      <c r="BK571" s="35">
        <f t="shared" si="1499"/>
        <v>2.6815077156589933</v>
      </c>
      <c r="BL571" s="1"/>
    </row>
    <row r="572" spans="1:64" ht="13">
      <c r="A572" s="28" t="s">
        <v>375</v>
      </c>
      <c r="B572" s="62" t="str">
        <f>INDEX([1]Sheet2!$B:$B,MATCH(C572,[1]Sheet2!$A:$A,0))</f>
        <v>E05000333</v>
      </c>
      <c r="C572" s="28" t="s">
        <v>742</v>
      </c>
      <c r="D572" s="29"/>
      <c r="E572" s="55">
        <v>3</v>
      </c>
      <c r="F572" s="31">
        <v>3</v>
      </c>
      <c r="G572" s="31"/>
      <c r="H572" s="31"/>
      <c r="I572" s="32"/>
      <c r="J572" s="32"/>
      <c r="K572" s="32"/>
      <c r="L572" s="31"/>
      <c r="M572" s="10"/>
      <c r="N572" s="31">
        <v>3</v>
      </c>
      <c r="O572" s="31"/>
      <c r="P572" s="31"/>
      <c r="Q572" s="38"/>
      <c r="R572" s="32"/>
      <c r="S572" s="32"/>
      <c r="T572" s="31"/>
      <c r="U572" s="1"/>
      <c r="V572" s="28">
        <v>2827</v>
      </c>
      <c r="W572" s="28">
        <v>571</v>
      </c>
      <c r="X572" s="28">
        <v>191</v>
      </c>
      <c r="Y572" s="28"/>
      <c r="Z572" s="28">
        <v>314</v>
      </c>
      <c r="AA572" s="28"/>
      <c r="AB572" s="28"/>
      <c r="AC572" s="1"/>
      <c r="AD572" s="35">
        <f t="shared" ref="AD572:AJ572" si="1500">(V572/SUM($V572:$AB572))*100</f>
        <v>72.431462977197029</v>
      </c>
      <c r="AE572" s="35">
        <f t="shared" si="1500"/>
        <v>14.629771970279274</v>
      </c>
      <c r="AF572" s="35">
        <f t="shared" si="1500"/>
        <v>4.8936715347168844</v>
      </c>
      <c r="AG572" s="35">
        <f t="shared" si="1500"/>
        <v>0</v>
      </c>
      <c r="AH572" s="35">
        <f t="shared" si="1500"/>
        <v>8.0450935178068157</v>
      </c>
      <c r="AI572" s="35">
        <f t="shared" si="1500"/>
        <v>0</v>
      </c>
      <c r="AJ572" s="35">
        <f t="shared" si="1500"/>
        <v>0</v>
      </c>
      <c r="AK572" s="1"/>
      <c r="AL572" s="35">
        <f t="shared" ref="AL572:AR572" si="1501">AD572-BE572</f>
        <v>13.535040250987066</v>
      </c>
      <c r="AM572" s="35">
        <f t="shared" si="1501"/>
        <v>0.53110468012262224</v>
      </c>
      <c r="AN572" s="35">
        <f t="shared" si="1501"/>
        <v>1.2696359957877283</v>
      </c>
      <c r="AO572" s="35">
        <f t="shared" si="1501"/>
        <v>-16.226326864624738</v>
      </c>
      <c r="AP572" s="35">
        <f t="shared" si="1501"/>
        <v>0.89054593772732016</v>
      </c>
      <c r="AQ572" s="35">
        <f t="shared" si="1501"/>
        <v>0</v>
      </c>
      <c r="AR572" s="35">
        <f t="shared" si="1501"/>
        <v>0</v>
      </c>
      <c r="AS572" s="1"/>
      <c r="AT572" s="1"/>
      <c r="AU572" s="1"/>
      <c r="AV572" s="1"/>
      <c r="AW572" s="36">
        <v>2519</v>
      </c>
      <c r="AX572" s="36">
        <v>603</v>
      </c>
      <c r="AY572" s="36">
        <v>155</v>
      </c>
      <c r="AZ572" s="36">
        <v>694</v>
      </c>
      <c r="BA572" s="36">
        <v>306</v>
      </c>
      <c r="BB572" s="36">
        <v>0</v>
      </c>
      <c r="BC572" s="36">
        <v>0</v>
      </c>
      <c r="BD572" s="1"/>
      <c r="BE572" s="35">
        <f t="shared" ref="BE572:BK572" si="1502">(AW572/SUM($AW572:$BC572))*100</f>
        <v>58.896422726209963</v>
      </c>
      <c r="BF572" s="35">
        <f t="shared" si="1502"/>
        <v>14.098667290156651</v>
      </c>
      <c r="BG572" s="35">
        <f t="shared" si="1502"/>
        <v>3.6240355389291561</v>
      </c>
      <c r="BH572" s="35">
        <f t="shared" si="1502"/>
        <v>16.226326864624738</v>
      </c>
      <c r="BI572" s="35">
        <f t="shared" si="1502"/>
        <v>7.1545475800794955</v>
      </c>
      <c r="BJ572" s="35">
        <f t="shared" si="1502"/>
        <v>0</v>
      </c>
      <c r="BK572" s="35">
        <f t="shared" si="1502"/>
        <v>0</v>
      </c>
      <c r="BL572" s="1"/>
    </row>
    <row r="573" spans="1:64" ht="13">
      <c r="A573" s="28" t="s">
        <v>375</v>
      </c>
      <c r="B573" s="62" t="str">
        <f>INDEX([1]Sheet2!$B:$B,MATCH(C573,[1]Sheet2!$A:$A,0))</f>
        <v>E05000334</v>
      </c>
      <c r="C573" s="28" t="s">
        <v>27</v>
      </c>
      <c r="D573" s="29"/>
      <c r="E573" s="55">
        <v>3</v>
      </c>
      <c r="F573" s="31">
        <v>3</v>
      </c>
      <c r="G573" s="31"/>
      <c r="H573" s="31"/>
      <c r="I573" s="32"/>
      <c r="J573" s="32"/>
      <c r="K573" s="32"/>
      <c r="L573" s="31"/>
      <c r="M573" s="10"/>
      <c r="N573" s="31">
        <v>3</v>
      </c>
      <c r="O573" s="31"/>
      <c r="P573" s="31"/>
      <c r="Q573" s="38"/>
      <c r="R573" s="32"/>
      <c r="S573" s="32"/>
      <c r="T573" s="31"/>
      <c r="U573" s="1"/>
      <c r="V573" s="28">
        <v>2603</v>
      </c>
      <c r="W573" s="28">
        <v>781</v>
      </c>
      <c r="X573" s="28">
        <v>287</v>
      </c>
      <c r="Y573" s="28"/>
      <c r="Z573" s="28">
        <v>316</v>
      </c>
      <c r="AA573" s="28"/>
      <c r="AB573" s="28"/>
      <c r="AC573" s="1"/>
      <c r="AD573" s="35">
        <f t="shared" ref="AD573:AJ573" si="1503">(V573/SUM($V573:$AB573))*100</f>
        <v>65.287183345874084</v>
      </c>
      <c r="AE573" s="35">
        <f t="shared" si="1503"/>
        <v>19.588663155254576</v>
      </c>
      <c r="AF573" s="35">
        <f t="shared" si="1503"/>
        <v>7.1983947830448951</v>
      </c>
      <c r="AG573" s="35">
        <f t="shared" si="1503"/>
        <v>0</v>
      </c>
      <c r="AH573" s="35">
        <f t="shared" si="1503"/>
        <v>7.9257587158264364</v>
      </c>
      <c r="AI573" s="35">
        <f t="shared" si="1503"/>
        <v>0</v>
      </c>
      <c r="AJ573" s="35">
        <f t="shared" si="1503"/>
        <v>0</v>
      </c>
      <c r="AK573" s="1"/>
      <c r="AL573" s="35">
        <f t="shared" ref="AL573:AR573" si="1504">AD573-BE573</f>
        <v>13.467304671119066</v>
      </c>
      <c r="AM573" s="35">
        <f t="shared" si="1504"/>
        <v>6.0095684282363777</v>
      </c>
      <c r="AN573" s="35">
        <f t="shared" si="1504"/>
        <v>0.73549230987643988</v>
      </c>
      <c r="AO573" s="35">
        <f t="shared" si="1504"/>
        <v>-17.615492300513299</v>
      </c>
      <c r="AP573" s="35">
        <f t="shared" si="1504"/>
        <v>-0.31035887633408699</v>
      </c>
      <c r="AQ573" s="35">
        <f t="shared" si="1504"/>
        <v>0</v>
      </c>
      <c r="AR573" s="35">
        <f t="shared" si="1504"/>
        <v>-2.2865142323845076</v>
      </c>
      <c r="AS573" s="1"/>
      <c r="AT573" s="1"/>
      <c r="AU573" s="1"/>
      <c r="AV573" s="1"/>
      <c r="AW573" s="36">
        <v>2221</v>
      </c>
      <c r="AX573" s="36">
        <v>582</v>
      </c>
      <c r="AY573" s="36">
        <v>277</v>
      </c>
      <c r="AZ573" s="36">
        <v>755</v>
      </c>
      <c r="BA573" s="36">
        <v>353</v>
      </c>
      <c r="BB573" s="36">
        <v>0</v>
      </c>
      <c r="BC573" s="36">
        <v>98</v>
      </c>
      <c r="BD573" s="1"/>
      <c r="BE573" s="35">
        <f t="shared" ref="BE573:BK573" si="1505">(AW573/SUM($AW573:$BC573))*100</f>
        <v>51.819878674755017</v>
      </c>
      <c r="BF573" s="35">
        <f t="shared" si="1505"/>
        <v>13.579094727018198</v>
      </c>
      <c r="BG573" s="35">
        <f t="shared" si="1505"/>
        <v>6.4629024731684552</v>
      </c>
      <c r="BH573" s="35">
        <f t="shared" si="1505"/>
        <v>17.615492300513299</v>
      </c>
      <c r="BI573" s="35">
        <f t="shared" si="1505"/>
        <v>8.2361175921605234</v>
      </c>
      <c r="BJ573" s="35">
        <f t="shared" si="1505"/>
        <v>0</v>
      </c>
      <c r="BK573" s="35">
        <f t="shared" si="1505"/>
        <v>2.2865142323845076</v>
      </c>
      <c r="BL573" s="1"/>
    </row>
    <row r="574" spans="1:64" ht="13">
      <c r="A574" s="28" t="s">
        <v>375</v>
      </c>
      <c r="B574" s="62" t="str">
        <f>INDEX([1]Sheet2!$B:$B,MATCH(C574,[1]Sheet2!$A:$A,0))</f>
        <v>E05000335</v>
      </c>
      <c r="C574" s="28" t="s">
        <v>743</v>
      </c>
      <c r="D574" s="29"/>
      <c r="E574" s="55">
        <v>3</v>
      </c>
      <c r="F574" s="31">
        <v>3</v>
      </c>
      <c r="G574" s="31"/>
      <c r="H574" s="31"/>
      <c r="I574" s="32"/>
      <c r="J574" s="32"/>
      <c r="K574" s="32"/>
      <c r="L574" s="31"/>
      <c r="M574" s="10"/>
      <c r="N574" s="31">
        <v>3</v>
      </c>
      <c r="O574" s="31"/>
      <c r="P574" s="31"/>
      <c r="Q574" s="38"/>
      <c r="R574" s="32"/>
      <c r="S574" s="32"/>
      <c r="T574" s="31"/>
      <c r="U574" s="1"/>
      <c r="V574" s="28">
        <v>2285</v>
      </c>
      <c r="W574" s="28">
        <v>496</v>
      </c>
      <c r="X574" s="28">
        <v>231</v>
      </c>
      <c r="Y574" s="28"/>
      <c r="Z574" s="28">
        <v>313</v>
      </c>
      <c r="AA574" s="28"/>
      <c r="AB574" s="28"/>
      <c r="AC574" s="1"/>
      <c r="AD574" s="35">
        <f t="shared" ref="AD574:AJ574" si="1506">(V574/SUM($V574:$AB574))*100</f>
        <v>68.721804511278194</v>
      </c>
      <c r="AE574" s="35">
        <f t="shared" si="1506"/>
        <v>14.917293233082706</v>
      </c>
      <c r="AF574" s="35">
        <f t="shared" si="1506"/>
        <v>6.947368421052631</v>
      </c>
      <c r="AG574" s="35">
        <f t="shared" si="1506"/>
        <v>0</v>
      </c>
      <c r="AH574" s="35">
        <f t="shared" si="1506"/>
        <v>9.413533834586465</v>
      </c>
      <c r="AI574" s="35">
        <f t="shared" si="1506"/>
        <v>0</v>
      </c>
      <c r="AJ574" s="35">
        <f t="shared" si="1506"/>
        <v>0</v>
      </c>
      <c r="AK574" s="1"/>
      <c r="AL574" s="35">
        <f t="shared" ref="AL574:AR574" si="1507">AD574-BE574</f>
        <v>12.744121195656518</v>
      </c>
      <c r="AM574" s="35">
        <f t="shared" si="1507"/>
        <v>4.1308957835609199</v>
      </c>
      <c r="AN574" s="35">
        <f t="shared" si="1507"/>
        <v>-2.1121427372895569</v>
      </c>
      <c r="AO574" s="35">
        <f t="shared" si="1507"/>
        <v>-11.53028692879915</v>
      </c>
      <c r="AP574" s="35">
        <f t="shared" si="1507"/>
        <v>-3.2325873131287324</v>
      </c>
      <c r="AQ574" s="35">
        <f t="shared" si="1507"/>
        <v>0</v>
      </c>
      <c r="AR574" s="35">
        <f t="shared" si="1507"/>
        <v>0</v>
      </c>
      <c r="AS574" s="1"/>
      <c r="AT574" s="1"/>
      <c r="AU574" s="1"/>
      <c r="AV574" s="1"/>
      <c r="AW574" s="36">
        <v>2107</v>
      </c>
      <c r="AX574" s="36">
        <v>406</v>
      </c>
      <c r="AY574" s="36">
        <v>341</v>
      </c>
      <c r="AZ574" s="36">
        <v>434</v>
      </c>
      <c r="BA574" s="36">
        <v>476</v>
      </c>
      <c r="BB574" s="36">
        <v>0</v>
      </c>
      <c r="BC574" s="36">
        <v>0</v>
      </c>
      <c r="BD574" s="1"/>
      <c r="BE574" s="35">
        <f t="shared" ref="BE574:BK574" si="1508">(AW574/SUM($AW574:$BC574))*100</f>
        <v>55.977683315621675</v>
      </c>
      <c r="BF574" s="35">
        <f t="shared" si="1508"/>
        <v>10.786397449521786</v>
      </c>
      <c r="BG574" s="35">
        <f t="shared" si="1508"/>
        <v>9.0595111583421879</v>
      </c>
      <c r="BH574" s="35">
        <f t="shared" si="1508"/>
        <v>11.53028692879915</v>
      </c>
      <c r="BI574" s="35">
        <f t="shared" si="1508"/>
        <v>12.646121147715197</v>
      </c>
      <c r="BJ574" s="35">
        <f t="shared" si="1508"/>
        <v>0</v>
      </c>
      <c r="BK574" s="35">
        <f t="shared" si="1508"/>
        <v>0</v>
      </c>
      <c r="BL574" s="1"/>
    </row>
    <row r="575" spans="1:64" ht="13">
      <c r="A575" s="28" t="s">
        <v>375</v>
      </c>
      <c r="B575" s="62" t="str">
        <f>INDEX([1]Sheet2!$B:$B,MATCH(C575,[1]Sheet2!$A:$A,0))</f>
        <v>E05000336</v>
      </c>
      <c r="C575" s="28" t="s">
        <v>744</v>
      </c>
      <c r="D575" s="29"/>
      <c r="E575" s="55">
        <v>3</v>
      </c>
      <c r="F575" s="31">
        <v>3</v>
      </c>
      <c r="G575" s="31"/>
      <c r="H575" s="31"/>
      <c r="I575" s="32"/>
      <c r="J575" s="32"/>
      <c r="K575" s="32"/>
      <c r="L575" s="31"/>
      <c r="M575" s="10"/>
      <c r="N575" s="31">
        <v>3</v>
      </c>
      <c r="O575" s="31"/>
      <c r="P575" s="31"/>
      <c r="Q575" s="38"/>
      <c r="R575" s="32"/>
      <c r="S575" s="32"/>
      <c r="T575" s="31"/>
      <c r="U575" s="1"/>
      <c r="V575" s="28">
        <v>2056</v>
      </c>
      <c r="W575" s="28">
        <v>701</v>
      </c>
      <c r="X575" s="28">
        <v>226</v>
      </c>
      <c r="Y575" s="28"/>
      <c r="Z575" s="28">
        <v>435</v>
      </c>
      <c r="AA575" s="28">
        <v>618</v>
      </c>
      <c r="AB575" s="28"/>
      <c r="AC575" s="1"/>
      <c r="AD575" s="35">
        <f t="shared" ref="AD575:AJ575" si="1509">(V575/SUM($V575:$AB575))*100</f>
        <v>50.94152626362736</v>
      </c>
      <c r="AE575" s="35">
        <f t="shared" si="1509"/>
        <v>17.368681863230922</v>
      </c>
      <c r="AF575" s="35">
        <f t="shared" si="1509"/>
        <v>5.599603567888999</v>
      </c>
      <c r="AG575" s="35">
        <f t="shared" si="1509"/>
        <v>0</v>
      </c>
      <c r="AH575" s="35">
        <f t="shared" si="1509"/>
        <v>10.777998017839446</v>
      </c>
      <c r="AI575" s="35">
        <f t="shared" si="1509"/>
        <v>15.31219028741328</v>
      </c>
      <c r="AJ575" s="35">
        <f t="shared" si="1509"/>
        <v>0</v>
      </c>
      <c r="AK575" s="1"/>
      <c r="AL575" s="35">
        <f t="shared" ref="AL575:AR575" si="1510">AD575-BE575</f>
        <v>21.708449196310649</v>
      </c>
      <c r="AM575" s="35">
        <f t="shared" si="1510"/>
        <v>7.8243353415733186</v>
      </c>
      <c r="AN575" s="35">
        <f t="shared" si="1510"/>
        <v>2.4306555086352959</v>
      </c>
      <c r="AO575" s="35">
        <f t="shared" si="1510"/>
        <v>-10.631914494655916</v>
      </c>
      <c r="AP575" s="35">
        <f t="shared" si="1510"/>
        <v>4.3650972115390516</v>
      </c>
      <c r="AQ575" s="35">
        <f t="shared" si="1510"/>
        <v>-2.9889535340755629</v>
      </c>
      <c r="AR575" s="35">
        <f t="shared" si="1510"/>
        <v>-22.707669229326832</v>
      </c>
      <c r="AS575" s="1"/>
      <c r="AT575" s="1"/>
      <c r="AU575" s="1"/>
      <c r="AV575" s="1"/>
      <c r="AW575" s="36">
        <v>1559</v>
      </c>
      <c r="AX575" s="36">
        <v>509</v>
      </c>
      <c r="AY575" s="36">
        <v>169</v>
      </c>
      <c r="AZ575" s="36">
        <v>567</v>
      </c>
      <c r="BA575" s="36">
        <v>342</v>
      </c>
      <c r="BB575" s="36">
        <v>976</v>
      </c>
      <c r="BC575" s="36">
        <v>1211</v>
      </c>
      <c r="BD575" s="1"/>
      <c r="BE575" s="35">
        <f t="shared" ref="BE575:BK575" si="1511">(AW575/SUM($AW575:$BC575))*100</f>
        <v>29.23307706731671</v>
      </c>
      <c r="BF575" s="35">
        <f t="shared" si="1511"/>
        <v>9.5443465216576033</v>
      </c>
      <c r="BG575" s="35">
        <f t="shared" si="1511"/>
        <v>3.1689480592537032</v>
      </c>
      <c r="BH575" s="35">
        <f t="shared" si="1511"/>
        <v>10.631914494655916</v>
      </c>
      <c r="BI575" s="35">
        <f t="shared" si="1511"/>
        <v>6.4129008063003941</v>
      </c>
      <c r="BJ575" s="35">
        <f t="shared" si="1511"/>
        <v>18.301143821488843</v>
      </c>
      <c r="BK575" s="35">
        <f t="shared" si="1511"/>
        <v>22.707669229326832</v>
      </c>
      <c r="BL575" s="1"/>
    </row>
    <row r="576" spans="1:64" ht="13">
      <c r="A576" s="28" t="s">
        <v>375</v>
      </c>
      <c r="B576" s="62" t="str">
        <f>INDEX([1]Sheet2!$B:$B,MATCH(C576,[1]Sheet2!$A:$A,0))</f>
        <v>E05000337</v>
      </c>
      <c r="C576" s="28" t="s">
        <v>745</v>
      </c>
      <c r="D576" s="29"/>
      <c r="E576" s="55">
        <v>3</v>
      </c>
      <c r="F576" s="38"/>
      <c r="G576" s="31">
        <v>3</v>
      </c>
      <c r="H576" s="31"/>
      <c r="I576" s="32"/>
      <c r="J576" s="32"/>
      <c r="K576" s="32"/>
      <c r="L576" s="31"/>
      <c r="M576" s="10"/>
      <c r="N576" s="38"/>
      <c r="O576" s="31">
        <v>3</v>
      </c>
      <c r="P576" s="31"/>
      <c r="Q576" s="38"/>
      <c r="R576" s="32"/>
      <c r="S576" s="32"/>
      <c r="T576" s="31"/>
      <c r="U576" s="1"/>
      <c r="V576" s="28">
        <v>731</v>
      </c>
      <c r="W576" s="28">
        <v>2388</v>
      </c>
      <c r="X576" s="28"/>
      <c r="Y576" s="28"/>
      <c r="Z576" s="28"/>
      <c r="AA576" s="28"/>
      <c r="AB576" s="28"/>
      <c r="AC576" s="1"/>
      <c r="AD576" s="35">
        <f t="shared" ref="AD576:AJ576" si="1512">(V576/SUM($V576:$AB576))*100</f>
        <v>23.436999038153257</v>
      </c>
      <c r="AE576" s="35">
        <f t="shared" si="1512"/>
        <v>76.563000961846754</v>
      </c>
      <c r="AF576" s="35">
        <f t="shared" si="1512"/>
        <v>0</v>
      </c>
      <c r="AG576" s="35">
        <f t="shared" si="1512"/>
        <v>0</v>
      </c>
      <c r="AH576" s="35">
        <f t="shared" si="1512"/>
        <v>0</v>
      </c>
      <c r="AI576" s="35">
        <f t="shared" si="1512"/>
        <v>0</v>
      </c>
      <c r="AJ576" s="35">
        <f t="shared" si="1512"/>
        <v>0</v>
      </c>
      <c r="AK576" s="1"/>
      <c r="AL576" s="35">
        <f t="shared" ref="AL576:AR576" si="1513">AD576-BE576</f>
        <v>5.6745388048552705</v>
      </c>
      <c r="AM576" s="35">
        <f t="shared" si="1513"/>
        <v>21.950063528124588</v>
      </c>
      <c r="AN576" s="35">
        <f t="shared" si="1513"/>
        <v>0</v>
      </c>
      <c r="AO576" s="35">
        <f t="shared" si="1513"/>
        <v>-16.118769883351007</v>
      </c>
      <c r="AP576" s="35">
        <f t="shared" si="1513"/>
        <v>-8.112407211028632</v>
      </c>
      <c r="AQ576" s="35">
        <f t="shared" si="1513"/>
        <v>0</v>
      </c>
      <c r="AR576" s="35">
        <f t="shared" si="1513"/>
        <v>-3.3934252386002126</v>
      </c>
      <c r="AS576" s="1"/>
      <c r="AT576" s="1"/>
      <c r="AU576" s="1"/>
      <c r="AV576" s="1"/>
      <c r="AW576" s="36">
        <v>670</v>
      </c>
      <c r="AX576" s="36">
        <v>2060</v>
      </c>
      <c r="AY576" s="36">
        <v>0</v>
      </c>
      <c r="AZ576" s="36">
        <v>608</v>
      </c>
      <c r="BA576" s="36">
        <v>306</v>
      </c>
      <c r="BB576" s="36">
        <v>0</v>
      </c>
      <c r="BC576" s="36">
        <v>128</v>
      </c>
      <c r="BD576" s="1"/>
      <c r="BE576" s="35">
        <f t="shared" ref="BE576:BK576" si="1514">(AW576/SUM($AW576:$BC576))*100</f>
        <v>17.762460233297986</v>
      </c>
      <c r="BF576" s="35">
        <f t="shared" si="1514"/>
        <v>54.612937433722166</v>
      </c>
      <c r="BG576" s="35">
        <f t="shared" si="1514"/>
        <v>0</v>
      </c>
      <c r="BH576" s="35">
        <f t="shared" si="1514"/>
        <v>16.118769883351007</v>
      </c>
      <c r="BI576" s="35">
        <f t="shared" si="1514"/>
        <v>8.112407211028632</v>
      </c>
      <c r="BJ576" s="35">
        <f t="shared" si="1514"/>
        <v>0</v>
      </c>
      <c r="BK576" s="35">
        <f t="shared" si="1514"/>
        <v>3.3934252386002126</v>
      </c>
      <c r="BL576" s="1"/>
    </row>
    <row r="577" spans="1:64" ht="13">
      <c r="A577" s="28" t="s">
        <v>375</v>
      </c>
      <c r="B577" s="62" t="str">
        <f>INDEX([1]Sheet2!$B:$B,MATCH(C577,[1]Sheet2!$A:$A,0))</f>
        <v>E05000338</v>
      </c>
      <c r="C577" s="28" t="s">
        <v>746</v>
      </c>
      <c r="D577" s="29"/>
      <c r="E577" s="55">
        <v>3</v>
      </c>
      <c r="F577" s="31">
        <v>3</v>
      </c>
      <c r="G577" s="31"/>
      <c r="H577" s="31"/>
      <c r="I577" s="32"/>
      <c r="J577" s="32"/>
      <c r="K577" s="32"/>
      <c r="L577" s="31"/>
      <c r="M577" s="10"/>
      <c r="N577" s="31">
        <v>3</v>
      </c>
      <c r="O577" s="31"/>
      <c r="P577" s="31"/>
      <c r="Q577" s="38"/>
      <c r="R577" s="32"/>
      <c r="S577" s="32"/>
      <c r="T577" s="31"/>
      <c r="U577" s="1"/>
      <c r="V577" s="28">
        <v>2119</v>
      </c>
      <c r="W577" s="28">
        <v>1207</v>
      </c>
      <c r="X577" s="28">
        <v>232</v>
      </c>
      <c r="Y577" s="28"/>
      <c r="Z577" s="28">
        <v>300</v>
      </c>
      <c r="AA577" s="28"/>
      <c r="AB577" s="28"/>
      <c r="AC577" s="1"/>
      <c r="AD577" s="35">
        <f t="shared" ref="AD577:AJ577" si="1515">(V577/SUM($V577:$AB577))*100</f>
        <v>54.924831518921721</v>
      </c>
      <c r="AE577" s="35">
        <f t="shared" si="1515"/>
        <v>31.28564022809746</v>
      </c>
      <c r="AF577" s="35">
        <f t="shared" si="1515"/>
        <v>6.0134784862623123</v>
      </c>
      <c r="AG577" s="35">
        <f t="shared" si="1515"/>
        <v>0</v>
      </c>
      <c r="AH577" s="35">
        <f t="shared" si="1515"/>
        <v>7.7760497667185069</v>
      </c>
      <c r="AI577" s="35">
        <f t="shared" si="1515"/>
        <v>0</v>
      </c>
      <c r="AJ577" s="35">
        <f t="shared" si="1515"/>
        <v>0</v>
      </c>
      <c r="AK577" s="1"/>
      <c r="AL577" s="35">
        <f t="shared" ref="AL577:AR577" si="1516">AD577-BE577</f>
        <v>16.639871096758135</v>
      </c>
      <c r="AM577" s="35">
        <f t="shared" si="1516"/>
        <v>7.8555610724246385</v>
      </c>
      <c r="AN577" s="35">
        <f t="shared" si="1516"/>
        <v>5.0417800246481015E-2</v>
      </c>
      <c r="AO577" s="35">
        <f t="shared" si="1516"/>
        <v>-17.176781002638521</v>
      </c>
      <c r="AP577" s="35">
        <f t="shared" si="1516"/>
        <v>-0.11313229132898606</v>
      </c>
      <c r="AQ577" s="35">
        <f t="shared" si="1516"/>
        <v>0</v>
      </c>
      <c r="AR577" s="35">
        <f t="shared" si="1516"/>
        <v>-7.2559366754617409</v>
      </c>
      <c r="AS577" s="1"/>
      <c r="AT577" s="1"/>
      <c r="AU577" s="1"/>
      <c r="AV577" s="1"/>
      <c r="AW577" s="36">
        <v>1451</v>
      </c>
      <c r="AX577" s="36">
        <v>888</v>
      </c>
      <c r="AY577" s="36">
        <v>226</v>
      </c>
      <c r="AZ577" s="36">
        <v>651</v>
      </c>
      <c r="BA577" s="36">
        <v>299</v>
      </c>
      <c r="BB577" s="36">
        <v>0</v>
      </c>
      <c r="BC577" s="36">
        <v>275</v>
      </c>
      <c r="BD577" s="1"/>
      <c r="BE577" s="35">
        <f t="shared" ref="BE577:BK577" si="1517">(AW577/SUM($AW577:$BC577))*100</f>
        <v>38.284960422163586</v>
      </c>
      <c r="BF577" s="35">
        <f t="shared" si="1517"/>
        <v>23.430079155672821</v>
      </c>
      <c r="BG577" s="35">
        <f t="shared" si="1517"/>
        <v>5.9630606860158313</v>
      </c>
      <c r="BH577" s="35">
        <f t="shared" si="1517"/>
        <v>17.176781002638521</v>
      </c>
      <c r="BI577" s="35">
        <f t="shared" si="1517"/>
        <v>7.889182058047493</v>
      </c>
      <c r="BJ577" s="35">
        <f t="shared" si="1517"/>
        <v>0</v>
      </c>
      <c r="BK577" s="35">
        <f t="shared" si="1517"/>
        <v>7.2559366754617409</v>
      </c>
      <c r="BL577" s="1"/>
    </row>
    <row r="578" spans="1:64" ht="13">
      <c r="A578" s="28" t="s">
        <v>375</v>
      </c>
      <c r="B578" s="62" t="str">
        <f>INDEX([1]Sheet2!$B:$B,MATCH(C578,[1]Sheet2!$A:$A,0))</f>
        <v>E05000339</v>
      </c>
      <c r="C578" s="28" t="s">
        <v>747</v>
      </c>
      <c r="D578" s="29"/>
      <c r="E578" s="55">
        <v>3</v>
      </c>
      <c r="F578" s="38"/>
      <c r="G578" s="31">
        <v>3</v>
      </c>
      <c r="H578" s="31"/>
      <c r="I578" s="32"/>
      <c r="J578" s="32"/>
      <c r="K578" s="32"/>
      <c r="L578" s="31"/>
      <c r="M578" s="10"/>
      <c r="N578" s="38"/>
      <c r="O578" s="31">
        <v>3</v>
      </c>
      <c r="P578" s="31"/>
      <c r="Q578" s="38"/>
      <c r="R578" s="32"/>
      <c r="S578" s="32"/>
      <c r="T578" s="31"/>
      <c r="U578" s="1"/>
      <c r="V578" s="28">
        <v>806</v>
      </c>
      <c r="W578" s="28">
        <v>2512</v>
      </c>
      <c r="X578" s="28"/>
      <c r="Y578" s="28"/>
      <c r="Z578" s="28">
        <v>278</v>
      </c>
      <c r="AA578" s="28"/>
      <c r="AB578" s="28"/>
      <c r="AC578" s="1"/>
      <c r="AD578" s="35">
        <f t="shared" ref="AD578:AJ578" si="1518">(V578/SUM($V578:$AB578))*100</f>
        <v>22.413793103448278</v>
      </c>
      <c r="AE578" s="35">
        <f t="shared" si="1518"/>
        <v>69.855394883203559</v>
      </c>
      <c r="AF578" s="35">
        <f t="shared" si="1518"/>
        <v>0</v>
      </c>
      <c r="AG578" s="35">
        <f t="shared" si="1518"/>
        <v>0</v>
      </c>
      <c r="AH578" s="35">
        <f t="shared" si="1518"/>
        <v>7.7308120133481655</v>
      </c>
      <c r="AI578" s="35">
        <f t="shared" si="1518"/>
        <v>0</v>
      </c>
      <c r="AJ578" s="35">
        <f t="shared" si="1518"/>
        <v>0</v>
      </c>
      <c r="AK578" s="1"/>
      <c r="AL578" s="35">
        <f t="shared" ref="AL578:AR578" si="1519">AD578-BE578</f>
        <v>5.8985357076877349</v>
      </c>
      <c r="AM578" s="35">
        <f t="shared" si="1519"/>
        <v>14.556070401489137</v>
      </c>
      <c r="AN578" s="35">
        <f t="shared" si="1519"/>
        <v>0</v>
      </c>
      <c r="AO578" s="35">
        <f t="shared" si="1519"/>
        <v>-17.470300489168412</v>
      </c>
      <c r="AP578" s="35">
        <f t="shared" si="1519"/>
        <v>0.53304821181077866</v>
      </c>
      <c r="AQ578" s="35">
        <f t="shared" si="1519"/>
        <v>0</v>
      </c>
      <c r="AR578" s="35">
        <f t="shared" si="1519"/>
        <v>-3.5173538318192406</v>
      </c>
      <c r="AS578" s="1"/>
      <c r="AT578" s="1"/>
      <c r="AU578" s="1"/>
      <c r="AV578" s="1"/>
      <c r="AW578" s="36">
        <v>709</v>
      </c>
      <c r="AX578" s="36">
        <v>2374</v>
      </c>
      <c r="AY578" s="36">
        <v>0</v>
      </c>
      <c r="AZ578" s="36">
        <v>750</v>
      </c>
      <c r="BA578" s="36">
        <v>309</v>
      </c>
      <c r="BB578" s="36">
        <v>0</v>
      </c>
      <c r="BC578" s="36">
        <v>151</v>
      </c>
      <c r="BD578" s="1"/>
      <c r="BE578" s="35">
        <f t="shared" ref="BE578:BK578" si="1520">(AW578/SUM($AW578:$BC578))*100</f>
        <v>16.515257395760543</v>
      </c>
      <c r="BF578" s="35">
        <f t="shared" si="1520"/>
        <v>55.299324481714422</v>
      </c>
      <c r="BG578" s="35">
        <f t="shared" si="1520"/>
        <v>0</v>
      </c>
      <c r="BH578" s="35">
        <f t="shared" si="1520"/>
        <v>17.470300489168412</v>
      </c>
      <c r="BI578" s="35">
        <f t="shared" si="1520"/>
        <v>7.1977638015373868</v>
      </c>
      <c r="BJ578" s="35">
        <f t="shared" si="1520"/>
        <v>0</v>
      </c>
      <c r="BK578" s="35">
        <f t="shared" si="1520"/>
        <v>3.5173538318192406</v>
      </c>
      <c r="BL578" s="1"/>
    </row>
    <row r="579" spans="1:64" ht="13">
      <c r="A579" s="28" t="s">
        <v>375</v>
      </c>
      <c r="B579" s="62" t="str">
        <f>INDEX([1]Sheet2!$B:$B,MATCH(C579,[1]Sheet2!$A:$A,0))</f>
        <v>E05000340</v>
      </c>
      <c r="C579" s="28" t="s">
        <v>748</v>
      </c>
      <c r="D579" s="29"/>
      <c r="E579" s="55">
        <v>3</v>
      </c>
      <c r="F579" s="31">
        <v>3</v>
      </c>
      <c r="G579" s="31"/>
      <c r="H579" s="31"/>
      <c r="I579" s="32"/>
      <c r="J579" s="32"/>
      <c r="K579" s="32"/>
      <c r="L579" s="31"/>
      <c r="M579" s="10"/>
      <c r="N579" s="31">
        <v>3</v>
      </c>
      <c r="O579" s="31"/>
      <c r="P579" s="31"/>
      <c r="Q579" s="38"/>
      <c r="R579" s="32"/>
      <c r="S579" s="32"/>
      <c r="T579" s="31"/>
      <c r="U579" s="1"/>
      <c r="V579" s="28">
        <v>2563</v>
      </c>
      <c r="W579" s="28">
        <v>936</v>
      </c>
      <c r="X579" s="28"/>
      <c r="Y579" s="28"/>
      <c r="Z579" s="28">
        <v>312</v>
      </c>
      <c r="AA579" s="28"/>
      <c r="AB579" s="28"/>
      <c r="AC579" s="1"/>
      <c r="AD579" s="35">
        <f t="shared" ref="AD579:AJ579" si="1521">(V579/SUM($V579:$AB579))*100</f>
        <v>67.252689582786672</v>
      </c>
      <c r="AE579" s="35">
        <f t="shared" si="1521"/>
        <v>24.560482812909999</v>
      </c>
      <c r="AF579" s="35">
        <f t="shared" si="1521"/>
        <v>0</v>
      </c>
      <c r="AG579" s="35">
        <f t="shared" si="1521"/>
        <v>0</v>
      </c>
      <c r="AH579" s="35">
        <f t="shared" si="1521"/>
        <v>8.1868276043033337</v>
      </c>
      <c r="AI579" s="35">
        <f t="shared" si="1521"/>
        <v>0</v>
      </c>
      <c r="AJ579" s="35">
        <f t="shared" si="1521"/>
        <v>0</v>
      </c>
      <c r="AK579" s="1"/>
      <c r="AL579" s="35">
        <f t="shared" ref="AL579:AR579" si="1522">AD579-BE579</f>
        <v>20.281601927899111</v>
      </c>
      <c r="AM579" s="35">
        <f t="shared" si="1522"/>
        <v>6.6394181043280796</v>
      </c>
      <c r="AN579" s="35">
        <f t="shared" si="1522"/>
        <v>-4.2221202386415788</v>
      </c>
      <c r="AO579" s="35">
        <f t="shared" si="1522"/>
        <v>-18.51766865534649</v>
      </c>
      <c r="AP579" s="35">
        <f t="shared" si="1522"/>
        <v>-1.4276744608641749</v>
      </c>
      <c r="AQ579" s="35">
        <f t="shared" si="1522"/>
        <v>0</v>
      </c>
      <c r="AR579" s="35">
        <f t="shared" si="1522"/>
        <v>-2.7535566773749425</v>
      </c>
      <c r="AS579" s="1"/>
      <c r="AT579" s="1"/>
      <c r="AU579" s="1"/>
      <c r="AV579" s="1"/>
      <c r="AW579" s="36">
        <v>2047</v>
      </c>
      <c r="AX579" s="36">
        <v>781</v>
      </c>
      <c r="AY579" s="36">
        <v>184</v>
      </c>
      <c r="AZ579" s="36">
        <v>807</v>
      </c>
      <c r="BA579" s="36">
        <v>419</v>
      </c>
      <c r="BB579" s="36">
        <v>0</v>
      </c>
      <c r="BC579" s="36">
        <v>120</v>
      </c>
      <c r="BD579" s="1"/>
      <c r="BE579" s="35">
        <f t="shared" ref="BE579:BK579" si="1523">(AW579/SUM($AW579:$BC579))*100</f>
        <v>46.971087654887562</v>
      </c>
      <c r="BF579" s="35">
        <f t="shared" si="1523"/>
        <v>17.92106470858192</v>
      </c>
      <c r="BG579" s="35">
        <f t="shared" si="1523"/>
        <v>4.2221202386415788</v>
      </c>
      <c r="BH579" s="35">
        <f t="shared" si="1523"/>
        <v>18.51766865534649</v>
      </c>
      <c r="BI579" s="35">
        <f t="shared" si="1523"/>
        <v>9.6145020651675086</v>
      </c>
      <c r="BJ579" s="35">
        <f t="shared" si="1523"/>
        <v>0</v>
      </c>
      <c r="BK579" s="35">
        <f t="shared" si="1523"/>
        <v>2.7535566773749425</v>
      </c>
      <c r="BL579" s="1"/>
    </row>
    <row r="580" spans="1:64" ht="13">
      <c r="A580" s="28" t="s">
        <v>375</v>
      </c>
      <c r="B580" s="62" t="str">
        <f>INDEX([1]Sheet2!$B:$B,MATCH(C580,[1]Sheet2!$A:$A,0))</f>
        <v>E05000341</v>
      </c>
      <c r="C580" s="28" t="s">
        <v>749</v>
      </c>
      <c r="D580" s="29"/>
      <c r="E580" s="55">
        <v>3</v>
      </c>
      <c r="F580" s="31">
        <v>3</v>
      </c>
      <c r="G580" s="31"/>
      <c r="H580" s="31"/>
      <c r="I580" s="32"/>
      <c r="J580" s="32"/>
      <c r="K580" s="32"/>
      <c r="L580" s="31"/>
      <c r="M580" s="10"/>
      <c r="N580" s="31">
        <v>2</v>
      </c>
      <c r="O580" s="31">
        <v>1</v>
      </c>
      <c r="P580" s="31"/>
      <c r="Q580" s="38"/>
      <c r="R580" s="32"/>
      <c r="S580" s="32"/>
      <c r="T580" s="31"/>
      <c r="U580" s="1"/>
      <c r="V580" s="28">
        <v>1770</v>
      </c>
      <c r="W580" s="28">
        <v>1358</v>
      </c>
      <c r="X580" s="28"/>
      <c r="Y580" s="28"/>
      <c r="Z580" s="28">
        <v>306</v>
      </c>
      <c r="AA580" s="28"/>
      <c r="AB580" s="28"/>
      <c r="AC580" s="1"/>
      <c r="AD580" s="35">
        <f t="shared" ref="AD580:AJ580" si="1524">(V580/SUM($V580:$AB580))*100</f>
        <v>51.543389633080963</v>
      </c>
      <c r="AE580" s="35">
        <f t="shared" si="1524"/>
        <v>39.545719277810129</v>
      </c>
      <c r="AF580" s="35">
        <f t="shared" si="1524"/>
        <v>0</v>
      </c>
      <c r="AG580" s="35">
        <f t="shared" si="1524"/>
        <v>0</v>
      </c>
      <c r="AH580" s="35">
        <f t="shared" si="1524"/>
        <v>8.9108910891089099</v>
      </c>
      <c r="AI580" s="35">
        <f t="shared" si="1524"/>
        <v>0</v>
      </c>
      <c r="AJ580" s="35">
        <f t="shared" si="1524"/>
        <v>0</v>
      </c>
      <c r="AK580" s="1"/>
      <c r="AL580" s="35">
        <f t="shared" ref="AL580:AR580" si="1525">AD580-BE580</f>
        <v>19.174009317163588</v>
      </c>
      <c r="AM580" s="35">
        <f t="shared" si="1525"/>
        <v>12.838550383520943</v>
      </c>
      <c r="AN580" s="35">
        <f t="shared" si="1525"/>
        <v>-5.9052247873633048</v>
      </c>
      <c r="AO580" s="35">
        <f t="shared" si="1525"/>
        <v>-18.274605103280681</v>
      </c>
      <c r="AP580" s="35">
        <f t="shared" si="1525"/>
        <v>-3.2397771976468608</v>
      </c>
      <c r="AQ580" s="35">
        <f t="shared" si="1525"/>
        <v>0</v>
      </c>
      <c r="AR580" s="35">
        <f t="shared" si="1525"/>
        <v>-4.5929526123936819</v>
      </c>
      <c r="AS580" s="1"/>
      <c r="AT580" s="1"/>
      <c r="AU580" s="1"/>
      <c r="AV580" s="1"/>
      <c r="AW580" s="36">
        <v>1332</v>
      </c>
      <c r="AX580" s="36">
        <v>1099</v>
      </c>
      <c r="AY580" s="36">
        <v>243</v>
      </c>
      <c r="AZ580" s="36">
        <v>752</v>
      </c>
      <c r="BA580" s="36">
        <v>500</v>
      </c>
      <c r="BB580" s="36">
        <v>0</v>
      </c>
      <c r="BC580" s="36">
        <v>189</v>
      </c>
      <c r="BD580" s="1"/>
      <c r="BE580" s="35">
        <f t="shared" ref="BE580:BK580" si="1526">(AW580/SUM($AW580:$BC580))*100</f>
        <v>32.369380315917375</v>
      </c>
      <c r="BF580" s="35">
        <f t="shared" si="1526"/>
        <v>26.707168894289186</v>
      </c>
      <c r="BG580" s="35">
        <f t="shared" si="1526"/>
        <v>5.9052247873633048</v>
      </c>
      <c r="BH580" s="35">
        <f t="shared" si="1526"/>
        <v>18.274605103280681</v>
      </c>
      <c r="BI580" s="35">
        <f t="shared" si="1526"/>
        <v>12.150668286755771</v>
      </c>
      <c r="BJ580" s="35">
        <f t="shared" si="1526"/>
        <v>0</v>
      </c>
      <c r="BK580" s="35">
        <f t="shared" si="1526"/>
        <v>4.5929526123936819</v>
      </c>
      <c r="BL580" s="1"/>
    </row>
    <row r="581" spans="1:64" ht="13">
      <c r="A581" s="28" t="s">
        <v>375</v>
      </c>
      <c r="B581" s="62" t="str">
        <f>INDEX([1]Sheet2!$B:$B,MATCH(C581,[1]Sheet2!$A:$A,0))</f>
        <v>E05000342</v>
      </c>
      <c r="C581" s="28" t="s">
        <v>750</v>
      </c>
      <c r="D581" s="29"/>
      <c r="E581" s="55">
        <v>3</v>
      </c>
      <c r="F581" s="38"/>
      <c r="G581" s="31">
        <v>3</v>
      </c>
      <c r="H581" s="31"/>
      <c r="I581" s="32"/>
      <c r="J581" s="32"/>
      <c r="K581" s="32"/>
      <c r="L581" s="31"/>
      <c r="M581" s="10"/>
      <c r="N581" s="31">
        <v>1</v>
      </c>
      <c r="O581" s="31">
        <v>2</v>
      </c>
      <c r="P581" s="31"/>
      <c r="Q581" s="38"/>
      <c r="R581" s="32"/>
      <c r="S581" s="32"/>
      <c r="T581" s="31"/>
      <c r="U581" s="1"/>
      <c r="V581" s="28">
        <v>1749</v>
      </c>
      <c r="W581" s="28">
        <v>2013</v>
      </c>
      <c r="X581" s="28"/>
      <c r="Y581" s="28"/>
      <c r="Z581" s="28"/>
      <c r="AA581" s="28"/>
      <c r="AB581" s="28">
        <v>260</v>
      </c>
      <c r="AC581" s="1"/>
      <c r="AD581" s="35">
        <f t="shared" ref="AD581:AJ581" si="1527">(V581/SUM($V581:$AB581))*100</f>
        <v>43.485827946295373</v>
      </c>
      <c r="AE581" s="35">
        <f t="shared" si="1527"/>
        <v>50.049726504226754</v>
      </c>
      <c r="AF581" s="35">
        <f t="shared" si="1527"/>
        <v>0</v>
      </c>
      <c r="AG581" s="35">
        <f t="shared" si="1527"/>
        <v>0</v>
      </c>
      <c r="AH581" s="35">
        <f t="shared" si="1527"/>
        <v>0</v>
      </c>
      <c r="AI581" s="35">
        <f t="shared" si="1527"/>
        <v>0</v>
      </c>
      <c r="AJ581" s="35">
        <f t="shared" si="1527"/>
        <v>6.4644455494778725</v>
      </c>
      <c r="AK581" s="1"/>
      <c r="AL581" s="35">
        <f t="shared" ref="AL581:AR581" si="1528">AD581-BE581</f>
        <v>13.593871163582286</v>
      </c>
      <c r="AM581" s="35">
        <f t="shared" si="1528"/>
        <v>21.918474003226358</v>
      </c>
      <c r="AN581" s="35">
        <f t="shared" si="1528"/>
        <v>0</v>
      </c>
      <c r="AO581" s="35">
        <f t="shared" si="1528"/>
        <v>-19.48779511804722</v>
      </c>
      <c r="AP581" s="35">
        <f t="shared" si="1528"/>
        <v>0</v>
      </c>
      <c r="AQ581" s="35">
        <f t="shared" si="1528"/>
        <v>-19.46778711484594</v>
      </c>
      <c r="AR581" s="35">
        <f t="shared" si="1528"/>
        <v>3.4432370660845151</v>
      </c>
      <c r="AS581" s="1"/>
      <c r="AT581" s="1"/>
      <c r="AU581" s="1"/>
      <c r="AV581" s="1"/>
      <c r="AW581" s="36">
        <v>1494</v>
      </c>
      <c r="AX581" s="36">
        <v>1406</v>
      </c>
      <c r="AY581" s="36">
        <v>0</v>
      </c>
      <c r="AZ581" s="36">
        <v>974</v>
      </c>
      <c r="BA581" s="36">
        <v>0</v>
      </c>
      <c r="BB581" s="36">
        <v>973</v>
      </c>
      <c r="BC581" s="36">
        <v>151</v>
      </c>
      <c r="BD581" s="1"/>
      <c r="BE581" s="35">
        <f t="shared" ref="BE581:BK581" si="1529">(AW581/SUM($AW581:$BC581))*100</f>
        <v>29.891956782713088</v>
      </c>
      <c r="BF581" s="35">
        <f t="shared" si="1529"/>
        <v>28.131252501000397</v>
      </c>
      <c r="BG581" s="35">
        <f t="shared" si="1529"/>
        <v>0</v>
      </c>
      <c r="BH581" s="35">
        <f t="shared" si="1529"/>
        <v>19.48779511804722</v>
      </c>
      <c r="BI581" s="35">
        <f t="shared" si="1529"/>
        <v>0</v>
      </c>
      <c r="BJ581" s="35">
        <f t="shared" si="1529"/>
        <v>19.46778711484594</v>
      </c>
      <c r="BK581" s="35">
        <f t="shared" si="1529"/>
        <v>3.0212084833933575</v>
      </c>
      <c r="BL581" s="1"/>
    </row>
    <row r="582" spans="1:64" ht="13">
      <c r="A582" s="28" t="s">
        <v>375</v>
      </c>
      <c r="B582" s="62" t="str">
        <f>INDEX([1]Sheet2!$B:$B,MATCH(C582,[1]Sheet2!$A:$A,0))</f>
        <v>E05000343</v>
      </c>
      <c r="C582" s="28" t="s">
        <v>751</v>
      </c>
      <c r="D582" s="29"/>
      <c r="E582" s="55">
        <v>3</v>
      </c>
      <c r="F582" s="31">
        <v>3</v>
      </c>
      <c r="G582" s="31"/>
      <c r="H582" s="31"/>
      <c r="I582" s="32"/>
      <c r="J582" s="32"/>
      <c r="K582" s="32"/>
      <c r="L582" s="31"/>
      <c r="M582" s="10"/>
      <c r="N582" s="31">
        <v>3</v>
      </c>
      <c r="O582" s="31"/>
      <c r="P582" s="31"/>
      <c r="Q582" s="38"/>
      <c r="R582" s="32"/>
      <c r="S582" s="32"/>
      <c r="T582" s="31"/>
      <c r="U582" s="1"/>
      <c r="V582" s="28">
        <v>2622</v>
      </c>
      <c r="W582" s="28">
        <v>699</v>
      </c>
      <c r="X582" s="28">
        <v>350</v>
      </c>
      <c r="Y582" s="28"/>
      <c r="Z582" s="28">
        <v>337</v>
      </c>
      <c r="AA582" s="28"/>
      <c r="AB582" s="28"/>
      <c r="AC582" s="1"/>
      <c r="AD582" s="35">
        <f t="shared" ref="AD582:AJ582" si="1530">(V582/SUM($V582:$AB582))*100</f>
        <v>65.419161676646709</v>
      </c>
      <c r="AE582" s="35">
        <f t="shared" si="1530"/>
        <v>17.440119760479043</v>
      </c>
      <c r="AF582" s="35">
        <f t="shared" si="1530"/>
        <v>8.732534930139721</v>
      </c>
      <c r="AG582" s="35">
        <f t="shared" si="1530"/>
        <v>0</v>
      </c>
      <c r="AH582" s="35">
        <f t="shared" si="1530"/>
        <v>8.4081836327345307</v>
      </c>
      <c r="AI582" s="35">
        <f t="shared" si="1530"/>
        <v>0</v>
      </c>
      <c r="AJ582" s="35">
        <f t="shared" si="1530"/>
        <v>0</v>
      </c>
      <c r="AK582" s="1"/>
      <c r="AL582" s="35">
        <f t="shared" ref="AL582:AR582" si="1531">AD582-BE582</f>
        <v>13.511138193280757</v>
      </c>
      <c r="AM582" s="35">
        <f t="shared" si="1531"/>
        <v>3.5457949072500803</v>
      </c>
      <c r="AN582" s="35">
        <f t="shared" si="1531"/>
        <v>3.4732394311181949</v>
      </c>
      <c r="AO582" s="35">
        <f t="shared" si="1531"/>
        <v>-18.468688845401175</v>
      </c>
      <c r="AP582" s="35">
        <f t="shared" si="1531"/>
        <v>-2.0614836862478558</v>
      </c>
      <c r="AQ582" s="35">
        <f t="shared" si="1531"/>
        <v>0</v>
      </c>
      <c r="AR582" s="35">
        <f t="shared" si="1531"/>
        <v>0</v>
      </c>
      <c r="AS582" s="1"/>
      <c r="AT582" s="1"/>
      <c r="AU582" s="1"/>
      <c r="AV582" s="1"/>
      <c r="AW582" s="36">
        <v>2122</v>
      </c>
      <c r="AX582" s="36">
        <v>568</v>
      </c>
      <c r="AY582" s="36">
        <v>215</v>
      </c>
      <c r="AZ582" s="36">
        <v>755</v>
      </c>
      <c r="BA582" s="36">
        <v>428</v>
      </c>
      <c r="BB582" s="36">
        <v>0</v>
      </c>
      <c r="BC582" s="36">
        <v>0</v>
      </c>
      <c r="BD582" s="1"/>
      <c r="BE582" s="35">
        <f t="shared" ref="BE582:BK582" si="1532">(AW582/SUM($AW582:$BC582))*100</f>
        <v>51.908023483365952</v>
      </c>
      <c r="BF582" s="35">
        <f t="shared" si="1532"/>
        <v>13.894324853228962</v>
      </c>
      <c r="BG582" s="35">
        <f t="shared" si="1532"/>
        <v>5.2592954990215262</v>
      </c>
      <c r="BH582" s="35">
        <f t="shared" si="1532"/>
        <v>18.468688845401175</v>
      </c>
      <c r="BI582" s="35">
        <f t="shared" si="1532"/>
        <v>10.469667318982387</v>
      </c>
      <c r="BJ582" s="35">
        <f t="shared" si="1532"/>
        <v>0</v>
      </c>
      <c r="BK582" s="35">
        <f t="shared" si="1532"/>
        <v>0</v>
      </c>
      <c r="BL582" s="1"/>
    </row>
    <row r="583" spans="1:64" ht="13">
      <c r="A583" s="28" t="s">
        <v>375</v>
      </c>
      <c r="B583" s="62" t="str">
        <f>INDEX([1]Sheet2!$B:$B,MATCH(C583,[1]Sheet2!$A:$A,0))</f>
        <v>E05000344</v>
      </c>
      <c r="C583" s="28" t="s">
        <v>752</v>
      </c>
      <c r="D583" s="29"/>
      <c r="E583" s="55">
        <v>3</v>
      </c>
      <c r="F583" s="38"/>
      <c r="G583" s="31">
        <v>3</v>
      </c>
      <c r="H583" s="31"/>
      <c r="I583" s="32"/>
      <c r="J583" s="32"/>
      <c r="K583" s="32"/>
      <c r="L583" s="31"/>
      <c r="M583" s="10"/>
      <c r="N583" s="38"/>
      <c r="O583" s="31">
        <v>3</v>
      </c>
      <c r="P583" s="31"/>
      <c r="Q583" s="38"/>
      <c r="R583" s="32"/>
      <c r="S583" s="32"/>
      <c r="T583" s="31"/>
      <c r="U583" s="1"/>
      <c r="V583" s="28">
        <v>767</v>
      </c>
      <c r="W583" s="28">
        <v>2389</v>
      </c>
      <c r="X583" s="28"/>
      <c r="Y583" s="28"/>
      <c r="Z583" s="28"/>
      <c r="AA583" s="28"/>
      <c r="AB583" s="28"/>
      <c r="AC583" s="1"/>
      <c r="AD583" s="35">
        <f t="shared" ref="AD583:AJ583" si="1533">(V583/SUM($V583:$AB583))*100</f>
        <v>24.302915082382761</v>
      </c>
      <c r="AE583" s="35">
        <f t="shared" si="1533"/>
        <v>75.697084917617246</v>
      </c>
      <c r="AF583" s="35">
        <f t="shared" si="1533"/>
        <v>0</v>
      </c>
      <c r="AG583" s="35">
        <f t="shared" si="1533"/>
        <v>0</v>
      </c>
      <c r="AH583" s="35">
        <f t="shared" si="1533"/>
        <v>0</v>
      </c>
      <c r="AI583" s="35">
        <f t="shared" si="1533"/>
        <v>0</v>
      </c>
      <c r="AJ583" s="35">
        <f t="shared" si="1533"/>
        <v>0</v>
      </c>
      <c r="AK583" s="1"/>
      <c r="AL583" s="35">
        <f t="shared" ref="AL583:AR583" si="1534">AD583-BE583</f>
        <v>1.70758212848407</v>
      </c>
      <c r="AM583" s="35">
        <f t="shared" si="1534"/>
        <v>15.338519180565449</v>
      </c>
      <c r="AN583" s="35">
        <f t="shared" si="1534"/>
        <v>0</v>
      </c>
      <c r="AO583" s="35">
        <f t="shared" si="1534"/>
        <v>-17.046101309049515</v>
      </c>
      <c r="AP583" s="35">
        <f t="shared" si="1534"/>
        <v>0</v>
      </c>
      <c r="AQ583" s="35">
        <f t="shared" si="1534"/>
        <v>0</v>
      </c>
      <c r="AR583" s="35">
        <f t="shared" si="1534"/>
        <v>0</v>
      </c>
      <c r="AS583" s="1"/>
      <c r="AT583" s="1"/>
      <c r="AU583" s="1"/>
      <c r="AV583" s="1"/>
      <c r="AW583" s="36">
        <v>794</v>
      </c>
      <c r="AX583" s="36">
        <v>2121</v>
      </c>
      <c r="AY583" s="36">
        <v>0</v>
      </c>
      <c r="AZ583" s="36">
        <v>599</v>
      </c>
      <c r="BA583" s="36">
        <v>0</v>
      </c>
      <c r="BB583" s="36">
        <v>0</v>
      </c>
      <c r="BC583" s="36">
        <v>0</v>
      </c>
      <c r="BD583" s="1"/>
      <c r="BE583" s="35">
        <f t="shared" ref="BE583:BK583" si="1535">(AW583/SUM($AW583:$BC583))*100</f>
        <v>22.595332953898691</v>
      </c>
      <c r="BF583" s="35">
        <f t="shared" si="1535"/>
        <v>60.358565737051798</v>
      </c>
      <c r="BG583" s="35">
        <f t="shared" si="1535"/>
        <v>0</v>
      </c>
      <c r="BH583" s="35">
        <f t="shared" si="1535"/>
        <v>17.046101309049515</v>
      </c>
      <c r="BI583" s="35">
        <f t="shared" si="1535"/>
        <v>0</v>
      </c>
      <c r="BJ583" s="35">
        <f t="shared" si="1535"/>
        <v>0</v>
      </c>
      <c r="BK583" s="35">
        <f t="shared" si="1535"/>
        <v>0</v>
      </c>
      <c r="BL583" s="1"/>
    </row>
    <row r="584" spans="1:64" ht="13">
      <c r="A584" s="28" t="s">
        <v>375</v>
      </c>
      <c r="B584" s="62" t="str">
        <f>INDEX([1]Sheet2!$B:$B,MATCH(C584,[1]Sheet2!$A:$A,0))</f>
        <v>E05000345</v>
      </c>
      <c r="C584" s="28" t="s">
        <v>753</v>
      </c>
      <c r="D584" s="29"/>
      <c r="E584" s="55">
        <v>3</v>
      </c>
      <c r="F584" s="31">
        <v>3</v>
      </c>
      <c r="G584" s="31"/>
      <c r="H584" s="31"/>
      <c r="I584" s="32"/>
      <c r="J584" s="32"/>
      <c r="K584" s="32"/>
      <c r="L584" s="31"/>
      <c r="M584" s="10"/>
      <c r="N584" s="31">
        <v>3</v>
      </c>
      <c r="O584" s="31"/>
      <c r="P584" s="31"/>
      <c r="Q584" s="38"/>
      <c r="R584" s="32"/>
      <c r="S584" s="32"/>
      <c r="T584" s="31"/>
      <c r="U584" s="1"/>
      <c r="V584" s="28">
        <v>1713</v>
      </c>
      <c r="W584" s="28">
        <v>1210</v>
      </c>
      <c r="X584" s="28"/>
      <c r="Y584" s="28"/>
      <c r="Z584" s="28">
        <v>235</v>
      </c>
      <c r="AA584" s="28"/>
      <c r="AB584" s="28"/>
      <c r="AC584" s="1"/>
      <c r="AD584" s="35">
        <f t="shared" ref="AD584:AJ584" si="1536">(V584/SUM($V584:$AB584))*100</f>
        <v>54.243191893603552</v>
      </c>
      <c r="AE584" s="35">
        <f t="shared" si="1536"/>
        <v>38.3153894870171</v>
      </c>
      <c r="AF584" s="35">
        <f t="shared" si="1536"/>
        <v>0</v>
      </c>
      <c r="AG584" s="35">
        <f t="shared" si="1536"/>
        <v>0</v>
      </c>
      <c r="AH584" s="35">
        <f t="shared" si="1536"/>
        <v>7.4414186193793546</v>
      </c>
      <c r="AI584" s="35">
        <f t="shared" si="1536"/>
        <v>0</v>
      </c>
      <c r="AJ584" s="35">
        <f t="shared" si="1536"/>
        <v>0</v>
      </c>
      <c r="AK584" s="1"/>
      <c r="AL584" s="35">
        <f t="shared" ref="AL584:AR584" si="1537">AD584-BE584</f>
        <v>24.730083279371343</v>
      </c>
      <c r="AM584" s="35">
        <f t="shared" si="1537"/>
        <v>13.171818950188136</v>
      </c>
      <c r="AN584" s="35">
        <f t="shared" si="1537"/>
        <v>-4.1947565543071166</v>
      </c>
      <c r="AO584" s="35">
        <f t="shared" si="1537"/>
        <v>-22.272159800249689</v>
      </c>
      <c r="AP584" s="35">
        <f t="shared" si="1537"/>
        <v>-0.89815691120741281</v>
      </c>
      <c r="AQ584" s="35">
        <f t="shared" si="1537"/>
        <v>0</v>
      </c>
      <c r="AR584" s="35">
        <f t="shared" si="1537"/>
        <v>-10.536828963795255</v>
      </c>
      <c r="AS584" s="1"/>
      <c r="AT584" s="1"/>
      <c r="AU584" s="1"/>
      <c r="AV584" s="1"/>
      <c r="AW584" s="36">
        <v>1182</v>
      </c>
      <c r="AX584" s="36">
        <v>1007</v>
      </c>
      <c r="AY584" s="36">
        <v>168</v>
      </c>
      <c r="AZ584" s="36">
        <v>892</v>
      </c>
      <c r="BA584" s="36">
        <v>334</v>
      </c>
      <c r="BB584" s="36">
        <v>0</v>
      </c>
      <c r="BC584" s="36">
        <v>422</v>
      </c>
      <c r="BD584" s="1"/>
      <c r="BE584" s="35">
        <f t="shared" ref="BE584:BK584" si="1538">(AW584/SUM($AW584:$BC584))*100</f>
        <v>29.513108614232209</v>
      </c>
      <c r="BF584" s="35">
        <f t="shared" si="1538"/>
        <v>25.143570536828964</v>
      </c>
      <c r="BG584" s="35">
        <f t="shared" si="1538"/>
        <v>4.1947565543071166</v>
      </c>
      <c r="BH584" s="35">
        <f t="shared" si="1538"/>
        <v>22.272159800249689</v>
      </c>
      <c r="BI584" s="35">
        <f t="shared" si="1538"/>
        <v>8.3395755305867674</v>
      </c>
      <c r="BJ584" s="35">
        <f t="shared" si="1538"/>
        <v>0</v>
      </c>
      <c r="BK584" s="35">
        <f t="shared" si="1538"/>
        <v>10.536828963795255</v>
      </c>
      <c r="BL584" s="1"/>
    </row>
    <row r="585" spans="1:64" ht="13">
      <c r="A585" s="28" t="s">
        <v>376</v>
      </c>
      <c r="B585" s="62" t="str">
        <f>INDEX([1]Sheet2!$B:$B,MATCH(C585,[1]Sheet2!$A:$A,0))</f>
        <v>E05000346</v>
      </c>
      <c r="C585" s="28" t="s">
        <v>754</v>
      </c>
      <c r="D585" s="29"/>
      <c r="E585" s="55">
        <v>3</v>
      </c>
      <c r="F585" s="31"/>
      <c r="G585" s="31">
        <v>3</v>
      </c>
      <c r="H585" s="31"/>
      <c r="I585" s="32"/>
      <c r="J585" s="32"/>
      <c r="K585" s="32"/>
      <c r="L585" s="31"/>
      <c r="M585" s="10"/>
      <c r="N585" s="31"/>
      <c r="O585" s="31">
        <v>3</v>
      </c>
      <c r="P585" s="31"/>
      <c r="Q585" s="38"/>
      <c r="R585" s="32"/>
      <c r="S585" s="32"/>
      <c r="T585" s="31"/>
      <c r="U585" s="1"/>
      <c r="V585" s="28">
        <v>1321</v>
      </c>
      <c r="W585" s="28">
        <v>1656</v>
      </c>
      <c r="X585" s="28">
        <v>197</v>
      </c>
      <c r="Y585" s="28"/>
      <c r="Z585" s="28">
        <v>212</v>
      </c>
      <c r="AA585" s="28"/>
      <c r="AB585" s="28">
        <v>153</v>
      </c>
      <c r="AC585" s="1"/>
      <c r="AD585" s="35">
        <f t="shared" ref="AD585:AJ585" si="1539">(V585/SUM($V585:$AB585))*100</f>
        <v>37.32692851087878</v>
      </c>
      <c r="AE585" s="35">
        <f t="shared" si="1539"/>
        <v>46.792879344447584</v>
      </c>
      <c r="AF585" s="35">
        <f t="shared" si="1539"/>
        <v>5.5665442215315064</v>
      </c>
      <c r="AG585" s="35">
        <f t="shared" si="1539"/>
        <v>0</v>
      </c>
      <c r="AH585" s="35">
        <f t="shared" si="1539"/>
        <v>5.9903927663181689</v>
      </c>
      <c r="AI585" s="35">
        <f t="shared" si="1539"/>
        <v>0</v>
      </c>
      <c r="AJ585" s="35">
        <f t="shared" si="1539"/>
        <v>4.3232551568239614</v>
      </c>
      <c r="AK585" s="1"/>
      <c r="AL585" s="35">
        <f t="shared" ref="AL585:AR585" si="1540">AD585-BE585</f>
        <v>3.6394447067844524</v>
      </c>
      <c r="AM585" s="35">
        <f t="shared" si="1540"/>
        <v>3.1028041954452519</v>
      </c>
      <c r="AN585" s="35">
        <f t="shared" si="1540"/>
        <v>-5.8872002718605643</v>
      </c>
      <c r="AO585" s="35">
        <f t="shared" si="1540"/>
        <v>0</v>
      </c>
      <c r="AP585" s="35">
        <f t="shared" si="1540"/>
        <v>-5.1783037871931024</v>
      </c>
      <c r="AQ585" s="35">
        <f t="shared" si="1540"/>
        <v>0</v>
      </c>
      <c r="AR585" s="35">
        <f t="shared" si="1540"/>
        <v>4.3232551568239614</v>
      </c>
      <c r="AS585" s="1"/>
      <c r="AT585" s="1"/>
      <c r="AU585" s="1"/>
      <c r="AV585" s="1"/>
      <c r="AW585" s="36">
        <v>1300</v>
      </c>
      <c r="AX585" s="36">
        <v>1686</v>
      </c>
      <c r="AY585" s="36">
        <v>442</v>
      </c>
      <c r="AZ585" s="36">
        <v>0</v>
      </c>
      <c r="BA585" s="36">
        <v>431</v>
      </c>
      <c r="BB585" s="36">
        <v>0</v>
      </c>
      <c r="BC585" s="36">
        <v>0</v>
      </c>
      <c r="BD585" s="1"/>
      <c r="BE585" s="35">
        <f t="shared" ref="BE585:BK585" si="1541">(AW585/SUM($AW585:$BC585))*100</f>
        <v>33.687483804094327</v>
      </c>
      <c r="BF585" s="35">
        <f t="shared" si="1541"/>
        <v>43.690075149002332</v>
      </c>
      <c r="BG585" s="35">
        <f t="shared" si="1541"/>
        <v>11.453744493392071</v>
      </c>
      <c r="BH585" s="35">
        <f t="shared" si="1541"/>
        <v>0</v>
      </c>
      <c r="BI585" s="35">
        <f t="shared" si="1541"/>
        <v>11.168696553511271</v>
      </c>
      <c r="BJ585" s="35">
        <f t="shared" si="1541"/>
        <v>0</v>
      </c>
      <c r="BK585" s="35">
        <f t="shared" si="1541"/>
        <v>0</v>
      </c>
      <c r="BL585" s="1"/>
    </row>
    <row r="586" spans="1:64" ht="13">
      <c r="A586" s="28" t="s">
        <v>376</v>
      </c>
      <c r="B586" s="62" t="str">
        <f>INDEX([1]Sheet2!$B:$B,MATCH(C586,[1]Sheet2!$A:$A,0))</f>
        <v>E05000347</v>
      </c>
      <c r="C586" s="28" t="s">
        <v>755</v>
      </c>
      <c r="D586" s="29"/>
      <c r="E586" s="55">
        <v>3</v>
      </c>
      <c r="F586" s="31"/>
      <c r="G586" s="31">
        <v>3</v>
      </c>
      <c r="H586" s="31"/>
      <c r="I586" s="32"/>
      <c r="J586" s="32"/>
      <c r="K586" s="32"/>
      <c r="L586" s="31"/>
      <c r="M586" s="10"/>
      <c r="N586" s="31"/>
      <c r="O586" s="31">
        <v>3</v>
      </c>
      <c r="P586" s="31"/>
      <c r="Q586" s="38"/>
      <c r="R586" s="32"/>
      <c r="S586" s="32"/>
      <c r="T586" s="31"/>
      <c r="U586" s="1"/>
      <c r="V586" s="28">
        <v>921</v>
      </c>
      <c r="W586" s="28">
        <v>2319</v>
      </c>
      <c r="X586" s="28"/>
      <c r="Y586" s="28"/>
      <c r="Z586" s="28">
        <v>811</v>
      </c>
      <c r="AA586" s="28">
        <v>250</v>
      </c>
      <c r="AB586" s="28">
        <v>76</v>
      </c>
      <c r="AC586" s="1"/>
      <c r="AD586" s="35">
        <f t="shared" ref="AD586:AJ586" si="1542">(V586/SUM($V586:$AB586))*100</f>
        <v>21.04180945853324</v>
      </c>
      <c r="AE586" s="35">
        <f t="shared" si="1542"/>
        <v>52.98149417409185</v>
      </c>
      <c r="AF586" s="35">
        <f t="shared" si="1542"/>
        <v>0</v>
      </c>
      <c r="AG586" s="35">
        <f t="shared" si="1542"/>
        <v>0</v>
      </c>
      <c r="AH586" s="35">
        <f t="shared" si="1542"/>
        <v>18.528672606808318</v>
      </c>
      <c r="AI586" s="35">
        <f t="shared" si="1542"/>
        <v>5.7116746630111948</v>
      </c>
      <c r="AJ586" s="35">
        <f t="shared" si="1542"/>
        <v>1.7363490975554032</v>
      </c>
      <c r="AK586" s="1"/>
      <c r="AL586" s="35">
        <f t="shared" ref="AL586:AR586" si="1543">AD586-BE586</f>
        <v>6.5096920913643253</v>
      </c>
      <c r="AM586" s="35">
        <f t="shared" si="1543"/>
        <v>6.8672990908246021</v>
      </c>
      <c r="AN586" s="35">
        <f t="shared" si="1543"/>
        <v>-6.1657414750198258</v>
      </c>
      <c r="AO586" s="35">
        <f t="shared" si="1543"/>
        <v>-12.093576526566217</v>
      </c>
      <c r="AP586" s="35">
        <f t="shared" si="1543"/>
        <v>4.987832004112045</v>
      </c>
      <c r="AQ586" s="35">
        <f t="shared" si="1543"/>
        <v>5.7116746630111948</v>
      </c>
      <c r="AR586" s="35">
        <f t="shared" si="1543"/>
        <v>-5.817179847726119</v>
      </c>
      <c r="AS586" s="1"/>
      <c r="AT586" s="1"/>
      <c r="AU586" s="1"/>
      <c r="AV586" s="1"/>
      <c r="AW586" s="36">
        <v>733</v>
      </c>
      <c r="AX586" s="36">
        <v>2326</v>
      </c>
      <c r="AY586" s="36">
        <v>311</v>
      </c>
      <c r="AZ586" s="36">
        <v>610</v>
      </c>
      <c r="BA586" s="36">
        <v>683</v>
      </c>
      <c r="BB586" s="36">
        <v>0</v>
      </c>
      <c r="BC586" s="36">
        <v>381</v>
      </c>
      <c r="BD586" s="1"/>
      <c r="BE586" s="35">
        <f t="shared" ref="BE586:BK586" si="1544">(AW586/SUM($AW586:$BC586))*100</f>
        <v>14.532117367168915</v>
      </c>
      <c r="BF586" s="35">
        <f t="shared" si="1544"/>
        <v>46.114195083267248</v>
      </c>
      <c r="BG586" s="35">
        <f t="shared" si="1544"/>
        <v>6.1657414750198258</v>
      </c>
      <c r="BH586" s="35">
        <f t="shared" si="1544"/>
        <v>12.093576526566217</v>
      </c>
      <c r="BI586" s="35">
        <f t="shared" si="1544"/>
        <v>13.540840602696273</v>
      </c>
      <c r="BJ586" s="35">
        <f t="shared" si="1544"/>
        <v>0</v>
      </c>
      <c r="BK586" s="35">
        <f t="shared" si="1544"/>
        <v>7.5535289452815224</v>
      </c>
      <c r="BL586" s="1"/>
    </row>
    <row r="587" spans="1:64" ht="13">
      <c r="A587" s="28" t="s">
        <v>376</v>
      </c>
      <c r="B587" s="62" t="str">
        <f>INDEX([1]Sheet2!$B:$B,MATCH(C587,[1]Sheet2!$A:$A,0))</f>
        <v>E05000348</v>
      </c>
      <c r="C587" s="28" t="s">
        <v>756</v>
      </c>
      <c r="D587" s="29"/>
      <c r="E587" s="55">
        <v>3</v>
      </c>
      <c r="F587" s="31">
        <v>3</v>
      </c>
      <c r="G587" s="31"/>
      <c r="H587" s="31"/>
      <c r="I587" s="32"/>
      <c r="J587" s="32"/>
      <c r="K587" s="32"/>
      <c r="L587" s="31"/>
      <c r="M587" s="10"/>
      <c r="N587" s="31">
        <v>3</v>
      </c>
      <c r="O587" s="31"/>
      <c r="P587" s="31"/>
      <c r="Q587" s="38"/>
      <c r="R587" s="32"/>
      <c r="S587" s="32"/>
      <c r="T587" s="31"/>
      <c r="U587" s="1"/>
      <c r="V587" s="28">
        <v>1737</v>
      </c>
      <c r="W587" s="28">
        <v>1264</v>
      </c>
      <c r="X587" s="28">
        <v>625</v>
      </c>
      <c r="Y587" s="28"/>
      <c r="Z587" s="28">
        <v>285</v>
      </c>
      <c r="AA587" s="28"/>
      <c r="AB587" s="28"/>
      <c r="AC587" s="1"/>
      <c r="AD587" s="35">
        <f t="shared" ref="AD587:AJ587" si="1545">(V587/SUM($V587:$AB587))*100</f>
        <v>44.413193556635136</v>
      </c>
      <c r="AE587" s="35">
        <f t="shared" si="1545"/>
        <v>32.31909997443109</v>
      </c>
      <c r="AF587" s="35">
        <f t="shared" si="1545"/>
        <v>15.980567629762209</v>
      </c>
      <c r="AG587" s="35">
        <f t="shared" si="1545"/>
        <v>0</v>
      </c>
      <c r="AH587" s="35">
        <f t="shared" si="1545"/>
        <v>7.2871388391715666</v>
      </c>
      <c r="AI587" s="35">
        <f t="shared" si="1545"/>
        <v>0</v>
      </c>
      <c r="AJ587" s="35">
        <f t="shared" si="1545"/>
        <v>0</v>
      </c>
      <c r="AK587" s="1"/>
      <c r="AL587" s="35">
        <f t="shared" ref="AL587:AR587" si="1546">AD587-BE587</f>
        <v>-2.6929157681237044</v>
      </c>
      <c r="AM587" s="35">
        <f t="shared" si="1546"/>
        <v>-3.8277381820533662</v>
      </c>
      <c r="AN587" s="35">
        <f t="shared" si="1546"/>
        <v>6.9505569116485972</v>
      </c>
      <c r="AO587" s="35">
        <f t="shared" si="1546"/>
        <v>0</v>
      </c>
      <c r="AP587" s="35">
        <f t="shared" si="1546"/>
        <v>-0.42990296147152129</v>
      </c>
      <c r="AQ587" s="35">
        <f t="shared" si="1546"/>
        <v>0</v>
      </c>
      <c r="AR587" s="35">
        <f t="shared" si="1546"/>
        <v>0</v>
      </c>
      <c r="AS587" s="1"/>
      <c r="AT587" s="1"/>
      <c r="AU587" s="1"/>
      <c r="AV587" s="1"/>
      <c r="AW587" s="36">
        <v>1758</v>
      </c>
      <c r="AX587" s="36">
        <v>1349</v>
      </c>
      <c r="AY587" s="36">
        <v>337</v>
      </c>
      <c r="AZ587" s="36">
        <v>0</v>
      </c>
      <c r="BA587" s="36">
        <v>288</v>
      </c>
      <c r="BB587" s="36">
        <v>0</v>
      </c>
      <c r="BC587" s="36">
        <v>0</v>
      </c>
      <c r="BD587" s="1"/>
      <c r="BE587" s="35">
        <f t="shared" ref="BE587:BK587" si="1547">(AW587/SUM($AW587:$BC587))*100</f>
        <v>47.10610932475884</v>
      </c>
      <c r="BF587" s="35">
        <f t="shared" si="1547"/>
        <v>36.146838156484456</v>
      </c>
      <c r="BG587" s="35">
        <f t="shared" si="1547"/>
        <v>9.030010718113612</v>
      </c>
      <c r="BH587" s="35">
        <f t="shared" si="1547"/>
        <v>0</v>
      </c>
      <c r="BI587" s="35">
        <f t="shared" si="1547"/>
        <v>7.7170418006430879</v>
      </c>
      <c r="BJ587" s="35">
        <f t="shared" si="1547"/>
        <v>0</v>
      </c>
      <c r="BK587" s="35">
        <f t="shared" si="1547"/>
        <v>0</v>
      </c>
      <c r="BL587" s="1"/>
    </row>
    <row r="588" spans="1:64" ht="13">
      <c r="A588" s="28" t="s">
        <v>376</v>
      </c>
      <c r="B588" s="62" t="str">
        <f>INDEX([1]Sheet2!$B:$B,MATCH(C588,[1]Sheet2!$A:$A,0))</f>
        <v>E05000349</v>
      </c>
      <c r="C588" s="28" t="s">
        <v>757</v>
      </c>
      <c r="D588" s="29"/>
      <c r="E588" s="55">
        <v>3</v>
      </c>
      <c r="F588" s="31">
        <v>3</v>
      </c>
      <c r="G588" s="31"/>
      <c r="H588" s="31"/>
      <c r="I588" s="32"/>
      <c r="J588" s="32"/>
      <c r="K588" s="32"/>
      <c r="L588" s="31"/>
      <c r="M588" s="10"/>
      <c r="N588" s="31">
        <v>3</v>
      </c>
      <c r="O588" s="31"/>
      <c r="P588" s="31"/>
      <c r="Q588" s="38"/>
      <c r="R588" s="32"/>
      <c r="S588" s="32"/>
      <c r="T588" s="31"/>
      <c r="U588" s="1"/>
      <c r="V588" s="28">
        <v>1707</v>
      </c>
      <c r="W588" s="28">
        <v>1381</v>
      </c>
      <c r="X588" s="28">
        <v>583</v>
      </c>
      <c r="Y588" s="28"/>
      <c r="Z588" s="28">
        <v>423</v>
      </c>
      <c r="AA588" s="28"/>
      <c r="AB588" s="28">
        <v>380</v>
      </c>
      <c r="AC588" s="1"/>
      <c r="AD588" s="35">
        <f t="shared" ref="AD588:AJ588" si="1548">(V588/SUM($V588:$AB588))*100</f>
        <v>38.153777380420209</v>
      </c>
      <c r="AE588" s="35">
        <f t="shared" si="1548"/>
        <v>30.867232901206975</v>
      </c>
      <c r="AF588" s="35">
        <f t="shared" si="1548"/>
        <v>13.030844881537773</v>
      </c>
      <c r="AG588" s="35">
        <f t="shared" si="1548"/>
        <v>0</v>
      </c>
      <c r="AH588" s="35">
        <f t="shared" si="1548"/>
        <v>9.4546267322306665</v>
      </c>
      <c r="AI588" s="35">
        <f t="shared" si="1548"/>
        <v>0</v>
      </c>
      <c r="AJ588" s="35">
        <f t="shared" si="1548"/>
        <v>8.4935181046043802</v>
      </c>
      <c r="AK588" s="1"/>
      <c r="AL588" s="35">
        <f t="shared" ref="AL588:AR588" si="1549">AD588-BE588</f>
        <v>0.92463952887571565</v>
      </c>
      <c r="AM588" s="35">
        <f t="shared" si="1549"/>
        <v>13.601211693277055</v>
      </c>
      <c r="AN588" s="35">
        <f t="shared" si="1549"/>
        <v>5.7233298976742404</v>
      </c>
      <c r="AO588" s="35">
        <f t="shared" si="1549"/>
        <v>-7.976025818349469</v>
      </c>
      <c r="AP588" s="35">
        <f t="shared" si="1549"/>
        <v>-6.4052165135046941</v>
      </c>
      <c r="AQ588" s="35">
        <f t="shared" si="1549"/>
        <v>-14.361456892577223</v>
      </c>
      <c r="AR588" s="35">
        <f t="shared" si="1549"/>
        <v>8.4935181046043802</v>
      </c>
      <c r="AS588" s="1"/>
      <c r="AT588" s="1"/>
      <c r="AU588" s="1"/>
      <c r="AV588" s="1"/>
      <c r="AW588" s="36">
        <v>1615</v>
      </c>
      <c r="AX588" s="36">
        <v>749</v>
      </c>
      <c r="AY588" s="36">
        <v>317</v>
      </c>
      <c r="AZ588" s="36">
        <v>346</v>
      </c>
      <c r="BA588" s="36">
        <v>688</v>
      </c>
      <c r="BB588" s="36">
        <v>623</v>
      </c>
      <c r="BC588" s="36">
        <v>0</v>
      </c>
      <c r="BD588" s="1"/>
      <c r="BE588" s="35">
        <f t="shared" ref="BE588:BK588" si="1550">(AW588/SUM($AW588:$BC588))*100</f>
        <v>37.229137851544493</v>
      </c>
      <c r="BF588" s="35">
        <f t="shared" si="1550"/>
        <v>17.266021207929921</v>
      </c>
      <c r="BG588" s="35">
        <f t="shared" si="1550"/>
        <v>7.3075149838635323</v>
      </c>
      <c r="BH588" s="35">
        <f t="shared" si="1550"/>
        <v>7.976025818349469</v>
      </c>
      <c r="BI588" s="35">
        <f t="shared" si="1550"/>
        <v>15.859843245735361</v>
      </c>
      <c r="BJ588" s="35">
        <f t="shared" si="1550"/>
        <v>14.361456892577223</v>
      </c>
      <c r="BK588" s="35">
        <f t="shared" si="1550"/>
        <v>0</v>
      </c>
      <c r="BL588" s="1"/>
    </row>
    <row r="589" spans="1:64" ht="13">
      <c r="A589" s="28" t="s">
        <v>376</v>
      </c>
      <c r="B589" s="62" t="str">
        <f>INDEX([1]Sheet2!$B:$B,MATCH(C589,[1]Sheet2!$A:$A,0))</f>
        <v>E05000350</v>
      </c>
      <c r="C589" s="28" t="s">
        <v>758</v>
      </c>
      <c r="D589" s="29"/>
      <c r="E589" s="55">
        <v>3</v>
      </c>
      <c r="F589" s="31"/>
      <c r="G589" s="31">
        <v>3</v>
      </c>
      <c r="H589" s="31"/>
      <c r="I589" s="32"/>
      <c r="J589" s="32"/>
      <c r="K589" s="32"/>
      <c r="L589" s="31"/>
      <c r="M589" s="10"/>
      <c r="N589" s="31"/>
      <c r="O589" s="31">
        <v>3</v>
      </c>
      <c r="P589" s="31"/>
      <c r="Q589" s="38"/>
      <c r="R589" s="32"/>
      <c r="S589" s="32"/>
      <c r="T589" s="31"/>
      <c r="U589" s="1"/>
      <c r="V589" s="28">
        <v>784</v>
      </c>
      <c r="W589" s="28">
        <v>2113</v>
      </c>
      <c r="X589" s="28">
        <v>180</v>
      </c>
      <c r="Y589" s="28"/>
      <c r="Z589" s="28">
        <v>141</v>
      </c>
      <c r="AA589" s="28"/>
      <c r="AB589" s="28"/>
      <c r="AC589" s="1"/>
      <c r="AD589" s="35">
        <f t="shared" ref="AD589:AJ589" si="1551">(V589/SUM($V589:$AB589))*100</f>
        <v>24.362958359229335</v>
      </c>
      <c r="AE589" s="35">
        <f t="shared" si="1551"/>
        <v>65.661901802361712</v>
      </c>
      <c r="AF589" s="35">
        <f t="shared" si="1551"/>
        <v>5.5935363579863271</v>
      </c>
      <c r="AG589" s="35">
        <f t="shared" si="1551"/>
        <v>0</v>
      </c>
      <c r="AH589" s="35">
        <f t="shared" si="1551"/>
        <v>4.3816034804226227</v>
      </c>
      <c r="AI589" s="35">
        <f t="shared" si="1551"/>
        <v>0</v>
      </c>
      <c r="AJ589" s="35">
        <f t="shared" si="1551"/>
        <v>0</v>
      </c>
      <c r="AK589" s="1"/>
      <c r="AL589" s="35">
        <f t="shared" ref="AL589:AR589" si="1552">AD589-BE589</f>
        <v>-1.5086012737981882</v>
      </c>
      <c r="AM589" s="35">
        <f t="shared" si="1552"/>
        <v>11.009215039583211</v>
      </c>
      <c r="AN589" s="35">
        <f t="shared" si="1552"/>
        <v>-0.56635879273451106</v>
      </c>
      <c r="AO589" s="35">
        <f t="shared" si="1552"/>
        <v>-13.315858453473131</v>
      </c>
      <c r="AP589" s="35">
        <f t="shared" si="1552"/>
        <v>4.3816034804226227</v>
      </c>
      <c r="AQ589" s="35">
        <f t="shared" si="1552"/>
        <v>0</v>
      </c>
      <c r="AR589" s="35">
        <f t="shared" si="1552"/>
        <v>0</v>
      </c>
      <c r="AS589" s="1"/>
      <c r="AT589" s="1"/>
      <c r="AU589" s="1"/>
      <c r="AV589" s="1"/>
      <c r="AW589" s="36">
        <v>987</v>
      </c>
      <c r="AX589" s="36">
        <v>2085</v>
      </c>
      <c r="AY589" s="36">
        <v>235</v>
      </c>
      <c r="AZ589" s="36">
        <v>508</v>
      </c>
      <c r="BA589" s="36">
        <v>0</v>
      </c>
      <c r="BB589" s="36">
        <v>0</v>
      </c>
      <c r="BC589" s="36">
        <v>0</v>
      </c>
      <c r="BD589" s="1"/>
      <c r="BE589" s="35">
        <f t="shared" ref="BE589:BK589" si="1553">(AW589/SUM($AW589:$BC589))*100</f>
        <v>25.871559633027523</v>
      </c>
      <c r="BF589" s="35">
        <f t="shared" si="1553"/>
        <v>54.652686762778501</v>
      </c>
      <c r="BG589" s="35">
        <f t="shared" si="1553"/>
        <v>6.1598951507208382</v>
      </c>
      <c r="BH589" s="35">
        <f t="shared" si="1553"/>
        <v>13.315858453473131</v>
      </c>
      <c r="BI589" s="35">
        <f t="shared" si="1553"/>
        <v>0</v>
      </c>
      <c r="BJ589" s="35">
        <f t="shared" si="1553"/>
        <v>0</v>
      </c>
      <c r="BK589" s="35">
        <f t="shared" si="1553"/>
        <v>0</v>
      </c>
      <c r="BL589" s="1"/>
    </row>
    <row r="590" spans="1:64" ht="13">
      <c r="A590" s="28" t="s">
        <v>376</v>
      </c>
      <c r="B590" s="62" t="str">
        <f>INDEX([1]Sheet2!$B:$B,MATCH(C590,[1]Sheet2!$A:$A,0))</f>
        <v>E05000351</v>
      </c>
      <c r="C590" s="28" t="s">
        <v>759</v>
      </c>
      <c r="D590" s="29"/>
      <c r="E590" s="55">
        <v>3</v>
      </c>
      <c r="F590" s="31"/>
      <c r="G590" s="31">
        <v>3</v>
      </c>
      <c r="H590" s="31"/>
      <c r="I590" s="32"/>
      <c r="J590" s="32"/>
      <c r="K590" s="32"/>
      <c r="L590" s="31"/>
      <c r="M590" s="10"/>
      <c r="N590" s="31"/>
      <c r="O590" s="31">
        <v>3</v>
      </c>
      <c r="P590" s="31"/>
      <c r="Q590" s="38"/>
      <c r="R590" s="32"/>
      <c r="S590" s="32"/>
      <c r="T590" s="31"/>
      <c r="U590" s="1"/>
      <c r="V590" s="28">
        <v>888</v>
      </c>
      <c r="W590" s="28">
        <v>1463</v>
      </c>
      <c r="X590" s="28">
        <v>283</v>
      </c>
      <c r="Y590" s="28"/>
      <c r="Z590" s="28">
        <v>266</v>
      </c>
      <c r="AA590" s="28">
        <v>425</v>
      </c>
      <c r="AB590" s="28"/>
      <c r="AC590" s="1"/>
      <c r="AD590" s="35">
        <f t="shared" ref="AD590:AJ590" si="1554">(V590/SUM($V590:$AB590))*100</f>
        <v>26.706766917293233</v>
      </c>
      <c r="AE590" s="35">
        <f t="shared" si="1554"/>
        <v>44</v>
      </c>
      <c r="AF590" s="35">
        <f t="shared" si="1554"/>
        <v>8.5112781954887229</v>
      </c>
      <c r="AG590" s="35">
        <f t="shared" si="1554"/>
        <v>0</v>
      </c>
      <c r="AH590" s="35">
        <f t="shared" si="1554"/>
        <v>8</v>
      </c>
      <c r="AI590" s="35">
        <f t="shared" si="1554"/>
        <v>12.781954887218044</v>
      </c>
      <c r="AJ590" s="35">
        <f t="shared" si="1554"/>
        <v>0</v>
      </c>
      <c r="AK590" s="1"/>
      <c r="AL590" s="35">
        <f t="shared" ref="AL590:AR590" si="1555">AD590-BE590</f>
        <v>5.7632728789313887</v>
      </c>
      <c r="AM590" s="35">
        <f t="shared" si="1555"/>
        <v>9.4743390357698303</v>
      </c>
      <c r="AN590" s="35">
        <f t="shared" si="1555"/>
        <v>0.70930826288115334</v>
      </c>
      <c r="AO590" s="35">
        <f t="shared" si="1555"/>
        <v>-27.501296008294453</v>
      </c>
      <c r="AP590" s="35">
        <f t="shared" si="1555"/>
        <v>-1.2275790565059612</v>
      </c>
      <c r="AQ590" s="35">
        <f t="shared" si="1555"/>
        <v>12.781954887218044</v>
      </c>
      <c r="AR590" s="35">
        <f t="shared" si="1555"/>
        <v>0</v>
      </c>
      <c r="AS590" s="1"/>
      <c r="AT590" s="1"/>
      <c r="AU590" s="1"/>
      <c r="AV590" s="1"/>
      <c r="AW590" s="36">
        <v>808</v>
      </c>
      <c r="AX590" s="36">
        <v>1332</v>
      </c>
      <c r="AY590" s="36">
        <v>301</v>
      </c>
      <c r="AZ590" s="36">
        <v>1061</v>
      </c>
      <c r="BA590" s="36">
        <v>356</v>
      </c>
      <c r="BB590" s="36">
        <v>0</v>
      </c>
      <c r="BC590" s="36">
        <v>0</v>
      </c>
      <c r="BD590" s="1"/>
      <c r="BE590" s="35">
        <f t="shared" ref="BE590:BK590" si="1556">(AW590/SUM($AW590:$BC590))*100</f>
        <v>20.943494038361845</v>
      </c>
      <c r="BF590" s="35">
        <f t="shared" si="1556"/>
        <v>34.52566096423017</v>
      </c>
      <c r="BG590" s="35">
        <f t="shared" si="1556"/>
        <v>7.8019699326075695</v>
      </c>
      <c r="BH590" s="35">
        <f t="shared" si="1556"/>
        <v>27.501296008294453</v>
      </c>
      <c r="BI590" s="35">
        <f t="shared" si="1556"/>
        <v>9.2275790565059612</v>
      </c>
      <c r="BJ590" s="35">
        <f t="shared" si="1556"/>
        <v>0</v>
      </c>
      <c r="BK590" s="35">
        <f t="shared" si="1556"/>
        <v>0</v>
      </c>
      <c r="BL590" s="1"/>
    </row>
    <row r="591" spans="1:64" ht="13">
      <c r="A591" s="28" t="s">
        <v>376</v>
      </c>
      <c r="B591" s="62" t="str">
        <f>INDEX([1]Sheet2!$B:$B,MATCH(C591,[1]Sheet2!$A:$A,0))</f>
        <v>E05000352</v>
      </c>
      <c r="C591" s="28" t="s">
        <v>760</v>
      </c>
      <c r="D591" s="29"/>
      <c r="E591" s="55">
        <v>3</v>
      </c>
      <c r="F591" s="31"/>
      <c r="G591" s="31">
        <v>3</v>
      </c>
      <c r="H591" s="31"/>
      <c r="I591" s="32"/>
      <c r="J591" s="32"/>
      <c r="K591" s="32"/>
      <c r="L591" s="31"/>
      <c r="M591" s="10"/>
      <c r="N591" s="31"/>
      <c r="O591" s="31">
        <v>3</v>
      </c>
      <c r="P591" s="31"/>
      <c r="Q591" s="38"/>
      <c r="R591" s="32"/>
      <c r="S591" s="32"/>
      <c r="T591" s="31"/>
      <c r="U591" s="1"/>
      <c r="V591" s="28">
        <v>793</v>
      </c>
      <c r="W591" s="28">
        <v>1856</v>
      </c>
      <c r="X591" s="28">
        <v>300</v>
      </c>
      <c r="Y591" s="28"/>
      <c r="Z591" s="28">
        <v>363</v>
      </c>
      <c r="AA591" s="28">
        <v>479</v>
      </c>
      <c r="AB591" s="28"/>
      <c r="AC591" s="1"/>
      <c r="AD591" s="35">
        <f t="shared" ref="AD591:AJ591" si="1557">(V591/SUM($V591:$AB591))*100</f>
        <v>20.91796359799525</v>
      </c>
      <c r="AE591" s="35">
        <f t="shared" si="1557"/>
        <v>48.958058559746767</v>
      </c>
      <c r="AF591" s="35">
        <f t="shared" si="1557"/>
        <v>7.9134792930625171</v>
      </c>
      <c r="AG591" s="35">
        <f t="shared" si="1557"/>
        <v>0</v>
      </c>
      <c r="AH591" s="35">
        <f t="shared" si="1557"/>
        <v>9.5753099446056442</v>
      </c>
      <c r="AI591" s="35">
        <f t="shared" si="1557"/>
        <v>12.635188604589818</v>
      </c>
      <c r="AJ591" s="35">
        <f t="shared" si="1557"/>
        <v>0</v>
      </c>
      <c r="AK591" s="1"/>
      <c r="AL591" s="35">
        <f t="shared" ref="AL591:AR591" si="1558">AD591-BE591</f>
        <v>-2.1837267695926208</v>
      </c>
      <c r="AM591" s="35">
        <f t="shared" si="1558"/>
        <v>3.4791210765162859</v>
      </c>
      <c r="AN591" s="35">
        <f t="shared" si="1558"/>
        <v>7.9134792930625171</v>
      </c>
      <c r="AO591" s="35">
        <f t="shared" si="1558"/>
        <v>-31.419372149181648</v>
      </c>
      <c r="AP591" s="35">
        <f t="shared" si="1558"/>
        <v>9.5753099446056442</v>
      </c>
      <c r="AQ591" s="35">
        <f t="shared" si="1558"/>
        <v>12.635188604589818</v>
      </c>
      <c r="AR591" s="35">
        <f t="shared" si="1558"/>
        <v>0</v>
      </c>
      <c r="AS591" s="1"/>
      <c r="AT591" s="1"/>
      <c r="AU591" s="1"/>
      <c r="AV591" s="1"/>
      <c r="AW591" s="36">
        <v>861</v>
      </c>
      <c r="AX591" s="36">
        <v>1695</v>
      </c>
      <c r="AY591" s="36">
        <v>0</v>
      </c>
      <c r="AZ591" s="36">
        <v>1171</v>
      </c>
      <c r="BA591" s="36">
        <v>0</v>
      </c>
      <c r="BB591" s="36">
        <v>0</v>
      </c>
      <c r="BC591" s="36">
        <v>0</v>
      </c>
      <c r="BD591" s="1"/>
      <c r="BE591" s="35">
        <f t="shared" ref="BE591:BK591" si="1559">(AW591/SUM($AW591:$BC591))*100</f>
        <v>23.101690367587871</v>
      </c>
      <c r="BF591" s="35">
        <f t="shared" si="1559"/>
        <v>45.478937483230482</v>
      </c>
      <c r="BG591" s="35">
        <f t="shared" si="1559"/>
        <v>0</v>
      </c>
      <c r="BH591" s="35">
        <f t="shared" si="1559"/>
        <v>31.419372149181648</v>
      </c>
      <c r="BI591" s="35">
        <f t="shared" si="1559"/>
        <v>0</v>
      </c>
      <c r="BJ591" s="35">
        <f t="shared" si="1559"/>
        <v>0</v>
      </c>
      <c r="BK591" s="35">
        <f t="shared" si="1559"/>
        <v>0</v>
      </c>
      <c r="BL591" s="1"/>
    </row>
    <row r="592" spans="1:64" ht="13">
      <c r="A592" s="28" t="s">
        <v>376</v>
      </c>
      <c r="B592" s="62" t="str">
        <f>INDEX([1]Sheet2!$B:$B,MATCH(C592,[1]Sheet2!$A:$A,0))</f>
        <v>E05000353</v>
      </c>
      <c r="C592" s="28" t="s">
        <v>761</v>
      </c>
      <c r="D592" s="29"/>
      <c r="E592" s="55">
        <v>3</v>
      </c>
      <c r="F592" s="31"/>
      <c r="G592" s="31">
        <v>3</v>
      </c>
      <c r="H592" s="31"/>
      <c r="I592" s="32"/>
      <c r="J592" s="32"/>
      <c r="K592" s="32"/>
      <c r="L592" s="31"/>
      <c r="M592" s="10"/>
      <c r="N592" s="31"/>
      <c r="O592" s="31">
        <v>3</v>
      </c>
      <c r="P592" s="31"/>
      <c r="Q592" s="38"/>
      <c r="R592" s="32"/>
      <c r="S592" s="32"/>
      <c r="T592" s="31"/>
      <c r="U592" s="1"/>
      <c r="V592" s="28">
        <v>993</v>
      </c>
      <c r="W592" s="28">
        <v>1525</v>
      </c>
      <c r="X592" s="28">
        <v>299</v>
      </c>
      <c r="Y592" s="28"/>
      <c r="Z592" s="28">
        <v>255</v>
      </c>
      <c r="AA592" s="28"/>
      <c r="AB592" s="28"/>
      <c r="AC592" s="1"/>
      <c r="AD592" s="35">
        <f t="shared" ref="AD592:AJ592" si="1560">(V592/SUM($V592:$AB592))*100</f>
        <v>32.32421875</v>
      </c>
      <c r="AE592" s="35">
        <f t="shared" si="1560"/>
        <v>49.641927083333329</v>
      </c>
      <c r="AF592" s="35">
        <f t="shared" si="1560"/>
        <v>9.7330729166666679</v>
      </c>
      <c r="AG592" s="35">
        <f t="shared" si="1560"/>
        <v>0</v>
      </c>
      <c r="AH592" s="35">
        <f t="shared" si="1560"/>
        <v>8.30078125</v>
      </c>
      <c r="AI592" s="35">
        <f t="shared" si="1560"/>
        <v>0</v>
      </c>
      <c r="AJ592" s="35">
        <f t="shared" si="1560"/>
        <v>0</v>
      </c>
      <c r="AK592" s="1"/>
      <c r="AL592" s="35">
        <f t="shared" ref="AL592:AR592" si="1561">AD592-BE592</f>
        <v>17.130848584254146</v>
      </c>
      <c r="AM592" s="35">
        <f t="shared" si="1561"/>
        <v>10.857396696593</v>
      </c>
      <c r="AN592" s="35">
        <f t="shared" si="1561"/>
        <v>-0.48792155847145402</v>
      </c>
      <c r="AO592" s="35">
        <f t="shared" si="1561"/>
        <v>-24.447513812154696</v>
      </c>
      <c r="AP592" s="35">
        <f t="shared" si="1561"/>
        <v>-3.0528099102209936</v>
      </c>
      <c r="AQ592" s="35">
        <f t="shared" si="1561"/>
        <v>0</v>
      </c>
      <c r="AR592" s="35">
        <f t="shared" si="1561"/>
        <v>0</v>
      </c>
      <c r="AS592" s="1"/>
      <c r="AT592" s="1"/>
      <c r="AU592" s="1"/>
      <c r="AV592" s="1"/>
      <c r="AW592" s="36">
        <v>550</v>
      </c>
      <c r="AX592" s="36">
        <v>1404</v>
      </c>
      <c r="AY592" s="36">
        <v>370</v>
      </c>
      <c r="AZ592" s="36">
        <v>885</v>
      </c>
      <c r="BA592" s="36">
        <v>411</v>
      </c>
      <c r="BB592" s="36">
        <v>0</v>
      </c>
      <c r="BC592" s="36">
        <v>0</v>
      </c>
      <c r="BD592" s="1"/>
      <c r="BE592" s="35">
        <f t="shared" ref="BE592:BK592" si="1562">(AW592/SUM($AW592:$BC592))*100</f>
        <v>15.193370165745856</v>
      </c>
      <c r="BF592" s="35">
        <f t="shared" si="1562"/>
        <v>38.784530386740329</v>
      </c>
      <c r="BG592" s="35">
        <f t="shared" si="1562"/>
        <v>10.220994475138122</v>
      </c>
      <c r="BH592" s="35">
        <f t="shared" si="1562"/>
        <v>24.447513812154696</v>
      </c>
      <c r="BI592" s="35">
        <f t="shared" si="1562"/>
        <v>11.353591160220994</v>
      </c>
      <c r="BJ592" s="35">
        <f t="shared" si="1562"/>
        <v>0</v>
      </c>
      <c r="BK592" s="35">
        <f t="shared" si="1562"/>
        <v>0</v>
      </c>
      <c r="BL592" s="1"/>
    </row>
    <row r="593" spans="1:64" ht="13">
      <c r="A593" s="28" t="s">
        <v>376</v>
      </c>
      <c r="B593" s="62" t="str">
        <f>INDEX([1]Sheet2!$B:$B,MATCH(C593,[1]Sheet2!$A:$A,0))</f>
        <v>E05000354</v>
      </c>
      <c r="C593" s="28" t="s">
        <v>762</v>
      </c>
      <c r="D593" s="29"/>
      <c r="E593" s="55">
        <v>3</v>
      </c>
      <c r="F593" s="31"/>
      <c r="G593" s="31">
        <v>3</v>
      </c>
      <c r="H593" s="31"/>
      <c r="I593" s="32"/>
      <c r="J593" s="32"/>
      <c r="K593" s="32"/>
      <c r="L593" s="31"/>
      <c r="M593" s="10"/>
      <c r="N593" s="31"/>
      <c r="O593" s="31">
        <v>3</v>
      </c>
      <c r="P593" s="31"/>
      <c r="Q593" s="38"/>
      <c r="R593" s="32"/>
      <c r="S593" s="32"/>
      <c r="T593" s="31"/>
      <c r="U593" s="1"/>
      <c r="V593" s="28">
        <v>1003</v>
      </c>
      <c r="W593" s="28">
        <v>1315</v>
      </c>
      <c r="X593" s="28">
        <v>819</v>
      </c>
      <c r="Y593" s="28"/>
      <c r="Z593" s="28">
        <v>355</v>
      </c>
      <c r="AA593" s="28"/>
      <c r="AB593" s="28"/>
      <c r="AC593" s="1"/>
      <c r="AD593" s="35">
        <f t="shared" ref="AD593:AJ593" si="1563">(V593/SUM($V593:$AB593))*100</f>
        <v>28.722794959908359</v>
      </c>
      <c r="AE593" s="35">
        <f t="shared" si="1563"/>
        <v>37.657502863688428</v>
      </c>
      <c r="AF593" s="35">
        <f t="shared" si="1563"/>
        <v>23.453608247422679</v>
      </c>
      <c r="AG593" s="35">
        <f t="shared" si="1563"/>
        <v>0</v>
      </c>
      <c r="AH593" s="35">
        <f t="shared" si="1563"/>
        <v>10.166093928980526</v>
      </c>
      <c r="AI593" s="35">
        <f t="shared" si="1563"/>
        <v>0</v>
      </c>
      <c r="AJ593" s="35">
        <f t="shared" si="1563"/>
        <v>0</v>
      </c>
      <c r="AK593" s="1"/>
      <c r="AL593" s="35">
        <f t="shared" ref="AL593:AR593" si="1564">AD593-BE593</f>
        <v>1.1598189786546982</v>
      </c>
      <c r="AM593" s="35">
        <f t="shared" si="1564"/>
        <v>0.63348411734982335</v>
      </c>
      <c r="AN593" s="35">
        <f t="shared" si="1564"/>
        <v>15.398540877768314</v>
      </c>
      <c r="AO593" s="35">
        <f t="shared" si="1564"/>
        <v>-27.35793790275337</v>
      </c>
      <c r="AP593" s="35">
        <f t="shared" si="1564"/>
        <v>10.166093928980526</v>
      </c>
      <c r="AQ593" s="35">
        <f t="shared" si="1564"/>
        <v>0</v>
      </c>
      <c r="AR593" s="35">
        <f t="shared" si="1564"/>
        <v>0</v>
      </c>
      <c r="AS593" s="1"/>
      <c r="AT593" s="1"/>
      <c r="AU593" s="1"/>
      <c r="AV593" s="1"/>
      <c r="AW593" s="36">
        <v>941</v>
      </c>
      <c r="AX593" s="36">
        <v>1264</v>
      </c>
      <c r="AY593" s="36">
        <v>275</v>
      </c>
      <c r="AZ593" s="36">
        <v>934</v>
      </c>
      <c r="BA593" s="36">
        <v>0</v>
      </c>
      <c r="BB593" s="36">
        <v>0</v>
      </c>
      <c r="BC593" s="36">
        <v>0</v>
      </c>
      <c r="BD593" s="1"/>
      <c r="BE593" s="35">
        <f t="shared" ref="BE593:BK593" si="1565">(AW593/SUM($AW593:$BC593))*100</f>
        <v>27.562975981253661</v>
      </c>
      <c r="BF593" s="35">
        <f t="shared" si="1565"/>
        <v>37.024018746338605</v>
      </c>
      <c r="BG593" s="35">
        <f t="shared" si="1565"/>
        <v>8.0550673696543651</v>
      </c>
      <c r="BH593" s="35">
        <f t="shared" si="1565"/>
        <v>27.35793790275337</v>
      </c>
      <c r="BI593" s="35">
        <f t="shared" si="1565"/>
        <v>0</v>
      </c>
      <c r="BJ593" s="35">
        <f t="shared" si="1565"/>
        <v>0</v>
      </c>
      <c r="BK593" s="35">
        <f t="shared" si="1565"/>
        <v>0</v>
      </c>
      <c r="BL593" s="1"/>
    </row>
    <row r="594" spans="1:64" ht="13">
      <c r="A594" s="28" t="s">
        <v>376</v>
      </c>
      <c r="B594" s="62" t="str">
        <f>INDEX([1]Sheet2!$B:$B,MATCH(C594,[1]Sheet2!$A:$A,0))</f>
        <v>E05000355</v>
      </c>
      <c r="C594" s="28" t="s">
        <v>763</v>
      </c>
      <c r="D594" s="29"/>
      <c r="E594" s="55">
        <v>3</v>
      </c>
      <c r="F594" s="31"/>
      <c r="G594" s="31">
        <v>3</v>
      </c>
      <c r="H594" s="31"/>
      <c r="I594" s="32"/>
      <c r="J594" s="32"/>
      <c r="K594" s="32"/>
      <c r="L594" s="31"/>
      <c r="M594" s="10"/>
      <c r="N594" s="31"/>
      <c r="O594" s="31">
        <v>3</v>
      </c>
      <c r="P594" s="31"/>
      <c r="Q594" s="38"/>
      <c r="R594" s="32"/>
      <c r="S594" s="32"/>
      <c r="T594" s="31"/>
      <c r="U594" s="1"/>
      <c r="V594" s="28">
        <v>681</v>
      </c>
      <c r="W594" s="28">
        <v>2044</v>
      </c>
      <c r="X594" s="28">
        <v>187</v>
      </c>
      <c r="Y594" s="28"/>
      <c r="Z594" s="28">
        <v>209</v>
      </c>
      <c r="AA594" s="28"/>
      <c r="AB594" s="28"/>
      <c r="AC594" s="1"/>
      <c r="AD594" s="35">
        <f t="shared" ref="AD594:AJ594" si="1566">(V594/SUM($V594:$AB594))*100</f>
        <v>21.819929509772511</v>
      </c>
      <c r="AE594" s="35">
        <f t="shared" si="1566"/>
        <v>65.491829541813516</v>
      </c>
      <c r="AF594" s="35">
        <f t="shared" si="1566"/>
        <v>5.9916693367510412</v>
      </c>
      <c r="AG594" s="35">
        <f t="shared" si="1566"/>
        <v>0</v>
      </c>
      <c r="AH594" s="35">
        <f t="shared" si="1566"/>
        <v>6.6965716116629288</v>
      </c>
      <c r="AI594" s="35">
        <f t="shared" si="1566"/>
        <v>0</v>
      </c>
      <c r="AJ594" s="35">
        <f t="shared" si="1566"/>
        <v>0</v>
      </c>
      <c r="AK594" s="1"/>
      <c r="AL594" s="35">
        <f t="shared" ref="AL594:AR594" si="1567">AD594-BE594</f>
        <v>-6.9941095505161925</v>
      </c>
      <c r="AM594" s="35">
        <f t="shared" si="1567"/>
        <v>6.1937825562488342</v>
      </c>
      <c r="AN594" s="35">
        <f t="shared" si="1567"/>
        <v>5.9916693367510412</v>
      </c>
      <c r="AO594" s="35">
        <f t="shared" si="1567"/>
        <v>-11.887913954146617</v>
      </c>
      <c r="AP594" s="35">
        <f t="shared" si="1567"/>
        <v>6.6965716116629288</v>
      </c>
      <c r="AQ594" s="35">
        <f t="shared" si="1567"/>
        <v>0</v>
      </c>
      <c r="AR594" s="35">
        <f t="shared" si="1567"/>
        <v>0</v>
      </c>
      <c r="AS594" s="1"/>
      <c r="AT594" s="1"/>
      <c r="AU594" s="1"/>
      <c r="AV594" s="1"/>
      <c r="AW594" s="36">
        <v>1018</v>
      </c>
      <c r="AX594" s="36">
        <v>2095</v>
      </c>
      <c r="AY594" s="36">
        <v>0</v>
      </c>
      <c r="AZ594" s="36">
        <v>420</v>
      </c>
      <c r="BA594" s="36">
        <v>0</v>
      </c>
      <c r="BB594" s="36">
        <v>0</v>
      </c>
      <c r="BC594" s="36">
        <v>0</v>
      </c>
      <c r="BD594" s="1"/>
      <c r="BE594" s="35">
        <f t="shared" ref="BE594:BK594" si="1568">(AW594/SUM($AW594:$BC594))*100</f>
        <v>28.814039060288703</v>
      </c>
      <c r="BF594" s="35">
        <f t="shared" si="1568"/>
        <v>59.298046985564682</v>
      </c>
      <c r="BG594" s="35">
        <f t="shared" si="1568"/>
        <v>0</v>
      </c>
      <c r="BH594" s="35">
        <f t="shared" si="1568"/>
        <v>11.887913954146617</v>
      </c>
      <c r="BI594" s="35">
        <f t="shared" si="1568"/>
        <v>0</v>
      </c>
      <c r="BJ594" s="35">
        <f t="shared" si="1568"/>
        <v>0</v>
      </c>
      <c r="BK594" s="35">
        <f t="shared" si="1568"/>
        <v>0</v>
      </c>
      <c r="BL594" s="1"/>
    </row>
    <row r="595" spans="1:64" ht="13">
      <c r="A595" s="28" t="s">
        <v>376</v>
      </c>
      <c r="B595" s="62" t="str">
        <f>INDEX([1]Sheet2!$B:$B,MATCH(C595,[1]Sheet2!$A:$A,0))</f>
        <v>E05000356</v>
      </c>
      <c r="C595" s="28" t="s">
        <v>764</v>
      </c>
      <c r="D595" s="29"/>
      <c r="E595" s="55">
        <v>3</v>
      </c>
      <c r="F595" s="31"/>
      <c r="G595" s="31">
        <v>3</v>
      </c>
      <c r="H595" s="31"/>
      <c r="I595" s="32"/>
      <c r="J595" s="32"/>
      <c r="K595" s="32"/>
      <c r="L595" s="31"/>
      <c r="M595" s="10"/>
      <c r="N595" s="31"/>
      <c r="O595" s="31">
        <v>3</v>
      </c>
      <c r="P595" s="31"/>
      <c r="Q595" s="38"/>
      <c r="R595" s="32"/>
      <c r="S595" s="32"/>
      <c r="T595" s="31"/>
      <c r="U595" s="1"/>
      <c r="V595" s="28">
        <v>613</v>
      </c>
      <c r="W595" s="28">
        <v>1952</v>
      </c>
      <c r="X595" s="28">
        <v>147</v>
      </c>
      <c r="Y595" s="28"/>
      <c r="Z595" s="28">
        <v>286</v>
      </c>
      <c r="AA595" s="28"/>
      <c r="AB595" s="28"/>
      <c r="AC595" s="1"/>
      <c r="AD595" s="35">
        <f t="shared" ref="AD595:AJ595" si="1569">(V595/SUM($V595:$AB595))*100</f>
        <v>20.446964643095399</v>
      </c>
      <c r="AE595" s="35">
        <f t="shared" si="1569"/>
        <v>65.110073382254839</v>
      </c>
      <c r="AF595" s="35">
        <f t="shared" si="1569"/>
        <v>4.9032688458972649</v>
      </c>
      <c r="AG595" s="35">
        <f t="shared" si="1569"/>
        <v>0</v>
      </c>
      <c r="AH595" s="35">
        <f t="shared" si="1569"/>
        <v>9.5396931287525017</v>
      </c>
      <c r="AI595" s="35">
        <f t="shared" si="1569"/>
        <v>0</v>
      </c>
      <c r="AJ595" s="35">
        <f t="shared" si="1569"/>
        <v>0</v>
      </c>
      <c r="AK595" s="1"/>
      <c r="AL595" s="35">
        <f t="shared" ref="AL595:AR595" si="1570">AD595-BE595</f>
        <v>-2.2627892851583837</v>
      </c>
      <c r="AM595" s="35">
        <f t="shared" si="1570"/>
        <v>1.3389497534377668</v>
      </c>
      <c r="AN595" s="35">
        <f t="shared" si="1570"/>
        <v>4.9032688458972649</v>
      </c>
      <c r="AO595" s="35">
        <f t="shared" si="1570"/>
        <v>0</v>
      </c>
      <c r="AP595" s="35">
        <f t="shared" si="1570"/>
        <v>-3.9794293141766417</v>
      </c>
      <c r="AQ595" s="35">
        <f t="shared" si="1570"/>
        <v>0</v>
      </c>
      <c r="AR595" s="35">
        <f t="shared" si="1570"/>
        <v>0</v>
      </c>
      <c r="AS595" s="1"/>
      <c r="AT595" s="1"/>
      <c r="AU595" s="1"/>
      <c r="AV595" s="1"/>
      <c r="AW595" s="36">
        <v>766</v>
      </c>
      <c r="AX595" s="36">
        <v>2151</v>
      </c>
      <c r="AY595" s="36">
        <v>0</v>
      </c>
      <c r="AZ595" s="36">
        <v>0</v>
      </c>
      <c r="BA595" s="36">
        <v>456</v>
      </c>
      <c r="BB595" s="36">
        <v>0</v>
      </c>
      <c r="BC595" s="36">
        <v>0</v>
      </c>
      <c r="BD595" s="1"/>
      <c r="BE595" s="35">
        <f t="shared" ref="BE595:BK595" si="1571">(AW595/SUM($AW595:$BC595))*100</f>
        <v>22.709753928253782</v>
      </c>
      <c r="BF595" s="35">
        <f t="shared" si="1571"/>
        <v>63.771123628817072</v>
      </c>
      <c r="BG595" s="35">
        <f t="shared" si="1571"/>
        <v>0</v>
      </c>
      <c r="BH595" s="35">
        <f t="shared" si="1571"/>
        <v>0</v>
      </c>
      <c r="BI595" s="35">
        <f t="shared" si="1571"/>
        <v>13.519122442929143</v>
      </c>
      <c r="BJ595" s="35">
        <f t="shared" si="1571"/>
        <v>0</v>
      </c>
      <c r="BK595" s="35">
        <f t="shared" si="1571"/>
        <v>0</v>
      </c>
      <c r="BL595" s="1"/>
    </row>
    <row r="596" spans="1:64" ht="13">
      <c r="A596" s="28" t="s">
        <v>376</v>
      </c>
      <c r="B596" s="62" t="str">
        <f>INDEX([1]Sheet2!$B:$B,MATCH(C596,[1]Sheet2!$A:$A,0))</f>
        <v>E05000357</v>
      </c>
      <c r="C596" s="28" t="s">
        <v>765</v>
      </c>
      <c r="D596" s="29"/>
      <c r="E596" s="55">
        <v>3</v>
      </c>
      <c r="F596" s="31"/>
      <c r="G596" s="31">
        <v>3</v>
      </c>
      <c r="H596" s="31"/>
      <c r="I596" s="32"/>
      <c r="J596" s="32"/>
      <c r="K596" s="32"/>
      <c r="L596" s="31"/>
      <c r="M596" s="10"/>
      <c r="N596" s="31"/>
      <c r="O596" s="31">
        <v>3</v>
      </c>
      <c r="P596" s="31"/>
      <c r="Q596" s="38"/>
      <c r="R596" s="32"/>
      <c r="S596" s="32"/>
      <c r="T596" s="31"/>
      <c r="U596" s="1"/>
      <c r="V596" s="28">
        <v>513</v>
      </c>
      <c r="W596" s="28">
        <v>2408</v>
      </c>
      <c r="X596" s="28">
        <v>264</v>
      </c>
      <c r="Y596" s="28"/>
      <c r="Z596" s="28">
        <v>176</v>
      </c>
      <c r="AA596" s="28"/>
      <c r="AB596" s="28"/>
      <c r="AC596" s="1"/>
      <c r="AD596" s="35">
        <f t="shared" ref="AD596:AJ596" si="1572">(V596/SUM($V596:$AB596))*100</f>
        <v>15.263314489735198</v>
      </c>
      <c r="AE596" s="35">
        <f t="shared" si="1572"/>
        <v>71.645343647723891</v>
      </c>
      <c r="AF596" s="35">
        <f t="shared" si="1572"/>
        <v>7.8548051175245464</v>
      </c>
      <c r="AG596" s="35">
        <f t="shared" si="1572"/>
        <v>0</v>
      </c>
      <c r="AH596" s="35">
        <f t="shared" si="1572"/>
        <v>5.2365367450163642</v>
      </c>
      <c r="AI596" s="35">
        <f t="shared" si="1572"/>
        <v>0</v>
      </c>
      <c r="AJ596" s="35">
        <f t="shared" si="1572"/>
        <v>0</v>
      </c>
      <c r="AK596" s="1"/>
      <c r="AL596" s="35">
        <f t="shared" ref="AL596:AR596" si="1573">AD596-BE596</f>
        <v>-2.9116855102648032</v>
      </c>
      <c r="AM596" s="35">
        <f t="shared" si="1573"/>
        <v>9.3703436477238853</v>
      </c>
      <c r="AN596" s="35">
        <f t="shared" si="1573"/>
        <v>0.87980511752454582</v>
      </c>
      <c r="AO596" s="35">
        <f t="shared" si="1573"/>
        <v>-12.574999999999999</v>
      </c>
      <c r="AP596" s="35">
        <f t="shared" si="1573"/>
        <v>5.2365367450163642</v>
      </c>
      <c r="AQ596" s="35">
        <f t="shared" si="1573"/>
        <v>0</v>
      </c>
      <c r="AR596" s="35">
        <f t="shared" si="1573"/>
        <v>0</v>
      </c>
      <c r="AS596" s="1"/>
      <c r="AT596" s="1"/>
      <c r="AU596" s="1"/>
      <c r="AV596" s="1"/>
      <c r="AW596" s="36">
        <v>727</v>
      </c>
      <c r="AX596" s="36">
        <v>2491</v>
      </c>
      <c r="AY596" s="36">
        <v>279</v>
      </c>
      <c r="AZ596" s="36">
        <v>503</v>
      </c>
      <c r="BA596" s="36">
        <v>0</v>
      </c>
      <c r="BB596" s="36">
        <v>0</v>
      </c>
      <c r="BC596" s="36">
        <v>0</v>
      </c>
      <c r="BD596" s="1"/>
      <c r="BE596" s="35">
        <f t="shared" ref="BE596:BK596" si="1574">(AW596/SUM($AW596:$BC596))*100</f>
        <v>18.175000000000001</v>
      </c>
      <c r="BF596" s="35">
        <f t="shared" si="1574"/>
        <v>62.275000000000006</v>
      </c>
      <c r="BG596" s="35">
        <f t="shared" si="1574"/>
        <v>6.9750000000000005</v>
      </c>
      <c r="BH596" s="35">
        <f t="shared" si="1574"/>
        <v>12.574999999999999</v>
      </c>
      <c r="BI596" s="35">
        <f t="shared" si="1574"/>
        <v>0</v>
      </c>
      <c r="BJ596" s="35">
        <f t="shared" si="1574"/>
        <v>0</v>
      </c>
      <c r="BK596" s="35">
        <f t="shared" si="1574"/>
        <v>0</v>
      </c>
      <c r="BL596" s="1"/>
    </row>
    <row r="597" spans="1:64" ht="13">
      <c r="A597" s="28" t="s">
        <v>376</v>
      </c>
      <c r="B597" s="62" t="str">
        <f>INDEX([1]Sheet2!$B:$B,MATCH(C597,[1]Sheet2!$A:$A,0))</f>
        <v>E05000358</v>
      </c>
      <c r="C597" s="28" t="s">
        <v>766</v>
      </c>
      <c r="D597" s="29"/>
      <c r="E597" s="55">
        <v>3</v>
      </c>
      <c r="F597" s="31"/>
      <c r="G597" s="31">
        <v>3</v>
      </c>
      <c r="H597" s="31"/>
      <c r="I597" s="32"/>
      <c r="J597" s="32"/>
      <c r="K597" s="32"/>
      <c r="L597" s="31"/>
      <c r="M597" s="10"/>
      <c r="N597" s="31"/>
      <c r="O597" s="31">
        <v>3</v>
      </c>
      <c r="P597" s="31"/>
      <c r="Q597" s="38"/>
      <c r="R597" s="32"/>
      <c r="S597" s="32"/>
      <c r="T597" s="31"/>
      <c r="U597" s="1"/>
      <c r="V597" s="28">
        <v>804</v>
      </c>
      <c r="W597" s="28">
        <v>2402</v>
      </c>
      <c r="X597" s="28">
        <v>270</v>
      </c>
      <c r="Y597" s="28"/>
      <c r="Z597" s="28">
        <v>387</v>
      </c>
      <c r="AA597" s="28"/>
      <c r="AB597" s="28">
        <v>249</v>
      </c>
      <c r="AC597" s="1"/>
      <c r="AD597" s="35">
        <f t="shared" ref="AD597:AJ597" si="1575">(V597/SUM($V597:$AB597))*100</f>
        <v>19.552529182879379</v>
      </c>
      <c r="AE597" s="35">
        <f t="shared" si="1575"/>
        <v>58.414396887159533</v>
      </c>
      <c r="AF597" s="35">
        <f t="shared" si="1575"/>
        <v>6.5661478599221796</v>
      </c>
      <c r="AG597" s="35">
        <f t="shared" si="1575"/>
        <v>0</v>
      </c>
      <c r="AH597" s="35">
        <f t="shared" si="1575"/>
        <v>9.4114785992217893</v>
      </c>
      <c r="AI597" s="35">
        <f t="shared" si="1575"/>
        <v>0</v>
      </c>
      <c r="AJ597" s="35">
        <f t="shared" si="1575"/>
        <v>6.0554474708171204</v>
      </c>
      <c r="AK597" s="1"/>
      <c r="AL597" s="35">
        <f t="shared" ref="AL597:AR597" si="1576">AD597-BE597</f>
        <v>-1.8837210858800297</v>
      </c>
      <c r="AM597" s="35">
        <f t="shared" si="1576"/>
        <v>9.3281788695289194</v>
      </c>
      <c r="AN597" s="35">
        <f t="shared" si="1576"/>
        <v>-2.4641682011399562</v>
      </c>
      <c r="AO597" s="35">
        <f t="shared" si="1576"/>
        <v>-9.2238228337991828</v>
      </c>
      <c r="AP597" s="35">
        <f t="shared" si="1576"/>
        <v>-1.8119142195268676</v>
      </c>
      <c r="AQ597" s="35">
        <f t="shared" si="1576"/>
        <v>0</v>
      </c>
      <c r="AR597" s="35">
        <f t="shared" si="1576"/>
        <v>6.0554474708171204</v>
      </c>
      <c r="AS597" s="1"/>
      <c r="AT597" s="1"/>
      <c r="AU597" s="1"/>
      <c r="AV597" s="1"/>
      <c r="AW597" s="36">
        <v>997</v>
      </c>
      <c r="AX597" s="36">
        <v>2283</v>
      </c>
      <c r="AY597" s="36">
        <v>420</v>
      </c>
      <c r="AZ597" s="36">
        <v>429</v>
      </c>
      <c r="BA597" s="36">
        <v>522</v>
      </c>
      <c r="BB597" s="36">
        <v>0</v>
      </c>
      <c r="BC597" s="36">
        <v>0</v>
      </c>
      <c r="BD597" s="1"/>
      <c r="BE597" s="35">
        <f t="shared" ref="BE597:BK597" si="1577">(AW597/SUM($AW597:$BC597))*100</f>
        <v>21.436250268759409</v>
      </c>
      <c r="BF597" s="35">
        <f t="shared" si="1577"/>
        <v>49.086218017630614</v>
      </c>
      <c r="BG597" s="35">
        <f t="shared" si="1577"/>
        <v>9.0303160610621358</v>
      </c>
      <c r="BH597" s="35">
        <f t="shared" si="1577"/>
        <v>9.2238228337991828</v>
      </c>
      <c r="BI597" s="35">
        <f t="shared" si="1577"/>
        <v>11.223392818748657</v>
      </c>
      <c r="BJ597" s="35">
        <f t="shared" si="1577"/>
        <v>0</v>
      </c>
      <c r="BK597" s="35">
        <f t="shared" si="1577"/>
        <v>0</v>
      </c>
      <c r="BL597" s="1"/>
    </row>
    <row r="598" spans="1:64" ht="13">
      <c r="A598" s="28" t="s">
        <v>376</v>
      </c>
      <c r="B598" s="62" t="str">
        <f>INDEX([1]Sheet2!$B:$B,MATCH(C598,[1]Sheet2!$A:$A,0))</f>
        <v>E05000359</v>
      </c>
      <c r="C598" s="28" t="s">
        <v>767</v>
      </c>
      <c r="D598" s="29"/>
      <c r="E598" s="55">
        <v>3</v>
      </c>
      <c r="F598" s="31"/>
      <c r="G598" s="31">
        <v>3</v>
      </c>
      <c r="H598" s="31"/>
      <c r="I598" s="32"/>
      <c r="J598" s="32"/>
      <c r="K598" s="32"/>
      <c r="L598" s="31"/>
      <c r="M598" s="10"/>
      <c r="N598" s="31"/>
      <c r="O598" s="31">
        <v>3</v>
      </c>
      <c r="P598" s="31"/>
      <c r="Q598" s="38"/>
      <c r="R598" s="32"/>
      <c r="S598" s="32"/>
      <c r="T598" s="31"/>
      <c r="U598" s="1"/>
      <c r="V598" s="28">
        <v>749</v>
      </c>
      <c r="W598" s="28">
        <v>2421</v>
      </c>
      <c r="X598" s="28">
        <v>318</v>
      </c>
      <c r="Y598" s="28"/>
      <c r="Z598" s="28">
        <v>351</v>
      </c>
      <c r="AA598" s="28"/>
      <c r="AB598" s="28"/>
      <c r="AC598" s="1"/>
      <c r="AD598" s="35">
        <f t="shared" ref="AD598:AJ598" si="1578">(V598/SUM($V598:$AB598))*100</f>
        <v>19.510289137796303</v>
      </c>
      <c r="AE598" s="35">
        <f t="shared" si="1578"/>
        <v>63.063297733784843</v>
      </c>
      <c r="AF598" s="35">
        <f t="shared" si="1578"/>
        <v>8.2834071372753328</v>
      </c>
      <c r="AG598" s="35">
        <f t="shared" si="1578"/>
        <v>0</v>
      </c>
      <c r="AH598" s="35">
        <f t="shared" si="1578"/>
        <v>9.1430059911435269</v>
      </c>
      <c r="AI598" s="35">
        <f t="shared" si="1578"/>
        <v>0</v>
      </c>
      <c r="AJ598" s="35">
        <f t="shared" si="1578"/>
        <v>0</v>
      </c>
      <c r="AK598" s="1"/>
      <c r="AL598" s="35">
        <f t="shared" ref="AL598:AR598" si="1579">AD598-BE598</f>
        <v>-0.68378377067471874</v>
      </c>
      <c r="AM598" s="35">
        <f t="shared" si="1579"/>
        <v>1.9303315654134821</v>
      </c>
      <c r="AN598" s="35">
        <f t="shared" si="1579"/>
        <v>-0.1613869880852743</v>
      </c>
      <c r="AO598" s="35">
        <f t="shared" si="1579"/>
        <v>0</v>
      </c>
      <c r="AP598" s="35">
        <f t="shared" si="1579"/>
        <v>-1.0851608066534837</v>
      </c>
      <c r="AQ598" s="35">
        <f t="shared" si="1579"/>
        <v>0</v>
      </c>
      <c r="AR598" s="35">
        <f t="shared" si="1579"/>
        <v>0</v>
      </c>
      <c r="AS598" s="1"/>
      <c r="AT598" s="1"/>
      <c r="AU598" s="1"/>
      <c r="AV598" s="1"/>
      <c r="AW598" s="36">
        <v>770</v>
      </c>
      <c r="AX598" s="36">
        <v>2331</v>
      </c>
      <c r="AY598" s="36">
        <v>322</v>
      </c>
      <c r="AZ598" s="36">
        <v>0</v>
      </c>
      <c r="BA598" s="36">
        <v>390</v>
      </c>
      <c r="BB598" s="36">
        <v>0</v>
      </c>
      <c r="BC598" s="36">
        <v>0</v>
      </c>
      <c r="BD598" s="1"/>
      <c r="BE598" s="35">
        <f t="shared" ref="BE598:BK598" si="1580">(AW598/SUM($AW598:$BC598))*100</f>
        <v>20.194072908471021</v>
      </c>
      <c r="BF598" s="35">
        <f t="shared" si="1580"/>
        <v>61.132966168371361</v>
      </c>
      <c r="BG598" s="35">
        <f t="shared" si="1580"/>
        <v>8.4447941253606071</v>
      </c>
      <c r="BH598" s="35">
        <f t="shared" si="1580"/>
        <v>0</v>
      </c>
      <c r="BI598" s="35">
        <f t="shared" si="1580"/>
        <v>10.228166797797011</v>
      </c>
      <c r="BJ598" s="35">
        <f t="shared" si="1580"/>
        <v>0</v>
      </c>
      <c r="BK598" s="35">
        <f t="shared" si="1580"/>
        <v>0</v>
      </c>
      <c r="BL598" s="1"/>
    </row>
    <row r="599" spans="1:64" ht="13">
      <c r="A599" s="28" t="s">
        <v>376</v>
      </c>
      <c r="B599" s="62" t="str">
        <f>INDEX([1]Sheet2!$B:$B,MATCH(C599,[1]Sheet2!$A:$A,0))</f>
        <v>E05000360</v>
      </c>
      <c r="C599" s="28" t="s">
        <v>768</v>
      </c>
      <c r="D599" s="29"/>
      <c r="E599" s="55">
        <v>3</v>
      </c>
      <c r="F599" s="31"/>
      <c r="G599" s="31">
        <v>3</v>
      </c>
      <c r="H599" s="31"/>
      <c r="I599" s="32"/>
      <c r="J599" s="32"/>
      <c r="K599" s="32"/>
      <c r="L599" s="31"/>
      <c r="M599" s="10"/>
      <c r="N599" s="31"/>
      <c r="O599" s="31">
        <v>3</v>
      </c>
      <c r="P599" s="31"/>
      <c r="Q599" s="38"/>
      <c r="R599" s="32"/>
      <c r="S599" s="32"/>
      <c r="T599" s="31"/>
      <c r="U599" s="1"/>
      <c r="V599" s="28">
        <v>1107</v>
      </c>
      <c r="W599" s="28">
        <v>2175</v>
      </c>
      <c r="X599" s="28">
        <v>350</v>
      </c>
      <c r="Y599" s="28"/>
      <c r="Z599" s="28">
        <v>421</v>
      </c>
      <c r="AA599" s="28"/>
      <c r="AB599" s="28">
        <v>58</v>
      </c>
      <c r="AC599" s="1"/>
      <c r="AD599" s="35">
        <f t="shared" ref="AD599:AJ599" si="1581">(V599/SUM($V599:$AB599))*100</f>
        <v>26.927754804183895</v>
      </c>
      <c r="AE599" s="35">
        <f t="shared" si="1581"/>
        <v>52.906835319873515</v>
      </c>
      <c r="AF599" s="35">
        <f t="shared" si="1581"/>
        <v>8.513743614692288</v>
      </c>
      <c r="AG599" s="35">
        <f t="shared" si="1581"/>
        <v>0</v>
      </c>
      <c r="AH599" s="35">
        <f t="shared" si="1581"/>
        <v>10.240817319387011</v>
      </c>
      <c r="AI599" s="35">
        <f t="shared" si="1581"/>
        <v>0</v>
      </c>
      <c r="AJ599" s="35">
        <f t="shared" si="1581"/>
        <v>1.4108489418632937</v>
      </c>
      <c r="AK599" s="1"/>
      <c r="AL599" s="35">
        <f t="shared" ref="AL599:AR599" si="1582">AD599-BE599</f>
        <v>-0.17978798051925438</v>
      </c>
      <c r="AM599" s="35">
        <f t="shared" si="1582"/>
        <v>11.072903352833585</v>
      </c>
      <c r="AN599" s="35">
        <f t="shared" si="1582"/>
        <v>1.7315758563994512</v>
      </c>
      <c r="AO599" s="35">
        <f t="shared" si="1582"/>
        <v>-13.374181280371857</v>
      </c>
      <c r="AP599" s="35">
        <f t="shared" si="1582"/>
        <v>-0.66135889020521432</v>
      </c>
      <c r="AQ599" s="35">
        <f t="shared" si="1582"/>
        <v>0</v>
      </c>
      <c r="AR599" s="35">
        <f t="shared" si="1582"/>
        <v>1.4108489418632937</v>
      </c>
      <c r="AS599" s="1"/>
      <c r="AT599" s="1"/>
      <c r="AU599" s="1"/>
      <c r="AV599" s="1"/>
      <c r="AW599" s="36">
        <v>1283</v>
      </c>
      <c r="AX599" s="36">
        <v>1980</v>
      </c>
      <c r="AY599" s="36">
        <v>321</v>
      </c>
      <c r="AZ599" s="36">
        <v>633</v>
      </c>
      <c r="BA599" s="36">
        <v>516</v>
      </c>
      <c r="BB599" s="36">
        <v>0</v>
      </c>
      <c r="BC599" s="36">
        <v>0</v>
      </c>
      <c r="BD599" s="1"/>
      <c r="BE599" s="35">
        <f t="shared" ref="BE599:BK599" si="1583">(AW599/SUM($AW599:$BC599))*100</f>
        <v>27.107542784703149</v>
      </c>
      <c r="BF599" s="35">
        <f t="shared" si="1583"/>
        <v>41.833931967039931</v>
      </c>
      <c r="BG599" s="35">
        <f t="shared" si="1583"/>
        <v>6.7821677582928368</v>
      </c>
      <c r="BH599" s="35">
        <f t="shared" si="1583"/>
        <v>13.374181280371857</v>
      </c>
      <c r="BI599" s="35">
        <f t="shared" si="1583"/>
        <v>10.902176209592225</v>
      </c>
      <c r="BJ599" s="35">
        <f t="shared" si="1583"/>
        <v>0</v>
      </c>
      <c r="BK599" s="35">
        <f t="shared" si="1583"/>
        <v>0</v>
      </c>
      <c r="BL599" s="1"/>
    </row>
    <row r="600" spans="1:64" ht="13">
      <c r="A600" s="28" t="s">
        <v>376</v>
      </c>
      <c r="B600" s="62" t="str">
        <f>INDEX([1]Sheet2!$B:$B,MATCH(C600,[1]Sheet2!$A:$A,0))</f>
        <v>E05000361</v>
      </c>
      <c r="C600" s="28" t="s">
        <v>769</v>
      </c>
      <c r="D600" s="29"/>
      <c r="E600" s="55">
        <v>3</v>
      </c>
      <c r="F600" s="31"/>
      <c r="G600" s="31">
        <v>3</v>
      </c>
      <c r="H600" s="31"/>
      <c r="I600" s="32"/>
      <c r="J600" s="32"/>
      <c r="K600" s="32"/>
      <c r="L600" s="31"/>
      <c r="M600" s="10"/>
      <c r="N600" s="31"/>
      <c r="O600" s="31">
        <v>3</v>
      </c>
      <c r="P600" s="31"/>
      <c r="Q600" s="38"/>
      <c r="R600" s="32"/>
      <c r="S600" s="32"/>
      <c r="T600" s="31"/>
      <c r="U600" s="1"/>
      <c r="V600" s="28">
        <v>788</v>
      </c>
      <c r="W600" s="28">
        <v>2206</v>
      </c>
      <c r="X600" s="28">
        <v>205</v>
      </c>
      <c r="Y600" s="28"/>
      <c r="Z600" s="28">
        <v>282</v>
      </c>
      <c r="AA600" s="28"/>
      <c r="AB600" s="28"/>
      <c r="AC600" s="1"/>
      <c r="AD600" s="35">
        <f t="shared" ref="AD600:AJ600" si="1584">(V600/SUM($V600:$AB600))*100</f>
        <v>22.63717322608446</v>
      </c>
      <c r="AE600" s="35">
        <f t="shared" si="1584"/>
        <v>63.37259408216029</v>
      </c>
      <c r="AF600" s="35">
        <f t="shared" si="1584"/>
        <v>5.889112324044814</v>
      </c>
      <c r="AG600" s="35">
        <f t="shared" si="1584"/>
        <v>0</v>
      </c>
      <c r="AH600" s="35">
        <f t="shared" si="1584"/>
        <v>8.1011203677104273</v>
      </c>
      <c r="AI600" s="35">
        <f t="shared" si="1584"/>
        <v>0</v>
      </c>
      <c r="AJ600" s="35">
        <f t="shared" si="1584"/>
        <v>0</v>
      </c>
      <c r="AK600" s="1"/>
      <c r="AL600" s="35">
        <f t="shared" ref="AL600:AR600" si="1585">AD600-BE600</f>
        <v>4.5637993795843492</v>
      </c>
      <c r="AM600" s="35">
        <f t="shared" si="1585"/>
        <v>12.461047829628221</v>
      </c>
      <c r="AN600" s="35">
        <f t="shared" si="1585"/>
        <v>-0.50296510111836401</v>
      </c>
      <c r="AO600" s="35">
        <f t="shared" si="1585"/>
        <v>0</v>
      </c>
      <c r="AP600" s="35">
        <f t="shared" si="1585"/>
        <v>2.0994326747114656E-2</v>
      </c>
      <c r="AQ600" s="35">
        <f t="shared" si="1585"/>
        <v>-16.542876434841322</v>
      </c>
      <c r="AR600" s="35">
        <f t="shared" si="1585"/>
        <v>0</v>
      </c>
      <c r="AS600" s="1"/>
      <c r="AT600" s="1"/>
      <c r="AU600" s="1"/>
      <c r="AV600" s="1"/>
      <c r="AW600" s="36">
        <v>803</v>
      </c>
      <c r="AX600" s="36">
        <v>2262</v>
      </c>
      <c r="AY600" s="36">
        <v>284</v>
      </c>
      <c r="AZ600" s="36">
        <v>0</v>
      </c>
      <c r="BA600" s="36">
        <v>359</v>
      </c>
      <c r="BB600" s="36">
        <v>735</v>
      </c>
      <c r="BC600" s="36">
        <v>0</v>
      </c>
      <c r="BD600" s="1"/>
      <c r="BE600" s="35">
        <f t="shared" ref="BE600:BK600" si="1586">(AW600/SUM($AW600:$BC600))*100</f>
        <v>18.073373846500111</v>
      </c>
      <c r="BF600" s="35">
        <f t="shared" si="1586"/>
        <v>50.911546252532069</v>
      </c>
      <c r="BG600" s="35">
        <f t="shared" si="1586"/>
        <v>6.392077425163178</v>
      </c>
      <c r="BH600" s="35">
        <f t="shared" si="1586"/>
        <v>0</v>
      </c>
      <c r="BI600" s="35">
        <f t="shared" si="1586"/>
        <v>8.0801260409633127</v>
      </c>
      <c r="BJ600" s="35">
        <f t="shared" si="1586"/>
        <v>16.542876434841322</v>
      </c>
      <c r="BK600" s="35">
        <f t="shared" si="1586"/>
        <v>0</v>
      </c>
      <c r="BL600" s="1"/>
    </row>
    <row r="601" spans="1:64" ht="13">
      <c r="A601" s="28" t="s">
        <v>376</v>
      </c>
      <c r="B601" s="62" t="str">
        <f>INDEX([1]Sheet2!$B:$B,MATCH(C601,[1]Sheet2!$A:$A,0))</f>
        <v>E05000362</v>
      </c>
      <c r="C601" s="28" t="s">
        <v>770</v>
      </c>
      <c r="D601" s="29"/>
      <c r="E601" s="55">
        <v>3</v>
      </c>
      <c r="F601" s="31"/>
      <c r="G601" s="31">
        <v>3</v>
      </c>
      <c r="H601" s="31"/>
      <c r="I601" s="32"/>
      <c r="J601" s="32"/>
      <c r="K601" s="32"/>
      <c r="L601" s="31"/>
      <c r="M601" s="10"/>
      <c r="N601" s="31"/>
      <c r="O601" s="31">
        <v>3</v>
      </c>
      <c r="P601" s="31"/>
      <c r="Q601" s="38"/>
      <c r="R601" s="32"/>
      <c r="S601" s="32"/>
      <c r="T601" s="31"/>
      <c r="U601" s="1"/>
      <c r="V601" s="28">
        <v>812</v>
      </c>
      <c r="W601" s="28">
        <v>1919</v>
      </c>
      <c r="X601" s="28">
        <v>570</v>
      </c>
      <c r="Y601" s="28"/>
      <c r="Z601" s="28">
        <v>357</v>
      </c>
      <c r="AA601" s="28">
        <v>124</v>
      </c>
      <c r="AB601" s="28"/>
      <c r="AC601" s="1"/>
      <c r="AD601" s="35">
        <f t="shared" ref="AD601:AJ601" si="1587">(V601/SUM($V601:$AB601))*100</f>
        <v>21.470121628767846</v>
      </c>
      <c r="AE601" s="35">
        <f t="shared" si="1587"/>
        <v>50.740349021681652</v>
      </c>
      <c r="AF601" s="35">
        <f t="shared" si="1587"/>
        <v>15.071390798519301</v>
      </c>
      <c r="AG601" s="35">
        <f t="shared" si="1587"/>
        <v>0</v>
      </c>
      <c r="AH601" s="35">
        <f t="shared" si="1587"/>
        <v>9.4394500264410368</v>
      </c>
      <c r="AI601" s="35">
        <f t="shared" si="1587"/>
        <v>3.278688524590164</v>
      </c>
      <c r="AJ601" s="35">
        <f t="shared" si="1587"/>
        <v>0</v>
      </c>
      <c r="AK601" s="1"/>
      <c r="AL601" s="35">
        <f t="shared" ref="AL601:AR601" si="1588">AD601-BE601</f>
        <v>6.5316330523179325</v>
      </c>
      <c r="AM601" s="35">
        <f t="shared" si="1588"/>
        <v>10.544516734460963</v>
      </c>
      <c r="AN601" s="35">
        <f t="shared" si="1588"/>
        <v>10.200690321491935</v>
      </c>
      <c r="AO601" s="35">
        <f t="shared" si="1588"/>
        <v>-11.222696459954808</v>
      </c>
      <c r="AP601" s="35">
        <f t="shared" si="1588"/>
        <v>0.65210380499991238</v>
      </c>
      <c r="AQ601" s="35">
        <f t="shared" si="1588"/>
        <v>2.0233533500985748</v>
      </c>
      <c r="AR601" s="35">
        <f t="shared" si="1588"/>
        <v>-18.729600803414513</v>
      </c>
      <c r="AS601" s="1"/>
      <c r="AT601" s="1"/>
      <c r="AU601" s="1"/>
      <c r="AV601" s="1"/>
      <c r="AW601" s="36">
        <v>595</v>
      </c>
      <c r="AX601" s="36">
        <v>1601</v>
      </c>
      <c r="AY601" s="36">
        <v>194</v>
      </c>
      <c r="AZ601" s="36">
        <v>447</v>
      </c>
      <c r="BA601" s="36">
        <v>350</v>
      </c>
      <c r="BB601" s="36">
        <v>50</v>
      </c>
      <c r="BC601" s="36">
        <v>746</v>
      </c>
      <c r="BD601" s="1"/>
      <c r="BE601" s="35">
        <f t="shared" ref="BE601:BK601" si="1589">(AW601/SUM($AW601:$BC601))*100</f>
        <v>14.938488576449913</v>
      </c>
      <c r="BF601" s="35">
        <f t="shared" si="1589"/>
        <v>40.195832287220689</v>
      </c>
      <c r="BG601" s="35">
        <f t="shared" si="1589"/>
        <v>4.8707004770273663</v>
      </c>
      <c r="BH601" s="35">
        <f t="shared" si="1589"/>
        <v>11.222696459954808</v>
      </c>
      <c r="BI601" s="35">
        <f t="shared" si="1589"/>
        <v>8.7873462214411244</v>
      </c>
      <c r="BJ601" s="35">
        <f t="shared" si="1589"/>
        <v>1.2553351744915893</v>
      </c>
      <c r="BK601" s="35">
        <f t="shared" si="1589"/>
        <v>18.729600803414513</v>
      </c>
      <c r="BL601" s="1"/>
    </row>
    <row r="602" spans="1:64" ht="13">
      <c r="A602" s="28" t="s">
        <v>376</v>
      </c>
      <c r="B602" s="62" t="str">
        <f>INDEX([1]Sheet2!$B:$B,MATCH(C602,[1]Sheet2!$A:$A,0))</f>
        <v>E05000363</v>
      </c>
      <c r="C602" s="28" t="s">
        <v>771</v>
      </c>
      <c r="D602" s="29"/>
      <c r="E602" s="55">
        <v>3</v>
      </c>
      <c r="F602" s="31"/>
      <c r="G602" s="31">
        <v>3</v>
      </c>
      <c r="H602" s="31"/>
      <c r="I602" s="32"/>
      <c r="J602" s="32"/>
      <c r="K602" s="32"/>
      <c r="L602" s="31"/>
      <c r="M602" s="10"/>
      <c r="N602" s="31">
        <v>2</v>
      </c>
      <c r="O602" s="31">
        <v>1</v>
      </c>
      <c r="P602" s="31"/>
      <c r="Q602" s="38"/>
      <c r="R602" s="32"/>
      <c r="S602" s="32"/>
      <c r="T602" s="31"/>
      <c r="U602" s="1"/>
      <c r="V602" s="28">
        <v>1420</v>
      </c>
      <c r="W602" s="28">
        <v>2201</v>
      </c>
      <c r="X602" s="28">
        <v>306</v>
      </c>
      <c r="Y602" s="28"/>
      <c r="Z602" s="28">
        <v>272</v>
      </c>
      <c r="AA602" s="28"/>
      <c r="AB602" s="28"/>
      <c r="AC602" s="1"/>
      <c r="AD602" s="35">
        <f t="shared" ref="AD602:AJ602" si="1590">(V602/SUM($V602:$AB602))*100</f>
        <v>33.817575613241246</v>
      </c>
      <c r="AE602" s="35">
        <f t="shared" si="1590"/>
        <v>52.417242200523937</v>
      </c>
      <c r="AF602" s="35">
        <f t="shared" si="1590"/>
        <v>7.2874493927125501</v>
      </c>
      <c r="AG602" s="35">
        <f t="shared" si="1590"/>
        <v>0</v>
      </c>
      <c r="AH602" s="35">
        <f t="shared" si="1590"/>
        <v>6.4777327935222671</v>
      </c>
      <c r="AI602" s="35">
        <f t="shared" si="1590"/>
        <v>0</v>
      </c>
      <c r="AJ602" s="35">
        <f t="shared" si="1590"/>
        <v>0</v>
      </c>
      <c r="AK602" s="1"/>
      <c r="AL602" s="35">
        <f t="shared" ref="AL602:AR602" si="1591">AD602-BE602</f>
        <v>-3.5594735670866271</v>
      </c>
      <c r="AM602" s="35">
        <f t="shared" si="1591"/>
        <v>14.197101685301455</v>
      </c>
      <c r="AN602" s="35">
        <f t="shared" si="1591"/>
        <v>-2.9701618485052483</v>
      </c>
      <c r="AO602" s="35">
        <f t="shared" si="1591"/>
        <v>0</v>
      </c>
      <c r="AP602" s="35">
        <f t="shared" si="1591"/>
        <v>-7.6674662697095828</v>
      </c>
      <c r="AQ602" s="35">
        <f t="shared" si="1591"/>
        <v>0</v>
      </c>
      <c r="AR602" s="35">
        <f t="shared" si="1591"/>
        <v>0</v>
      </c>
      <c r="AS602" s="1"/>
      <c r="AT602" s="1"/>
      <c r="AU602" s="1"/>
      <c r="AV602" s="1"/>
      <c r="AW602" s="36">
        <v>1596</v>
      </c>
      <c r="AX602" s="36">
        <v>1632</v>
      </c>
      <c r="AY602" s="36">
        <v>438</v>
      </c>
      <c r="AZ602" s="36">
        <v>0</v>
      </c>
      <c r="BA602" s="36">
        <v>604</v>
      </c>
      <c r="BB602" s="36">
        <v>0</v>
      </c>
      <c r="BC602" s="36">
        <v>0</v>
      </c>
      <c r="BD602" s="1"/>
      <c r="BE602" s="35">
        <f t="shared" ref="BE602:BK602" si="1592">(AW602/SUM($AW602:$BC602))*100</f>
        <v>37.377049180327873</v>
      </c>
      <c r="BF602" s="35">
        <f t="shared" si="1592"/>
        <v>38.220140515222482</v>
      </c>
      <c r="BG602" s="35">
        <f t="shared" si="1592"/>
        <v>10.257611241217798</v>
      </c>
      <c r="BH602" s="35">
        <f t="shared" si="1592"/>
        <v>0</v>
      </c>
      <c r="BI602" s="35">
        <f t="shared" si="1592"/>
        <v>14.14519906323185</v>
      </c>
      <c r="BJ602" s="35">
        <f t="shared" si="1592"/>
        <v>0</v>
      </c>
      <c r="BK602" s="35">
        <f t="shared" si="1592"/>
        <v>0</v>
      </c>
      <c r="BL602" s="1"/>
    </row>
    <row r="603" spans="1:64" ht="13">
      <c r="A603" s="28" t="s">
        <v>376</v>
      </c>
      <c r="B603" s="62" t="str">
        <f>INDEX([1]Sheet2!$B:$B,MATCH(C603,[1]Sheet2!$A:$A,0))</f>
        <v>E05000364</v>
      </c>
      <c r="C603" s="28" t="s">
        <v>772</v>
      </c>
      <c r="D603" s="29"/>
      <c r="E603" s="55">
        <v>3</v>
      </c>
      <c r="F603" s="31"/>
      <c r="G603" s="31">
        <v>3</v>
      </c>
      <c r="H603" s="31"/>
      <c r="I603" s="32"/>
      <c r="J603" s="32"/>
      <c r="K603" s="32"/>
      <c r="L603" s="31"/>
      <c r="M603" s="10"/>
      <c r="N603" s="31"/>
      <c r="O603" s="31">
        <v>3</v>
      </c>
      <c r="P603" s="31"/>
      <c r="Q603" s="38"/>
      <c r="R603" s="32"/>
      <c r="S603" s="32"/>
      <c r="T603" s="31"/>
      <c r="U603" s="1"/>
      <c r="V603" s="28">
        <v>1024</v>
      </c>
      <c r="W603" s="28">
        <v>1963</v>
      </c>
      <c r="X603" s="28">
        <v>446</v>
      </c>
      <c r="Y603" s="28"/>
      <c r="Z603" s="28">
        <v>492</v>
      </c>
      <c r="AA603" s="28"/>
      <c r="AB603" s="28"/>
      <c r="AC603" s="1"/>
      <c r="AD603" s="35">
        <f t="shared" ref="AD603:AJ603" si="1593">(V603/SUM($V603:$AB603))*100</f>
        <v>26.089171974522291</v>
      </c>
      <c r="AE603" s="35">
        <f t="shared" si="1593"/>
        <v>50.01273885350318</v>
      </c>
      <c r="AF603" s="35">
        <f t="shared" si="1593"/>
        <v>11.363057324840764</v>
      </c>
      <c r="AG603" s="35">
        <f t="shared" si="1593"/>
        <v>0</v>
      </c>
      <c r="AH603" s="35">
        <f t="shared" si="1593"/>
        <v>12.535031847133757</v>
      </c>
      <c r="AI603" s="35">
        <f t="shared" si="1593"/>
        <v>0</v>
      </c>
      <c r="AJ603" s="35">
        <f t="shared" si="1593"/>
        <v>0</v>
      </c>
      <c r="AK603" s="1"/>
      <c r="AL603" s="35">
        <f t="shared" ref="AL603:AR603" si="1594">AD603-BE603</f>
        <v>10.45482767721345</v>
      </c>
      <c r="AM603" s="35">
        <f t="shared" si="1594"/>
        <v>14.002486824455758</v>
      </c>
      <c r="AN603" s="35">
        <f t="shared" si="1594"/>
        <v>5.1477647148450352</v>
      </c>
      <c r="AO603" s="35">
        <f t="shared" si="1594"/>
        <v>-11.725758222981632</v>
      </c>
      <c r="AP603" s="35">
        <f t="shared" si="1594"/>
        <v>2.1334940427766451</v>
      </c>
      <c r="AQ603" s="35">
        <f t="shared" si="1594"/>
        <v>0</v>
      </c>
      <c r="AR603" s="35">
        <f t="shared" si="1594"/>
        <v>-20.01281503630927</v>
      </c>
      <c r="AS603" s="1"/>
      <c r="AT603" s="1"/>
      <c r="AU603" s="1"/>
      <c r="AV603" s="1"/>
      <c r="AW603" s="36">
        <v>732</v>
      </c>
      <c r="AX603" s="36">
        <v>1686</v>
      </c>
      <c r="AY603" s="36">
        <v>291</v>
      </c>
      <c r="AZ603" s="36">
        <v>549</v>
      </c>
      <c r="BA603" s="36">
        <v>487</v>
      </c>
      <c r="BB603" s="36">
        <v>0</v>
      </c>
      <c r="BC603" s="36">
        <v>937</v>
      </c>
      <c r="BD603" s="1"/>
      <c r="BE603" s="35">
        <f t="shared" ref="BE603:BK603" si="1595">(AW603/SUM($AW603:$BC603))*100</f>
        <v>15.634344297308841</v>
      </c>
      <c r="BF603" s="35">
        <f t="shared" si="1595"/>
        <v>36.010252029047422</v>
      </c>
      <c r="BG603" s="35">
        <f t="shared" si="1595"/>
        <v>6.2152926099957284</v>
      </c>
      <c r="BH603" s="35">
        <f t="shared" si="1595"/>
        <v>11.725758222981632</v>
      </c>
      <c r="BI603" s="35">
        <f t="shared" si="1595"/>
        <v>10.401537804357112</v>
      </c>
      <c r="BJ603" s="35">
        <f t="shared" si="1595"/>
        <v>0</v>
      </c>
      <c r="BK603" s="35">
        <f t="shared" si="1595"/>
        <v>20.01281503630927</v>
      </c>
      <c r="BL603" s="1"/>
    </row>
    <row r="604" spans="1:64" ht="13">
      <c r="A604" s="28" t="s">
        <v>376</v>
      </c>
      <c r="B604" s="62" t="str">
        <f>INDEX([1]Sheet2!$B:$B,MATCH(C604,[1]Sheet2!$A:$A,0))</f>
        <v>E05000365</v>
      </c>
      <c r="C604" s="28" t="s">
        <v>773</v>
      </c>
      <c r="D604" s="29"/>
      <c r="E604" s="55">
        <v>3</v>
      </c>
      <c r="F604" s="31">
        <v>3</v>
      </c>
      <c r="G604" s="31"/>
      <c r="H604" s="31"/>
      <c r="I604" s="32"/>
      <c r="J604" s="32"/>
      <c r="K604" s="32"/>
      <c r="L604" s="31"/>
      <c r="M604" s="10"/>
      <c r="N604" s="31">
        <v>3</v>
      </c>
      <c r="O604" s="31"/>
      <c r="P604" s="31"/>
      <c r="Q604" s="38"/>
      <c r="R604" s="32"/>
      <c r="S604" s="32"/>
      <c r="T604" s="31"/>
      <c r="U604" s="1"/>
      <c r="V604" s="28">
        <v>1612</v>
      </c>
      <c r="W604" s="28">
        <v>1252</v>
      </c>
      <c r="X604" s="28">
        <v>859</v>
      </c>
      <c r="Y604" s="28"/>
      <c r="Z604" s="28"/>
      <c r="AA604" s="28"/>
      <c r="AB604" s="28"/>
      <c r="AC604" s="1"/>
      <c r="AD604" s="35">
        <f t="shared" ref="AD604:AJ604" si="1596">(V604/SUM($V604:$AB604))*100</f>
        <v>43.298415256513564</v>
      </c>
      <c r="AE604" s="35">
        <f t="shared" si="1596"/>
        <v>33.62879398334676</v>
      </c>
      <c r="AF604" s="35">
        <f t="shared" si="1596"/>
        <v>23.072790760139672</v>
      </c>
      <c r="AG604" s="35">
        <f t="shared" si="1596"/>
        <v>0</v>
      </c>
      <c r="AH604" s="35">
        <f t="shared" si="1596"/>
        <v>0</v>
      </c>
      <c r="AI604" s="35">
        <f t="shared" si="1596"/>
        <v>0</v>
      </c>
      <c r="AJ604" s="35">
        <f t="shared" si="1596"/>
        <v>0</v>
      </c>
      <c r="AK604" s="1"/>
      <c r="AL604" s="35">
        <f t="shared" ref="AL604:AR604" si="1597">AD604-BE604</f>
        <v>0.52213493306343395</v>
      </c>
      <c r="AM604" s="35">
        <f t="shared" si="1597"/>
        <v>9.2891713418373278</v>
      </c>
      <c r="AN604" s="35">
        <f t="shared" si="1597"/>
        <v>9.0566182534011261</v>
      </c>
      <c r="AO604" s="35">
        <f t="shared" si="1597"/>
        <v>0</v>
      </c>
      <c r="AP604" s="35">
        <f t="shared" si="1597"/>
        <v>-18.867924528301888</v>
      </c>
      <c r="AQ604" s="35">
        <f t="shared" si="1597"/>
        <v>0</v>
      </c>
      <c r="AR604" s="35">
        <f t="shared" si="1597"/>
        <v>0</v>
      </c>
      <c r="AS604" s="1"/>
      <c r="AT604" s="1"/>
      <c r="AU604" s="1"/>
      <c r="AV604" s="1"/>
      <c r="AW604" s="36">
        <v>1587</v>
      </c>
      <c r="AX604" s="36">
        <v>903</v>
      </c>
      <c r="AY604" s="36">
        <v>520</v>
      </c>
      <c r="AZ604" s="36">
        <v>0</v>
      </c>
      <c r="BA604" s="36">
        <v>700</v>
      </c>
      <c r="BB604" s="36">
        <v>0</v>
      </c>
      <c r="BC604" s="36">
        <v>0</v>
      </c>
      <c r="BD604" s="1"/>
      <c r="BE604" s="63">
        <f t="shared" ref="BE604:BK604" si="1598">(AW604/SUM($AW604:$BC604))*100</f>
        <v>42.776280323450131</v>
      </c>
      <c r="BF604" s="64">
        <f t="shared" si="1598"/>
        <v>24.339622641509433</v>
      </c>
      <c r="BG604" s="65">
        <f t="shared" si="1598"/>
        <v>14.016172506738545</v>
      </c>
      <c r="BH604" s="48">
        <f t="shared" si="1598"/>
        <v>0</v>
      </c>
      <c r="BI604" s="66">
        <f t="shared" si="1598"/>
        <v>18.867924528301888</v>
      </c>
      <c r="BJ604" s="48">
        <f t="shared" si="1598"/>
        <v>0</v>
      </c>
      <c r="BK604" s="48">
        <f t="shared" si="1598"/>
        <v>0</v>
      </c>
      <c r="BL604" s="1"/>
    </row>
    <row r="605" spans="1:64" ht="13">
      <c r="A605" s="28" t="s">
        <v>381</v>
      </c>
      <c r="B605" s="62" t="str">
        <f>INDEX([1]Sheet2!$B:$B,MATCH(C605,[1]Sheet2!$A:$A,0))</f>
        <v>E05009388</v>
      </c>
      <c r="C605" s="28" t="s">
        <v>774</v>
      </c>
      <c r="D605" s="29"/>
      <c r="E605" s="55">
        <v>3</v>
      </c>
      <c r="F605" s="31">
        <v>3</v>
      </c>
      <c r="G605" s="38"/>
      <c r="H605" s="38"/>
      <c r="I605" s="32"/>
      <c r="J605" s="32"/>
      <c r="K605" s="32"/>
      <c r="L605" s="32"/>
      <c r="M605" s="10"/>
      <c r="N605" s="59">
        <v>3</v>
      </c>
      <c r="O605" s="60"/>
      <c r="P605" s="60"/>
      <c r="Q605" s="50"/>
      <c r="R605" s="50"/>
      <c r="S605" s="50"/>
      <c r="T605" s="50"/>
      <c r="U605" s="1"/>
      <c r="V605" s="28">
        <v>1389</v>
      </c>
      <c r="W605" s="28">
        <v>368</v>
      </c>
      <c r="X605" s="28">
        <v>338</v>
      </c>
      <c r="Y605" s="33"/>
      <c r="Z605" s="33"/>
      <c r="AA605" s="33"/>
      <c r="AB605" s="28">
        <v>101</v>
      </c>
      <c r="AC605" s="1"/>
      <c r="AD605" s="35">
        <f t="shared" ref="AD605:AJ605" si="1599">(V605/SUM($V605:$AB605))*100</f>
        <v>63.251366120218577</v>
      </c>
      <c r="AE605" s="35">
        <f t="shared" si="1599"/>
        <v>16.757741347905284</v>
      </c>
      <c r="AF605" s="35">
        <f t="shared" si="1599"/>
        <v>15.391621129326047</v>
      </c>
      <c r="AG605" s="35">
        <f t="shared" si="1599"/>
        <v>0</v>
      </c>
      <c r="AH605" s="35">
        <f t="shared" si="1599"/>
        <v>0</v>
      </c>
      <c r="AI605" s="35">
        <f t="shared" si="1599"/>
        <v>0</v>
      </c>
      <c r="AJ605" s="35">
        <f t="shared" si="1599"/>
        <v>4.5992714025500909</v>
      </c>
      <c r="AK605" s="1"/>
      <c r="AL605" s="35">
        <f t="shared" ref="AL605:AR605" si="1600">AD605-BE605</f>
        <v>-2.1725358205372913</v>
      </c>
      <c r="AM605" s="35">
        <f t="shared" si="1600"/>
        <v>3.4788853724200965</v>
      </c>
      <c r="AN605" s="35">
        <f t="shared" si="1600"/>
        <v>6.1474944694690503</v>
      </c>
      <c r="AO605" s="35">
        <f t="shared" si="1600"/>
        <v>0</v>
      </c>
      <c r="AP605" s="35">
        <f t="shared" si="1600"/>
        <v>-12.053115423901941</v>
      </c>
      <c r="AQ605" s="35">
        <f t="shared" si="1600"/>
        <v>0</v>
      </c>
      <c r="AR605" s="35">
        <f t="shared" si="1600"/>
        <v>4.5992714025500909</v>
      </c>
      <c r="AS605" s="1"/>
      <c r="AT605" s="1"/>
      <c r="AU605" s="1"/>
      <c r="AV605" s="1"/>
      <c r="AW605" s="36">
        <v>1281</v>
      </c>
      <c r="AX605" s="36">
        <v>260</v>
      </c>
      <c r="AY605" s="36">
        <v>181</v>
      </c>
      <c r="AZ605" s="36">
        <v>0</v>
      </c>
      <c r="BA605" s="36">
        <v>236</v>
      </c>
      <c r="BB605" s="36">
        <v>0</v>
      </c>
      <c r="BC605" s="1"/>
      <c r="BD605" s="1"/>
      <c r="BE605" s="35">
        <f t="shared" ref="BE605:BK605" si="1601">(AW605/SUM($AW605:$BC605))*100</f>
        <v>65.423901940755869</v>
      </c>
      <c r="BF605" s="35">
        <f t="shared" si="1601"/>
        <v>13.278855975485188</v>
      </c>
      <c r="BG605" s="35">
        <f t="shared" si="1601"/>
        <v>9.2441266598569971</v>
      </c>
      <c r="BH605" s="35">
        <f t="shared" si="1601"/>
        <v>0</v>
      </c>
      <c r="BI605" s="35">
        <f t="shared" si="1601"/>
        <v>12.053115423901941</v>
      </c>
      <c r="BJ605" s="35">
        <f t="shared" si="1601"/>
        <v>0</v>
      </c>
      <c r="BK605" s="35">
        <f t="shared" si="1601"/>
        <v>0</v>
      </c>
      <c r="BL605" s="1"/>
    </row>
    <row r="606" spans="1:64" ht="13">
      <c r="A606" s="28" t="s">
        <v>381</v>
      </c>
      <c r="B606" s="62" t="str">
        <f>INDEX([1]Sheet2!$B:$B,MATCH(C606,[1]Sheet2!$A:$A,0))</f>
        <v>E05009389</v>
      </c>
      <c r="C606" s="28" t="s">
        <v>775</v>
      </c>
      <c r="D606" s="29"/>
      <c r="E606" s="55">
        <v>3</v>
      </c>
      <c r="F606" s="31">
        <v>3</v>
      </c>
      <c r="G606" s="38"/>
      <c r="H606" s="38"/>
      <c r="I606" s="32"/>
      <c r="J606" s="32"/>
      <c r="K606" s="32"/>
      <c r="L606" s="32"/>
      <c r="M606" s="10"/>
      <c r="N606" s="59">
        <v>3</v>
      </c>
      <c r="O606" s="60"/>
      <c r="P606" s="60"/>
      <c r="Q606" s="50"/>
      <c r="R606" s="50"/>
      <c r="S606" s="50"/>
      <c r="T606" s="50"/>
      <c r="U606" s="1"/>
      <c r="V606" s="28">
        <v>1342</v>
      </c>
      <c r="W606" s="28">
        <v>290</v>
      </c>
      <c r="X606" s="28">
        <v>233</v>
      </c>
      <c r="Y606" s="28">
        <v>72</v>
      </c>
      <c r="Z606" s="33"/>
      <c r="AA606" s="33"/>
      <c r="AB606" s="33"/>
      <c r="AC606" s="1"/>
      <c r="AD606" s="35">
        <f t="shared" ref="AD606:AJ606" si="1602">(V606/SUM($V606:$AB606))*100</f>
        <v>69.282395456892104</v>
      </c>
      <c r="AE606" s="35">
        <f t="shared" si="1602"/>
        <v>14.971605575632422</v>
      </c>
      <c r="AF606" s="35">
        <f t="shared" si="1602"/>
        <v>12.028910686628807</v>
      </c>
      <c r="AG606" s="35">
        <f t="shared" si="1602"/>
        <v>3.7170882808466699</v>
      </c>
      <c r="AH606" s="35">
        <f t="shared" si="1602"/>
        <v>0</v>
      </c>
      <c r="AI606" s="35">
        <f t="shared" si="1602"/>
        <v>0</v>
      </c>
      <c r="AJ606" s="35">
        <f t="shared" si="1602"/>
        <v>0</v>
      </c>
      <c r="AK606" s="1"/>
      <c r="AL606" s="35">
        <f t="shared" ref="AL606:AR606" si="1603">AD606-BE606</f>
        <v>-1.1440916362616491</v>
      </c>
      <c r="AM606" s="35">
        <f t="shared" si="1603"/>
        <v>2.0647593354528482</v>
      </c>
      <c r="AN606" s="35">
        <f t="shared" si="1603"/>
        <v>3.6114022691203882</v>
      </c>
      <c r="AO606" s="35">
        <f t="shared" si="1603"/>
        <v>3.7170882808466699</v>
      </c>
      <c r="AP606" s="35">
        <f t="shared" si="1603"/>
        <v>0</v>
      </c>
      <c r="AQ606" s="35">
        <f t="shared" si="1603"/>
        <v>-8.2491582491582491</v>
      </c>
      <c r="AR606" s="35">
        <f t="shared" si="1603"/>
        <v>0</v>
      </c>
      <c r="AS606" s="1"/>
      <c r="AT606" s="1"/>
      <c r="AU606" s="1"/>
      <c r="AV606" s="1"/>
      <c r="AW606" s="36">
        <v>1255</v>
      </c>
      <c r="AX606" s="36">
        <v>230</v>
      </c>
      <c r="AY606" s="36">
        <v>150</v>
      </c>
      <c r="AZ606" s="36">
        <v>0</v>
      </c>
      <c r="BA606" s="36">
        <v>0</v>
      </c>
      <c r="BB606" s="36">
        <v>147</v>
      </c>
      <c r="BC606" s="1"/>
      <c r="BD606" s="1"/>
      <c r="BE606" s="35">
        <f t="shared" ref="BE606:BK606" si="1604">(AW606/SUM($AW606:$BC606))*100</f>
        <v>70.426487093153753</v>
      </c>
      <c r="BF606" s="35">
        <f t="shared" si="1604"/>
        <v>12.906846240179574</v>
      </c>
      <c r="BG606" s="35">
        <f t="shared" si="1604"/>
        <v>8.4175084175084187</v>
      </c>
      <c r="BH606" s="35">
        <f t="shared" si="1604"/>
        <v>0</v>
      </c>
      <c r="BI606" s="35">
        <f t="shared" si="1604"/>
        <v>0</v>
      </c>
      <c r="BJ606" s="35">
        <f t="shared" si="1604"/>
        <v>8.2491582491582491</v>
      </c>
      <c r="BK606" s="35">
        <f t="shared" si="1604"/>
        <v>0</v>
      </c>
      <c r="BL606" s="1"/>
    </row>
    <row r="607" spans="1:64" ht="13">
      <c r="A607" s="28" t="s">
        <v>381</v>
      </c>
      <c r="B607" s="62" t="str">
        <f>INDEX([1]Sheet2!$B:$B,MATCH(C607,[1]Sheet2!$A:$A,0))</f>
        <v>E05009390</v>
      </c>
      <c r="C607" s="28" t="s">
        <v>776</v>
      </c>
      <c r="D607" s="29"/>
      <c r="E607" s="55">
        <v>3</v>
      </c>
      <c r="F607" s="31">
        <v>3</v>
      </c>
      <c r="G607" s="38"/>
      <c r="H607" s="38"/>
      <c r="I607" s="32"/>
      <c r="J607" s="32"/>
      <c r="K607" s="32"/>
      <c r="L607" s="32"/>
      <c r="M607" s="10"/>
      <c r="N607" s="59">
        <v>3</v>
      </c>
      <c r="O607" s="60"/>
      <c r="P607" s="60"/>
      <c r="Q607" s="50"/>
      <c r="R607" s="50"/>
      <c r="S607" s="50"/>
      <c r="T607" s="50"/>
      <c r="U607" s="1"/>
      <c r="V607" s="28">
        <v>1483</v>
      </c>
      <c r="W607" s="28">
        <v>345</v>
      </c>
      <c r="X607" s="28">
        <v>352</v>
      </c>
      <c r="Y607" s="33"/>
      <c r="Z607" s="33"/>
      <c r="AA607" s="33"/>
      <c r="AB607" s="28">
        <v>289</v>
      </c>
      <c r="AC607" s="1"/>
      <c r="AD607" s="35">
        <f t="shared" ref="AD607:AJ607" si="1605">(V607/SUM($V607:$AB607))*100</f>
        <v>60.064803564196033</v>
      </c>
      <c r="AE607" s="35">
        <f t="shared" si="1605"/>
        <v>13.973268529769136</v>
      </c>
      <c r="AF607" s="35">
        <f t="shared" si="1605"/>
        <v>14.256784123126772</v>
      </c>
      <c r="AG607" s="35">
        <f t="shared" si="1605"/>
        <v>0</v>
      </c>
      <c r="AH607" s="35">
        <f t="shared" si="1605"/>
        <v>0</v>
      </c>
      <c r="AI607" s="35">
        <f t="shared" si="1605"/>
        <v>0</v>
      </c>
      <c r="AJ607" s="35">
        <f t="shared" si="1605"/>
        <v>11.70514378290806</v>
      </c>
      <c r="AK607" s="1"/>
      <c r="AL607" s="35">
        <f t="shared" ref="AL607:AR607" si="1606">AD607-BE607</f>
        <v>-10.001828931959786</v>
      </c>
      <c r="AM607" s="35">
        <f t="shared" si="1606"/>
        <v>-1.5572286511637206</v>
      </c>
      <c r="AN607" s="35">
        <f t="shared" si="1606"/>
        <v>-0.14608619978455373</v>
      </c>
      <c r="AO607" s="35">
        <f t="shared" si="1606"/>
        <v>0</v>
      </c>
      <c r="AP607" s="35">
        <f t="shared" si="1606"/>
        <v>0</v>
      </c>
      <c r="AQ607" s="35">
        <f t="shared" si="1606"/>
        <v>0</v>
      </c>
      <c r="AR607" s="35">
        <f t="shared" si="1606"/>
        <v>11.70514378290806</v>
      </c>
      <c r="AS607" s="1"/>
      <c r="AT607" s="1"/>
      <c r="AU607" s="1"/>
      <c r="AV607" s="1"/>
      <c r="AW607" s="36">
        <v>1367</v>
      </c>
      <c r="AX607" s="36">
        <v>303</v>
      </c>
      <c r="AY607" s="36">
        <v>281</v>
      </c>
      <c r="AZ607" s="36">
        <v>0</v>
      </c>
      <c r="BA607" s="36">
        <v>0</v>
      </c>
      <c r="BB607" s="36">
        <v>0</v>
      </c>
      <c r="BC607" s="1"/>
      <c r="BD607" s="1"/>
      <c r="BE607" s="35">
        <f t="shared" ref="BE607:BK607" si="1607">(AW607/SUM($AW607:$BC607))*100</f>
        <v>70.066632496155819</v>
      </c>
      <c r="BF607" s="35">
        <f t="shared" si="1607"/>
        <v>15.530497180932857</v>
      </c>
      <c r="BG607" s="35">
        <f t="shared" si="1607"/>
        <v>14.402870322911326</v>
      </c>
      <c r="BH607" s="35">
        <f t="shared" si="1607"/>
        <v>0</v>
      </c>
      <c r="BI607" s="35">
        <f t="shared" si="1607"/>
        <v>0</v>
      </c>
      <c r="BJ607" s="35">
        <f t="shared" si="1607"/>
        <v>0</v>
      </c>
      <c r="BK607" s="35">
        <f t="shared" si="1607"/>
        <v>0</v>
      </c>
      <c r="BL607" s="1"/>
    </row>
    <row r="608" spans="1:64" ht="13">
      <c r="A608" s="28" t="s">
        <v>381</v>
      </c>
      <c r="B608" s="62" t="str">
        <f>INDEX([1]Sheet2!$B:$B,MATCH(C608,[1]Sheet2!$A:$A,0))</f>
        <v>E05009391</v>
      </c>
      <c r="C608" s="28" t="s">
        <v>777</v>
      </c>
      <c r="D608" s="29"/>
      <c r="E608" s="55">
        <v>3</v>
      </c>
      <c r="F608" s="31">
        <v>3</v>
      </c>
      <c r="G608" s="38"/>
      <c r="H608" s="38"/>
      <c r="I608" s="32"/>
      <c r="J608" s="32"/>
      <c r="K608" s="32"/>
      <c r="L608" s="32"/>
      <c r="M608" s="10"/>
      <c r="N608" s="59">
        <v>3</v>
      </c>
      <c r="O608" s="60"/>
      <c r="P608" s="60"/>
      <c r="Q608" s="50"/>
      <c r="R608" s="50"/>
      <c r="S608" s="50"/>
      <c r="T608" s="50"/>
      <c r="U608" s="1"/>
      <c r="V608" s="28">
        <v>1196</v>
      </c>
      <c r="W608" s="28">
        <v>909</v>
      </c>
      <c r="X608" s="28">
        <v>204</v>
      </c>
      <c r="Y608" s="28">
        <v>62</v>
      </c>
      <c r="Z608" s="33"/>
      <c r="AA608" s="33"/>
      <c r="AB608" s="28">
        <v>188</v>
      </c>
      <c r="AC608" s="1"/>
      <c r="AD608" s="35">
        <f t="shared" ref="AD608:AJ608" si="1608">(V608/SUM($V608:$AB608))*100</f>
        <v>46.737006643220006</v>
      </c>
      <c r="AE608" s="35">
        <f t="shared" si="1608"/>
        <v>35.521688159437282</v>
      </c>
      <c r="AF608" s="35">
        <f t="shared" si="1608"/>
        <v>7.9718640093786641</v>
      </c>
      <c r="AG608" s="35">
        <f t="shared" si="1608"/>
        <v>2.4228214146150839</v>
      </c>
      <c r="AH608" s="35">
        <f t="shared" si="1608"/>
        <v>0</v>
      </c>
      <c r="AI608" s="35">
        <f t="shared" si="1608"/>
        <v>0</v>
      </c>
      <c r="AJ608" s="35">
        <f t="shared" si="1608"/>
        <v>7.346619773348964</v>
      </c>
      <c r="AK608" s="1"/>
      <c r="AL608" s="35">
        <f t="shared" ref="AL608:AR608" si="1609">AD608-BE608</f>
        <v>-6.2145352070002602</v>
      </c>
      <c r="AM608" s="35">
        <f t="shared" si="1609"/>
        <v>6.0062696572346361</v>
      </c>
      <c r="AN608" s="35">
        <f t="shared" si="1609"/>
        <v>-1.2792373122072389</v>
      </c>
      <c r="AO608" s="35">
        <f t="shared" si="1609"/>
        <v>2.4228214146150839</v>
      </c>
      <c r="AP608" s="35">
        <f t="shared" si="1609"/>
        <v>0</v>
      </c>
      <c r="AQ608" s="35">
        <f t="shared" si="1609"/>
        <v>-8.2819383259911898</v>
      </c>
      <c r="AR608" s="35">
        <f t="shared" si="1609"/>
        <v>7.346619773348964</v>
      </c>
      <c r="AS608" s="1"/>
      <c r="AT608" s="1"/>
      <c r="AU608" s="1"/>
      <c r="AV608" s="1"/>
      <c r="AW608" s="36">
        <v>1202</v>
      </c>
      <c r="AX608" s="36">
        <v>670</v>
      </c>
      <c r="AY608" s="36">
        <v>210</v>
      </c>
      <c r="AZ608" s="36">
        <v>0</v>
      </c>
      <c r="BA608" s="36">
        <v>0</v>
      </c>
      <c r="BB608" s="36">
        <v>188</v>
      </c>
      <c r="BC608" s="1"/>
      <c r="BD608" s="1"/>
      <c r="BE608" s="35">
        <f t="shared" ref="BE608:BK608" si="1610">(AW608/SUM($AW608:$BC608))*100</f>
        <v>52.951541850220266</v>
      </c>
      <c r="BF608" s="35">
        <f t="shared" si="1610"/>
        <v>29.515418502202646</v>
      </c>
      <c r="BG608" s="35">
        <f t="shared" si="1610"/>
        <v>9.251101321585903</v>
      </c>
      <c r="BH608" s="35">
        <f t="shared" si="1610"/>
        <v>0</v>
      </c>
      <c r="BI608" s="35">
        <f t="shared" si="1610"/>
        <v>0</v>
      </c>
      <c r="BJ608" s="35">
        <f t="shared" si="1610"/>
        <v>8.2819383259911898</v>
      </c>
      <c r="BK608" s="35">
        <f t="shared" si="1610"/>
        <v>0</v>
      </c>
      <c r="BL608" s="1"/>
    </row>
    <row r="609" spans="1:64" ht="13">
      <c r="A609" s="28" t="s">
        <v>381</v>
      </c>
      <c r="B609" s="62" t="str">
        <f>INDEX([1]Sheet2!$B:$B,MATCH(C609,[1]Sheet2!$A:$A,0))</f>
        <v>E05009392</v>
      </c>
      <c r="C609" s="28" t="s">
        <v>778</v>
      </c>
      <c r="D609" s="29"/>
      <c r="E609" s="55">
        <v>3</v>
      </c>
      <c r="F609" s="38"/>
      <c r="G609" s="31">
        <v>3</v>
      </c>
      <c r="H609" s="38"/>
      <c r="I609" s="32"/>
      <c r="J609" s="32"/>
      <c r="K609" s="32"/>
      <c r="L609" s="32"/>
      <c r="M609" s="10"/>
      <c r="N609" s="50"/>
      <c r="O609" s="59">
        <v>3</v>
      </c>
      <c r="P609" s="60"/>
      <c r="Q609" s="50"/>
      <c r="R609" s="50"/>
      <c r="S609" s="50"/>
      <c r="T609" s="50"/>
      <c r="U609" s="1"/>
      <c r="V609" s="28">
        <v>1269</v>
      </c>
      <c r="W609" s="28">
        <v>645</v>
      </c>
      <c r="X609" s="28">
        <v>287</v>
      </c>
      <c r="Y609" s="33"/>
      <c r="Z609" s="33"/>
      <c r="AA609" s="33"/>
      <c r="AB609" s="28">
        <v>206</v>
      </c>
      <c r="AC609" s="1"/>
      <c r="AD609" s="35">
        <f t="shared" ref="AD609:AJ609" si="1611">(V609/SUM($V609:$AB609))*100</f>
        <v>52.721229746572497</v>
      </c>
      <c r="AE609" s="35">
        <f t="shared" si="1611"/>
        <v>26.79684254258413</v>
      </c>
      <c r="AF609" s="35">
        <f t="shared" si="1611"/>
        <v>11.923556294142086</v>
      </c>
      <c r="AG609" s="35">
        <f t="shared" si="1611"/>
        <v>0</v>
      </c>
      <c r="AH609" s="35">
        <f t="shared" si="1611"/>
        <v>0</v>
      </c>
      <c r="AI609" s="35">
        <f t="shared" si="1611"/>
        <v>0</v>
      </c>
      <c r="AJ609" s="35">
        <f t="shared" si="1611"/>
        <v>8.5583714167012879</v>
      </c>
      <c r="AK609" s="1"/>
      <c r="AL609" s="35">
        <f t="shared" ref="AL609:AR609" si="1612">AD609-BE609</f>
        <v>33.445039270382019</v>
      </c>
      <c r="AM609" s="35">
        <f t="shared" si="1612"/>
        <v>-4.9745860288444419</v>
      </c>
      <c r="AN609" s="35">
        <f t="shared" si="1612"/>
        <v>-7.8859675153817239</v>
      </c>
      <c r="AO609" s="35">
        <f t="shared" si="1612"/>
        <v>0</v>
      </c>
      <c r="AP609" s="35">
        <f t="shared" si="1612"/>
        <v>-11.80952380952381</v>
      </c>
      <c r="AQ609" s="35">
        <f t="shared" si="1612"/>
        <v>-17.333333333333336</v>
      </c>
      <c r="AR609" s="35">
        <f t="shared" si="1612"/>
        <v>8.5583714167012879</v>
      </c>
      <c r="AS609" s="1"/>
      <c r="AT609" s="1"/>
      <c r="AU609" s="1"/>
      <c r="AV609" s="1"/>
      <c r="AW609" s="36">
        <v>506</v>
      </c>
      <c r="AX609" s="36">
        <v>834</v>
      </c>
      <c r="AY609" s="36">
        <v>520</v>
      </c>
      <c r="AZ609" s="36">
        <v>0</v>
      </c>
      <c r="BA609" s="36">
        <v>310</v>
      </c>
      <c r="BB609" s="36">
        <v>455</v>
      </c>
      <c r="BC609" s="1"/>
      <c r="BD609" s="1"/>
      <c r="BE609" s="35">
        <f t="shared" ref="BE609:BK609" si="1613">(AW609/SUM($AW609:$BC609))*100</f>
        <v>19.276190476190479</v>
      </c>
      <c r="BF609" s="35">
        <f t="shared" si="1613"/>
        <v>31.771428571428572</v>
      </c>
      <c r="BG609" s="35">
        <f t="shared" si="1613"/>
        <v>19.80952380952381</v>
      </c>
      <c r="BH609" s="35">
        <f t="shared" si="1613"/>
        <v>0</v>
      </c>
      <c r="BI609" s="35">
        <f t="shared" si="1613"/>
        <v>11.80952380952381</v>
      </c>
      <c r="BJ609" s="35">
        <f t="shared" si="1613"/>
        <v>17.333333333333336</v>
      </c>
      <c r="BK609" s="35">
        <f t="shared" si="1613"/>
        <v>0</v>
      </c>
      <c r="BL609" s="1"/>
    </row>
    <row r="610" spans="1:64" ht="13">
      <c r="A610" s="28" t="s">
        <v>381</v>
      </c>
      <c r="B610" s="62" t="str">
        <f>INDEX([1]Sheet2!$B:$B,MATCH(C610,[1]Sheet2!$A:$A,0))</f>
        <v>E05009393</v>
      </c>
      <c r="C610" s="28" t="s">
        <v>779</v>
      </c>
      <c r="D610" s="29"/>
      <c r="E610" s="55">
        <v>3</v>
      </c>
      <c r="F610" s="31">
        <v>3</v>
      </c>
      <c r="G610" s="38"/>
      <c r="H610" s="38"/>
      <c r="I610" s="32"/>
      <c r="J610" s="32"/>
      <c r="K610" s="32"/>
      <c r="L610" s="32"/>
      <c r="M610" s="10"/>
      <c r="N610" s="59">
        <v>3</v>
      </c>
      <c r="O610" s="60"/>
      <c r="P610" s="60"/>
      <c r="Q610" s="50"/>
      <c r="R610" s="50"/>
      <c r="S610" s="50"/>
      <c r="T610" s="50"/>
      <c r="U610" s="1"/>
      <c r="V610" s="28">
        <v>1373</v>
      </c>
      <c r="W610" s="28">
        <v>252</v>
      </c>
      <c r="X610" s="28">
        <v>283</v>
      </c>
      <c r="Y610" s="33"/>
      <c r="Z610" s="33"/>
      <c r="AA610" s="28">
        <v>58</v>
      </c>
      <c r="AB610" s="28">
        <v>127</v>
      </c>
      <c r="AC610" s="1"/>
      <c r="AD610" s="35">
        <f t="shared" ref="AD610:AJ610" si="1614">(V610/SUM($V610:$AB610))*100</f>
        <v>65.599617773530809</v>
      </c>
      <c r="AE610" s="35">
        <f t="shared" si="1614"/>
        <v>12.040133779264215</v>
      </c>
      <c r="AF610" s="35">
        <f t="shared" si="1614"/>
        <v>13.521261347348304</v>
      </c>
      <c r="AG610" s="35">
        <f t="shared" si="1614"/>
        <v>0</v>
      </c>
      <c r="AH610" s="35">
        <f t="shared" si="1614"/>
        <v>0</v>
      </c>
      <c r="AI610" s="35">
        <f t="shared" si="1614"/>
        <v>2.7711419015766841</v>
      </c>
      <c r="AJ610" s="35">
        <f t="shared" si="1614"/>
        <v>6.067845198279981</v>
      </c>
      <c r="AK610" s="1"/>
      <c r="AL610" s="35">
        <f t="shared" ref="AL610:AR610" si="1615">AD610-BE610</f>
        <v>-4.3650465374232539</v>
      </c>
      <c r="AM610" s="35">
        <f t="shared" si="1615"/>
        <v>-3.8609262914071625</v>
      </c>
      <c r="AN610" s="35">
        <f t="shared" si="1615"/>
        <v>-0.61301427102625539</v>
      </c>
      <c r="AO610" s="35">
        <f t="shared" si="1615"/>
        <v>0</v>
      </c>
      <c r="AP610" s="35">
        <f t="shared" si="1615"/>
        <v>0</v>
      </c>
      <c r="AQ610" s="35">
        <f t="shared" si="1615"/>
        <v>2.7711419015766841</v>
      </c>
      <c r="AR610" s="35">
        <f t="shared" si="1615"/>
        <v>6.067845198279981</v>
      </c>
      <c r="AS610" s="1"/>
      <c r="AT610" s="1"/>
      <c r="AU610" s="1"/>
      <c r="AV610" s="1"/>
      <c r="AW610" s="36">
        <v>1188</v>
      </c>
      <c r="AX610" s="36">
        <v>270</v>
      </c>
      <c r="AY610" s="36">
        <v>240</v>
      </c>
      <c r="AZ610" s="36">
        <v>0</v>
      </c>
      <c r="BA610" s="36">
        <v>0</v>
      </c>
      <c r="BB610" s="36">
        <v>0</v>
      </c>
      <c r="BC610" s="1"/>
      <c r="BD610" s="1"/>
      <c r="BE610" s="35">
        <f t="shared" ref="BE610:BK610" si="1616">(AW610/SUM($AW610:$BC610))*100</f>
        <v>69.964664310954063</v>
      </c>
      <c r="BF610" s="35">
        <f t="shared" si="1616"/>
        <v>15.901060070671377</v>
      </c>
      <c r="BG610" s="35">
        <f t="shared" si="1616"/>
        <v>14.134275618374559</v>
      </c>
      <c r="BH610" s="35">
        <f t="shared" si="1616"/>
        <v>0</v>
      </c>
      <c r="BI610" s="35">
        <f t="shared" si="1616"/>
        <v>0</v>
      </c>
      <c r="BJ610" s="35">
        <f t="shared" si="1616"/>
        <v>0</v>
      </c>
      <c r="BK610" s="35">
        <f t="shared" si="1616"/>
        <v>0</v>
      </c>
      <c r="BL610" s="1"/>
    </row>
    <row r="611" spans="1:64" ht="13">
      <c r="A611" s="28" t="s">
        <v>381</v>
      </c>
      <c r="B611" s="62" t="str">
        <f>INDEX([1]Sheet2!$B:$B,MATCH(C611,[1]Sheet2!$A:$A,0))</f>
        <v>E05009394</v>
      </c>
      <c r="C611" s="28" t="s">
        <v>780</v>
      </c>
      <c r="D611" s="29"/>
      <c r="E611" s="55">
        <v>2</v>
      </c>
      <c r="F611" s="38"/>
      <c r="G611" s="31">
        <v>2</v>
      </c>
      <c r="H611" s="38"/>
      <c r="I611" s="32"/>
      <c r="J611" s="32"/>
      <c r="K611" s="32"/>
      <c r="L611" s="32"/>
      <c r="M611" s="10"/>
      <c r="N611" s="50"/>
      <c r="O611" s="59">
        <v>2</v>
      </c>
      <c r="P611" s="60"/>
      <c r="Q611" s="50"/>
      <c r="R611" s="50"/>
      <c r="S611" s="50"/>
      <c r="T611" s="50"/>
      <c r="U611" s="1"/>
      <c r="V611" s="28">
        <v>1258</v>
      </c>
      <c r="W611" s="28">
        <v>393</v>
      </c>
      <c r="X611" s="33"/>
      <c r="Y611" s="28">
        <v>137</v>
      </c>
      <c r="Z611" s="33"/>
      <c r="AA611" s="33"/>
      <c r="AB611" s="33"/>
      <c r="AC611" s="1"/>
      <c r="AD611" s="35">
        <f t="shared" ref="AD611:AJ611" si="1617">(V611/SUM($V611:$AB611))*100</f>
        <v>70.357941834451893</v>
      </c>
      <c r="AE611" s="35">
        <f t="shared" si="1617"/>
        <v>21.979865771812079</v>
      </c>
      <c r="AF611" s="35">
        <f t="shared" si="1617"/>
        <v>0</v>
      </c>
      <c r="AG611" s="35">
        <f t="shared" si="1617"/>
        <v>7.6621923937360181</v>
      </c>
      <c r="AH611" s="35">
        <f t="shared" si="1617"/>
        <v>0</v>
      </c>
      <c r="AI611" s="35">
        <f t="shared" si="1617"/>
        <v>0</v>
      </c>
      <c r="AJ611" s="35">
        <f t="shared" si="1617"/>
        <v>0</v>
      </c>
      <c r="AK611" s="1"/>
      <c r="AL611" s="35">
        <f t="shared" ref="AL611:AR611" si="1618">AD611-BE611</f>
        <v>51.022594402427728</v>
      </c>
      <c r="AM611" s="35">
        <f t="shared" si="1618"/>
        <v>-37.053366856586713</v>
      </c>
      <c r="AN611" s="35">
        <f t="shared" si="1618"/>
        <v>-6.3444108761329305</v>
      </c>
      <c r="AO611" s="35">
        <f t="shared" si="1618"/>
        <v>-7.6248166697080917</v>
      </c>
      <c r="AP611" s="35">
        <f t="shared" si="1618"/>
        <v>0</v>
      </c>
      <c r="AQ611" s="35">
        <f t="shared" si="1618"/>
        <v>0</v>
      </c>
      <c r="AR611" s="35">
        <f t="shared" si="1618"/>
        <v>0</v>
      </c>
      <c r="AS611" s="1"/>
      <c r="AT611" s="1"/>
      <c r="AU611" s="1"/>
      <c r="AV611" s="1"/>
      <c r="AW611" s="36">
        <v>320</v>
      </c>
      <c r="AX611" s="36">
        <v>977</v>
      </c>
      <c r="AY611" s="36">
        <v>105</v>
      </c>
      <c r="AZ611" s="36">
        <v>253</v>
      </c>
      <c r="BA611" s="36">
        <v>0</v>
      </c>
      <c r="BB611" s="36">
        <v>0</v>
      </c>
      <c r="BC611" s="1"/>
      <c r="BD611" s="1"/>
      <c r="BE611" s="35">
        <f t="shared" ref="BE611:BK611" si="1619">(AW611/SUM($AW611:$BC611))*100</f>
        <v>19.335347432024168</v>
      </c>
      <c r="BF611" s="35">
        <f t="shared" si="1619"/>
        <v>59.033232628398792</v>
      </c>
      <c r="BG611" s="35">
        <f t="shared" si="1619"/>
        <v>6.3444108761329305</v>
      </c>
      <c r="BH611" s="35">
        <f t="shared" si="1619"/>
        <v>15.28700906344411</v>
      </c>
      <c r="BI611" s="35">
        <f t="shared" si="1619"/>
        <v>0</v>
      </c>
      <c r="BJ611" s="35">
        <f t="shared" si="1619"/>
        <v>0</v>
      </c>
      <c r="BK611" s="35">
        <f t="shared" si="1619"/>
        <v>0</v>
      </c>
      <c r="BL611" s="1"/>
    </row>
    <row r="612" spans="1:64" ht="13">
      <c r="A612" s="28" t="s">
        <v>381</v>
      </c>
      <c r="B612" s="62" t="str">
        <f>INDEX([1]Sheet2!$B:$B,MATCH(C612,[1]Sheet2!$A:$A,0))</f>
        <v>E05009395</v>
      </c>
      <c r="C612" s="28" t="s">
        <v>781</v>
      </c>
      <c r="D612" s="29"/>
      <c r="E612" s="55">
        <v>3</v>
      </c>
      <c r="F612" s="31">
        <v>3</v>
      </c>
      <c r="G612" s="38"/>
      <c r="H612" s="38"/>
      <c r="I612" s="32"/>
      <c r="J612" s="32"/>
      <c r="K612" s="32"/>
      <c r="L612" s="32"/>
      <c r="M612" s="10"/>
      <c r="N612" s="59">
        <v>2</v>
      </c>
      <c r="O612" s="60"/>
      <c r="P612" s="59">
        <v>1</v>
      </c>
      <c r="Q612" s="50"/>
      <c r="R612" s="50"/>
      <c r="S612" s="50"/>
      <c r="T612" s="50"/>
      <c r="U612" s="1"/>
      <c r="V612" s="28">
        <v>913</v>
      </c>
      <c r="W612" s="28">
        <v>598</v>
      </c>
      <c r="X612" s="28">
        <v>1073</v>
      </c>
      <c r="Y612" s="28">
        <v>51</v>
      </c>
      <c r="Z612" s="28">
        <v>223</v>
      </c>
      <c r="AA612" s="33"/>
      <c r="AB612" s="33"/>
      <c r="AC612" s="1"/>
      <c r="AD612" s="35">
        <f t="shared" ref="AD612:AJ612" si="1620">(V612/SUM($V612:$AB612))*100</f>
        <v>31.945416375087476</v>
      </c>
      <c r="AE612" s="35">
        <f t="shared" si="1620"/>
        <v>20.92372288313506</v>
      </c>
      <c r="AF612" s="35">
        <f t="shared" si="1620"/>
        <v>37.543736878936315</v>
      </c>
      <c r="AG612" s="35">
        <f t="shared" si="1620"/>
        <v>1.7844646606018195</v>
      </c>
      <c r="AH612" s="35">
        <f t="shared" si="1620"/>
        <v>7.8026592022393286</v>
      </c>
      <c r="AI612" s="35">
        <f t="shared" si="1620"/>
        <v>0</v>
      </c>
      <c r="AJ612" s="35">
        <f t="shared" si="1620"/>
        <v>0</v>
      </c>
      <c r="AK612" s="1"/>
      <c r="AL612" s="35">
        <f t="shared" ref="AL612:AR612" si="1621">AD612-BE612</f>
        <v>-5.5545836249125244</v>
      </c>
      <c r="AM612" s="35">
        <f t="shared" si="1621"/>
        <v>5.3982451761286914</v>
      </c>
      <c r="AN612" s="35">
        <f t="shared" si="1621"/>
        <v>3.5867305095095645</v>
      </c>
      <c r="AO612" s="35">
        <f t="shared" si="1621"/>
        <v>1.7844646606018195</v>
      </c>
      <c r="AP612" s="35">
        <f t="shared" si="1621"/>
        <v>-5.2148567213275507</v>
      </c>
      <c r="AQ612" s="35">
        <f t="shared" si="1621"/>
        <v>0</v>
      </c>
      <c r="AR612" s="35">
        <f t="shared" si="1621"/>
        <v>0</v>
      </c>
      <c r="AS612" s="1"/>
      <c r="AT612" s="1"/>
      <c r="AU612" s="1"/>
      <c r="AV612" s="1"/>
      <c r="AW612" s="36">
        <v>942</v>
      </c>
      <c r="AX612" s="36">
        <v>390</v>
      </c>
      <c r="AY612" s="36">
        <v>853</v>
      </c>
      <c r="AZ612" s="36">
        <v>0</v>
      </c>
      <c r="BA612" s="36">
        <v>327</v>
      </c>
      <c r="BB612" s="36">
        <v>0</v>
      </c>
      <c r="BC612" s="1"/>
      <c r="BD612" s="1"/>
      <c r="BE612" s="35">
        <f t="shared" ref="BE612:BK612" si="1622">(AW612/SUM($AW612:$BC612))*100</f>
        <v>37.5</v>
      </c>
      <c r="BF612" s="35">
        <f t="shared" si="1622"/>
        <v>15.525477707006369</v>
      </c>
      <c r="BG612" s="35">
        <f t="shared" si="1622"/>
        <v>33.95700636942675</v>
      </c>
      <c r="BH612" s="35">
        <f t="shared" si="1622"/>
        <v>0</v>
      </c>
      <c r="BI612" s="35">
        <f t="shared" si="1622"/>
        <v>13.017515923566879</v>
      </c>
      <c r="BJ612" s="35">
        <f t="shared" si="1622"/>
        <v>0</v>
      </c>
      <c r="BK612" s="35">
        <f t="shared" si="1622"/>
        <v>0</v>
      </c>
      <c r="BL612" s="1"/>
    </row>
    <row r="613" spans="1:64" ht="13">
      <c r="A613" s="28" t="s">
        <v>381</v>
      </c>
      <c r="B613" s="62" t="str">
        <f>INDEX([1]Sheet2!$B:$B,MATCH(C613,[1]Sheet2!$A:$A,0))</f>
        <v>E05009396</v>
      </c>
      <c r="C613" s="28" t="s">
        <v>782</v>
      </c>
      <c r="D613" s="29"/>
      <c r="E613" s="55">
        <v>3</v>
      </c>
      <c r="F613" s="38"/>
      <c r="G613" s="31">
        <v>3</v>
      </c>
      <c r="H613" s="38"/>
      <c r="I613" s="32"/>
      <c r="J613" s="32"/>
      <c r="K613" s="32"/>
      <c r="L613" s="32"/>
      <c r="M613" s="10"/>
      <c r="N613" s="50"/>
      <c r="O613" s="59">
        <v>3</v>
      </c>
      <c r="P613" s="60"/>
      <c r="Q613" s="50"/>
      <c r="R613" s="50"/>
      <c r="S613" s="50"/>
      <c r="T613" s="50"/>
      <c r="U613" s="1"/>
      <c r="V613" s="28">
        <v>288</v>
      </c>
      <c r="W613" s="28">
        <v>1585</v>
      </c>
      <c r="X613" s="28">
        <v>161</v>
      </c>
      <c r="Y613" s="33"/>
      <c r="Z613" s="33"/>
      <c r="AA613" s="33"/>
      <c r="AB613" s="33"/>
      <c r="AC613" s="1"/>
      <c r="AD613" s="35">
        <f t="shared" ref="AD613:AJ613" si="1623">(V613/SUM($V613:$AB613))*100</f>
        <v>14.159292035398231</v>
      </c>
      <c r="AE613" s="35">
        <f t="shared" si="1623"/>
        <v>77.925270403146513</v>
      </c>
      <c r="AF613" s="35">
        <f t="shared" si="1623"/>
        <v>7.9154375614552599</v>
      </c>
      <c r="AG613" s="35">
        <f t="shared" si="1623"/>
        <v>0</v>
      </c>
      <c r="AH613" s="35">
        <f t="shared" si="1623"/>
        <v>0</v>
      </c>
      <c r="AI613" s="35">
        <f t="shared" si="1623"/>
        <v>0</v>
      </c>
      <c r="AJ613" s="35">
        <f t="shared" si="1623"/>
        <v>0</v>
      </c>
      <c r="AK613" s="1"/>
      <c r="AL613" s="35">
        <f t="shared" ref="AL613:AR613" si="1624">AD613-BE613</f>
        <v>1.2103795417209415</v>
      </c>
      <c r="AM613" s="35">
        <f t="shared" si="1624"/>
        <v>15.760374095609833</v>
      </c>
      <c r="AN613" s="35">
        <f t="shared" si="1624"/>
        <v>2.098543277186165</v>
      </c>
      <c r="AO613" s="35">
        <f t="shared" si="1624"/>
        <v>0</v>
      </c>
      <c r="AP613" s="35">
        <f t="shared" si="1624"/>
        <v>-13.151239251390997</v>
      </c>
      <c r="AQ613" s="35">
        <f t="shared" si="1624"/>
        <v>-5.9180576631259481</v>
      </c>
      <c r="AR613" s="35">
        <f t="shared" si="1624"/>
        <v>0</v>
      </c>
      <c r="AS613" s="1"/>
      <c r="AT613" s="1"/>
      <c r="AU613" s="1"/>
      <c r="AV613" s="1"/>
      <c r="AW613" s="36">
        <v>256</v>
      </c>
      <c r="AX613" s="36">
        <v>1229</v>
      </c>
      <c r="AY613" s="36">
        <v>115</v>
      </c>
      <c r="AZ613" s="36">
        <v>0</v>
      </c>
      <c r="BA613" s="36">
        <v>260</v>
      </c>
      <c r="BB613" s="36">
        <v>117</v>
      </c>
      <c r="BC613" s="1"/>
      <c r="BD613" s="1"/>
      <c r="BE613" s="35">
        <f t="shared" ref="BE613:BK613" si="1625">(AW613/SUM($AW613:$BC613))*100</f>
        <v>12.948912493677289</v>
      </c>
      <c r="BF613" s="35">
        <f t="shared" si="1625"/>
        <v>62.164896307536679</v>
      </c>
      <c r="BG613" s="35">
        <f t="shared" si="1625"/>
        <v>5.8168942842690949</v>
      </c>
      <c r="BH613" s="35">
        <f t="shared" si="1625"/>
        <v>0</v>
      </c>
      <c r="BI613" s="35">
        <f t="shared" si="1625"/>
        <v>13.151239251390997</v>
      </c>
      <c r="BJ613" s="35">
        <f t="shared" si="1625"/>
        <v>5.9180576631259481</v>
      </c>
      <c r="BK613" s="35">
        <f t="shared" si="1625"/>
        <v>0</v>
      </c>
      <c r="BL613" s="1"/>
    </row>
    <row r="614" spans="1:64" ht="13">
      <c r="A614" s="28" t="s">
        <v>381</v>
      </c>
      <c r="B614" s="62" t="str">
        <f>INDEX([1]Sheet2!$B:$B,MATCH(C614,[1]Sheet2!$A:$A,0))</f>
        <v>E05009397</v>
      </c>
      <c r="C614" s="28" t="s">
        <v>783</v>
      </c>
      <c r="D614" s="29"/>
      <c r="E614" s="55">
        <v>3</v>
      </c>
      <c r="F614" s="31">
        <v>3</v>
      </c>
      <c r="G614" s="38"/>
      <c r="H614" s="38"/>
      <c r="I614" s="32"/>
      <c r="J614" s="32"/>
      <c r="K614" s="32"/>
      <c r="L614" s="32"/>
      <c r="M614" s="10"/>
      <c r="N614" s="59">
        <v>3</v>
      </c>
      <c r="O614" s="60"/>
      <c r="P614" s="60"/>
      <c r="Q614" s="50"/>
      <c r="R614" s="50"/>
      <c r="S614" s="50"/>
      <c r="T614" s="50"/>
      <c r="U614" s="1"/>
      <c r="V614" s="28">
        <v>1203</v>
      </c>
      <c r="W614" s="28">
        <v>760</v>
      </c>
      <c r="X614" s="28">
        <v>304</v>
      </c>
      <c r="Y614" s="33"/>
      <c r="Z614" s="33"/>
      <c r="AA614" s="33"/>
      <c r="AB614" s="28">
        <v>208</v>
      </c>
      <c r="AC614" s="1"/>
      <c r="AD614" s="35">
        <f t="shared" ref="AD614:AJ614" si="1626">(V614/SUM($V614:$AB614))*100</f>
        <v>48.606060606060609</v>
      </c>
      <c r="AE614" s="35">
        <f t="shared" si="1626"/>
        <v>30.707070707070706</v>
      </c>
      <c r="AF614" s="35">
        <f t="shared" si="1626"/>
        <v>12.282828282828282</v>
      </c>
      <c r="AG614" s="35">
        <f t="shared" si="1626"/>
        <v>0</v>
      </c>
      <c r="AH614" s="35">
        <f t="shared" si="1626"/>
        <v>0</v>
      </c>
      <c r="AI614" s="35">
        <f t="shared" si="1626"/>
        <v>0</v>
      </c>
      <c r="AJ614" s="35">
        <f t="shared" si="1626"/>
        <v>8.4040404040404049</v>
      </c>
      <c r="AK614" s="1"/>
      <c r="AL614" s="35">
        <f t="shared" ref="AL614:AR614" si="1627">AD614-BE614</f>
        <v>-16.099821746880565</v>
      </c>
      <c r="AM614" s="35">
        <f t="shared" si="1627"/>
        <v>9.4686806141914488</v>
      </c>
      <c r="AN614" s="35">
        <f t="shared" si="1627"/>
        <v>-1.7728992713512852</v>
      </c>
      <c r="AO614" s="35">
        <f t="shared" si="1627"/>
        <v>0</v>
      </c>
      <c r="AP614" s="35">
        <f t="shared" si="1627"/>
        <v>0</v>
      </c>
      <c r="AQ614" s="35">
        <f t="shared" si="1627"/>
        <v>0</v>
      </c>
      <c r="AR614" s="35">
        <f t="shared" si="1627"/>
        <v>8.4040404040404049</v>
      </c>
      <c r="AS614" s="1"/>
      <c r="AT614" s="1"/>
      <c r="AU614" s="1"/>
      <c r="AV614" s="1"/>
      <c r="AW614" s="36">
        <v>1045</v>
      </c>
      <c r="AX614" s="36">
        <v>343</v>
      </c>
      <c r="AY614" s="36">
        <v>227</v>
      </c>
      <c r="AZ614" s="36">
        <v>0</v>
      </c>
      <c r="BA614" s="36">
        <v>0</v>
      </c>
      <c r="BB614" s="36">
        <v>0</v>
      </c>
      <c r="BC614" s="1"/>
      <c r="BD614" s="1"/>
      <c r="BE614" s="35">
        <f t="shared" ref="BE614:BK614" si="1628">(AW614/SUM($AW614:$BC614))*100</f>
        <v>64.705882352941174</v>
      </c>
      <c r="BF614" s="35">
        <f t="shared" si="1628"/>
        <v>21.238390092879257</v>
      </c>
      <c r="BG614" s="35">
        <f t="shared" si="1628"/>
        <v>14.055727554179567</v>
      </c>
      <c r="BH614" s="35">
        <f t="shared" si="1628"/>
        <v>0</v>
      </c>
      <c r="BI614" s="35">
        <f t="shared" si="1628"/>
        <v>0</v>
      </c>
      <c r="BJ614" s="35">
        <f t="shared" si="1628"/>
        <v>0</v>
      </c>
      <c r="BK614" s="35">
        <f t="shared" si="1628"/>
        <v>0</v>
      </c>
      <c r="BL614" s="1"/>
    </row>
    <row r="615" spans="1:64" ht="13">
      <c r="A615" s="28" t="s">
        <v>381</v>
      </c>
      <c r="B615" s="62" t="str">
        <f>INDEX([1]Sheet2!$B:$B,MATCH(C615,[1]Sheet2!$A:$A,0))</f>
        <v>E05009398</v>
      </c>
      <c r="C615" s="28" t="s">
        <v>784</v>
      </c>
      <c r="D615" s="29"/>
      <c r="E615" s="55">
        <v>2</v>
      </c>
      <c r="F615" s="31">
        <v>2</v>
      </c>
      <c r="G615" s="38"/>
      <c r="H615" s="38"/>
      <c r="I615" s="32"/>
      <c r="J615" s="32"/>
      <c r="K615" s="32"/>
      <c r="L615" s="32"/>
      <c r="M615" s="10"/>
      <c r="N615" s="59">
        <v>2</v>
      </c>
      <c r="O615" s="60"/>
      <c r="P615" s="60"/>
      <c r="Q615" s="50"/>
      <c r="R615" s="50"/>
      <c r="S615" s="50"/>
      <c r="T615" s="50"/>
      <c r="U615" s="1"/>
      <c r="V615" s="28">
        <v>1151</v>
      </c>
      <c r="W615" s="28">
        <v>467</v>
      </c>
      <c r="X615" s="28">
        <v>234</v>
      </c>
      <c r="Y615" s="33"/>
      <c r="Z615" s="33"/>
      <c r="AA615" s="33"/>
      <c r="AB615" s="28">
        <v>176</v>
      </c>
      <c r="AC615" s="1"/>
      <c r="AD615" s="35">
        <f t="shared" ref="AD615:AJ615" si="1629">(V615/SUM($V615:$AB615))*100</f>
        <v>56.755424063116365</v>
      </c>
      <c r="AE615" s="35">
        <f t="shared" si="1629"/>
        <v>23.027613412228799</v>
      </c>
      <c r="AF615" s="35">
        <f t="shared" si="1629"/>
        <v>11.538461538461538</v>
      </c>
      <c r="AG615" s="35">
        <f t="shared" si="1629"/>
        <v>0</v>
      </c>
      <c r="AH615" s="35">
        <f t="shared" si="1629"/>
        <v>0</v>
      </c>
      <c r="AI615" s="35">
        <f t="shared" si="1629"/>
        <v>0</v>
      </c>
      <c r="AJ615" s="35">
        <f t="shared" si="1629"/>
        <v>8.6785009861932938</v>
      </c>
      <c r="AK615" s="1"/>
      <c r="AL615" s="35">
        <f t="shared" ref="AL615:AR615" si="1630">AD615-BE615</f>
        <v>-10.773507182629046</v>
      </c>
      <c r="AM615" s="35">
        <f t="shared" si="1630"/>
        <v>0.83564608751811065</v>
      </c>
      <c r="AN615" s="35">
        <f t="shared" si="1630"/>
        <v>1.2593601089176314</v>
      </c>
      <c r="AO615" s="35">
        <f t="shared" si="1630"/>
        <v>0</v>
      </c>
      <c r="AP615" s="35">
        <f t="shared" si="1630"/>
        <v>0</v>
      </c>
      <c r="AQ615" s="35">
        <f t="shared" si="1630"/>
        <v>0</v>
      </c>
      <c r="AR615" s="35">
        <f t="shared" si="1630"/>
        <v>8.6785009861932938</v>
      </c>
      <c r="AS615" s="1"/>
      <c r="AT615" s="1"/>
      <c r="AU615" s="1"/>
      <c r="AV615" s="1"/>
      <c r="AW615" s="36">
        <v>992</v>
      </c>
      <c r="AX615" s="36">
        <v>326</v>
      </c>
      <c r="AY615" s="36">
        <v>151</v>
      </c>
      <c r="AZ615" s="36">
        <v>0</v>
      </c>
      <c r="BA615" s="36">
        <v>0</v>
      </c>
      <c r="BB615" s="36">
        <v>0</v>
      </c>
      <c r="BC615" s="1"/>
      <c r="BD615" s="1"/>
      <c r="BE615" s="35">
        <f t="shared" ref="BE615:BK615" si="1631">(AW615/SUM($AW615:$BC615))*100</f>
        <v>67.528931245745412</v>
      </c>
      <c r="BF615" s="35">
        <f t="shared" si="1631"/>
        <v>22.191967324710689</v>
      </c>
      <c r="BG615" s="35">
        <f t="shared" si="1631"/>
        <v>10.279101429543907</v>
      </c>
      <c r="BH615" s="35">
        <f t="shared" si="1631"/>
        <v>0</v>
      </c>
      <c r="BI615" s="35">
        <f t="shared" si="1631"/>
        <v>0</v>
      </c>
      <c r="BJ615" s="35">
        <f t="shared" si="1631"/>
        <v>0</v>
      </c>
      <c r="BK615" s="35">
        <f t="shared" si="1631"/>
        <v>0</v>
      </c>
      <c r="BL615" s="1"/>
    </row>
    <row r="616" spans="1:64" ht="13">
      <c r="A616" s="28" t="s">
        <v>381</v>
      </c>
      <c r="B616" s="62" t="str">
        <f>INDEX([1]Sheet2!$B:$B,MATCH(C616,[1]Sheet2!$A:$A,0))</f>
        <v>E05009399</v>
      </c>
      <c r="C616" s="28" t="s">
        <v>785</v>
      </c>
      <c r="D616" s="29"/>
      <c r="E616" s="55">
        <v>3</v>
      </c>
      <c r="F616" s="38"/>
      <c r="G616" s="31">
        <v>3</v>
      </c>
      <c r="H616" s="38"/>
      <c r="I616" s="32"/>
      <c r="J616" s="32"/>
      <c r="K616" s="32"/>
      <c r="L616" s="32"/>
      <c r="M616" s="10"/>
      <c r="N616" s="50"/>
      <c r="O616" s="59">
        <v>3</v>
      </c>
      <c r="P616" s="60"/>
      <c r="Q616" s="50"/>
      <c r="R616" s="50"/>
      <c r="S616" s="50"/>
      <c r="T616" s="50"/>
      <c r="U616" s="1"/>
      <c r="V616" s="28">
        <v>1658</v>
      </c>
      <c r="W616" s="28">
        <v>397</v>
      </c>
      <c r="X616" s="28">
        <v>211</v>
      </c>
      <c r="Y616" s="33"/>
      <c r="Z616" s="33"/>
      <c r="AA616" s="33"/>
      <c r="AB616" s="28">
        <v>171</v>
      </c>
      <c r="AC616" s="1"/>
      <c r="AD616" s="35">
        <f t="shared" ref="AD616:AJ616" si="1632">(V616/SUM($V616:$AB616))*100</f>
        <v>68.034468608945417</v>
      </c>
      <c r="AE616" s="35">
        <f t="shared" si="1632"/>
        <v>16.290521132540007</v>
      </c>
      <c r="AF616" s="35">
        <f t="shared" si="1632"/>
        <v>8.6581862946245387</v>
      </c>
      <c r="AG616" s="35">
        <f t="shared" si="1632"/>
        <v>0</v>
      </c>
      <c r="AH616" s="35">
        <f t="shared" si="1632"/>
        <v>0</v>
      </c>
      <c r="AI616" s="35">
        <f t="shared" si="1632"/>
        <v>0</v>
      </c>
      <c r="AJ616" s="35">
        <f t="shared" si="1632"/>
        <v>7.0168239638900287</v>
      </c>
      <c r="AK616" s="1"/>
      <c r="AL616" s="35">
        <f t="shared" ref="AL616:AR616" si="1633">AD616-BE616</f>
        <v>42.074407165013</v>
      </c>
      <c r="AM616" s="35">
        <f t="shared" si="1633"/>
        <v>-57.749417423527575</v>
      </c>
      <c r="AN616" s="35">
        <f t="shared" si="1633"/>
        <v>8.6581862946245387</v>
      </c>
      <c r="AO616" s="35">
        <f t="shared" si="1633"/>
        <v>0</v>
      </c>
      <c r="AP616" s="35">
        <f t="shared" si="1633"/>
        <v>0</v>
      </c>
      <c r="AQ616" s="35">
        <f t="shared" si="1633"/>
        <v>0</v>
      </c>
      <c r="AR616" s="35">
        <f t="shared" si="1633"/>
        <v>7.0168239638900287</v>
      </c>
      <c r="AS616" s="1"/>
      <c r="AT616" s="1"/>
      <c r="AU616" s="1"/>
      <c r="AV616" s="1"/>
      <c r="AW616" s="36">
        <v>507</v>
      </c>
      <c r="AX616" s="36">
        <v>1446</v>
      </c>
      <c r="AY616" s="36">
        <v>0</v>
      </c>
      <c r="AZ616" s="36">
        <v>0</v>
      </c>
      <c r="BA616" s="36">
        <v>0</v>
      </c>
      <c r="BB616" s="36">
        <v>0</v>
      </c>
      <c r="BC616" s="1"/>
      <c r="BD616" s="1"/>
      <c r="BE616" s="35">
        <f t="shared" ref="BE616:BK616" si="1634">(AW616/SUM($AW616:$BC616))*100</f>
        <v>25.960061443932414</v>
      </c>
      <c r="BF616" s="35">
        <f t="shared" si="1634"/>
        <v>74.039938556067582</v>
      </c>
      <c r="BG616" s="35">
        <f t="shared" si="1634"/>
        <v>0</v>
      </c>
      <c r="BH616" s="35">
        <f t="shared" si="1634"/>
        <v>0</v>
      </c>
      <c r="BI616" s="35">
        <f t="shared" si="1634"/>
        <v>0</v>
      </c>
      <c r="BJ616" s="35">
        <f t="shared" si="1634"/>
        <v>0</v>
      </c>
      <c r="BK616" s="35">
        <f t="shared" si="1634"/>
        <v>0</v>
      </c>
      <c r="BL616" s="1"/>
    </row>
    <row r="617" spans="1:64" ht="13">
      <c r="A617" s="28" t="s">
        <v>381</v>
      </c>
      <c r="B617" s="62" t="str">
        <f>INDEX([1]Sheet2!$B:$B,MATCH(C617,[1]Sheet2!$A:$A,0))</f>
        <v>E05009400</v>
      </c>
      <c r="C617" s="28" t="s">
        <v>786</v>
      </c>
      <c r="D617" s="29"/>
      <c r="E617" s="55">
        <v>2</v>
      </c>
      <c r="F617" s="31">
        <v>2</v>
      </c>
      <c r="G617" s="38"/>
      <c r="H617" s="38"/>
      <c r="I617" s="32"/>
      <c r="J617" s="32"/>
      <c r="K617" s="32"/>
      <c r="L617" s="32"/>
      <c r="M617" s="10"/>
      <c r="N617" s="59">
        <v>2</v>
      </c>
      <c r="O617" s="60"/>
      <c r="P617" s="60"/>
      <c r="Q617" s="50"/>
      <c r="R617" s="50"/>
      <c r="S617" s="50"/>
      <c r="T617" s="50"/>
      <c r="U617" s="1"/>
      <c r="V617" s="28">
        <v>822</v>
      </c>
      <c r="W617" s="28">
        <v>438</v>
      </c>
      <c r="X617" s="28">
        <v>257</v>
      </c>
      <c r="Y617" s="33"/>
      <c r="Z617" s="33"/>
      <c r="AA617" s="33"/>
      <c r="AB617" s="28">
        <v>123</v>
      </c>
      <c r="AC617" s="1"/>
      <c r="AD617" s="35">
        <f t="shared" ref="AD617:AJ617" si="1635">(V617/SUM($V617:$AB617))*100</f>
        <v>50.121951219512198</v>
      </c>
      <c r="AE617" s="35">
        <f t="shared" si="1635"/>
        <v>26.707317073170735</v>
      </c>
      <c r="AF617" s="35">
        <f t="shared" si="1635"/>
        <v>15.670731707317072</v>
      </c>
      <c r="AG617" s="35">
        <f t="shared" si="1635"/>
        <v>0</v>
      </c>
      <c r="AH617" s="35">
        <f t="shared" si="1635"/>
        <v>0</v>
      </c>
      <c r="AI617" s="35">
        <f t="shared" si="1635"/>
        <v>0</v>
      </c>
      <c r="AJ617" s="35">
        <f t="shared" si="1635"/>
        <v>7.5</v>
      </c>
      <c r="AK617" s="1"/>
      <c r="AL617" s="35">
        <f t="shared" ref="AL617:AR617" si="1636">AD617-BE617</f>
        <v>-13.163072935077174</v>
      </c>
      <c r="AM617" s="35">
        <f t="shared" si="1636"/>
        <v>4.4850948509485136</v>
      </c>
      <c r="AN617" s="35">
        <f t="shared" si="1636"/>
        <v>1.1779780841286662</v>
      </c>
      <c r="AO617" s="35">
        <f t="shared" si="1636"/>
        <v>0</v>
      </c>
      <c r="AP617" s="35">
        <f t="shared" si="1636"/>
        <v>0</v>
      </c>
      <c r="AQ617" s="35">
        <f t="shared" si="1636"/>
        <v>0</v>
      </c>
      <c r="AR617" s="35">
        <f t="shared" si="1636"/>
        <v>7.5</v>
      </c>
      <c r="AS617" s="1"/>
      <c r="AT617" s="1"/>
      <c r="AU617" s="1"/>
      <c r="AV617" s="1"/>
      <c r="AW617" s="36">
        <v>786</v>
      </c>
      <c r="AX617" s="36">
        <v>276</v>
      </c>
      <c r="AY617" s="36">
        <v>180</v>
      </c>
      <c r="AZ617" s="36">
        <v>0</v>
      </c>
      <c r="BA617" s="36">
        <v>0</v>
      </c>
      <c r="BB617" s="36">
        <v>0</v>
      </c>
      <c r="BC617" s="1"/>
      <c r="BD617" s="1"/>
      <c r="BE617" s="35">
        <f t="shared" ref="BE617:BK617" si="1637">(AW617/SUM($AW617:$BC617))*100</f>
        <v>63.285024154589372</v>
      </c>
      <c r="BF617" s="35">
        <f t="shared" si="1637"/>
        <v>22.222222222222221</v>
      </c>
      <c r="BG617" s="35">
        <f t="shared" si="1637"/>
        <v>14.492753623188406</v>
      </c>
      <c r="BH617" s="35">
        <f t="shared" si="1637"/>
        <v>0</v>
      </c>
      <c r="BI617" s="35">
        <f t="shared" si="1637"/>
        <v>0</v>
      </c>
      <c r="BJ617" s="35">
        <f t="shared" si="1637"/>
        <v>0</v>
      </c>
      <c r="BK617" s="35">
        <f t="shared" si="1637"/>
        <v>0</v>
      </c>
      <c r="BL617" s="1"/>
    </row>
    <row r="618" spans="1:64" ht="13">
      <c r="A618" s="28" t="s">
        <v>381</v>
      </c>
      <c r="B618" s="62" t="str">
        <f>INDEX([1]Sheet2!$B:$B,MATCH(C618,[1]Sheet2!$A:$A,0))</f>
        <v>E05009401</v>
      </c>
      <c r="C618" s="28" t="s">
        <v>787</v>
      </c>
      <c r="D618" s="29"/>
      <c r="E618" s="55">
        <v>3</v>
      </c>
      <c r="F618" s="31">
        <v>3</v>
      </c>
      <c r="G618" s="38"/>
      <c r="H618" s="38"/>
      <c r="I618" s="32"/>
      <c r="J618" s="32"/>
      <c r="K618" s="32"/>
      <c r="L618" s="32"/>
      <c r="M618" s="10"/>
      <c r="N618" s="59">
        <v>3</v>
      </c>
      <c r="O618" s="60"/>
      <c r="P618" s="60"/>
      <c r="Q618" s="50"/>
      <c r="R618" s="50"/>
      <c r="S618" s="50"/>
      <c r="T618" s="50"/>
      <c r="U618" s="1"/>
      <c r="V618" s="28">
        <v>1126</v>
      </c>
      <c r="W618" s="28">
        <v>235</v>
      </c>
      <c r="X618" s="28">
        <v>297</v>
      </c>
      <c r="Y618" s="33"/>
      <c r="Z618" s="33"/>
      <c r="AA618" s="33"/>
      <c r="AB618" s="28">
        <v>27</v>
      </c>
      <c r="AC618" s="1"/>
      <c r="AD618" s="35">
        <f t="shared" ref="AD618:AJ618" si="1638">(V618/SUM($V618:$AB618))*100</f>
        <v>66.824925816023736</v>
      </c>
      <c r="AE618" s="35">
        <f t="shared" si="1638"/>
        <v>13.94658753709199</v>
      </c>
      <c r="AF618" s="35">
        <f t="shared" si="1638"/>
        <v>17.626112759643917</v>
      </c>
      <c r="AG618" s="35">
        <f t="shared" si="1638"/>
        <v>0</v>
      </c>
      <c r="AH618" s="35">
        <f t="shared" si="1638"/>
        <v>0</v>
      </c>
      <c r="AI618" s="35">
        <f t="shared" si="1638"/>
        <v>0</v>
      </c>
      <c r="AJ618" s="35">
        <f t="shared" si="1638"/>
        <v>1.6023738872403561</v>
      </c>
      <c r="AK618" s="1"/>
      <c r="AL618" s="35">
        <f t="shared" ref="AL618:AR618" si="1639">AD618-BE618</f>
        <v>-7.4967154811304653</v>
      </c>
      <c r="AM618" s="35">
        <f t="shared" si="1639"/>
        <v>1.1074081856690903</v>
      </c>
      <c r="AN618" s="35">
        <f t="shared" si="1639"/>
        <v>4.7869334082210173</v>
      </c>
      <c r="AO618" s="35">
        <f t="shared" si="1639"/>
        <v>0</v>
      </c>
      <c r="AP618" s="35">
        <f t="shared" si="1639"/>
        <v>0</v>
      </c>
      <c r="AQ618" s="35">
        <f t="shared" si="1639"/>
        <v>0</v>
      </c>
      <c r="AR618" s="35">
        <f t="shared" si="1639"/>
        <v>1.6023738872403561</v>
      </c>
      <c r="AS618" s="1"/>
      <c r="AT618" s="1"/>
      <c r="AU618" s="1"/>
      <c r="AV618" s="1"/>
      <c r="AW618" s="36">
        <v>1123</v>
      </c>
      <c r="AX618" s="36">
        <v>194</v>
      </c>
      <c r="AY618" s="36">
        <v>194</v>
      </c>
      <c r="AZ618" s="36">
        <v>0</v>
      </c>
      <c r="BA618" s="36">
        <v>0</v>
      </c>
      <c r="BB618" s="36">
        <v>0</v>
      </c>
      <c r="BC618" s="1"/>
      <c r="BD618" s="1"/>
      <c r="BE618" s="35">
        <f t="shared" ref="BE618:BK618" si="1640">(AW618/SUM($AW618:$BC618))*100</f>
        <v>74.321641297154201</v>
      </c>
      <c r="BF618" s="35">
        <f t="shared" si="1640"/>
        <v>12.839179351422899</v>
      </c>
      <c r="BG618" s="35">
        <f t="shared" si="1640"/>
        <v>12.839179351422899</v>
      </c>
      <c r="BH618" s="35">
        <f t="shared" si="1640"/>
        <v>0</v>
      </c>
      <c r="BI618" s="35">
        <f t="shared" si="1640"/>
        <v>0</v>
      </c>
      <c r="BJ618" s="35">
        <f t="shared" si="1640"/>
        <v>0</v>
      </c>
      <c r="BK618" s="35">
        <f t="shared" si="1640"/>
        <v>0</v>
      </c>
      <c r="BL618" s="1"/>
    </row>
    <row r="619" spans="1:64" ht="13">
      <c r="A619" s="28" t="s">
        <v>381</v>
      </c>
      <c r="B619" s="62" t="str">
        <f>INDEX([1]Sheet2!$B:$B,MATCH(C619,[1]Sheet2!$A:$A,0))</f>
        <v>E05009402</v>
      </c>
      <c r="C619" s="28" t="s">
        <v>788</v>
      </c>
      <c r="D619" s="29"/>
      <c r="E619" s="55">
        <v>3</v>
      </c>
      <c r="F619" s="31">
        <v>3</v>
      </c>
      <c r="G619" s="38"/>
      <c r="H619" s="38"/>
      <c r="I619" s="32"/>
      <c r="J619" s="32"/>
      <c r="K619" s="32"/>
      <c r="L619" s="32"/>
      <c r="M619" s="10"/>
      <c r="N619" s="59">
        <v>3</v>
      </c>
      <c r="O619" s="60"/>
      <c r="P619" s="60"/>
      <c r="Q619" s="50"/>
      <c r="R619" s="50"/>
      <c r="S619" s="50"/>
      <c r="T619" s="50"/>
      <c r="U619" s="1"/>
      <c r="V619" s="28">
        <v>1317</v>
      </c>
      <c r="W619" s="28">
        <v>411</v>
      </c>
      <c r="X619" s="28">
        <v>324</v>
      </c>
      <c r="Y619" s="33"/>
      <c r="Z619" s="33"/>
      <c r="AA619" s="33"/>
      <c r="AB619" s="28">
        <v>173</v>
      </c>
      <c r="AC619" s="1"/>
      <c r="AD619" s="35">
        <f t="shared" ref="AD619:AJ619" si="1641">(V619/SUM($V619:$AB619))*100</f>
        <v>59.19101123595506</v>
      </c>
      <c r="AE619" s="35">
        <f t="shared" si="1641"/>
        <v>18.471910112359552</v>
      </c>
      <c r="AF619" s="35">
        <f t="shared" si="1641"/>
        <v>14.561797752808989</v>
      </c>
      <c r="AG619" s="35">
        <f t="shared" si="1641"/>
        <v>0</v>
      </c>
      <c r="AH619" s="35">
        <f t="shared" si="1641"/>
        <v>0</v>
      </c>
      <c r="AI619" s="35">
        <f t="shared" si="1641"/>
        <v>0</v>
      </c>
      <c r="AJ619" s="35">
        <f t="shared" si="1641"/>
        <v>7.7752808988764048</v>
      </c>
      <c r="AK619" s="1"/>
      <c r="AL619" s="35">
        <f t="shared" ref="AL619:AR619" si="1642">AD619-BE619</f>
        <v>-4.6103769114021276</v>
      </c>
      <c r="AM619" s="35">
        <f t="shared" si="1642"/>
        <v>1.4938001283766376</v>
      </c>
      <c r="AN619" s="35">
        <f t="shared" si="1642"/>
        <v>4.3108634228570413</v>
      </c>
      <c r="AO619" s="35">
        <f t="shared" si="1642"/>
        <v>-8.9695675387079543</v>
      </c>
      <c r="AP619" s="35">
        <f t="shared" si="1642"/>
        <v>0</v>
      </c>
      <c r="AQ619" s="35">
        <f t="shared" si="1642"/>
        <v>0</v>
      </c>
      <c r="AR619" s="35">
        <f t="shared" si="1642"/>
        <v>7.7752808988764048</v>
      </c>
      <c r="AS619" s="1"/>
      <c r="AT619" s="1"/>
      <c r="AU619" s="1"/>
      <c r="AV619" s="1"/>
      <c r="AW619" s="36">
        <v>1195</v>
      </c>
      <c r="AX619" s="36">
        <v>318</v>
      </c>
      <c r="AY619" s="36">
        <v>192</v>
      </c>
      <c r="AZ619" s="36">
        <v>168</v>
      </c>
      <c r="BA619" s="36">
        <v>0</v>
      </c>
      <c r="BB619" s="36">
        <v>0</v>
      </c>
      <c r="BC619" s="1"/>
      <c r="BD619" s="1"/>
      <c r="BE619" s="35">
        <f t="shared" ref="BE619:BK619" si="1643">(AW619/SUM($AW619:$BC619))*100</f>
        <v>63.801388147357187</v>
      </c>
      <c r="BF619" s="35">
        <f t="shared" si="1643"/>
        <v>16.978109983982915</v>
      </c>
      <c r="BG619" s="35">
        <f t="shared" si="1643"/>
        <v>10.250934329951948</v>
      </c>
      <c r="BH619" s="35">
        <f t="shared" si="1643"/>
        <v>8.9695675387079543</v>
      </c>
      <c r="BI619" s="35">
        <f t="shared" si="1643"/>
        <v>0</v>
      </c>
      <c r="BJ619" s="35">
        <f t="shared" si="1643"/>
        <v>0</v>
      </c>
      <c r="BK619" s="35">
        <f t="shared" si="1643"/>
        <v>0</v>
      </c>
      <c r="BL619" s="1"/>
    </row>
    <row r="620" spans="1:64" ht="13">
      <c r="A620" s="28" t="s">
        <v>381</v>
      </c>
      <c r="B620" s="62" t="str">
        <f>INDEX([1]Sheet2!$B:$B,MATCH(C620,[1]Sheet2!$A:$A,0))</f>
        <v>E05009403</v>
      </c>
      <c r="C620" s="28" t="s">
        <v>789</v>
      </c>
      <c r="D620" s="29"/>
      <c r="E620" s="55">
        <v>3</v>
      </c>
      <c r="F620" s="31">
        <v>3</v>
      </c>
      <c r="G620" s="38"/>
      <c r="H620" s="38"/>
      <c r="I620" s="32"/>
      <c r="J620" s="32"/>
      <c r="K620" s="32"/>
      <c r="L620" s="32"/>
      <c r="M620" s="10"/>
      <c r="N620" s="59">
        <v>3</v>
      </c>
      <c r="O620" s="60"/>
      <c r="P620" s="60"/>
      <c r="Q620" s="50"/>
      <c r="R620" s="50"/>
      <c r="S620" s="50"/>
      <c r="T620" s="50"/>
      <c r="U620" s="1"/>
      <c r="V620" s="28">
        <v>1907</v>
      </c>
      <c r="W620" s="28">
        <v>349</v>
      </c>
      <c r="X620" s="28">
        <v>291</v>
      </c>
      <c r="Y620" s="33"/>
      <c r="Z620" s="33"/>
      <c r="AA620" s="33"/>
      <c r="AB620" s="28">
        <v>80</v>
      </c>
      <c r="AC620" s="1"/>
      <c r="AD620" s="35">
        <f t="shared" ref="AD620:AJ620" si="1644">(V620/SUM($V620:$AB620))*100</f>
        <v>72.592310620479637</v>
      </c>
      <c r="AE620" s="35">
        <f t="shared" si="1644"/>
        <v>13.285116102017511</v>
      </c>
      <c r="AF620" s="35">
        <f t="shared" si="1644"/>
        <v>11.077274457556149</v>
      </c>
      <c r="AG620" s="35">
        <f t="shared" si="1644"/>
        <v>0</v>
      </c>
      <c r="AH620" s="35">
        <f t="shared" si="1644"/>
        <v>0</v>
      </c>
      <c r="AI620" s="35">
        <f t="shared" si="1644"/>
        <v>0</v>
      </c>
      <c r="AJ620" s="35">
        <f t="shared" si="1644"/>
        <v>3.0452988199467073</v>
      </c>
      <c r="AK620" s="1"/>
      <c r="AL620" s="35">
        <f t="shared" ref="AL620:AR620" si="1645">AD620-BE620</f>
        <v>0.14925568524068922</v>
      </c>
      <c r="AM620" s="35">
        <f t="shared" si="1645"/>
        <v>1.3154868032234077</v>
      </c>
      <c r="AN620" s="35">
        <f t="shared" si="1645"/>
        <v>2.8146572177169347</v>
      </c>
      <c r="AO620" s="35">
        <f t="shared" si="1645"/>
        <v>0</v>
      </c>
      <c r="AP620" s="35">
        <f t="shared" si="1645"/>
        <v>0</v>
      </c>
      <c r="AQ620" s="35">
        <f t="shared" si="1645"/>
        <v>-7.3246985261277358</v>
      </c>
      <c r="AR620" s="35">
        <f t="shared" si="1645"/>
        <v>3.0452988199467073</v>
      </c>
      <c r="AS620" s="1"/>
      <c r="AT620" s="1"/>
      <c r="AU620" s="1"/>
      <c r="AV620" s="1"/>
      <c r="AW620" s="36">
        <v>1622</v>
      </c>
      <c r="AX620" s="36">
        <v>268</v>
      </c>
      <c r="AY620" s="36">
        <v>185</v>
      </c>
      <c r="AZ620" s="36">
        <v>0</v>
      </c>
      <c r="BA620" s="36">
        <v>0</v>
      </c>
      <c r="BB620" s="36">
        <v>164</v>
      </c>
      <c r="BC620" s="1"/>
      <c r="BD620" s="1"/>
      <c r="BE620" s="35">
        <f t="shared" ref="BE620:BK620" si="1646">(AW620/SUM($AW620:$BC620))*100</f>
        <v>72.443054935238948</v>
      </c>
      <c r="BF620" s="35">
        <f t="shared" si="1646"/>
        <v>11.969629298794104</v>
      </c>
      <c r="BG620" s="35">
        <f t="shared" si="1646"/>
        <v>8.2626172398392139</v>
      </c>
      <c r="BH620" s="35">
        <f t="shared" si="1646"/>
        <v>0</v>
      </c>
      <c r="BI620" s="35">
        <f t="shared" si="1646"/>
        <v>0</v>
      </c>
      <c r="BJ620" s="35">
        <f t="shared" si="1646"/>
        <v>7.3246985261277358</v>
      </c>
      <c r="BK620" s="35">
        <f t="shared" si="1646"/>
        <v>0</v>
      </c>
      <c r="BL620" s="1"/>
    </row>
    <row r="621" spans="1:64" ht="13">
      <c r="A621" s="28" t="s">
        <v>381</v>
      </c>
      <c r="B621" s="62" t="str">
        <f>INDEX([1]Sheet2!$B:$B,MATCH(C621,[1]Sheet2!$A:$A,0))</f>
        <v>E05003338</v>
      </c>
      <c r="C621" s="28" t="s">
        <v>790</v>
      </c>
      <c r="D621" s="29"/>
      <c r="E621" s="55">
        <v>2</v>
      </c>
      <c r="F621" s="38"/>
      <c r="G621" s="31">
        <v>2</v>
      </c>
      <c r="H621" s="38"/>
      <c r="I621" s="32"/>
      <c r="J621" s="32"/>
      <c r="K621" s="32"/>
      <c r="L621" s="32"/>
      <c r="M621" s="10"/>
      <c r="N621" s="59">
        <v>1</v>
      </c>
      <c r="O621" s="59">
        <v>1</v>
      </c>
      <c r="P621" s="60"/>
      <c r="Q621" s="50"/>
      <c r="R621" s="50"/>
      <c r="S621" s="50"/>
      <c r="T621" s="50"/>
      <c r="U621" s="1"/>
      <c r="V621" s="28">
        <v>592</v>
      </c>
      <c r="W621" s="28">
        <v>924</v>
      </c>
      <c r="X621" s="28">
        <v>244</v>
      </c>
      <c r="Y621" s="33"/>
      <c r="Z621" s="33"/>
      <c r="AA621" s="33"/>
      <c r="AB621" s="33"/>
      <c r="AC621" s="1"/>
      <c r="AD621" s="35">
        <f t="shared" ref="AD621:AJ621" si="1647">(V621/SUM($V621:$AB621))*100</f>
        <v>33.636363636363633</v>
      </c>
      <c r="AE621" s="35">
        <f t="shared" si="1647"/>
        <v>52.5</v>
      </c>
      <c r="AF621" s="35">
        <f t="shared" si="1647"/>
        <v>13.863636363636363</v>
      </c>
      <c r="AG621" s="35">
        <f t="shared" si="1647"/>
        <v>0</v>
      </c>
      <c r="AH621" s="35">
        <f t="shared" si="1647"/>
        <v>0</v>
      </c>
      <c r="AI621" s="35">
        <f t="shared" si="1647"/>
        <v>0</v>
      </c>
      <c r="AJ621" s="35">
        <f t="shared" si="1647"/>
        <v>0</v>
      </c>
      <c r="AK621" s="1"/>
      <c r="AL621" s="35">
        <f t="shared" ref="AL621:AR621" si="1648">AD621-BE621</f>
        <v>-11.216095380029806</v>
      </c>
      <c r="AM621" s="35">
        <f t="shared" si="1648"/>
        <v>7.7131147540983562</v>
      </c>
      <c r="AN621" s="35">
        <f t="shared" si="1648"/>
        <v>3.5029806259314444</v>
      </c>
      <c r="AO621" s="35">
        <f t="shared" si="1648"/>
        <v>0</v>
      </c>
      <c r="AP621" s="35">
        <f t="shared" si="1648"/>
        <v>0</v>
      </c>
      <c r="AQ621" s="35">
        <f t="shared" si="1648"/>
        <v>0</v>
      </c>
      <c r="AR621" s="35">
        <f t="shared" si="1648"/>
        <v>0</v>
      </c>
      <c r="AS621" s="1"/>
      <c r="AT621" s="1"/>
      <c r="AU621" s="1"/>
      <c r="AV621" s="1"/>
      <c r="AW621" s="36">
        <v>684</v>
      </c>
      <c r="AX621" s="36">
        <v>683</v>
      </c>
      <c r="AY621" s="36">
        <v>158</v>
      </c>
      <c r="AZ621" s="36">
        <v>0</v>
      </c>
      <c r="BA621" s="36">
        <v>0</v>
      </c>
      <c r="BB621" s="36">
        <v>0</v>
      </c>
      <c r="BC621" s="1"/>
      <c r="BD621" s="1"/>
      <c r="BE621" s="35">
        <f t="shared" ref="BE621:BK621" si="1649">(AW621/SUM($AW621:$BC621))*100</f>
        <v>44.852459016393439</v>
      </c>
      <c r="BF621" s="35">
        <f t="shared" si="1649"/>
        <v>44.786885245901644</v>
      </c>
      <c r="BG621" s="35">
        <f t="shared" si="1649"/>
        <v>10.360655737704919</v>
      </c>
      <c r="BH621" s="35">
        <f t="shared" si="1649"/>
        <v>0</v>
      </c>
      <c r="BI621" s="35">
        <f t="shared" si="1649"/>
        <v>0</v>
      </c>
      <c r="BJ621" s="35">
        <f t="shared" si="1649"/>
        <v>0</v>
      </c>
      <c r="BK621" s="35">
        <f t="shared" si="1649"/>
        <v>0</v>
      </c>
      <c r="BL621" s="1"/>
    </row>
    <row r="622" spans="1:64" ht="13">
      <c r="A622" s="28" t="s">
        <v>381</v>
      </c>
      <c r="B622" s="62" t="str">
        <f>INDEX([1]Sheet2!$B:$B,MATCH(C622,[1]Sheet2!$A:$A,0))</f>
        <v>E05001658</v>
      </c>
      <c r="C622" s="28" t="s">
        <v>791</v>
      </c>
      <c r="D622" s="29"/>
      <c r="E622" s="55">
        <v>3</v>
      </c>
      <c r="F622" s="31">
        <v>3</v>
      </c>
      <c r="G622" s="38"/>
      <c r="H622" s="38"/>
      <c r="I622" s="32"/>
      <c r="J622" s="32"/>
      <c r="K622" s="32"/>
      <c r="L622" s="32"/>
      <c r="M622" s="10"/>
      <c r="N622" s="59">
        <v>3</v>
      </c>
      <c r="O622" s="60"/>
      <c r="P622" s="60"/>
      <c r="Q622" s="50"/>
      <c r="R622" s="50"/>
      <c r="S622" s="50"/>
      <c r="T622" s="50"/>
      <c r="U622" s="1"/>
      <c r="V622" s="28">
        <v>1423</v>
      </c>
      <c r="W622" s="28">
        <v>532</v>
      </c>
      <c r="X622" s="28">
        <v>213</v>
      </c>
      <c r="Y622" s="33"/>
      <c r="Z622" s="33"/>
      <c r="AA622" s="33"/>
      <c r="AB622" s="28">
        <v>137</v>
      </c>
      <c r="AC622" s="1"/>
      <c r="AD622" s="35">
        <f t="shared" ref="AD622:AJ622" si="1650">(V622/SUM($V622:$AB622))*100</f>
        <v>61.735357917570497</v>
      </c>
      <c r="AE622" s="35">
        <f t="shared" si="1650"/>
        <v>23.080260303687634</v>
      </c>
      <c r="AF622" s="35">
        <f t="shared" si="1650"/>
        <v>9.240780911062906</v>
      </c>
      <c r="AG622" s="35">
        <f t="shared" si="1650"/>
        <v>0</v>
      </c>
      <c r="AH622" s="35">
        <f t="shared" si="1650"/>
        <v>0</v>
      </c>
      <c r="AI622" s="35">
        <f t="shared" si="1650"/>
        <v>0</v>
      </c>
      <c r="AJ622" s="35">
        <f t="shared" si="1650"/>
        <v>5.9436008676789589</v>
      </c>
      <c r="AK622" s="1"/>
      <c r="AL622" s="35">
        <f t="shared" ref="AL622:AR622" si="1651">AD622-BE622</f>
        <v>17.14432889382379</v>
      </c>
      <c r="AM622" s="35">
        <f t="shared" si="1651"/>
        <v>13.053875079413228</v>
      </c>
      <c r="AN622" s="35">
        <f t="shared" si="1651"/>
        <v>9.240780911062906</v>
      </c>
      <c r="AO622" s="35">
        <f t="shared" si="1651"/>
        <v>0</v>
      </c>
      <c r="AP622" s="35">
        <f t="shared" si="1651"/>
        <v>0</v>
      </c>
      <c r="AQ622" s="35">
        <f t="shared" si="1651"/>
        <v>-45.382585751978894</v>
      </c>
      <c r="AR622" s="35">
        <f t="shared" si="1651"/>
        <v>5.9436008676789589</v>
      </c>
      <c r="AS622" s="1"/>
      <c r="AT622" s="1"/>
      <c r="AU622" s="1"/>
      <c r="AV622" s="1"/>
      <c r="AW622" s="36">
        <v>1352</v>
      </c>
      <c r="AX622" s="36">
        <v>304</v>
      </c>
      <c r="AY622" s="36">
        <v>0</v>
      </c>
      <c r="AZ622" s="36">
        <v>0</v>
      </c>
      <c r="BA622" s="36">
        <v>0</v>
      </c>
      <c r="BB622" s="36">
        <v>1376</v>
      </c>
      <c r="BC622" s="1"/>
      <c r="BD622" s="1"/>
      <c r="BE622" s="35">
        <f t="shared" ref="BE622:BK622" si="1652">(AW622/SUM($AW622:$BC622))*100</f>
        <v>44.591029023746707</v>
      </c>
      <c r="BF622" s="35">
        <f t="shared" si="1652"/>
        <v>10.026385224274406</v>
      </c>
      <c r="BG622" s="35">
        <f t="shared" si="1652"/>
        <v>0</v>
      </c>
      <c r="BH622" s="35">
        <f t="shared" si="1652"/>
        <v>0</v>
      </c>
      <c r="BI622" s="35">
        <f t="shared" si="1652"/>
        <v>0</v>
      </c>
      <c r="BJ622" s="35">
        <f t="shared" si="1652"/>
        <v>45.382585751978894</v>
      </c>
      <c r="BK622" s="35">
        <f t="shared" si="1652"/>
        <v>0</v>
      </c>
      <c r="BL622" s="1"/>
    </row>
    <row r="623" spans="1:64" ht="13">
      <c r="A623" s="28" t="s">
        <v>383</v>
      </c>
      <c r="B623" s="62" t="str">
        <f>INDEX([1]Sheet2!$B:$B,MATCH(C623,[1]Sheet2!$A:$A,0))</f>
        <v>E05000266</v>
      </c>
      <c r="C623" s="28" t="s">
        <v>642</v>
      </c>
      <c r="D623" s="29"/>
      <c r="E623" s="55">
        <v>3</v>
      </c>
      <c r="F623" s="38"/>
      <c r="G623" s="38"/>
      <c r="H623" s="31">
        <v>3</v>
      </c>
      <c r="I623" s="38"/>
      <c r="J623" s="32"/>
      <c r="K623" s="32"/>
      <c r="L623" s="32"/>
      <c r="M623" s="10"/>
      <c r="N623" s="31">
        <v>3</v>
      </c>
      <c r="O623" s="38"/>
      <c r="P623" s="32"/>
      <c r="Q623" s="32"/>
      <c r="R623" s="32"/>
      <c r="S623" s="32"/>
      <c r="T623" s="32"/>
      <c r="U623" s="1"/>
      <c r="V623" s="28">
        <v>1217</v>
      </c>
      <c r="W623" s="28">
        <v>423</v>
      </c>
      <c r="X623" s="28">
        <v>2005</v>
      </c>
      <c r="Y623" s="33"/>
      <c r="Z623" s="33"/>
      <c r="AA623" s="34"/>
      <c r="AB623" s="34"/>
      <c r="AC623" s="1"/>
      <c r="AD623" s="35">
        <f t="shared" ref="AD623:AJ623" si="1653">(V623/SUM($V623:$AB623))*100</f>
        <v>33.388203017832645</v>
      </c>
      <c r="AE623" s="35">
        <f t="shared" si="1653"/>
        <v>11.604938271604938</v>
      </c>
      <c r="AF623" s="35">
        <f t="shared" si="1653"/>
        <v>55.006858710562412</v>
      </c>
      <c r="AG623" s="35">
        <f t="shared" si="1653"/>
        <v>0</v>
      </c>
      <c r="AH623" s="35">
        <f t="shared" si="1653"/>
        <v>0</v>
      </c>
      <c r="AI623" s="35">
        <f t="shared" si="1653"/>
        <v>0</v>
      </c>
      <c r="AJ623" s="35">
        <f t="shared" si="1653"/>
        <v>0</v>
      </c>
      <c r="AK623" s="1"/>
      <c r="AL623" s="43">
        <f t="shared" ref="AL623:AR623" si="1654">AD623-BE623</f>
        <v>-0.96979480588878886</v>
      </c>
      <c r="AM623" s="44">
        <f t="shared" si="1654"/>
        <v>-1.7791748948803701</v>
      </c>
      <c r="AN623" s="45">
        <f t="shared" si="1654"/>
        <v>28.048208003271881</v>
      </c>
      <c r="AO623" s="46">
        <f t="shared" si="1654"/>
        <v>-14.173014145810663</v>
      </c>
      <c r="AP623" s="47">
        <f t="shared" si="1654"/>
        <v>-9.0043525571273122</v>
      </c>
      <c r="AQ623" s="48">
        <f t="shared" si="1654"/>
        <v>0</v>
      </c>
      <c r="AR623" s="48">
        <f t="shared" si="1654"/>
        <v>-2.1218715995647441</v>
      </c>
      <c r="AS623" s="1"/>
      <c r="AT623" s="35">
        <f t="shared" ref="AT623:AT638" si="1655">(AL623+AN623)/2</f>
        <v>13.539206598691546</v>
      </c>
      <c r="AU623" s="35"/>
      <c r="AV623" s="1"/>
      <c r="AW623" s="36">
        <v>1263</v>
      </c>
      <c r="AX623" s="36">
        <v>492</v>
      </c>
      <c r="AY623" s="36">
        <v>991</v>
      </c>
      <c r="AZ623" s="36">
        <v>521</v>
      </c>
      <c r="BA623" s="36">
        <v>331</v>
      </c>
      <c r="BB623" s="36">
        <v>0</v>
      </c>
      <c r="BC623" s="36">
        <v>78</v>
      </c>
      <c r="BD623" s="1"/>
      <c r="BE623" s="35">
        <f t="shared" ref="BE623:BK623" si="1656">(AW623/SUM($AW623:$BC623))*100</f>
        <v>34.357997823721433</v>
      </c>
      <c r="BF623" s="35">
        <f t="shared" si="1656"/>
        <v>13.384113166485308</v>
      </c>
      <c r="BG623" s="35">
        <f t="shared" si="1656"/>
        <v>26.958650707290531</v>
      </c>
      <c r="BH623" s="35">
        <f t="shared" si="1656"/>
        <v>14.173014145810663</v>
      </c>
      <c r="BI623" s="35">
        <f t="shared" si="1656"/>
        <v>9.0043525571273122</v>
      </c>
      <c r="BJ623" s="35">
        <f t="shared" si="1656"/>
        <v>0</v>
      </c>
      <c r="BK623" s="35">
        <f t="shared" si="1656"/>
        <v>2.1218715995647441</v>
      </c>
      <c r="BL623" s="1"/>
    </row>
    <row r="624" spans="1:64" ht="13">
      <c r="A624" s="28" t="s">
        <v>383</v>
      </c>
      <c r="B624" s="62" t="str">
        <f>INDEX([1]Sheet2!$B:$B,MATCH(C624,[1]Sheet2!$A:$A,0))</f>
        <v>E05000401</v>
      </c>
      <c r="C624" s="28" t="s">
        <v>792</v>
      </c>
      <c r="D624" s="29"/>
      <c r="E624" s="55">
        <v>3</v>
      </c>
      <c r="F624" s="38"/>
      <c r="G624" s="38"/>
      <c r="H624" s="31">
        <v>3</v>
      </c>
      <c r="I624" s="38"/>
      <c r="J624" s="32"/>
      <c r="K624" s="32"/>
      <c r="L624" s="32"/>
      <c r="M624" s="10"/>
      <c r="N624" s="31">
        <v>2</v>
      </c>
      <c r="O624" s="38"/>
      <c r="P624" s="31">
        <v>1</v>
      </c>
      <c r="Q624" s="32"/>
      <c r="R624" s="32"/>
      <c r="S624" s="32"/>
      <c r="T624" s="32"/>
      <c r="U624" s="1"/>
      <c r="V624" s="28">
        <v>1032</v>
      </c>
      <c r="W624" s="28">
        <v>345</v>
      </c>
      <c r="X624" s="28">
        <v>2057</v>
      </c>
      <c r="Y624" s="33"/>
      <c r="Z624" s="28">
        <v>180</v>
      </c>
      <c r="AA624" s="34"/>
      <c r="AB624" s="28">
        <v>210</v>
      </c>
      <c r="AC624" s="1"/>
      <c r="AD624" s="35">
        <f t="shared" ref="AD624:AJ624" si="1657">(V624/SUM($V624:$AB624))*100</f>
        <v>26.98744769874477</v>
      </c>
      <c r="AE624" s="35">
        <f t="shared" si="1657"/>
        <v>9.0219665271966516</v>
      </c>
      <c r="AF624" s="35">
        <f t="shared" si="1657"/>
        <v>53.791841004184107</v>
      </c>
      <c r="AG624" s="35">
        <f t="shared" si="1657"/>
        <v>0</v>
      </c>
      <c r="AH624" s="35">
        <f t="shared" si="1657"/>
        <v>4.7071129707112966</v>
      </c>
      <c r="AI624" s="35">
        <f t="shared" si="1657"/>
        <v>0</v>
      </c>
      <c r="AJ624" s="35">
        <f t="shared" si="1657"/>
        <v>5.49163179916318</v>
      </c>
      <c r="AK624" s="1"/>
      <c r="AL624" s="43">
        <f t="shared" ref="AL624:AR624" si="1658">AD624-BE624</f>
        <v>-6.1032723428460791</v>
      </c>
      <c r="AM624" s="44">
        <f t="shared" si="1658"/>
        <v>-2.0256030075057136</v>
      </c>
      <c r="AN624" s="45">
        <f t="shared" si="1658"/>
        <v>20.545155275044515</v>
      </c>
      <c r="AO624" s="46">
        <f t="shared" si="1658"/>
        <v>-9.9818040031193149</v>
      </c>
      <c r="AP624" s="47">
        <f t="shared" si="1658"/>
        <v>-6.3664508452491919</v>
      </c>
      <c r="AQ624" s="48">
        <f t="shared" si="1658"/>
        <v>0</v>
      </c>
      <c r="AR624" s="48">
        <f t="shared" si="1658"/>
        <v>3.9319749236757873</v>
      </c>
      <c r="AS624" s="1"/>
      <c r="AT624" s="35">
        <f t="shared" si="1655"/>
        <v>7.2209414660992177</v>
      </c>
      <c r="AU624" s="35"/>
      <c r="AV624" s="1"/>
      <c r="AW624" s="36">
        <v>1273</v>
      </c>
      <c r="AX624" s="36">
        <v>425</v>
      </c>
      <c r="AY624" s="36">
        <v>1279</v>
      </c>
      <c r="AZ624" s="36">
        <v>384</v>
      </c>
      <c r="BA624" s="36">
        <v>426</v>
      </c>
      <c r="BB624" s="36">
        <v>0</v>
      </c>
      <c r="BC624" s="36">
        <v>60</v>
      </c>
      <c r="BD624" s="1"/>
      <c r="BE624" s="35">
        <f t="shared" ref="BE624:BK624" si="1659">(AW624/SUM($AW624:$BC624))*100</f>
        <v>33.090720041590849</v>
      </c>
      <c r="BF624" s="35">
        <f t="shared" si="1659"/>
        <v>11.047569534702365</v>
      </c>
      <c r="BG624" s="35">
        <f t="shared" si="1659"/>
        <v>33.246685729139593</v>
      </c>
      <c r="BH624" s="35">
        <f t="shared" si="1659"/>
        <v>9.9818040031193149</v>
      </c>
      <c r="BI624" s="35">
        <f t="shared" si="1659"/>
        <v>11.073563815960489</v>
      </c>
      <c r="BJ624" s="35">
        <f t="shared" si="1659"/>
        <v>0</v>
      </c>
      <c r="BK624" s="35">
        <f t="shared" si="1659"/>
        <v>1.5596568754873927</v>
      </c>
      <c r="BL624" s="1"/>
    </row>
    <row r="625" spans="1:64" ht="13">
      <c r="A625" s="28" t="s">
        <v>383</v>
      </c>
      <c r="B625" s="62" t="str">
        <f>INDEX([1]Sheet2!$B:$B,MATCH(C625,[1]Sheet2!$A:$A,0))</f>
        <v>E05000402</v>
      </c>
      <c r="C625" s="28" t="s">
        <v>793</v>
      </c>
      <c r="D625" s="29"/>
      <c r="E625" s="55">
        <v>3</v>
      </c>
      <c r="F625" s="38"/>
      <c r="G625" s="38"/>
      <c r="H625" s="31">
        <v>3</v>
      </c>
      <c r="I625" s="38"/>
      <c r="J625" s="32"/>
      <c r="K625" s="32"/>
      <c r="L625" s="32"/>
      <c r="M625" s="10"/>
      <c r="N625" s="31">
        <v>3</v>
      </c>
      <c r="O625" s="38"/>
      <c r="P625" s="32"/>
      <c r="Q625" s="32"/>
      <c r="R625" s="32"/>
      <c r="S625" s="32"/>
      <c r="T625" s="32"/>
      <c r="U625" s="1"/>
      <c r="V625" s="28">
        <v>1040</v>
      </c>
      <c r="W625" s="28">
        <v>513</v>
      </c>
      <c r="X625" s="28">
        <v>1986</v>
      </c>
      <c r="Y625" s="33"/>
      <c r="Z625" s="28">
        <v>179</v>
      </c>
      <c r="AA625" s="34"/>
      <c r="AB625" s="28">
        <v>407</v>
      </c>
      <c r="AC625" s="1"/>
      <c r="AD625" s="35">
        <f t="shared" ref="AD625:AJ625" si="1660">(V625/SUM($V625:$AB625))*100</f>
        <v>25.212121212121215</v>
      </c>
      <c r="AE625" s="35">
        <f t="shared" si="1660"/>
        <v>12.436363636363636</v>
      </c>
      <c r="AF625" s="35">
        <f t="shared" si="1660"/>
        <v>48.145454545454548</v>
      </c>
      <c r="AG625" s="35">
        <f t="shared" si="1660"/>
        <v>0</v>
      </c>
      <c r="AH625" s="35">
        <f t="shared" si="1660"/>
        <v>4.3393939393939398</v>
      </c>
      <c r="AI625" s="35">
        <f t="shared" si="1660"/>
        <v>0</v>
      </c>
      <c r="AJ625" s="35">
        <f t="shared" si="1660"/>
        <v>9.8666666666666671</v>
      </c>
      <c r="AK625" s="1"/>
      <c r="AL625" s="43">
        <f t="shared" ref="AL625:AR625" si="1661">AD625-BE625</f>
        <v>-7.5880756382724819</v>
      </c>
      <c r="AM625" s="44">
        <f t="shared" si="1661"/>
        <v>-8.1837151037938458</v>
      </c>
      <c r="AN625" s="45">
        <f t="shared" si="1661"/>
        <v>26.491911238367933</v>
      </c>
      <c r="AO625" s="46">
        <f t="shared" si="1661"/>
        <v>-11.343503937007874</v>
      </c>
      <c r="AP625" s="47">
        <f t="shared" si="1661"/>
        <v>-9.2432832259603916</v>
      </c>
      <c r="AQ625" s="48">
        <f t="shared" si="1661"/>
        <v>0</v>
      </c>
      <c r="AR625" s="48">
        <f t="shared" si="1661"/>
        <v>9.8666666666666671</v>
      </c>
      <c r="AS625" s="1"/>
      <c r="AT625" s="35">
        <f t="shared" si="1655"/>
        <v>9.4519178000477257</v>
      </c>
      <c r="AU625" s="35"/>
      <c r="AV625" s="1"/>
      <c r="AW625" s="36">
        <v>1333</v>
      </c>
      <c r="AX625" s="36">
        <v>838</v>
      </c>
      <c r="AY625" s="36">
        <v>880</v>
      </c>
      <c r="AZ625" s="36">
        <v>461</v>
      </c>
      <c r="BA625" s="36">
        <v>552</v>
      </c>
      <c r="BB625" s="36">
        <v>0</v>
      </c>
      <c r="BC625" s="36">
        <v>0</v>
      </c>
      <c r="BD625" s="1"/>
      <c r="BE625" s="35">
        <f t="shared" ref="BE625:BK625" si="1662">(AW625/SUM($AW625:$BC625))*100</f>
        <v>32.800196850393696</v>
      </c>
      <c r="BF625" s="35">
        <f t="shared" si="1662"/>
        <v>20.620078740157481</v>
      </c>
      <c r="BG625" s="35">
        <f t="shared" si="1662"/>
        <v>21.653543307086615</v>
      </c>
      <c r="BH625" s="35">
        <f t="shared" si="1662"/>
        <v>11.343503937007874</v>
      </c>
      <c r="BI625" s="35">
        <f t="shared" si="1662"/>
        <v>13.582677165354331</v>
      </c>
      <c r="BJ625" s="35">
        <f t="shared" si="1662"/>
        <v>0</v>
      </c>
      <c r="BK625" s="35">
        <f t="shared" si="1662"/>
        <v>0</v>
      </c>
      <c r="BL625" s="1"/>
    </row>
    <row r="626" spans="1:64" ht="13">
      <c r="A626" s="28" t="s">
        <v>383</v>
      </c>
      <c r="B626" s="62" t="str">
        <f>INDEX([1]Sheet2!$B:$B,MATCH(C626,[1]Sheet2!$A:$A,0))</f>
        <v>E05000403</v>
      </c>
      <c r="C626" s="28" t="s">
        <v>794</v>
      </c>
      <c r="D626" s="29"/>
      <c r="E626" s="55">
        <v>3</v>
      </c>
      <c r="F626" s="38"/>
      <c r="G626" s="38"/>
      <c r="H626" s="31">
        <v>3</v>
      </c>
      <c r="I626" s="38"/>
      <c r="J626" s="32"/>
      <c r="K626" s="32"/>
      <c r="L626" s="32"/>
      <c r="M626" s="10"/>
      <c r="N626" s="31">
        <v>3</v>
      </c>
      <c r="O626" s="38"/>
      <c r="P626" s="32"/>
      <c r="Q626" s="32"/>
      <c r="R626" s="32"/>
      <c r="S626" s="32"/>
      <c r="T626" s="32"/>
      <c r="U626" s="1"/>
      <c r="V626" s="28">
        <v>1643</v>
      </c>
      <c r="W626" s="28">
        <v>482</v>
      </c>
      <c r="X626" s="28">
        <v>2224</v>
      </c>
      <c r="Y626" s="33"/>
      <c r="Z626" s="28">
        <v>331</v>
      </c>
      <c r="AA626" s="34"/>
      <c r="AB626" s="28">
        <v>391</v>
      </c>
      <c r="AC626" s="1"/>
      <c r="AD626" s="35">
        <f t="shared" ref="AD626:AJ626" si="1663">(V626/SUM($V626:$AB626))*100</f>
        <v>32.399921120094653</v>
      </c>
      <c r="AE626" s="35">
        <f t="shared" si="1663"/>
        <v>9.5050285939656884</v>
      </c>
      <c r="AF626" s="35">
        <f t="shared" si="1663"/>
        <v>43.857227371327156</v>
      </c>
      <c r="AG626" s="35">
        <f t="shared" si="1663"/>
        <v>0</v>
      </c>
      <c r="AH626" s="35">
        <f t="shared" si="1663"/>
        <v>6.5273121672253991</v>
      </c>
      <c r="AI626" s="35">
        <f t="shared" si="1663"/>
        <v>0</v>
      </c>
      <c r="AJ626" s="35">
        <f t="shared" si="1663"/>
        <v>7.7105107473871035</v>
      </c>
      <c r="AK626" s="1"/>
      <c r="AL626" s="43">
        <f t="shared" ref="AL626:AR626" si="1664">AD626-BE626</f>
        <v>-5.6620508450635043E-2</v>
      </c>
      <c r="AM626" s="44">
        <f t="shared" si="1664"/>
        <v>-4.3559046173792346</v>
      </c>
      <c r="AN626" s="45">
        <f t="shared" si="1664"/>
        <v>23.797758020915445</v>
      </c>
      <c r="AO626" s="46">
        <f t="shared" si="1664"/>
        <v>-8.9432753888380603</v>
      </c>
      <c r="AP626" s="47">
        <f t="shared" si="1664"/>
        <v>-13.852376762326294</v>
      </c>
      <c r="AQ626" s="48">
        <f t="shared" si="1664"/>
        <v>-4.3000914913083257</v>
      </c>
      <c r="AR626" s="48">
        <f t="shared" si="1664"/>
        <v>7.7105107473871035</v>
      </c>
      <c r="AS626" s="1"/>
      <c r="AT626" s="35">
        <f t="shared" si="1655"/>
        <v>11.870568756232405</v>
      </c>
      <c r="AU626" s="35"/>
      <c r="AV626" s="1"/>
      <c r="AW626" s="36">
        <v>1419</v>
      </c>
      <c r="AX626" s="36">
        <v>606</v>
      </c>
      <c r="AY626" s="36">
        <v>877</v>
      </c>
      <c r="AZ626" s="36">
        <v>391</v>
      </c>
      <c r="BA626" s="36">
        <v>891</v>
      </c>
      <c r="BB626" s="36">
        <v>188</v>
      </c>
      <c r="BC626" s="36">
        <v>0</v>
      </c>
      <c r="BD626" s="1"/>
      <c r="BE626" s="35">
        <f t="shared" ref="BE626:BK626" si="1665">(AW626/SUM($AW626:$BC626))*100</f>
        <v>32.456541628545288</v>
      </c>
      <c r="BF626" s="35">
        <f t="shared" si="1665"/>
        <v>13.860933211344923</v>
      </c>
      <c r="BG626" s="35">
        <f t="shared" si="1665"/>
        <v>20.05946935041171</v>
      </c>
      <c r="BH626" s="35">
        <f t="shared" si="1665"/>
        <v>8.9432753888380603</v>
      </c>
      <c r="BI626" s="35">
        <f t="shared" si="1665"/>
        <v>20.379688929551694</v>
      </c>
      <c r="BJ626" s="35">
        <f t="shared" si="1665"/>
        <v>4.3000914913083257</v>
      </c>
      <c r="BK626" s="35">
        <f t="shared" si="1665"/>
        <v>0</v>
      </c>
      <c r="BL626" s="1"/>
    </row>
    <row r="627" spans="1:64" ht="13">
      <c r="A627" s="28" t="s">
        <v>383</v>
      </c>
      <c r="B627" s="62" t="str">
        <f>INDEX([1]Sheet2!$B:$B,MATCH(C627,[1]Sheet2!$A:$A,0))</f>
        <v>E05000404</v>
      </c>
      <c r="C627" s="28" t="s">
        <v>795</v>
      </c>
      <c r="D627" s="29"/>
      <c r="E627" s="55">
        <v>3</v>
      </c>
      <c r="F627" s="38"/>
      <c r="G627" s="38"/>
      <c r="H627" s="31">
        <v>3</v>
      </c>
      <c r="I627" s="38"/>
      <c r="J627" s="32"/>
      <c r="K627" s="32"/>
      <c r="L627" s="32"/>
      <c r="M627" s="10"/>
      <c r="N627" s="31">
        <v>1</v>
      </c>
      <c r="O627" s="38"/>
      <c r="P627" s="31">
        <v>2</v>
      </c>
      <c r="Q627" s="32"/>
      <c r="R627" s="32"/>
      <c r="S627" s="32"/>
      <c r="T627" s="32"/>
      <c r="U627" s="1"/>
      <c r="V627" s="28">
        <v>984</v>
      </c>
      <c r="W627" s="28">
        <v>291</v>
      </c>
      <c r="X627" s="28">
        <v>1709</v>
      </c>
      <c r="Y627" s="33"/>
      <c r="Z627" s="28">
        <v>197</v>
      </c>
      <c r="AA627" s="34"/>
      <c r="AB627" s="28">
        <v>82</v>
      </c>
      <c r="AC627" s="1"/>
      <c r="AD627" s="35">
        <f t="shared" ref="AD627:AJ627" si="1666">(V627/SUM($V627:$AB627))*100</f>
        <v>30.156297885381552</v>
      </c>
      <c r="AE627" s="35">
        <f t="shared" si="1666"/>
        <v>8.9181734600061286</v>
      </c>
      <c r="AF627" s="35">
        <f t="shared" si="1666"/>
        <v>52.375114924915721</v>
      </c>
      <c r="AG627" s="35">
        <f t="shared" si="1666"/>
        <v>0</v>
      </c>
      <c r="AH627" s="35">
        <f t="shared" si="1666"/>
        <v>6.0373889059148018</v>
      </c>
      <c r="AI627" s="35">
        <f t="shared" si="1666"/>
        <v>0</v>
      </c>
      <c r="AJ627" s="35">
        <f t="shared" si="1666"/>
        <v>2.5130248237817963</v>
      </c>
      <c r="AK627" s="1"/>
      <c r="AL627" s="43">
        <f t="shared" ref="AL627:AR627" si="1667">AD627-BE627</f>
        <v>2.293917738737445</v>
      </c>
      <c r="AM627" s="44">
        <f t="shared" si="1667"/>
        <v>-2.8133550227913897</v>
      </c>
      <c r="AN627" s="45">
        <f t="shared" si="1667"/>
        <v>21.918262133037544</v>
      </c>
      <c r="AO627" s="46">
        <f t="shared" si="1667"/>
        <v>-20.248166948674562</v>
      </c>
      <c r="AP627" s="47">
        <f t="shared" si="1667"/>
        <v>-3.6636827240908394</v>
      </c>
      <c r="AQ627" s="48">
        <f t="shared" si="1667"/>
        <v>0</v>
      </c>
      <c r="AR627" s="48">
        <f t="shared" si="1667"/>
        <v>2.5130248237817963</v>
      </c>
      <c r="AS627" s="1"/>
      <c r="AT627" s="35">
        <f t="shared" si="1655"/>
        <v>12.106089935887494</v>
      </c>
      <c r="AU627" s="35"/>
      <c r="AV627" s="1"/>
      <c r="AW627" s="36">
        <v>988</v>
      </c>
      <c r="AX627" s="36">
        <v>416</v>
      </c>
      <c r="AY627" s="36">
        <v>1080</v>
      </c>
      <c r="AZ627" s="36">
        <v>718</v>
      </c>
      <c r="BA627" s="36">
        <v>344</v>
      </c>
      <c r="BB627" s="36">
        <v>0</v>
      </c>
      <c r="BC627" s="36">
        <v>0</v>
      </c>
      <c r="BD627" s="1"/>
      <c r="BE627" s="35">
        <f t="shared" ref="BE627:BK627" si="1668">(AW627/SUM($AW627:$BC627))*100</f>
        <v>27.862380146644107</v>
      </c>
      <c r="BF627" s="35">
        <f t="shared" si="1668"/>
        <v>11.731528482797518</v>
      </c>
      <c r="BG627" s="35">
        <f t="shared" si="1668"/>
        <v>30.456852791878177</v>
      </c>
      <c r="BH627" s="35">
        <f t="shared" si="1668"/>
        <v>20.248166948674562</v>
      </c>
      <c r="BI627" s="35">
        <f t="shared" si="1668"/>
        <v>9.7010716300056412</v>
      </c>
      <c r="BJ627" s="35">
        <f t="shared" si="1668"/>
        <v>0</v>
      </c>
      <c r="BK627" s="35">
        <f t="shared" si="1668"/>
        <v>0</v>
      </c>
      <c r="BL627" s="1"/>
    </row>
    <row r="628" spans="1:64" ht="13">
      <c r="A628" s="28" t="s">
        <v>383</v>
      </c>
      <c r="B628" s="62" t="str">
        <f>INDEX([1]Sheet2!$B:$B,MATCH(C628,[1]Sheet2!$A:$A,0))</f>
        <v>E05000405</v>
      </c>
      <c r="C628" s="28" t="s">
        <v>796</v>
      </c>
      <c r="D628" s="29"/>
      <c r="E628" s="55">
        <v>3</v>
      </c>
      <c r="F628" s="38"/>
      <c r="G628" s="38"/>
      <c r="H628" s="31">
        <v>3</v>
      </c>
      <c r="I628" s="38"/>
      <c r="J628" s="32"/>
      <c r="K628" s="32"/>
      <c r="L628" s="32"/>
      <c r="M628" s="10"/>
      <c r="N628" s="38"/>
      <c r="O628" s="38"/>
      <c r="P628" s="31">
        <v>3</v>
      </c>
      <c r="Q628" s="32"/>
      <c r="R628" s="32"/>
      <c r="S628" s="32"/>
      <c r="T628" s="32"/>
      <c r="U628" s="1"/>
      <c r="V628" s="28">
        <v>1138</v>
      </c>
      <c r="W628" s="28">
        <v>314</v>
      </c>
      <c r="X628" s="28">
        <v>1937</v>
      </c>
      <c r="Y628" s="28">
        <v>158</v>
      </c>
      <c r="Z628" s="33"/>
      <c r="AA628" s="28">
        <v>109</v>
      </c>
      <c r="AB628" s="34"/>
      <c r="AC628" s="1"/>
      <c r="AD628" s="35">
        <f t="shared" ref="AD628:AJ628" si="1669">(V628/SUM($V628:$AB628))*100</f>
        <v>31.126914660831513</v>
      </c>
      <c r="AE628" s="35">
        <f t="shared" si="1669"/>
        <v>8.588621444201312</v>
      </c>
      <c r="AF628" s="35">
        <f t="shared" si="1669"/>
        <v>52.981400437636758</v>
      </c>
      <c r="AG628" s="35">
        <f t="shared" si="1669"/>
        <v>4.3216630196936539</v>
      </c>
      <c r="AH628" s="35">
        <f t="shared" si="1669"/>
        <v>0</v>
      </c>
      <c r="AI628" s="35">
        <f t="shared" si="1669"/>
        <v>2.9814004376367618</v>
      </c>
      <c r="AJ628" s="35">
        <f t="shared" si="1669"/>
        <v>0</v>
      </c>
      <c r="AK628" s="1"/>
      <c r="AL628" s="43">
        <f t="shared" ref="AL628:AR628" si="1670">AD628-BE628</f>
        <v>5.750974811207449</v>
      </c>
      <c r="AM628" s="44">
        <f t="shared" si="1670"/>
        <v>-3.1908271773525723</v>
      </c>
      <c r="AN628" s="45">
        <f t="shared" si="1670"/>
        <v>17.549069610569084</v>
      </c>
      <c r="AO628" s="46">
        <f t="shared" si="1670"/>
        <v>-19.174577581810105</v>
      </c>
      <c r="AP628" s="47">
        <f t="shared" si="1670"/>
        <v>0</v>
      </c>
      <c r="AQ628" s="48">
        <f t="shared" si="1670"/>
        <v>2.9814004376367618</v>
      </c>
      <c r="AR628" s="48">
        <f t="shared" si="1670"/>
        <v>-3.9160401002506262</v>
      </c>
      <c r="AS628" s="1"/>
      <c r="AT628" s="35">
        <f t="shared" si="1655"/>
        <v>11.650022210888267</v>
      </c>
      <c r="AU628" s="35"/>
      <c r="AV628" s="1"/>
      <c r="AW628" s="36">
        <v>810</v>
      </c>
      <c r="AX628" s="36">
        <v>376</v>
      </c>
      <c r="AY628" s="36">
        <v>1131</v>
      </c>
      <c r="AZ628" s="36">
        <v>750</v>
      </c>
      <c r="BA628" s="36">
        <v>0</v>
      </c>
      <c r="BB628" s="36">
        <v>0</v>
      </c>
      <c r="BC628" s="36">
        <v>125</v>
      </c>
      <c r="BD628" s="1"/>
      <c r="BE628" s="35">
        <f t="shared" ref="BE628:BK628" si="1671">(AW628/SUM($AW628:$BC628))*100</f>
        <v>25.375939849624064</v>
      </c>
      <c r="BF628" s="35">
        <f t="shared" si="1671"/>
        <v>11.779448621553884</v>
      </c>
      <c r="BG628" s="35">
        <f t="shared" si="1671"/>
        <v>35.432330827067673</v>
      </c>
      <c r="BH628" s="35">
        <f t="shared" si="1671"/>
        <v>23.496240601503761</v>
      </c>
      <c r="BI628" s="35">
        <f t="shared" si="1671"/>
        <v>0</v>
      </c>
      <c r="BJ628" s="35">
        <f t="shared" si="1671"/>
        <v>0</v>
      </c>
      <c r="BK628" s="35">
        <f t="shared" si="1671"/>
        <v>3.9160401002506262</v>
      </c>
      <c r="BL628" s="1"/>
    </row>
    <row r="629" spans="1:64" ht="13">
      <c r="A629" s="28" t="s">
        <v>383</v>
      </c>
      <c r="B629" s="62" t="str">
        <f>INDEX([1]Sheet2!$B:$B,MATCH(C629,[1]Sheet2!$A:$A,0))</f>
        <v>E05000406</v>
      </c>
      <c r="C629" s="28" t="s">
        <v>797</v>
      </c>
      <c r="D629" s="29"/>
      <c r="E629" s="55">
        <v>3</v>
      </c>
      <c r="F629" s="31">
        <v>3</v>
      </c>
      <c r="G629" s="38"/>
      <c r="H629" s="38"/>
      <c r="I629" s="38"/>
      <c r="J629" s="32"/>
      <c r="K629" s="32"/>
      <c r="L629" s="32"/>
      <c r="M629" s="10"/>
      <c r="N629" s="31">
        <v>3</v>
      </c>
      <c r="O629" s="38"/>
      <c r="P629" s="32"/>
      <c r="Q629" s="32"/>
      <c r="R629" s="32"/>
      <c r="S629" s="32"/>
      <c r="T629" s="32"/>
      <c r="U629" s="1"/>
      <c r="V629" s="28">
        <v>1456</v>
      </c>
      <c r="W629" s="28">
        <v>427</v>
      </c>
      <c r="X629" s="28">
        <v>723</v>
      </c>
      <c r="Y629" s="33"/>
      <c r="Z629" s="28">
        <v>237</v>
      </c>
      <c r="AA629" s="34"/>
      <c r="AB629" s="28">
        <v>299</v>
      </c>
      <c r="AC629" s="1"/>
      <c r="AD629" s="35">
        <f t="shared" ref="AD629:AJ629" si="1672">(V629/SUM($V629:$AB629))*100</f>
        <v>46.339910884786761</v>
      </c>
      <c r="AE629" s="35">
        <f t="shared" si="1672"/>
        <v>13.590070019096117</v>
      </c>
      <c r="AF629" s="35">
        <f t="shared" si="1672"/>
        <v>23.010821133036284</v>
      </c>
      <c r="AG629" s="35">
        <f t="shared" si="1672"/>
        <v>0</v>
      </c>
      <c r="AH629" s="35">
        <f t="shared" si="1672"/>
        <v>7.5429662635264165</v>
      </c>
      <c r="AI629" s="35">
        <f t="shared" si="1672"/>
        <v>0</v>
      </c>
      <c r="AJ629" s="35">
        <f t="shared" si="1672"/>
        <v>9.5162316995544245</v>
      </c>
      <c r="AK629" s="1"/>
      <c r="AL629" s="43">
        <f t="shared" ref="AL629:AR629" si="1673">AD629-BE629</f>
        <v>-3.938139491399042</v>
      </c>
      <c r="AM629" s="44">
        <f t="shared" si="1673"/>
        <v>-1.3592266770111774</v>
      </c>
      <c r="AN629" s="45">
        <f t="shared" si="1673"/>
        <v>9.7298266940438065</v>
      </c>
      <c r="AO629" s="46">
        <f t="shared" si="1673"/>
        <v>-10.238796205430161</v>
      </c>
      <c r="AP629" s="47">
        <f t="shared" si="1673"/>
        <v>-3.7098960197578492</v>
      </c>
      <c r="AQ629" s="48">
        <f t="shared" si="1673"/>
        <v>0</v>
      </c>
      <c r="AR629" s="48">
        <f t="shared" si="1673"/>
        <v>9.5162316995544245</v>
      </c>
      <c r="AS629" s="1"/>
      <c r="AT629" s="35">
        <f t="shared" si="1655"/>
        <v>2.8958436013223823</v>
      </c>
      <c r="AU629" s="35"/>
      <c r="AV629" s="1"/>
      <c r="AW629" s="36">
        <v>1537</v>
      </c>
      <c r="AX629" s="36">
        <v>457</v>
      </c>
      <c r="AY629" s="36">
        <v>406</v>
      </c>
      <c r="AZ629" s="36">
        <v>313</v>
      </c>
      <c r="BA629" s="36">
        <v>344</v>
      </c>
      <c r="BB629" s="36">
        <v>0</v>
      </c>
      <c r="BC629" s="36">
        <v>0</v>
      </c>
      <c r="BD629" s="1"/>
      <c r="BE629" s="35">
        <f t="shared" ref="BE629:BK629" si="1674">(AW629/SUM($AW629:$BC629))*100</f>
        <v>50.278050376185803</v>
      </c>
      <c r="BF629" s="35">
        <f t="shared" si="1674"/>
        <v>14.949296696107295</v>
      </c>
      <c r="BG629" s="35">
        <f t="shared" si="1674"/>
        <v>13.280994438992478</v>
      </c>
      <c r="BH629" s="35">
        <f t="shared" si="1674"/>
        <v>10.238796205430161</v>
      </c>
      <c r="BI629" s="35">
        <f t="shared" si="1674"/>
        <v>11.252862283284266</v>
      </c>
      <c r="BJ629" s="35">
        <f t="shared" si="1674"/>
        <v>0</v>
      </c>
      <c r="BK629" s="35">
        <f t="shared" si="1674"/>
        <v>0</v>
      </c>
      <c r="BL629" s="1"/>
    </row>
    <row r="630" spans="1:64" ht="13">
      <c r="A630" s="28" t="s">
        <v>383</v>
      </c>
      <c r="B630" s="62" t="str">
        <f>INDEX([1]Sheet2!$B:$B,MATCH(C630,[1]Sheet2!$A:$A,0))</f>
        <v>E05000407</v>
      </c>
      <c r="C630" s="28" t="s">
        <v>798</v>
      </c>
      <c r="D630" s="29"/>
      <c r="E630" s="55">
        <v>3</v>
      </c>
      <c r="F630" s="31">
        <v>1</v>
      </c>
      <c r="G630" s="38"/>
      <c r="H630" s="31">
        <v>2</v>
      </c>
      <c r="I630" s="38"/>
      <c r="J630" s="32"/>
      <c r="K630" s="32"/>
      <c r="L630" s="32"/>
      <c r="M630" s="10"/>
      <c r="N630" s="31">
        <v>3</v>
      </c>
      <c r="O630" s="38"/>
      <c r="P630" s="32"/>
      <c r="Q630" s="32"/>
      <c r="R630" s="32"/>
      <c r="S630" s="32"/>
      <c r="T630" s="32"/>
      <c r="U630" s="1"/>
      <c r="V630" s="28">
        <v>1511</v>
      </c>
      <c r="W630" s="28">
        <v>393</v>
      </c>
      <c r="X630" s="28">
        <v>1795</v>
      </c>
      <c r="Y630" s="33"/>
      <c r="Z630" s="28">
        <v>324</v>
      </c>
      <c r="AA630" s="34"/>
      <c r="AB630" s="28">
        <v>324</v>
      </c>
      <c r="AC630" s="1"/>
      <c r="AD630" s="35">
        <f t="shared" ref="AD630:AJ630" si="1675">(V630/SUM($V630:$AB630))*100</f>
        <v>34.759604324821716</v>
      </c>
      <c r="AE630" s="35">
        <f t="shared" si="1675"/>
        <v>9.0407177363699098</v>
      </c>
      <c r="AF630" s="35">
        <f t="shared" si="1675"/>
        <v>41.292845640671729</v>
      </c>
      <c r="AG630" s="35">
        <f t="shared" si="1675"/>
        <v>0</v>
      </c>
      <c r="AH630" s="35">
        <f t="shared" si="1675"/>
        <v>7.4534161490683228</v>
      </c>
      <c r="AI630" s="35">
        <f t="shared" si="1675"/>
        <v>0</v>
      </c>
      <c r="AJ630" s="35">
        <f t="shared" si="1675"/>
        <v>7.4534161490683228</v>
      </c>
      <c r="AK630" s="1"/>
      <c r="AL630" s="43">
        <f t="shared" ref="AL630:AR630" si="1676">AD630-BE630</f>
        <v>-11.527049552953017</v>
      </c>
      <c r="AM630" s="44">
        <f t="shared" si="1676"/>
        <v>-7.5391671636026842</v>
      </c>
      <c r="AN630" s="45">
        <f t="shared" si="1676"/>
        <v>22.904246024338487</v>
      </c>
      <c r="AO630" s="46">
        <f t="shared" si="1676"/>
        <v>-9.59166895039737</v>
      </c>
      <c r="AP630" s="47">
        <f t="shared" si="1676"/>
        <v>-1.6997765064537376</v>
      </c>
      <c r="AQ630" s="48">
        <f t="shared" si="1676"/>
        <v>0</v>
      </c>
      <c r="AR630" s="48">
        <f t="shared" si="1676"/>
        <v>7.4534161490683228</v>
      </c>
      <c r="AS630" s="1"/>
      <c r="AT630" s="35">
        <f t="shared" si="1655"/>
        <v>5.6885982356927354</v>
      </c>
      <c r="AU630" s="35"/>
      <c r="AV630" s="1"/>
      <c r="AW630" s="36">
        <v>1689</v>
      </c>
      <c r="AX630" s="36">
        <v>605</v>
      </c>
      <c r="AY630" s="36">
        <v>671</v>
      </c>
      <c r="AZ630" s="36">
        <v>350</v>
      </c>
      <c r="BA630" s="36">
        <v>334</v>
      </c>
      <c r="BB630" s="36">
        <v>0</v>
      </c>
      <c r="BC630" s="36">
        <v>0</v>
      </c>
      <c r="BD630" s="1"/>
      <c r="BE630" s="35">
        <f t="shared" ref="BE630:BK630" si="1677">(AW630/SUM($AW630:$BC630))*100</f>
        <v>46.286653877774732</v>
      </c>
      <c r="BF630" s="35">
        <f t="shared" si="1677"/>
        <v>16.579884899972594</v>
      </c>
      <c r="BG630" s="35">
        <f t="shared" si="1677"/>
        <v>18.388599616333241</v>
      </c>
      <c r="BH630" s="35">
        <f t="shared" si="1677"/>
        <v>9.59166895039737</v>
      </c>
      <c r="BI630" s="35">
        <f t="shared" si="1677"/>
        <v>9.1531926555220604</v>
      </c>
      <c r="BJ630" s="35">
        <f t="shared" si="1677"/>
        <v>0</v>
      </c>
      <c r="BK630" s="35">
        <f t="shared" si="1677"/>
        <v>0</v>
      </c>
      <c r="BL630" s="1"/>
    </row>
    <row r="631" spans="1:64" ht="13">
      <c r="A631" s="28" t="s">
        <v>383</v>
      </c>
      <c r="B631" s="62" t="str">
        <f>INDEX([1]Sheet2!$B:$B,MATCH(C631,[1]Sheet2!$A:$A,0))</f>
        <v>E05000408</v>
      </c>
      <c r="C631" s="28" t="s">
        <v>138</v>
      </c>
      <c r="D631" s="29"/>
      <c r="E631" s="55">
        <v>3</v>
      </c>
      <c r="F631" s="38"/>
      <c r="G631" s="38"/>
      <c r="H631" s="31">
        <v>3</v>
      </c>
      <c r="I631" s="38"/>
      <c r="J631" s="32"/>
      <c r="K631" s="32"/>
      <c r="L631" s="32"/>
      <c r="M631" s="10"/>
      <c r="N631" s="31">
        <v>1</v>
      </c>
      <c r="O631" s="38"/>
      <c r="P631" s="31">
        <v>2</v>
      </c>
      <c r="Q631" s="32"/>
      <c r="R631" s="32"/>
      <c r="S631" s="32"/>
      <c r="T631" s="32"/>
      <c r="U631" s="1"/>
      <c r="V631" s="28">
        <v>737</v>
      </c>
      <c r="W631" s="28">
        <v>441</v>
      </c>
      <c r="X631" s="28">
        <v>2005</v>
      </c>
      <c r="Y631" s="33"/>
      <c r="Z631" s="28">
        <v>181</v>
      </c>
      <c r="AA631" s="34"/>
      <c r="AB631" s="28">
        <v>187</v>
      </c>
      <c r="AC631" s="1"/>
      <c r="AD631" s="35">
        <f t="shared" ref="AD631:AJ631" si="1678">(V631/SUM($V631:$AB631))*100</f>
        <v>20.754716981132077</v>
      </c>
      <c r="AE631" s="35">
        <f t="shared" si="1678"/>
        <v>12.419036891016615</v>
      </c>
      <c r="AF631" s="35">
        <f t="shared" si="1678"/>
        <v>56.462968177978034</v>
      </c>
      <c r="AG631" s="35">
        <f t="shared" si="1678"/>
        <v>0</v>
      </c>
      <c r="AH631" s="35">
        <f t="shared" si="1678"/>
        <v>5.0971557307800621</v>
      </c>
      <c r="AI631" s="35">
        <f t="shared" si="1678"/>
        <v>0</v>
      </c>
      <c r="AJ631" s="35">
        <f t="shared" si="1678"/>
        <v>5.2661222190932131</v>
      </c>
      <c r="AK631" s="1"/>
      <c r="AL631" s="43">
        <f t="shared" ref="AL631:AR631" si="1679">AD631-BE631</f>
        <v>-10.173118070414315</v>
      </c>
      <c r="AM631" s="44">
        <f t="shared" si="1679"/>
        <v>-10.100293005890601</v>
      </c>
      <c r="AN631" s="45">
        <f t="shared" si="1679"/>
        <v>22.925597043957417</v>
      </c>
      <c r="AO631" s="46">
        <f t="shared" si="1679"/>
        <v>0</v>
      </c>
      <c r="AP631" s="47">
        <f t="shared" si="1679"/>
        <v>-7.9183081867457128</v>
      </c>
      <c r="AQ631" s="48">
        <f t="shared" si="1679"/>
        <v>0</v>
      </c>
      <c r="AR631" s="48">
        <f t="shared" si="1679"/>
        <v>5.2661222190932131</v>
      </c>
      <c r="AS631" s="1"/>
      <c r="AT631" s="35">
        <f t="shared" si="1655"/>
        <v>6.3762394867715511</v>
      </c>
      <c r="AU631" s="35"/>
      <c r="AV631" s="1"/>
      <c r="AW631" s="36">
        <v>960</v>
      </c>
      <c r="AX631" s="36">
        <v>699</v>
      </c>
      <c r="AY631" s="36">
        <v>1041</v>
      </c>
      <c r="AZ631" s="36">
        <v>0</v>
      </c>
      <c r="BA631" s="36">
        <v>404</v>
      </c>
      <c r="BB631" s="36">
        <v>0</v>
      </c>
      <c r="BC631" s="36">
        <v>0</v>
      </c>
      <c r="BD631" s="1"/>
      <c r="BE631" s="35">
        <f t="shared" ref="BE631:BK631" si="1680">(AW631/SUM($AW631:$BC631))*100</f>
        <v>30.927835051546392</v>
      </c>
      <c r="BF631" s="35">
        <f t="shared" si="1680"/>
        <v>22.519329896907216</v>
      </c>
      <c r="BG631" s="35">
        <f t="shared" si="1680"/>
        <v>33.537371134020617</v>
      </c>
      <c r="BH631" s="35">
        <f t="shared" si="1680"/>
        <v>0</v>
      </c>
      <c r="BI631" s="35">
        <f t="shared" si="1680"/>
        <v>13.015463917525775</v>
      </c>
      <c r="BJ631" s="35">
        <f t="shared" si="1680"/>
        <v>0</v>
      </c>
      <c r="BK631" s="35">
        <f t="shared" si="1680"/>
        <v>0</v>
      </c>
      <c r="BL631" s="1"/>
    </row>
    <row r="632" spans="1:64" ht="13">
      <c r="A632" s="28" t="s">
        <v>383</v>
      </c>
      <c r="B632" s="62" t="str">
        <f>INDEX([1]Sheet2!$B:$B,MATCH(C632,[1]Sheet2!$A:$A,0))</f>
        <v>E05000409</v>
      </c>
      <c r="C632" s="28" t="s">
        <v>799</v>
      </c>
      <c r="D632" s="29"/>
      <c r="E632" s="55">
        <v>3</v>
      </c>
      <c r="F632" s="38"/>
      <c r="G632" s="38"/>
      <c r="H632" s="31">
        <v>3</v>
      </c>
      <c r="I632" s="38"/>
      <c r="J632" s="32"/>
      <c r="K632" s="32"/>
      <c r="L632" s="32"/>
      <c r="M632" s="10"/>
      <c r="N632" s="38"/>
      <c r="O632" s="31">
        <v>2</v>
      </c>
      <c r="P632" s="31">
        <v>1</v>
      </c>
      <c r="Q632" s="32"/>
      <c r="R632" s="32"/>
      <c r="S632" s="32"/>
      <c r="T632" s="32"/>
      <c r="U632" s="1"/>
      <c r="V632" s="28">
        <v>422</v>
      </c>
      <c r="W632" s="28">
        <v>859</v>
      </c>
      <c r="X632" s="28">
        <v>1904</v>
      </c>
      <c r="Y632" s="33"/>
      <c r="Z632" s="28">
        <v>173</v>
      </c>
      <c r="AA632" s="34"/>
      <c r="AB632" s="28">
        <v>69</v>
      </c>
      <c r="AC632" s="1"/>
      <c r="AD632" s="35">
        <f t="shared" ref="AD632:AJ632" si="1681">(V632/SUM($V632:$AB632))*100</f>
        <v>12.313977239568136</v>
      </c>
      <c r="AE632" s="35">
        <f t="shared" si="1681"/>
        <v>25.065655091917126</v>
      </c>
      <c r="AF632" s="35">
        <f t="shared" si="1681"/>
        <v>55.558797782316894</v>
      </c>
      <c r="AG632" s="35">
        <f t="shared" si="1681"/>
        <v>0</v>
      </c>
      <c r="AH632" s="35">
        <f t="shared" si="1681"/>
        <v>5.0481470674058944</v>
      </c>
      <c r="AI632" s="35">
        <f t="shared" si="1681"/>
        <v>0</v>
      </c>
      <c r="AJ632" s="35">
        <f t="shared" si="1681"/>
        <v>2.0134228187919461</v>
      </c>
      <c r="AK632" s="1"/>
      <c r="AL632" s="43">
        <f t="shared" ref="AL632:AR632" si="1682">AD632-BE632</f>
        <v>-3.396666482547861</v>
      </c>
      <c r="AM632" s="44">
        <f t="shared" si="1682"/>
        <v>-7.2160530024104723</v>
      </c>
      <c r="AN632" s="45">
        <f t="shared" si="1682"/>
        <v>28.567083314503002</v>
      </c>
      <c r="AO632" s="46">
        <f t="shared" si="1682"/>
        <v>-10.803059273422562</v>
      </c>
      <c r="AP632" s="47">
        <f t="shared" si="1682"/>
        <v>-6.5197305616572034</v>
      </c>
      <c r="AQ632" s="48">
        <f t="shared" si="1682"/>
        <v>0</v>
      </c>
      <c r="AR632" s="48">
        <f t="shared" si="1682"/>
        <v>-0.63157399446490547</v>
      </c>
      <c r="AS632" s="1"/>
      <c r="AT632" s="35">
        <f t="shared" si="1655"/>
        <v>12.58520841597757</v>
      </c>
      <c r="AU632" s="35"/>
      <c r="AV632" s="1"/>
      <c r="AW632" s="36">
        <v>493</v>
      </c>
      <c r="AX632" s="36">
        <v>1013</v>
      </c>
      <c r="AY632" s="36">
        <v>847</v>
      </c>
      <c r="AZ632" s="36">
        <v>339</v>
      </c>
      <c r="BA632" s="36">
        <v>363</v>
      </c>
      <c r="BB632" s="36">
        <v>0</v>
      </c>
      <c r="BC632" s="36">
        <v>83</v>
      </c>
      <c r="BD632" s="1"/>
      <c r="BE632" s="35">
        <f t="shared" ref="BE632:BK632" si="1683">(AW632/SUM($AW632:$BC632))*100</f>
        <v>15.710643722115996</v>
      </c>
      <c r="BF632" s="35">
        <f t="shared" si="1683"/>
        <v>32.281708094327598</v>
      </c>
      <c r="BG632" s="35">
        <f t="shared" si="1683"/>
        <v>26.991714467813892</v>
      </c>
      <c r="BH632" s="35">
        <f t="shared" si="1683"/>
        <v>10.803059273422562</v>
      </c>
      <c r="BI632" s="35">
        <f t="shared" si="1683"/>
        <v>11.567877629063098</v>
      </c>
      <c r="BJ632" s="35">
        <f t="shared" si="1683"/>
        <v>0</v>
      </c>
      <c r="BK632" s="35">
        <f t="shared" si="1683"/>
        <v>2.6449968132568515</v>
      </c>
      <c r="BL632" s="1"/>
    </row>
    <row r="633" spans="1:64" ht="13">
      <c r="A633" s="28" t="s">
        <v>383</v>
      </c>
      <c r="B633" s="62" t="str">
        <f>INDEX([1]Sheet2!$B:$B,MATCH(C633,[1]Sheet2!$A:$A,0))</f>
        <v>E05000410</v>
      </c>
      <c r="C633" s="28" t="s">
        <v>800</v>
      </c>
      <c r="D633" s="29"/>
      <c r="E633" s="55">
        <v>3</v>
      </c>
      <c r="F633" s="31">
        <v>3</v>
      </c>
      <c r="G633" s="38"/>
      <c r="H633" s="38"/>
      <c r="I633" s="38"/>
      <c r="J633" s="32"/>
      <c r="K633" s="32"/>
      <c r="L633" s="32"/>
      <c r="M633" s="10"/>
      <c r="N633" s="31">
        <v>3</v>
      </c>
      <c r="O633" s="38"/>
      <c r="P633" s="32"/>
      <c r="Q633" s="32"/>
      <c r="R633" s="32"/>
      <c r="S633" s="32"/>
      <c r="T633" s="32"/>
      <c r="U633" s="1"/>
      <c r="V633" s="28">
        <v>1390</v>
      </c>
      <c r="W633" s="28">
        <v>429</v>
      </c>
      <c r="X633" s="28">
        <v>1140</v>
      </c>
      <c r="Y633" s="33"/>
      <c r="Z633" s="33"/>
      <c r="AA633" s="34"/>
      <c r="AB633" s="28">
        <v>343</v>
      </c>
      <c r="AC633" s="1"/>
      <c r="AD633" s="35">
        <f t="shared" ref="AD633:AJ633" si="1684">(V633/SUM($V633:$AB633))*100</f>
        <v>42.095699576014539</v>
      </c>
      <c r="AE633" s="35">
        <f t="shared" si="1684"/>
        <v>12.992125984251967</v>
      </c>
      <c r="AF633" s="35">
        <f t="shared" si="1684"/>
        <v>34.524530587522712</v>
      </c>
      <c r="AG633" s="35">
        <f t="shared" si="1684"/>
        <v>0</v>
      </c>
      <c r="AH633" s="35">
        <f t="shared" si="1684"/>
        <v>0</v>
      </c>
      <c r="AI633" s="35">
        <f t="shared" si="1684"/>
        <v>0</v>
      </c>
      <c r="AJ633" s="35">
        <f t="shared" si="1684"/>
        <v>10.387643852210783</v>
      </c>
      <c r="AK633" s="1"/>
      <c r="AL633" s="43">
        <f t="shared" ref="AL633:AR633" si="1685">AD633-BE633</f>
        <v>0.63712976897707563</v>
      </c>
      <c r="AM633" s="44">
        <f t="shared" si="1685"/>
        <v>-0.62875937329627263</v>
      </c>
      <c r="AN633" s="45">
        <f t="shared" si="1685"/>
        <v>15.171522642006252</v>
      </c>
      <c r="AO633" s="46">
        <f t="shared" si="1685"/>
        <v>-16.259931895573214</v>
      </c>
      <c r="AP633" s="47">
        <f t="shared" si="1685"/>
        <v>-9.3076049943246311</v>
      </c>
      <c r="AQ633" s="48">
        <f t="shared" si="1685"/>
        <v>0</v>
      </c>
      <c r="AR633" s="48">
        <f t="shared" si="1685"/>
        <v>10.387643852210783</v>
      </c>
      <c r="AS633" s="1"/>
      <c r="AT633" s="35">
        <f t="shared" si="1655"/>
        <v>7.9043262054916639</v>
      </c>
      <c r="AU633" s="35"/>
      <c r="AV633" s="1"/>
      <c r="AW633" s="36">
        <v>1461</v>
      </c>
      <c r="AX633" s="36">
        <v>480</v>
      </c>
      <c r="AY633" s="36">
        <v>682</v>
      </c>
      <c r="AZ633" s="36">
        <v>573</v>
      </c>
      <c r="BA633" s="36">
        <v>328</v>
      </c>
      <c r="BB633" s="36">
        <v>0</v>
      </c>
      <c r="BC633" s="36">
        <v>0</v>
      </c>
      <c r="BD633" s="1"/>
      <c r="BE633" s="35">
        <f t="shared" ref="BE633:BK633" si="1686">(AW633/SUM($AW633:$BC633))*100</f>
        <v>41.458569807037463</v>
      </c>
      <c r="BF633" s="35">
        <f t="shared" si="1686"/>
        <v>13.620885357548239</v>
      </c>
      <c r="BG633" s="35">
        <f t="shared" si="1686"/>
        <v>19.35300794551646</v>
      </c>
      <c r="BH633" s="35">
        <f t="shared" si="1686"/>
        <v>16.259931895573214</v>
      </c>
      <c r="BI633" s="35">
        <f t="shared" si="1686"/>
        <v>9.3076049943246311</v>
      </c>
      <c r="BJ633" s="35">
        <f t="shared" si="1686"/>
        <v>0</v>
      </c>
      <c r="BK633" s="35">
        <f t="shared" si="1686"/>
        <v>0</v>
      </c>
      <c r="BL633" s="1"/>
    </row>
    <row r="634" spans="1:64" ht="13">
      <c r="A634" s="28" t="s">
        <v>383</v>
      </c>
      <c r="B634" s="62" t="str">
        <f>INDEX([1]Sheet2!$B:$B,MATCH(C634,[1]Sheet2!$A:$A,0))</f>
        <v>E05000411</v>
      </c>
      <c r="C634" s="28" t="s">
        <v>801</v>
      </c>
      <c r="D634" s="29"/>
      <c r="E634" s="55">
        <v>3</v>
      </c>
      <c r="F634" s="38"/>
      <c r="G634" s="38"/>
      <c r="H634" s="31">
        <v>3</v>
      </c>
      <c r="I634" s="38"/>
      <c r="J634" s="32"/>
      <c r="K634" s="32"/>
      <c r="L634" s="32"/>
      <c r="M634" s="10"/>
      <c r="N634" s="31">
        <v>3</v>
      </c>
      <c r="O634" s="38"/>
      <c r="P634" s="32"/>
      <c r="Q634" s="32"/>
      <c r="R634" s="32"/>
      <c r="S634" s="32"/>
      <c r="T634" s="32"/>
      <c r="U634" s="1"/>
      <c r="V634" s="28">
        <v>1102</v>
      </c>
      <c r="W634" s="28">
        <v>384</v>
      </c>
      <c r="X634" s="28">
        <v>1721</v>
      </c>
      <c r="Y634" s="33"/>
      <c r="Z634" s="33"/>
      <c r="AA634" s="34"/>
      <c r="AB634" s="28">
        <v>331</v>
      </c>
      <c r="AC634" s="1"/>
      <c r="AD634" s="35">
        <f t="shared" ref="AD634:AJ634" si="1687">(V634/SUM($V634:$AB634))*100</f>
        <v>31.147540983606557</v>
      </c>
      <c r="AE634" s="35">
        <f t="shared" si="1687"/>
        <v>10.853589598643302</v>
      </c>
      <c r="AF634" s="35">
        <f t="shared" si="1687"/>
        <v>48.64330130016959</v>
      </c>
      <c r="AG634" s="35">
        <f t="shared" si="1687"/>
        <v>0</v>
      </c>
      <c r="AH634" s="35">
        <f t="shared" si="1687"/>
        <v>0</v>
      </c>
      <c r="AI634" s="35">
        <f t="shared" si="1687"/>
        <v>0</v>
      </c>
      <c r="AJ634" s="35">
        <f t="shared" si="1687"/>
        <v>9.3555681175805532</v>
      </c>
      <c r="AK634" s="1"/>
      <c r="AL634" s="43">
        <f t="shared" ref="AL634:AR634" si="1688">AD634-BE634</f>
        <v>-6.6282220868074653</v>
      </c>
      <c r="AM634" s="44">
        <f t="shared" si="1688"/>
        <v>-7.2183354542427676</v>
      </c>
      <c r="AN634" s="45">
        <f t="shared" si="1688"/>
        <v>26.612476277504133</v>
      </c>
      <c r="AO634" s="46">
        <f t="shared" si="1688"/>
        <v>-11.665155636143851</v>
      </c>
      <c r="AP634" s="47">
        <f t="shared" si="1688"/>
        <v>-6.4067694167422182</v>
      </c>
      <c r="AQ634" s="48">
        <f t="shared" si="1688"/>
        <v>0</v>
      </c>
      <c r="AR634" s="48">
        <f t="shared" si="1688"/>
        <v>5.3060063164321702</v>
      </c>
      <c r="AS634" s="1"/>
      <c r="AT634" s="35">
        <f t="shared" si="1655"/>
        <v>9.9921270953483337</v>
      </c>
      <c r="AU634" s="35"/>
      <c r="AV634" s="1"/>
      <c r="AW634" s="36">
        <v>1250</v>
      </c>
      <c r="AX634" s="36">
        <v>598</v>
      </c>
      <c r="AY634" s="36">
        <v>729</v>
      </c>
      <c r="AZ634" s="36">
        <v>386</v>
      </c>
      <c r="BA634" s="36">
        <v>212</v>
      </c>
      <c r="BB634" s="36">
        <v>0</v>
      </c>
      <c r="BC634" s="36">
        <v>134</v>
      </c>
      <c r="BD634" s="1"/>
      <c r="BE634" s="35">
        <f t="shared" ref="BE634:BK634" si="1689">(AW634/SUM($AW634:$BC634))*100</f>
        <v>37.775763070414023</v>
      </c>
      <c r="BF634" s="35">
        <f t="shared" si="1689"/>
        <v>18.071925052886069</v>
      </c>
      <c r="BG634" s="35">
        <f t="shared" si="1689"/>
        <v>22.030825022665457</v>
      </c>
      <c r="BH634" s="35">
        <f t="shared" si="1689"/>
        <v>11.665155636143851</v>
      </c>
      <c r="BI634" s="35">
        <f t="shared" si="1689"/>
        <v>6.4067694167422182</v>
      </c>
      <c r="BJ634" s="35">
        <f t="shared" si="1689"/>
        <v>0</v>
      </c>
      <c r="BK634" s="35">
        <f t="shared" si="1689"/>
        <v>4.0495618011483829</v>
      </c>
      <c r="BL634" s="1"/>
    </row>
    <row r="635" spans="1:64" ht="13">
      <c r="A635" s="28" t="s">
        <v>383</v>
      </c>
      <c r="B635" s="62" t="str">
        <f>INDEX([1]Sheet2!$B:$B,MATCH(C635,[1]Sheet2!$A:$A,0))</f>
        <v>E05000412</v>
      </c>
      <c r="C635" s="28" t="s">
        <v>802</v>
      </c>
      <c r="D635" s="29"/>
      <c r="E635" s="55">
        <v>3</v>
      </c>
      <c r="F635" s="38"/>
      <c r="G635" s="38"/>
      <c r="H635" s="31">
        <v>3</v>
      </c>
      <c r="I635" s="38"/>
      <c r="J635" s="32"/>
      <c r="K635" s="32"/>
      <c r="L635" s="32"/>
      <c r="M635" s="10"/>
      <c r="N635" s="38"/>
      <c r="O635" s="38"/>
      <c r="P635" s="31">
        <v>3</v>
      </c>
      <c r="Q635" s="32"/>
      <c r="R635" s="32"/>
      <c r="S635" s="32"/>
      <c r="T635" s="32"/>
      <c r="U635" s="1"/>
      <c r="V635" s="28">
        <v>704</v>
      </c>
      <c r="W635" s="28">
        <v>499</v>
      </c>
      <c r="X635" s="28">
        <v>1933</v>
      </c>
      <c r="Y635" s="33"/>
      <c r="Z635" s="28">
        <v>179</v>
      </c>
      <c r="AA635" s="34"/>
      <c r="AB635" s="34"/>
      <c r="AC635" s="1"/>
      <c r="AD635" s="35">
        <f t="shared" ref="AD635:AJ635" si="1690">(V635/SUM($V635:$AB635))*100</f>
        <v>21.236802413273001</v>
      </c>
      <c r="AE635" s="35">
        <f t="shared" si="1690"/>
        <v>15.052790346907994</v>
      </c>
      <c r="AF635" s="35">
        <f t="shared" si="1690"/>
        <v>58.310708898944199</v>
      </c>
      <c r="AG635" s="35">
        <f t="shared" si="1690"/>
        <v>0</v>
      </c>
      <c r="AH635" s="35">
        <f t="shared" si="1690"/>
        <v>5.3996983408748118</v>
      </c>
      <c r="AI635" s="35">
        <f t="shared" si="1690"/>
        <v>0</v>
      </c>
      <c r="AJ635" s="35">
        <f t="shared" si="1690"/>
        <v>0</v>
      </c>
      <c r="AK635" s="1"/>
      <c r="AL635" s="43">
        <f t="shared" ref="AL635:AR635" si="1691">AD635-BE635</f>
        <v>-12.687809560119458</v>
      </c>
      <c r="AM635" s="44">
        <f t="shared" si="1691"/>
        <v>1.6539940212823989</v>
      </c>
      <c r="AN635" s="45">
        <f t="shared" si="1691"/>
        <v>19.064589165019591</v>
      </c>
      <c r="AO635" s="46">
        <f t="shared" si="1691"/>
        <v>0</v>
      </c>
      <c r="AP635" s="47">
        <f t="shared" si="1691"/>
        <v>-5.9085056502560089</v>
      </c>
      <c r="AQ635" s="48">
        <f t="shared" si="1691"/>
        <v>0</v>
      </c>
      <c r="AR635" s="48">
        <f t="shared" si="1691"/>
        <v>-2.1222679759265124</v>
      </c>
      <c r="AS635" s="1"/>
      <c r="AT635" s="35">
        <f t="shared" si="1655"/>
        <v>3.1883898024500663</v>
      </c>
      <c r="AU635" s="35"/>
      <c r="AV635" s="1"/>
      <c r="AW635" s="36">
        <v>1071</v>
      </c>
      <c r="AX635" s="36">
        <v>423</v>
      </c>
      <c r="AY635" s="36">
        <v>1239</v>
      </c>
      <c r="AZ635" s="36">
        <v>0</v>
      </c>
      <c r="BA635" s="36">
        <v>357</v>
      </c>
      <c r="BB635" s="36">
        <v>0</v>
      </c>
      <c r="BC635" s="36">
        <v>67</v>
      </c>
      <c r="BD635" s="1"/>
      <c r="BE635" s="35">
        <f t="shared" ref="BE635:BK635" si="1692">(AW635/SUM($AW635:$BC635))*100</f>
        <v>33.924611973392459</v>
      </c>
      <c r="BF635" s="35">
        <f t="shared" si="1692"/>
        <v>13.398796325625595</v>
      </c>
      <c r="BG635" s="35">
        <f t="shared" si="1692"/>
        <v>39.246119733924608</v>
      </c>
      <c r="BH635" s="35">
        <f t="shared" si="1692"/>
        <v>0</v>
      </c>
      <c r="BI635" s="35">
        <f t="shared" si="1692"/>
        <v>11.308203991130821</v>
      </c>
      <c r="BJ635" s="35">
        <f t="shared" si="1692"/>
        <v>0</v>
      </c>
      <c r="BK635" s="35">
        <f t="shared" si="1692"/>
        <v>2.1222679759265124</v>
      </c>
      <c r="BL635" s="1"/>
    </row>
    <row r="636" spans="1:64" ht="13">
      <c r="A636" s="28" t="s">
        <v>383</v>
      </c>
      <c r="B636" s="62" t="str">
        <f>INDEX([1]Sheet2!$B:$B,MATCH(C636,[1]Sheet2!$A:$A,0))</f>
        <v>E05000413</v>
      </c>
      <c r="C636" s="28" t="s">
        <v>803</v>
      </c>
      <c r="D636" s="29"/>
      <c r="E636" s="55">
        <v>3</v>
      </c>
      <c r="F636" s="38"/>
      <c r="G636" s="38"/>
      <c r="H636" s="31">
        <v>3</v>
      </c>
      <c r="I636" s="38"/>
      <c r="J636" s="32"/>
      <c r="K636" s="32"/>
      <c r="L636" s="32"/>
      <c r="M636" s="10"/>
      <c r="N636" s="38"/>
      <c r="O636" s="38"/>
      <c r="P636" s="31">
        <v>3</v>
      </c>
      <c r="Q636" s="32"/>
      <c r="R636" s="32"/>
      <c r="S636" s="32"/>
      <c r="T636" s="32"/>
      <c r="U636" s="1"/>
      <c r="V636" s="28">
        <v>862</v>
      </c>
      <c r="W636" s="28">
        <v>348</v>
      </c>
      <c r="X636" s="28">
        <v>2286</v>
      </c>
      <c r="Y636" s="33"/>
      <c r="Z636" s="28">
        <v>294</v>
      </c>
      <c r="AA636" s="34"/>
      <c r="AB636" s="34"/>
      <c r="AC636" s="1"/>
      <c r="AD636" s="35">
        <f t="shared" ref="AD636:AJ636" si="1693">(V636/SUM($V636:$AB636))*100</f>
        <v>22.744063324538256</v>
      </c>
      <c r="AE636" s="35">
        <f t="shared" si="1693"/>
        <v>9.1820580474934044</v>
      </c>
      <c r="AF636" s="35">
        <f t="shared" si="1693"/>
        <v>60.316622691292878</v>
      </c>
      <c r="AG636" s="35">
        <f t="shared" si="1693"/>
        <v>0</v>
      </c>
      <c r="AH636" s="35">
        <f t="shared" si="1693"/>
        <v>7.7572559366754614</v>
      </c>
      <c r="AI636" s="35">
        <f t="shared" si="1693"/>
        <v>0</v>
      </c>
      <c r="AJ636" s="35">
        <f t="shared" si="1693"/>
        <v>0</v>
      </c>
      <c r="AK636" s="1"/>
      <c r="AL636" s="43">
        <f t="shared" ref="AL636:AR636" si="1694">AD636-BE636</f>
        <v>-10.234390414371756</v>
      </c>
      <c r="AM636" s="44">
        <f t="shared" si="1694"/>
        <v>-1.6164210399590662</v>
      </c>
      <c r="AN636" s="45">
        <f t="shared" si="1694"/>
        <v>23.459841956185144</v>
      </c>
      <c r="AO636" s="46">
        <f t="shared" si="1694"/>
        <v>-8.9733840304182504</v>
      </c>
      <c r="AP636" s="47">
        <f t="shared" si="1694"/>
        <v>-2.6356464714360719</v>
      </c>
      <c r="AQ636" s="48">
        <f t="shared" si="1694"/>
        <v>0</v>
      </c>
      <c r="AR636" s="48">
        <f t="shared" si="1694"/>
        <v>0</v>
      </c>
      <c r="AS636" s="1"/>
      <c r="AT636" s="35">
        <f t="shared" si="1655"/>
        <v>6.6127257709066942</v>
      </c>
      <c r="AU636" s="35"/>
      <c r="AV636" s="1"/>
      <c r="AW636" s="36">
        <v>1301</v>
      </c>
      <c r="AX636" s="36">
        <v>426</v>
      </c>
      <c r="AY636" s="36">
        <v>1454</v>
      </c>
      <c r="AZ636" s="36">
        <v>354</v>
      </c>
      <c r="BA636" s="36">
        <v>410</v>
      </c>
      <c r="BB636" s="36">
        <v>0</v>
      </c>
      <c r="BC636" s="36">
        <v>0</v>
      </c>
      <c r="BD636" s="1"/>
      <c r="BE636" s="35">
        <f t="shared" ref="BE636:BK636" si="1695">(AW636/SUM($AW636:$BC636))*100</f>
        <v>32.978453738910012</v>
      </c>
      <c r="BF636" s="35">
        <f t="shared" si="1695"/>
        <v>10.798479087452471</v>
      </c>
      <c r="BG636" s="35">
        <f t="shared" si="1695"/>
        <v>36.856780735107733</v>
      </c>
      <c r="BH636" s="35">
        <f t="shared" si="1695"/>
        <v>8.9733840304182504</v>
      </c>
      <c r="BI636" s="35">
        <f t="shared" si="1695"/>
        <v>10.392902408111533</v>
      </c>
      <c r="BJ636" s="35">
        <f t="shared" si="1695"/>
        <v>0</v>
      </c>
      <c r="BK636" s="35">
        <f t="shared" si="1695"/>
        <v>0</v>
      </c>
      <c r="BL636" s="1"/>
    </row>
    <row r="637" spans="1:64" ht="13">
      <c r="A637" s="28" t="s">
        <v>383</v>
      </c>
      <c r="B637" s="62" t="str">
        <f>INDEX([1]Sheet2!$B:$B,MATCH(C637,[1]Sheet2!$A:$A,0))</f>
        <v>E05000414</v>
      </c>
      <c r="C637" s="28" t="s">
        <v>804</v>
      </c>
      <c r="D637" s="29"/>
      <c r="E637" s="55">
        <v>3</v>
      </c>
      <c r="F637" s="38"/>
      <c r="G637" s="38"/>
      <c r="H637" s="31">
        <v>3</v>
      </c>
      <c r="I637" s="38"/>
      <c r="J637" s="32"/>
      <c r="K637" s="32"/>
      <c r="L637" s="32"/>
      <c r="M637" s="10"/>
      <c r="N637" s="38"/>
      <c r="O637" s="38"/>
      <c r="P637" s="31">
        <v>3</v>
      </c>
      <c r="Q637" s="32"/>
      <c r="R637" s="32"/>
      <c r="S637" s="32"/>
      <c r="T637" s="32"/>
      <c r="U637" s="1"/>
      <c r="V637" s="28">
        <v>653</v>
      </c>
      <c r="W637" s="28">
        <v>473</v>
      </c>
      <c r="X637" s="28">
        <v>2084</v>
      </c>
      <c r="Y637" s="33"/>
      <c r="Z637" s="33"/>
      <c r="AA637" s="34"/>
      <c r="AB637" s="28">
        <v>193</v>
      </c>
      <c r="AC637" s="1"/>
      <c r="AD637" s="35">
        <f t="shared" ref="AD637:AJ637" si="1696">(V637/SUM($V637:$AB637))*100</f>
        <v>19.188950925653835</v>
      </c>
      <c r="AE637" s="35">
        <f t="shared" si="1696"/>
        <v>13.899500440787541</v>
      </c>
      <c r="AF637" s="35">
        <f t="shared" si="1696"/>
        <v>61.240082280340879</v>
      </c>
      <c r="AG637" s="35">
        <f t="shared" si="1696"/>
        <v>0</v>
      </c>
      <c r="AH637" s="35">
        <f t="shared" si="1696"/>
        <v>0</v>
      </c>
      <c r="AI637" s="35">
        <f t="shared" si="1696"/>
        <v>0</v>
      </c>
      <c r="AJ637" s="35">
        <f t="shared" si="1696"/>
        <v>5.6714663532177489</v>
      </c>
      <c r="AK637" s="1"/>
      <c r="AL637" s="43">
        <f t="shared" ref="AL637:AR637" si="1697">AD637-BE637</f>
        <v>-2.6823479294586789</v>
      </c>
      <c r="AM637" s="44">
        <f t="shared" si="1697"/>
        <v>-3.1948540795440827</v>
      </c>
      <c r="AN637" s="45">
        <f t="shared" si="1697"/>
        <v>20.576837116503533</v>
      </c>
      <c r="AO637" s="46">
        <f t="shared" si="1697"/>
        <v>-16.975917883932095</v>
      </c>
      <c r="AP637" s="47">
        <f t="shared" si="1697"/>
        <v>0</v>
      </c>
      <c r="AQ637" s="48">
        <f t="shared" si="1697"/>
        <v>0</v>
      </c>
      <c r="AR637" s="48">
        <f t="shared" si="1697"/>
        <v>2.2762827764313296</v>
      </c>
      <c r="AS637" s="1"/>
      <c r="AT637" s="35">
        <f t="shared" si="1655"/>
        <v>8.9472445935224272</v>
      </c>
      <c r="AU637" s="35"/>
      <c r="AV637" s="1"/>
      <c r="AW637" s="36">
        <v>554</v>
      </c>
      <c r="AX637" s="36">
        <v>433</v>
      </c>
      <c r="AY637" s="36">
        <v>1030</v>
      </c>
      <c r="AZ637" s="36">
        <v>430</v>
      </c>
      <c r="BA637" s="36">
        <v>0</v>
      </c>
      <c r="BB637" s="36">
        <v>0</v>
      </c>
      <c r="BC637" s="36">
        <v>86</v>
      </c>
      <c r="BD637" s="1"/>
      <c r="BE637" s="35">
        <f t="shared" ref="BE637:BK637" si="1698">(AW637/SUM($AW637:$BC637))*100</f>
        <v>21.871298855112514</v>
      </c>
      <c r="BF637" s="35">
        <f t="shared" si="1698"/>
        <v>17.094354520331624</v>
      </c>
      <c r="BG637" s="35">
        <f t="shared" si="1698"/>
        <v>40.663245163837345</v>
      </c>
      <c r="BH637" s="35">
        <f t="shared" si="1698"/>
        <v>16.975917883932095</v>
      </c>
      <c r="BI637" s="35">
        <f t="shared" si="1698"/>
        <v>0</v>
      </c>
      <c r="BJ637" s="35">
        <f t="shared" si="1698"/>
        <v>0</v>
      </c>
      <c r="BK637" s="35">
        <f t="shared" si="1698"/>
        <v>3.3951835767864194</v>
      </c>
      <c r="BL637" s="1"/>
    </row>
    <row r="638" spans="1:64" ht="13">
      <c r="A638" s="28" t="s">
        <v>383</v>
      </c>
      <c r="B638" s="62" t="str">
        <f>INDEX([1]Sheet2!$B:$B,MATCH(C638,[1]Sheet2!$A:$A,0))</f>
        <v>E05000415</v>
      </c>
      <c r="C638" s="28" t="s">
        <v>805</v>
      </c>
      <c r="D638" s="29"/>
      <c r="E638" s="55">
        <v>3</v>
      </c>
      <c r="F638" s="31">
        <v>2</v>
      </c>
      <c r="G638" s="38"/>
      <c r="H638" s="31">
        <v>1</v>
      </c>
      <c r="I638" s="38"/>
      <c r="J638" s="32"/>
      <c r="K638" s="32"/>
      <c r="L638" s="32"/>
      <c r="M638" s="10"/>
      <c r="N638" s="31">
        <v>3</v>
      </c>
      <c r="O638" s="38"/>
      <c r="P638" s="32"/>
      <c r="Q638" s="32"/>
      <c r="R638" s="32"/>
      <c r="S638" s="32"/>
      <c r="T638" s="32"/>
      <c r="U638" s="1"/>
      <c r="V638" s="28">
        <v>1587</v>
      </c>
      <c r="W638" s="28">
        <v>328</v>
      </c>
      <c r="X638" s="28">
        <v>1480</v>
      </c>
      <c r="Y638" s="33"/>
      <c r="Z638" s="28">
        <v>366</v>
      </c>
      <c r="AA638" s="34"/>
      <c r="AB638" s="34"/>
      <c r="AC638" s="1"/>
      <c r="AD638" s="35">
        <f t="shared" ref="AD638:AJ638" si="1699">(V638/SUM($V638:$AB638))*100</f>
        <v>42.196224408402024</v>
      </c>
      <c r="AE638" s="35">
        <f t="shared" si="1699"/>
        <v>8.7210848178675882</v>
      </c>
      <c r="AF638" s="35">
        <f t="shared" si="1699"/>
        <v>39.351236373304971</v>
      </c>
      <c r="AG638" s="35">
        <f t="shared" si="1699"/>
        <v>0</v>
      </c>
      <c r="AH638" s="35">
        <f t="shared" si="1699"/>
        <v>9.7314544004254184</v>
      </c>
      <c r="AI638" s="35">
        <f t="shared" si="1699"/>
        <v>0</v>
      </c>
      <c r="AJ638" s="35">
        <f t="shared" si="1699"/>
        <v>0</v>
      </c>
      <c r="AK638" s="1"/>
      <c r="AL638" s="43">
        <f t="shared" ref="AL638:AR638" si="1700">AD638-BE638</f>
        <v>1.290583123302099</v>
      </c>
      <c r="AM638" s="44">
        <f t="shared" si="1700"/>
        <v>-5.470668281044631</v>
      </c>
      <c r="AN638" s="45">
        <f t="shared" si="1700"/>
        <v>21.617869310314838</v>
      </c>
      <c r="AO638" s="46">
        <f t="shared" si="1700"/>
        <v>-11.257272957247661</v>
      </c>
      <c r="AP638" s="47">
        <f t="shared" si="1700"/>
        <v>-6.1805111953246445</v>
      </c>
      <c r="AQ638" s="48">
        <f t="shared" si="1700"/>
        <v>0</v>
      </c>
      <c r="AR638" s="48">
        <f t="shared" si="1700"/>
        <v>0</v>
      </c>
      <c r="AS638" s="1"/>
      <c r="AT638" s="35">
        <f t="shared" si="1655"/>
        <v>11.454226216808468</v>
      </c>
      <c r="AU638" s="35"/>
      <c r="AV638" s="1"/>
      <c r="AW638" s="36">
        <v>1617</v>
      </c>
      <c r="AX638" s="36">
        <v>561</v>
      </c>
      <c r="AY638" s="36">
        <v>701</v>
      </c>
      <c r="AZ638" s="36">
        <v>445</v>
      </c>
      <c r="BA638" s="36">
        <v>629</v>
      </c>
      <c r="BB638" s="36">
        <v>0</v>
      </c>
      <c r="BC638" s="36">
        <v>0</v>
      </c>
      <c r="BD638" s="1"/>
      <c r="BE638" s="35">
        <f t="shared" ref="BE638:BK638" si="1701">(AW638/SUM($AW638:$BC638))*100</f>
        <v>40.905641285099925</v>
      </c>
      <c r="BF638" s="35">
        <f t="shared" si="1701"/>
        <v>14.191753098912219</v>
      </c>
      <c r="BG638" s="35">
        <f t="shared" si="1701"/>
        <v>17.733367062990133</v>
      </c>
      <c r="BH638" s="35">
        <f t="shared" si="1701"/>
        <v>11.257272957247661</v>
      </c>
      <c r="BI638" s="35">
        <f t="shared" si="1701"/>
        <v>15.911965595750063</v>
      </c>
      <c r="BJ638" s="35">
        <f t="shared" si="1701"/>
        <v>0</v>
      </c>
      <c r="BK638" s="35">
        <f t="shared" si="1701"/>
        <v>0</v>
      </c>
      <c r="BL638" s="1"/>
    </row>
    <row r="639" spans="1:64" ht="13">
      <c r="A639" s="28" t="s">
        <v>388</v>
      </c>
      <c r="B639" s="62" t="str">
        <f>INDEX([1]Sheet2!$B:$B,MATCH(C639,[1]Sheet2!$A:$A,0))</f>
        <v>E05001432</v>
      </c>
      <c r="C639" s="28" t="s">
        <v>806</v>
      </c>
      <c r="D639" s="29"/>
      <c r="E639" s="55">
        <v>3</v>
      </c>
      <c r="F639" s="32"/>
      <c r="G639" s="31">
        <v>3</v>
      </c>
      <c r="H639" s="32"/>
      <c r="I639" s="32"/>
      <c r="J639" s="32"/>
      <c r="K639" s="32"/>
      <c r="L639" s="32"/>
      <c r="M639" s="10"/>
      <c r="N639" s="32"/>
      <c r="O639" s="32"/>
      <c r="P639" s="32"/>
      <c r="Q639" s="32"/>
      <c r="R639" s="32"/>
      <c r="S639" s="32"/>
      <c r="T639" s="32"/>
      <c r="U639" s="1"/>
      <c r="V639" s="28">
        <v>645</v>
      </c>
      <c r="W639" s="28">
        <v>3977</v>
      </c>
      <c r="X639" s="28">
        <v>445</v>
      </c>
      <c r="Y639" s="34"/>
      <c r="Z639" s="28">
        <v>978</v>
      </c>
      <c r="AA639" s="34"/>
      <c r="AB639" s="34">
        <v>0</v>
      </c>
      <c r="AC639" s="1"/>
      <c r="AD639" s="35">
        <f t="shared" ref="AD639:AJ639" si="1702">(V639/SUM($V639:$AB639))*100</f>
        <v>10.669975186104217</v>
      </c>
      <c r="AE639" s="35">
        <f t="shared" si="1702"/>
        <v>65.789909015715466</v>
      </c>
      <c r="AF639" s="35">
        <f t="shared" si="1702"/>
        <v>7.3614557485525225</v>
      </c>
      <c r="AG639" s="35">
        <f t="shared" si="1702"/>
        <v>0</v>
      </c>
      <c r="AH639" s="35">
        <f t="shared" si="1702"/>
        <v>16.178660049627791</v>
      </c>
      <c r="AI639" s="35">
        <f t="shared" si="1702"/>
        <v>0</v>
      </c>
      <c r="AJ639" s="35">
        <f t="shared" si="1702"/>
        <v>0</v>
      </c>
      <c r="AK639" s="1"/>
      <c r="AL639" s="35"/>
      <c r="AM639" s="35"/>
      <c r="AN639" s="35"/>
      <c r="AO639" s="35"/>
      <c r="AP639" s="35"/>
      <c r="AQ639" s="35"/>
      <c r="AR639" s="35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35"/>
      <c r="BF639" s="35"/>
      <c r="BG639" s="35"/>
      <c r="BH639" s="35"/>
      <c r="BI639" s="35"/>
      <c r="BJ639" s="35"/>
      <c r="BK639" s="35"/>
      <c r="BL639" s="1"/>
    </row>
    <row r="640" spans="1:64" ht="13">
      <c r="A640" s="28" t="s">
        <v>390</v>
      </c>
      <c r="B640" s="62" t="str">
        <f>INDEX([1]Sheet2!$B:$B,MATCH(C640,[1]Sheet2!$A:$A,0))</f>
        <v>E05000437</v>
      </c>
      <c r="C640" s="28" t="s">
        <v>807</v>
      </c>
      <c r="D640" s="29"/>
      <c r="E640" s="55">
        <v>3</v>
      </c>
      <c r="F640" s="38"/>
      <c r="G640" s="31">
        <v>3</v>
      </c>
      <c r="H640" s="38"/>
      <c r="I640" s="38"/>
      <c r="J640" s="32"/>
      <c r="K640" s="32"/>
      <c r="L640" s="32"/>
      <c r="M640" s="10"/>
      <c r="N640" s="38"/>
      <c r="O640" s="31">
        <v>3</v>
      </c>
      <c r="P640" s="32"/>
      <c r="Q640" s="32"/>
      <c r="R640" s="32"/>
      <c r="S640" s="32"/>
      <c r="T640" s="32"/>
      <c r="U640" s="1"/>
      <c r="V640" s="28">
        <v>500</v>
      </c>
      <c r="W640" s="28">
        <v>1810</v>
      </c>
      <c r="X640" s="28">
        <v>246</v>
      </c>
      <c r="Y640" s="33"/>
      <c r="Z640" s="28">
        <v>401</v>
      </c>
      <c r="AA640" s="34"/>
      <c r="AB640" s="28">
        <v>151</v>
      </c>
      <c r="AC640" s="1"/>
      <c r="AD640" s="35">
        <f t="shared" ref="AD640:AJ640" si="1703">(V640/SUM($V640:$AB640))*100</f>
        <v>16.087516087516089</v>
      </c>
      <c r="AE640" s="35">
        <f t="shared" si="1703"/>
        <v>58.236808236808237</v>
      </c>
      <c r="AF640" s="35">
        <f t="shared" si="1703"/>
        <v>7.9150579150579148</v>
      </c>
      <c r="AG640" s="35">
        <f t="shared" si="1703"/>
        <v>0</v>
      </c>
      <c r="AH640" s="35">
        <f t="shared" si="1703"/>
        <v>12.902187902187903</v>
      </c>
      <c r="AI640" s="35">
        <f t="shared" si="1703"/>
        <v>0</v>
      </c>
      <c r="AJ640" s="35">
        <f t="shared" si="1703"/>
        <v>4.8584298584298589</v>
      </c>
      <c r="AK640" s="1"/>
      <c r="AL640" s="43">
        <f t="shared" ref="AL640:AR640" si="1704">AD640-BE640</f>
        <v>3.2647200055926717</v>
      </c>
      <c r="AM640" s="44">
        <f t="shared" si="1704"/>
        <v>4.2445256603760626</v>
      </c>
      <c r="AN640" s="45">
        <f t="shared" si="1704"/>
        <v>2.1566726375274907</v>
      </c>
      <c r="AO640" s="46">
        <f t="shared" si="1704"/>
        <v>0</v>
      </c>
      <c r="AP640" s="47">
        <f t="shared" si="1704"/>
        <v>3.136678849056409</v>
      </c>
      <c r="AQ640" s="48">
        <f t="shared" si="1704"/>
        <v>0</v>
      </c>
      <c r="AR640" s="48">
        <f t="shared" si="1704"/>
        <v>-12.802597152552629</v>
      </c>
      <c r="AS640" s="1"/>
      <c r="AT640" s="1"/>
      <c r="AU640" s="1"/>
      <c r="AV640" s="1"/>
      <c r="AW640" s="36">
        <v>432</v>
      </c>
      <c r="AX640" s="36">
        <v>1819</v>
      </c>
      <c r="AY640" s="36">
        <v>194</v>
      </c>
      <c r="AZ640" s="36">
        <v>0</v>
      </c>
      <c r="BA640" s="36">
        <v>329</v>
      </c>
      <c r="BB640" s="36">
        <v>0</v>
      </c>
      <c r="BC640" s="36">
        <v>595</v>
      </c>
      <c r="BD640" s="1"/>
      <c r="BE640" s="35">
        <f t="shared" ref="BE640:BK640" si="1705">(AW640/SUM($AW640:$BC640))*100</f>
        <v>12.822796081923418</v>
      </c>
      <c r="BF640" s="35">
        <f t="shared" si="1705"/>
        <v>53.992282576432174</v>
      </c>
      <c r="BG640" s="35">
        <f t="shared" si="1705"/>
        <v>5.7583852775304241</v>
      </c>
      <c r="BH640" s="35">
        <f t="shared" si="1705"/>
        <v>0</v>
      </c>
      <c r="BI640" s="35">
        <f t="shared" si="1705"/>
        <v>9.7655090531314936</v>
      </c>
      <c r="BJ640" s="35">
        <f t="shared" si="1705"/>
        <v>0</v>
      </c>
      <c r="BK640" s="35">
        <f t="shared" si="1705"/>
        <v>17.661027010982487</v>
      </c>
      <c r="BL640" s="1"/>
    </row>
    <row r="641" spans="1:64" ht="13">
      <c r="A641" s="28" t="s">
        <v>390</v>
      </c>
      <c r="B641" s="62" t="str">
        <f>INDEX([1]Sheet2!$B:$B,MATCH(C641,[1]Sheet2!$A:$A,0))</f>
        <v>E05000438</v>
      </c>
      <c r="C641" s="28" t="s">
        <v>808</v>
      </c>
      <c r="D641" s="29" t="s">
        <v>809</v>
      </c>
      <c r="E641" s="55">
        <v>3</v>
      </c>
      <c r="F641" s="38"/>
      <c r="G641" s="31">
        <v>3</v>
      </c>
      <c r="H641" s="38"/>
      <c r="I641" s="38"/>
      <c r="J641" s="32"/>
      <c r="K641" s="32"/>
      <c r="L641" s="32"/>
      <c r="M641" s="10"/>
      <c r="N641" s="38"/>
      <c r="O641" s="31">
        <v>3</v>
      </c>
      <c r="P641" s="32"/>
      <c r="Q641" s="32"/>
      <c r="R641" s="32"/>
      <c r="S641" s="32"/>
      <c r="T641" s="32"/>
      <c r="U641" s="1"/>
      <c r="V641" s="28">
        <v>884</v>
      </c>
      <c r="W641" s="28">
        <v>2069</v>
      </c>
      <c r="X641" s="28">
        <v>1117</v>
      </c>
      <c r="Y641" s="33"/>
      <c r="Z641" s="28">
        <v>862</v>
      </c>
      <c r="AA641" s="34"/>
      <c r="AB641" s="28">
        <v>0</v>
      </c>
      <c r="AC641" s="1"/>
      <c r="AD641" s="35">
        <f t="shared" ref="AD641:AJ641" si="1706">(V641/SUM($V641:$AB641))*100</f>
        <v>17.923763179237632</v>
      </c>
      <c r="AE641" s="35">
        <f t="shared" si="1706"/>
        <v>41.950527169505271</v>
      </c>
      <c r="AF641" s="35">
        <f t="shared" si="1706"/>
        <v>22.648012976480132</v>
      </c>
      <c r="AG641" s="35">
        <f t="shared" si="1706"/>
        <v>0</v>
      </c>
      <c r="AH641" s="35">
        <f t="shared" si="1706"/>
        <v>17.477696674776965</v>
      </c>
      <c r="AI641" s="35">
        <f t="shared" si="1706"/>
        <v>0</v>
      </c>
      <c r="AJ641" s="35">
        <f t="shared" si="1706"/>
        <v>0</v>
      </c>
      <c r="AK641" s="1"/>
      <c r="AL641" s="43">
        <f t="shared" ref="AL641:AR641" si="1707">AD641-BE641</f>
        <v>-4.2158124059734803</v>
      </c>
      <c r="AM641" s="44">
        <f t="shared" si="1707"/>
        <v>3.0093764366240663</v>
      </c>
      <c r="AN641" s="45">
        <f t="shared" si="1707"/>
        <v>3.0242982532248242</v>
      </c>
      <c r="AO641" s="46">
        <f t="shared" si="1707"/>
        <v>0</v>
      </c>
      <c r="AP641" s="47">
        <f t="shared" si="1707"/>
        <v>5.6203350471243727</v>
      </c>
      <c r="AQ641" s="48">
        <f t="shared" si="1707"/>
        <v>0</v>
      </c>
      <c r="AR641" s="48">
        <f t="shared" si="1707"/>
        <v>-7.4381973309997811</v>
      </c>
      <c r="AS641" s="1"/>
      <c r="AT641" s="1"/>
      <c r="AU641" s="1"/>
      <c r="AV641" s="1"/>
      <c r="AW641" s="36">
        <v>1012</v>
      </c>
      <c r="AX641" s="36">
        <v>1780</v>
      </c>
      <c r="AY641" s="36">
        <v>897</v>
      </c>
      <c r="AZ641" s="36">
        <v>0</v>
      </c>
      <c r="BA641" s="36">
        <v>542</v>
      </c>
      <c r="BB641" s="36">
        <v>0</v>
      </c>
      <c r="BC641" s="36">
        <v>340</v>
      </c>
      <c r="BD641" s="1"/>
      <c r="BE641" s="35">
        <f t="shared" ref="BE641:BK641" si="1708">(AW641/SUM($AW641:$BC641))*100</f>
        <v>22.139575585211112</v>
      </c>
      <c r="BF641" s="35">
        <f t="shared" si="1708"/>
        <v>38.941150732881205</v>
      </c>
      <c r="BG641" s="35">
        <f t="shared" si="1708"/>
        <v>19.623714723255308</v>
      </c>
      <c r="BH641" s="35">
        <f t="shared" si="1708"/>
        <v>0</v>
      </c>
      <c r="BI641" s="35">
        <f t="shared" si="1708"/>
        <v>11.857361627652592</v>
      </c>
      <c r="BJ641" s="35">
        <f t="shared" si="1708"/>
        <v>0</v>
      </c>
      <c r="BK641" s="35">
        <f t="shared" si="1708"/>
        <v>7.4381973309997811</v>
      </c>
      <c r="BL641" s="1"/>
    </row>
    <row r="642" spans="1:64" ht="13">
      <c r="A642" s="28" t="s">
        <v>390</v>
      </c>
      <c r="B642" s="62" t="str">
        <f>INDEX([1]Sheet2!$B:$B,MATCH(C642,[1]Sheet2!$A:$A,0))</f>
        <v>E05000439</v>
      </c>
      <c r="C642" s="28" t="s">
        <v>810</v>
      </c>
      <c r="D642" s="29"/>
      <c r="E642" s="55">
        <v>3</v>
      </c>
      <c r="F642" s="38"/>
      <c r="G642" s="31">
        <v>3</v>
      </c>
      <c r="H642" s="38"/>
      <c r="I642" s="38"/>
      <c r="J642" s="32"/>
      <c r="K642" s="32"/>
      <c r="L642" s="32"/>
      <c r="M642" s="10"/>
      <c r="N642" s="38"/>
      <c r="O642" s="31">
        <v>2</v>
      </c>
      <c r="P642" s="32"/>
      <c r="Q642" s="32"/>
      <c r="R642" s="31">
        <v>1</v>
      </c>
      <c r="S642" s="32"/>
      <c r="T642" s="32"/>
      <c r="U642" s="1"/>
      <c r="V642" s="28">
        <v>318</v>
      </c>
      <c r="W642" s="28">
        <v>2606</v>
      </c>
      <c r="X642" s="28">
        <v>322</v>
      </c>
      <c r="Y642" s="33"/>
      <c r="Z642" s="28">
        <v>1457</v>
      </c>
      <c r="AA642" s="34"/>
      <c r="AB642" s="28">
        <v>616</v>
      </c>
      <c r="AC642" s="1"/>
      <c r="AD642" s="35">
        <f t="shared" ref="AD642:AJ642" si="1709">(V642/SUM($V642:$AB642))*100</f>
        <v>5.9785673998871971</v>
      </c>
      <c r="AE642" s="35">
        <f t="shared" si="1709"/>
        <v>48.994171836811432</v>
      </c>
      <c r="AF642" s="35">
        <f t="shared" si="1709"/>
        <v>6.0537695055461551</v>
      </c>
      <c r="AG642" s="35">
        <f t="shared" si="1709"/>
        <v>0</v>
      </c>
      <c r="AH642" s="35">
        <f t="shared" si="1709"/>
        <v>27.392366986275619</v>
      </c>
      <c r="AI642" s="35">
        <f t="shared" si="1709"/>
        <v>0</v>
      </c>
      <c r="AJ642" s="35">
        <f t="shared" si="1709"/>
        <v>11.581124271479601</v>
      </c>
      <c r="AK642" s="1"/>
      <c r="AL642" s="43">
        <f t="shared" ref="AL642:AR642" si="1710">AD642-BE642</f>
        <v>-1.2808585989873107</v>
      </c>
      <c r="AM642" s="44">
        <f t="shared" si="1710"/>
        <v>10.50233165673265</v>
      </c>
      <c r="AN642" s="45">
        <f t="shared" si="1710"/>
        <v>0.82022983193895183</v>
      </c>
      <c r="AO642" s="46">
        <f t="shared" si="1710"/>
        <v>-4.8771337460138815</v>
      </c>
      <c r="AP642" s="47">
        <f t="shared" si="1710"/>
        <v>-0.65115205330419812</v>
      </c>
      <c r="AQ642" s="48">
        <f t="shared" si="1710"/>
        <v>0</v>
      </c>
      <c r="AR642" s="48">
        <f t="shared" si="1710"/>
        <v>-4.5134170903662056</v>
      </c>
      <c r="AS642" s="1"/>
      <c r="AT642" s="1"/>
      <c r="AU642" s="1"/>
      <c r="AV642" s="1"/>
      <c r="AW642" s="36">
        <v>387</v>
      </c>
      <c r="AX642" s="36">
        <v>2052</v>
      </c>
      <c r="AY642" s="36">
        <v>279</v>
      </c>
      <c r="AZ642" s="36">
        <v>260</v>
      </c>
      <c r="BA642" s="36">
        <v>1495</v>
      </c>
      <c r="BB642" s="36">
        <v>0</v>
      </c>
      <c r="BC642" s="36">
        <v>858</v>
      </c>
      <c r="BD642" s="1"/>
      <c r="BE642" s="35">
        <f t="shared" ref="BE642:BK642" si="1711">(AW642/SUM($AW642:$BC642))*100</f>
        <v>7.2594259988745078</v>
      </c>
      <c r="BF642" s="35">
        <f t="shared" si="1711"/>
        <v>38.491840180078782</v>
      </c>
      <c r="BG642" s="35">
        <f t="shared" si="1711"/>
        <v>5.2335396736072033</v>
      </c>
      <c r="BH642" s="35">
        <f t="shared" si="1711"/>
        <v>4.8771337460138815</v>
      </c>
      <c r="BI642" s="35">
        <f t="shared" si="1711"/>
        <v>28.043519039579817</v>
      </c>
      <c r="BJ642" s="35">
        <f t="shared" si="1711"/>
        <v>0</v>
      </c>
      <c r="BK642" s="35">
        <f t="shared" si="1711"/>
        <v>16.094541361845806</v>
      </c>
      <c r="BL642" s="1"/>
    </row>
    <row r="643" spans="1:64" ht="13">
      <c r="A643" s="28" t="s">
        <v>390</v>
      </c>
      <c r="B643" s="62" t="str">
        <f>INDEX([1]Sheet2!$B:$B,MATCH(C643,[1]Sheet2!$A:$A,0))</f>
        <v>E05000440</v>
      </c>
      <c r="C643" s="28" t="s">
        <v>811</v>
      </c>
      <c r="D643" s="29" t="s">
        <v>809</v>
      </c>
      <c r="E643" s="55">
        <v>3</v>
      </c>
      <c r="F643" s="38"/>
      <c r="G643" s="31">
        <v>3</v>
      </c>
      <c r="H643" s="38"/>
      <c r="I643" s="38"/>
      <c r="J643" s="32"/>
      <c r="K643" s="32"/>
      <c r="L643" s="32"/>
      <c r="M643" s="10"/>
      <c r="N643" s="38"/>
      <c r="O643" s="31">
        <v>3</v>
      </c>
      <c r="P643" s="32"/>
      <c r="Q643" s="32"/>
      <c r="R643" s="32"/>
      <c r="S643" s="32"/>
      <c r="T643" s="32"/>
      <c r="U643" s="1"/>
      <c r="V643" s="28">
        <v>638</v>
      </c>
      <c r="W643" s="28">
        <v>2548</v>
      </c>
      <c r="X643" s="28">
        <v>526</v>
      </c>
      <c r="Y643" s="33"/>
      <c r="Z643" s="28">
        <v>906</v>
      </c>
      <c r="AA643" s="34"/>
      <c r="AB643" s="28">
        <v>0</v>
      </c>
      <c r="AC643" s="1"/>
      <c r="AD643" s="35">
        <f t="shared" ref="AD643:AJ643" si="1712">(V643/SUM($V643:$AB643))*100</f>
        <v>13.815504547423126</v>
      </c>
      <c r="AE643" s="35">
        <f t="shared" si="1712"/>
        <v>55.175400606323088</v>
      </c>
      <c r="AF643" s="35">
        <f t="shared" si="1712"/>
        <v>11.390212213079256</v>
      </c>
      <c r="AG643" s="35">
        <f t="shared" si="1712"/>
        <v>0</v>
      </c>
      <c r="AH643" s="35">
        <f t="shared" si="1712"/>
        <v>19.618882633174533</v>
      </c>
      <c r="AI643" s="35">
        <f t="shared" si="1712"/>
        <v>0</v>
      </c>
      <c r="AJ643" s="35">
        <f t="shared" si="1712"/>
        <v>0</v>
      </c>
      <c r="AK643" s="1"/>
      <c r="AL643" s="43">
        <f t="shared" ref="AL643:AR643" si="1713">AD643-BE643</f>
        <v>0.43139138093781781</v>
      </c>
      <c r="AM643" s="44">
        <f t="shared" si="1713"/>
        <v>7.7978162755287457</v>
      </c>
      <c r="AN643" s="45">
        <f t="shared" si="1713"/>
        <v>6.8853155863110294</v>
      </c>
      <c r="AO643" s="46">
        <f t="shared" si="1713"/>
        <v>0</v>
      </c>
      <c r="AP643" s="47">
        <f t="shared" si="1713"/>
        <v>7.6928761043388416</v>
      </c>
      <c r="AQ643" s="48">
        <f t="shared" si="1713"/>
        <v>0</v>
      </c>
      <c r="AR643" s="48">
        <f t="shared" si="1713"/>
        <v>-22.80739934711643</v>
      </c>
      <c r="AS643" s="1"/>
      <c r="AT643" s="1"/>
      <c r="AU643" s="1"/>
      <c r="AV643" s="1"/>
      <c r="AW643" s="36">
        <v>615</v>
      </c>
      <c r="AX643" s="36">
        <v>2177</v>
      </c>
      <c r="AY643" s="36">
        <v>207</v>
      </c>
      <c r="AZ643" s="36">
        <v>0</v>
      </c>
      <c r="BA643" s="36">
        <v>548</v>
      </c>
      <c r="BB643" s="36">
        <v>0</v>
      </c>
      <c r="BC643" s="36">
        <v>1048</v>
      </c>
      <c r="BD643" s="1"/>
      <c r="BE643" s="35">
        <f t="shared" ref="BE643:BK643" si="1714">(AW643/SUM($AW643:$BC643))*100</f>
        <v>13.384113166485308</v>
      </c>
      <c r="BF643" s="35">
        <f t="shared" si="1714"/>
        <v>47.377584330794342</v>
      </c>
      <c r="BG643" s="35">
        <f t="shared" si="1714"/>
        <v>4.5048966267682262</v>
      </c>
      <c r="BH643" s="35">
        <f t="shared" si="1714"/>
        <v>0</v>
      </c>
      <c r="BI643" s="35">
        <f t="shared" si="1714"/>
        <v>11.926006528835691</v>
      </c>
      <c r="BJ643" s="35">
        <f t="shared" si="1714"/>
        <v>0</v>
      </c>
      <c r="BK643" s="35">
        <f t="shared" si="1714"/>
        <v>22.80739934711643</v>
      </c>
      <c r="BL643" s="1"/>
    </row>
    <row r="644" spans="1:64" ht="13">
      <c r="A644" s="28" t="s">
        <v>390</v>
      </c>
      <c r="B644" s="62" t="str">
        <f>INDEX([1]Sheet2!$B:$B,MATCH(C644,[1]Sheet2!$A:$A,0))</f>
        <v>E05000441</v>
      </c>
      <c r="C644" s="28" t="s">
        <v>812</v>
      </c>
      <c r="D644" s="29"/>
      <c r="E644" s="55">
        <v>3</v>
      </c>
      <c r="F644" s="38"/>
      <c r="G644" s="31">
        <v>3</v>
      </c>
      <c r="H644" s="38"/>
      <c r="I644" s="38"/>
      <c r="J644" s="32"/>
      <c r="K644" s="32"/>
      <c r="L644" s="32"/>
      <c r="M644" s="10"/>
      <c r="N644" s="38"/>
      <c r="O644" s="31">
        <v>3</v>
      </c>
      <c r="P644" s="32"/>
      <c r="Q644" s="32"/>
      <c r="R644" s="32"/>
      <c r="S644" s="32"/>
      <c r="T644" s="32"/>
      <c r="U644" s="1"/>
      <c r="V644" s="28">
        <v>466</v>
      </c>
      <c r="W644" s="28">
        <v>2445</v>
      </c>
      <c r="X644" s="28">
        <v>613</v>
      </c>
      <c r="Y644" s="33"/>
      <c r="Z644" s="28">
        <v>916</v>
      </c>
      <c r="AA644" s="34"/>
      <c r="AB644" s="28">
        <v>0</v>
      </c>
      <c r="AC644" s="1"/>
      <c r="AD644" s="35">
        <f t="shared" ref="AD644:AJ644" si="1715">(V644/SUM($V644:$AB644))*100</f>
        <v>10.495495495495495</v>
      </c>
      <c r="AE644" s="35">
        <f t="shared" si="1715"/>
        <v>55.067567567567565</v>
      </c>
      <c r="AF644" s="35">
        <f t="shared" si="1715"/>
        <v>13.806306306306308</v>
      </c>
      <c r="AG644" s="35">
        <f t="shared" si="1715"/>
        <v>0</v>
      </c>
      <c r="AH644" s="35">
        <f t="shared" si="1715"/>
        <v>20.63063063063063</v>
      </c>
      <c r="AI644" s="35">
        <f t="shared" si="1715"/>
        <v>0</v>
      </c>
      <c r="AJ644" s="35">
        <f t="shared" si="1715"/>
        <v>0</v>
      </c>
      <c r="AK644" s="1"/>
      <c r="AL644" s="43">
        <f t="shared" ref="AL644:AR644" si="1716">AD644-BE644</f>
        <v>0.15280350540466081</v>
      </c>
      <c r="AM644" s="44">
        <f t="shared" si="1716"/>
        <v>12.602662530408189</v>
      </c>
      <c r="AN644" s="45">
        <f t="shared" si="1716"/>
        <v>6.6634491634491653</v>
      </c>
      <c r="AO644" s="46">
        <f t="shared" si="1716"/>
        <v>-6.8125516102394714</v>
      </c>
      <c r="AP644" s="47">
        <f t="shared" si="1716"/>
        <v>1.0600278230336038</v>
      </c>
      <c r="AQ644" s="48">
        <f t="shared" si="1716"/>
        <v>0</v>
      </c>
      <c r="AR644" s="48">
        <f t="shared" si="1716"/>
        <v>-13.666391412056154</v>
      </c>
      <c r="AS644" s="1"/>
      <c r="AT644" s="1"/>
      <c r="AU644" s="1"/>
      <c r="AV644" s="1"/>
      <c r="AW644" s="36">
        <v>501</v>
      </c>
      <c r="AX644" s="36">
        <v>2057</v>
      </c>
      <c r="AY644" s="36">
        <v>346</v>
      </c>
      <c r="AZ644" s="36">
        <v>330</v>
      </c>
      <c r="BA644" s="36">
        <v>948</v>
      </c>
      <c r="BB644" s="36">
        <v>0</v>
      </c>
      <c r="BC644" s="36">
        <v>662</v>
      </c>
      <c r="BD644" s="1"/>
      <c r="BE644" s="35">
        <f t="shared" ref="BE644:BK644" si="1717">(AW644/SUM($AW644:$BC644))*100</f>
        <v>10.342691990090835</v>
      </c>
      <c r="BF644" s="35">
        <f t="shared" si="1717"/>
        <v>42.464905037159376</v>
      </c>
      <c r="BG644" s="35">
        <f t="shared" si="1717"/>
        <v>7.1428571428571423</v>
      </c>
      <c r="BH644" s="35">
        <f t="shared" si="1717"/>
        <v>6.8125516102394714</v>
      </c>
      <c r="BI644" s="35">
        <f t="shared" si="1717"/>
        <v>19.570602807597027</v>
      </c>
      <c r="BJ644" s="35">
        <f t="shared" si="1717"/>
        <v>0</v>
      </c>
      <c r="BK644" s="35">
        <f t="shared" si="1717"/>
        <v>13.666391412056154</v>
      </c>
      <c r="BL644" s="1"/>
    </row>
    <row r="645" spans="1:64" ht="13">
      <c r="A645" s="28" t="s">
        <v>390</v>
      </c>
      <c r="B645" s="62" t="str">
        <f>INDEX([1]Sheet2!$B:$B,MATCH(C645,[1]Sheet2!$A:$A,0))</f>
        <v>E05000442</v>
      </c>
      <c r="C645" s="28" t="s">
        <v>813</v>
      </c>
      <c r="D645" s="29" t="s">
        <v>809</v>
      </c>
      <c r="E645" s="55">
        <v>3</v>
      </c>
      <c r="F645" s="38"/>
      <c r="G645" s="31">
        <v>3</v>
      </c>
      <c r="H645" s="38"/>
      <c r="I645" s="38"/>
      <c r="J645" s="32"/>
      <c r="K645" s="32"/>
      <c r="L645" s="32"/>
      <c r="M645" s="10"/>
      <c r="N645" s="38"/>
      <c r="O645" s="31">
        <v>3</v>
      </c>
      <c r="P645" s="32"/>
      <c r="Q645" s="32"/>
      <c r="R645" s="32"/>
      <c r="S645" s="32"/>
      <c r="T645" s="32"/>
      <c r="U645" s="1"/>
      <c r="V645" s="28">
        <v>544</v>
      </c>
      <c r="W645" s="28">
        <v>1838</v>
      </c>
      <c r="X645" s="28">
        <v>350</v>
      </c>
      <c r="Y645" s="28">
        <v>180</v>
      </c>
      <c r="Z645" s="33"/>
      <c r="AA645" s="34"/>
      <c r="AB645" s="28">
        <v>184</v>
      </c>
      <c r="AC645" s="1"/>
      <c r="AD645" s="35">
        <f t="shared" ref="AD645:AJ645" si="1718">(V645/SUM($V645:$AB645))*100</f>
        <v>17.571059431524546</v>
      </c>
      <c r="AE645" s="35">
        <f t="shared" si="1718"/>
        <v>59.366925064599485</v>
      </c>
      <c r="AF645" s="35">
        <f t="shared" si="1718"/>
        <v>11.304909560723514</v>
      </c>
      <c r="AG645" s="35">
        <f t="shared" si="1718"/>
        <v>5.8139534883720927</v>
      </c>
      <c r="AH645" s="35">
        <f t="shared" si="1718"/>
        <v>0</v>
      </c>
      <c r="AI645" s="35">
        <f t="shared" si="1718"/>
        <v>0</v>
      </c>
      <c r="AJ645" s="35">
        <f t="shared" si="1718"/>
        <v>5.9431524547803614</v>
      </c>
      <c r="AK645" s="1"/>
      <c r="AL645" s="43">
        <f t="shared" ref="AL645:AR645" si="1719">AD645-BE645</f>
        <v>9.1256713683020863</v>
      </c>
      <c r="AM645" s="44">
        <f t="shared" si="1719"/>
        <v>27.142343795432225</v>
      </c>
      <c r="AN645" s="45">
        <f t="shared" si="1719"/>
        <v>-11.459893458856575</v>
      </c>
      <c r="AO645" s="46">
        <f t="shared" si="1719"/>
        <v>-14.308716952769686</v>
      </c>
      <c r="AP645" s="47">
        <f t="shared" si="1719"/>
        <v>-6.4637886293937257</v>
      </c>
      <c r="AQ645" s="48">
        <f t="shared" si="1719"/>
        <v>-2.689313517338995</v>
      </c>
      <c r="AR645" s="48">
        <f t="shared" si="1719"/>
        <v>-1.3463026053753362</v>
      </c>
      <c r="AS645" s="1"/>
      <c r="AT645" s="1"/>
      <c r="AU645" s="1"/>
      <c r="AV645" s="1"/>
      <c r="AW645" s="36">
        <v>358</v>
      </c>
      <c r="AX645" s="36">
        <v>1366</v>
      </c>
      <c r="AY645" s="36">
        <v>965</v>
      </c>
      <c r="AZ645" s="36">
        <v>853</v>
      </c>
      <c r="BA645" s="36">
        <v>274</v>
      </c>
      <c r="BB645" s="36">
        <v>114</v>
      </c>
      <c r="BC645" s="36">
        <v>309</v>
      </c>
      <c r="BD645" s="1"/>
      <c r="BE645" s="35">
        <f t="shared" ref="BE645:BK645" si="1720">(AW645/SUM($AW645:$BC645))*100</f>
        <v>8.4453880632224596</v>
      </c>
      <c r="BF645" s="35">
        <f t="shared" si="1720"/>
        <v>32.22458126916726</v>
      </c>
      <c r="BG645" s="35">
        <f t="shared" si="1720"/>
        <v>22.764803019580089</v>
      </c>
      <c r="BH645" s="35">
        <f t="shared" si="1720"/>
        <v>20.122670441141778</v>
      </c>
      <c r="BI645" s="35">
        <f t="shared" si="1720"/>
        <v>6.4637886293937257</v>
      </c>
      <c r="BJ645" s="35">
        <f t="shared" si="1720"/>
        <v>2.689313517338995</v>
      </c>
      <c r="BK645" s="35">
        <f t="shared" si="1720"/>
        <v>7.2894550601556976</v>
      </c>
      <c r="BL645" s="1"/>
    </row>
    <row r="646" spans="1:64" ht="13">
      <c r="A646" s="28" t="s">
        <v>390</v>
      </c>
      <c r="B646" s="62" t="str">
        <f>INDEX([1]Sheet2!$B:$B,MATCH(C646,[1]Sheet2!$A:$A,0))</f>
        <v>E05000443</v>
      </c>
      <c r="C646" s="28" t="s">
        <v>814</v>
      </c>
      <c r="D646" s="29"/>
      <c r="E646" s="55">
        <v>3</v>
      </c>
      <c r="F646" s="38"/>
      <c r="G646" s="31">
        <v>3</v>
      </c>
      <c r="H646" s="38"/>
      <c r="I646" s="38"/>
      <c r="J646" s="32"/>
      <c r="K646" s="32"/>
      <c r="L646" s="32"/>
      <c r="M646" s="10"/>
      <c r="N646" s="38"/>
      <c r="O646" s="31">
        <v>3</v>
      </c>
      <c r="P646" s="32"/>
      <c r="Q646" s="32"/>
      <c r="R646" s="32"/>
      <c r="S646" s="32"/>
      <c r="T646" s="32"/>
      <c r="U646" s="1"/>
      <c r="V646" s="28">
        <v>375</v>
      </c>
      <c r="W646" s="28">
        <v>2278</v>
      </c>
      <c r="X646" s="28">
        <v>406</v>
      </c>
      <c r="Y646" s="33"/>
      <c r="Z646" s="28">
        <v>680</v>
      </c>
      <c r="AA646" s="34"/>
      <c r="AB646" s="28">
        <v>53</v>
      </c>
      <c r="AC646" s="1"/>
      <c r="AD646" s="35">
        <f t="shared" ref="AD646:AJ646" si="1721">(V646/SUM($V646:$AB646))*100</f>
        <v>9.8892405063291147</v>
      </c>
      <c r="AE646" s="35">
        <f t="shared" si="1721"/>
        <v>60.073839662447256</v>
      </c>
      <c r="AF646" s="35">
        <f t="shared" si="1721"/>
        <v>10.706751054852321</v>
      </c>
      <c r="AG646" s="35">
        <f t="shared" si="1721"/>
        <v>0</v>
      </c>
      <c r="AH646" s="35">
        <f t="shared" si="1721"/>
        <v>17.932489451476794</v>
      </c>
      <c r="AI646" s="35">
        <f t="shared" si="1721"/>
        <v>0</v>
      </c>
      <c r="AJ646" s="35">
        <f t="shared" si="1721"/>
        <v>1.3976793248945147</v>
      </c>
      <c r="AK646" s="1"/>
      <c r="AL646" s="43">
        <f t="shared" ref="AL646:AR646" si="1722">AD646-BE646</f>
        <v>9.8892405063291147</v>
      </c>
      <c r="AM646" s="44">
        <f t="shared" si="1722"/>
        <v>6.6260412686505248</v>
      </c>
      <c r="AN646" s="45">
        <f t="shared" si="1722"/>
        <v>1.7618604428334894</v>
      </c>
      <c r="AO646" s="46">
        <f t="shared" si="1722"/>
        <v>0</v>
      </c>
      <c r="AP646" s="47">
        <f t="shared" si="1722"/>
        <v>2.81202420639233</v>
      </c>
      <c r="AQ646" s="48">
        <f t="shared" si="1722"/>
        <v>0</v>
      </c>
      <c r="AR646" s="48">
        <f t="shared" si="1722"/>
        <v>-21.089166424205459</v>
      </c>
      <c r="AS646" s="1"/>
      <c r="AT646" s="1"/>
      <c r="AU646" s="1"/>
      <c r="AV646" s="1"/>
      <c r="AW646" s="36">
        <v>0</v>
      </c>
      <c r="AX646" s="36">
        <v>1930</v>
      </c>
      <c r="AY646" s="36">
        <v>323</v>
      </c>
      <c r="AZ646" s="36">
        <v>0</v>
      </c>
      <c r="BA646" s="36">
        <v>546</v>
      </c>
      <c r="BB646" s="36">
        <v>0</v>
      </c>
      <c r="BC646" s="36">
        <v>812</v>
      </c>
      <c r="BD646" s="1"/>
      <c r="BE646" s="35">
        <f t="shared" ref="BE646:BK646" si="1723">(AW646/SUM($AW646:$BC646))*100</f>
        <v>0</v>
      </c>
      <c r="BF646" s="35">
        <f t="shared" si="1723"/>
        <v>53.447798393796731</v>
      </c>
      <c r="BG646" s="35">
        <f t="shared" si="1723"/>
        <v>8.9448906120188312</v>
      </c>
      <c r="BH646" s="35">
        <f t="shared" si="1723"/>
        <v>0</v>
      </c>
      <c r="BI646" s="35">
        <f t="shared" si="1723"/>
        <v>15.120465245084464</v>
      </c>
      <c r="BJ646" s="35">
        <f t="shared" si="1723"/>
        <v>0</v>
      </c>
      <c r="BK646" s="35">
        <f t="shared" si="1723"/>
        <v>22.486845749099974</v>
      </c>
      <c r="BL646" s="1"/>
    </row>
    <row r="647" spans="1:64" ht="13">
      <c r="A647" s="28" t="s">
        <v>390</v>
      </c>
      <c r="B647" s="62" t="str">
        <f>INDEX([1]Sheet2!$B:$B,MATCH(C647,[1]Sheet2!$A:$A,0))</f>
        <v>E05000444</v>
      </c>
      <c r="C647" s="28" t="s">
        <v>815</v>
      </c>
      <c r="D647" s="29"/>
      <c r="E647" s="55">
        <v>3</v>
      </c>
      <c r="F647" s="38"/>
      <c r="G647" s="31">
        <v>3</v>
      </c>
      <c r="H647" s="38"/>
      <c r="I647" s="38"/>
      <c r="J647" s="32"/>
      <c r="K647" s="32"/>
      <c r="L647" s="32"/>
      <c r="M647" s="10"/>
      <c r="N647" s="38"/>
      <c r="O647" s="31">
        <v>3</v>
      </c>
      <c r="P647" s="32"/>
      <c r="Q647" s="32"/>
      <c r="R647" s="32"/>
      <c r="S647" s="32"/>
      <c r="T647" s="32"/>
      <c r="U647" s="1"/>
      <c r="V647" s="28">
        <v>569</v>
      </c>
      <c r="W647" s="28">
        <v>2308</v>
      </c>
      <c r="X647" s="28">
        <v>923</v>
      </c>
      <c r="Y647" s="33"/>
      <c r="Z647" s="28">
        <v>604</v>
      </c>
      <c r="AA647" s="34"/>
      <c r="AB647" s="28">
        <v>0</v>
      </c>
      <c r="AC647" s="1"/>
      <c r="AD647" s="35">
        <f t="shared" ref="AD647:AJ647" si="1724">(V647/SUM($V647:$AB647))*100</f>
        <v>12.920072661217075</v>
      </c>
      <c r="AE647" s="35">
        <f t="shared" si="1724"/>
        <v>52.406902815622161</v>
      </c>
      <c r="AF647" s="35">
        <f t="shared" si="1724"/>
        <v>20.958219800181656</v>
      </c>
      <c r="AG647" s="35">
        <f t="shared" si="1724"/>
        <v>0</v>
      </c>
      <c r="AH647" s="35">
        <f t="shared" si="1724"/>
        <v>13.71480472297911</v>
      </c>
      <c r="AI647" s="35">
        <f t="shared" si="1724"/>
        <v>0</v>
      </c>
      <c r="AJ647" s="35">
        <f t="shared" si="1724"/>
        <v>0</v>
      </c>
      <c r="AK647" s="1"/>
      <c r="AL647" s="43">
        <f t="shared" ref="AL647:AR647" si="1725">AD647-BE647</f>
        <v>1.8956132496608902</v>
      </c>
      <c r="AM647" s="44">
        <f t="shared" si="1725"/>
        <v>14.920195974076606</v>
      </c>
      <c r="AN647" s="45">
        <f t="shared" si="1725"/>
        <v>-1.9414611640154398</v>
      </c>
      <c r="AO647" s="46">
        <f t="shared" si="1725"/>
        <v>-7.4264445232187173</v>
      </c>
      <c r="AP647" s="47">
        <f t="shared" si="1725"/>
        <v>-0.21642533728320679</v>
      </c>
      <c r="AQ647" s="48">
        <f t="shared" si="1725"/>
        <v>0</v>
      </c>
      <c r="AR647" s="48">
        <f t="shared" si="1725"/>
        <v>-7.2314781992201347</v>
      </c>
      <c r="AS647" s="1"/>
      <c r="AT647" s="1"/>
      <c r="AU647" s="1"/>
      <c r="AV647" s="1"/>
      <c r="AW647" s="36">
        <v>622</v>
      </c>
      <c r="AX647" s="36">
        <v>2115</v>
      </c>
      <c r="AY647" s="36">
        <v>1292</v>
      </c>
      <c r="AZ647" s="36">
        <v>419</v>
      </c>
      <c r="BA647" s="36">
        <v>786</v>
      </c>
      <c r="BB647" s="36">
        <v>0</v>
      </c>
      <c r="BC647" s="36">
        <v>408</v>
      </c>
      <c r="BD647" s="1"/>
      <c r="BE647" s="35">
        <f t="shared" ref="BE647:BK647" si="1726">(AW647/SUM($AW647:$BC647))*100</f>
        <v>11.024459411556185</v>
      </c>
      <c r="BF647" s="35">
        <f t="shared" si="1726"/>
        <v>37.486706841545555</v>
      </c>
      <c r="BG647" s="35">
        <f t="shared" si="1726"/>
        <v>22.899680964197096</v>
      </c>
      <c r="BH647" s="35">
        <f t="shared" si="1726"/>
        <v>7.4264445232187173</v>
      </c>
      <c r="BI647" s="35">
        <f t="shared" si="1726"/>
        <v>13.931230060262317</v>
      </c>
      <c r="BJ647" s="35">
        <f t="shared" si="1726"/>
        <v>0</v>
      </c>
      <c r="BK647" s="35">
        <f t="shared" si="1726"/>
        <v>7.2314781992201347</v>
      </c>
      <c r="BL647" s="1"/>
    </row>
    <row r="648" spans="1:64" ht="13">
      <c r="A648" s="28" t="s">
        <v>390</v>
      </c>
      <c r="B648" s="62" t="str">
        <f>INDEX([1]Sheet2!$B:$B,MATCH(C648,[1]Sheet2!$A:$A,0))</f>
        <v>E05000445</v>
      </c>
      <c r="C648" s="28" t="s">
        <v>816</v>
      </c>
      <c r="D648" s="29" t="s">
        <v>809</v>
      </c>
      <c r="E648" s="55">
        <v>3</v>
      </c>
      <c r="F648" s="38"/>
      <c r="G648" s="31">
        <v>3</v>
      </c>
      <c r="H648" s="38"/>
      <c r="I648" s="38"/>
      <c r="J648" s="32"/>
      <c r="K648" s="32"/>
      <c r="L648" s="32"/>
      <c r="M648" s="10"/>
      <c r="N648" s="38"/>
      <c r="O648" s="31">
        <v>3</v>
      </c>
      <c r="P648" s="32"/>
      <c r="Q648" s="32"/>
      <c r="R648" s="32"/>
      <c r="S648" s="32"/>
      <c r="T648" s="32"/>
      <c r="U648" s="1"/>
      <c r="V648" s="28">
        <v>1390</v>
      </c>
      <c r="W648" s="28">
        <v>2094</v>
      </c>
      <c r="X648" s="28">
        <v>303</v>
      </c>
      <c r="Y648" s="28">
        <v>163</v>
      </c>
      <c r="Z648" s="28">
        <v>511</v>
      </c>
      <c r="AA648" s="34"/>
      <c r="AB648" s="28">
        <v>0</v>
      </c>
      <c r="AC648" s="1"/>
      <c r="AD648" s="35">
        <f t="shared" ref="AD648:AJ648" si="1727">(V648/SUM($V648:$AB648))*100</f>
        <v>31.158932974669355</v>
      </c>
      <c r="AE648" s="35">
        <f t="shared" si="1727"/>
        <v>46.940147948890385</v>
      </c>
      <c r="AF648" s="35">
        <f t="shared" si="1727"/>
        <v>6.7921990585070615</v>
      </c>
      <c r="AG648" s="35">
        <f t="shared" si="1727"/>
        <v>3.6538892624971981</v>
      </c>
      <c r="AH648" s="35">
        <f t="shared" si="1727"/>
        <v>11.454830755436001</v>
      </c>
      <c r="AI648" s="35">
        <f t="shared" si="1727"/>
        <v>0</v>
      </c>
      <c r="AJ648" s="35">
        <f t="shared" si="1727"/>
        <v>0</v>
      </c>
      <c r="AK648" s="1"/>
      <c r="AL648" s="43">
        <f t="shared" ref="AL648:AR648" si="1728">AD648-BE648</f>
        <v>8.6442494854372498</v>
      </c>
      <c r="AM648" s="44">
        <f t="shared" si="1728"/>
        <v>9.2634022451705675</v>
      </c>
      <c r="AN648" s="45">
        <f t="shared" si="1728"/>
        <v>2.7678353430404528</v>
      </c>
      <c r="AO648" s="46">
        <f t="shared" si="1728"/>
        <v>-14.575390702697494</v>
      </c>
      <c r="AP648" s="47">
        <f t="shared" si="1728"/>
        <v>2.5577239466476609</v>
      </c>
      <c r="AQ648" s="48">
        <f t="shared" si="1728"/>
        <v>0</v>
      </c>
      <c r="AR648" s="48">
        <f t="shared" si="1728"/>
        <v>-8.6578203175984338</v>
      </c>
      <c r="AS648" s="1"/>
      <c r="AT648" s="1"/>
      <c r="AU648" s="1"/>
      <c r="AV648" s="1"/>
      <c r="AW648" s="36">
        <v>1035</v>
      </c>
      <c r="AX648" s="36">
        <v>1732</v>
      </c>
      <c r="AY648" s="36">
        <v>185</v>
      </c>
      <c r="AZ648" s="36">
        <v>838</v>
      </c>
      <c r="BA648" s="36">
        <v>409</v>
      </c>
      <c r="BB648" s="36">
        <v>0</v>
      </c>
      <c r="BC648" s="36">
        <v>398</v>
      </c>
      <c r="BD648" s="1"/>
      <c r="BE648" s="35">
        <f t="shared" ref="BE648:BK648" si="1729">(AW648/SUM($AW648:$BC648))*100</f>
        <v>22.514683489232105</v>
      </c>
      <c r="BF648" s="35">
        <f t="shared" si="1729"/>
        <v>37.676745703719817</v>
      </c>
      <c r="BG648" s="35">
        <f t="shared" si="1729"/>
        <v>4.0243637154666088</v>
      </c>
      <c r="BH648" s="35">
        <f t="shared" si="1729"/>
        <v>18.229279965194692</v>
      </c>
      <c r="BI648" s="35">
        <f t="shared" si="1729"/>
        <v>8.8971068087883403</v>
      </c>
      <c r="BJ648" s="35">
        <f t="shared" si="1729"/>
        <v>0</v>
      </c>
      <c r="BK648" s="35">
        <f t="shared" si="1729"/>
        <v>8.6578203175984338</v>
      </c>
      <c r="BL648" s="1"/>
    </row>
    <row r="649" spans="1:64" ht="13">
      <c r="A649" s="28" t="s">
        <v>390</v>
      </c>
      <c r="B649" s="62" t="str">
        <f>INDEX([1]Sheet2!$B:$B,MATCH(C649,[1]Sheet2!$A:$A,0))</f>
        <v>E05000446</v>
      </c>
      <c r="C649" s="28" t="s">
        <v>817</v>
      </c>
      <c r="D649" s="29"/>
      <c r="E649" s="55">
        <v>3</v>
      </c>
      <c r="F649" s="38"/>
      <c r="G649" s="31">
        <v>3</v>
      </c>
      <c r="H649" s="38"/>
      <c r="I649" s="38"/>
      <c r="J649" s="32"/>
      <c r="K649" s="32"/>
      <c r="L649" s="32"/>
      <c r="M649" s="10"/>
      <c r="N649" s="38"/>
      <c r="O649" s="31">
        <v>3</v>
      </c>
      <c r="P649" s="32"/>
      <c r="Q649" s="32"/>
      <c r="R649" s="32"/>
      <c r="S649" s="32"/>
      <c r="T649" s="32"/>
      <c r="U649" s="1"/>
      <c r="V649" s="28">
        <v>334</v>
      </c>
      <c r="W649" s="28">
        <v>2420</v>
      </c>
      <c r="X649" s="28">
        <v>411</v>
      </c>
      <c r="Y649" s="33"/>
      <c r="Z649" s="28">
        <v>1395</v>
      </c>
      <c r="AA649" s="34"/>
      <c r="AB649" s="28">
        <v>1188</v>
      </c>
      <c r="AC649" s="1"/>
      <c r="AD649" s="35">
        <f t="shared" ref="AD649:AJ649" si="1730">(V649/SUM($V649:$AB649))*100</f>
        <v>5.8107167710508003</v>
      </c>
      <c r="AE649" s="35">
        <f t="shared" si="1730"/>
        <v>42.101600556715383</v>
      </c>
      <c r="AF649" s="35">
        <f t="shared" si="1730"/>
        <v>7.1503131524008348</v>
      </c>
      <c r="AG649" s="35">
        <f t="shared" si="1730"/>
        <v>0</v>
      </c>
      <c r="AH649" s="35">
        <f t="shared" si="1730"/>
        <v>24.269311064718163</v>
      </c>
      <c r="AI649" s="35">
        <f t="shared" si="1730"/>
        <v>0</v>
      </c>
      <c r="AJ649" s="35">
        <f t="shared" si="1730"/>
        <v>20.668058455114824</v>
      </c>
      <c r="AK649" s="1"/>
      <c r="AL649" s="43">
        <f t="shared" ref="AL649:AR649" si="1731">AD649-BE649</f>
        <v>-1.9405609120837832</v>
      </c>
      <c r="AM649" s="44">
        <f t="shared" si="1731"/>
        <v>-1.2970365812743907</v>
      </c>
      <c r="AN649" s="45">
        <f t="shared" si="1731"/>
        <v>1.9756964573412095</v>
      </c>
      <c r="AO649" s="46">
        <f t="shared" si="1731"/>
        <v>0</v>
      </c>
      <c r="AP649" s="47">
        <f t="shared" si="1731"/>
        <v>-4.1591386797452117</v>
      </c>
      <c r="AQ649" s="48">
        <f t="shared" si="1731"/>
        <v>0</v>
      </c>
      <c r="AR649" s="48">
        <f t="shared" si="1731"/>
        <v>5.4210397157621824</v>
      </c>
      <c r="AS649" s="1"/>
      <c r="AT649" s="1"/>
      <c r="AU649" s="1"/>
      <c r="AV649" s="1"/>
      <c r="AW649" s="36">
        <v>364</v>
      </c>
      <c r="AX649" s="36">
        <v>2038</v>
      </c>
      <c r="AY649" s="36">
        <v>243</v>
      </c>
      <c r="AZ649" s="36">
        <v>0</v>
      </c>
      <c r="BA649" s="36">
        <v>1335</v>
      </c>
      <c r="BB649" s="36">
        <v>0</v>
      </c>
      <c r="BC649" s="36">
        <v>716</v>
      </c>
      <c r="BD649" s="1"/>
      <c r="BE649" s="35">
        <f t="shared" ref="BE649:BK649" si="1732">(AW649/SUM($AW649:$BC649))*100</f>
        <v>7.7512776831345835</v>
      </c>
      <c r="BF649" s="35">
        <f t="shared" si="1732"/>
        <v>43.398637137989773</v>
      </c>
      <c r="BG649" s="35">
        <f t="shared" si="1732"/>
        <v>5.1746166950596253</v>
      </c>
      <c r="BH649" s="35">
        <f t="shared" si="1732"/>
        <v>0</v>
      </c>
      <c r="BI649" s="35">
        <f t="shared" si="1732"/>
        <v>28.428449744463375</v>
      </c>
      <c r="BJ649" s="35">
        <f t="shared" si="1732"/>
        <v>0</v>
      </c>
      <c r="BK649" s="35">
        <f t="shared" si="1732"/>
        <v>15.247018739352642</v>
      </c>
      <c r="BL649" s="1"/>
    </row>
    <row r="650" spans="1:64" ht="13">
      <c r="A650" s="28" t="s">
        <v>390</v>
      </c>
      <c r="B650" s="62" t="str">
        <f>INDEX([1]Sheet2!$B:$B,MATCH(C650,[1]Sheet2!$A:$A,0))</f>
        <v>E05000447</v>
      </c>
      <c r="C650" s="28" t="s">
        <v>818</v>
      </c>
      <c r="D650" s="29" t="s">
        <v>809</v>
      </c>
      <c r="E650" s="55">
        <v>3</v>
      </c>
      <c r="F650" s="38"/>
      <c r="G650" s="31">
        <v>3</v>
      </c>
      <c r="H650" s="38"/>
      <c r="I650" s="38"/>
      <c r="J650" s="32"/>
      <c r="K650" s="32"/>
      <c r="L650" s="32"/>
      <c r="M650" s="10"/>
      <c r="N650" s="38"/>
      <c r="O650" s="31">
        <v>3</v>
      </c>
      <c r="P650" s="32"/>
      <c r="Q650" s="32"/>
      <c r="R650" s="32"/>
      <c r="S650" s="32"/>
      <c r="T650" s="32"/>
      <c r="U650" s="1"/>
      <c r="V650" s="28">
        <v>819</v>
      </c>
      <c r="W650" s="28">
        <v>2302</v>
      </c>
      <c r="X650" s="28">
        <v>895</v>
      </c>
      <c r="Y650" s="33"/>
      <c r="Z650" s="28">
        <v>951</v>
      </c>
      <c r="AA650" s="34"/>
      <c r="AB650" s="28">
        <v>130</v>
      </c>
      <c r="AC650" s="1"/>
      <c r="AD650" s="35">
        <f t="shared" ref="AD650:AJ650" si="1733">(V650/SUM($V650:$AB650))*100</f>
        <v>16.068275456150676</v>
      </c>
      <c r="AE650" s="35">
        <f t="shared" si="1733"/>
        <v>45.163821855993724</v>
      </c>
      <c r="AF650" s="35">
        <f t="shared" si="1733"/>
        <v>17.559348636452814</v>
      </c>
      <c r="AG650" s="35">
        <f t="shared" si="1733"/>
        <v>0</v>
      </c>
      <c r="AH650" s="35">
        <f t="shared" si="1733"/>
        <v>18.658034137728073</v>
      </c>
      <c r="AI650" s="35">
        <f t="shared" si="1733"/>
        <v>0</v>
      </c>
      <c r="AJ650" s="35">
        <f t="shared" si="1733"/>
        <v>2.5505199136747105</v>
      </c>
      <c r="AK650" s="1"/>
      <c r="AL650" s="43">
        <f t="shared" ref="AL650:AR650" si="1734">AD650-BE650</f>
        <v>3.1382187453756281</v>
      </c>
      <c r="AM650" s="44">
        <f t="shared" si="1734"/>
        <v>4.4076781886969414</v>
      </c>
      <c r="AN650" s="45">
        <f t="shared" si="1734"/>
        <v>0.82966999751141657</v>
      </c>
      <c r="AO650" s="46">
        <f t="shared" si="1734"/>
        <v>0</v>
      </c>
      <c r="AP650" s="47">
        <f t="shared" si="1734"/>
        <v>6.4463139108849727</v>
      </c>
      <c r="AQ650" s="48">
        <f t="shared" si="1734"/>
        <v>-4.8393194706994329</v>
      </c>
      <c r="AR650" s="48">
        <f t="shared" si="1734"/>
        <v>-9.9825613717695223</v>
      </c>
      <c r="AS650" s="1"/>
      <c r="AT650" s="1"/>
      <c r="AU650" s="1"/>
      <c r="AV650" s="1"/>
      <c r="AW650" s="36">
        <v>684</v>
      </c>
      <c r="AX650" s="36">
        <v>2156</v>
      </c>
      <c r="AY650" s="36">
        <v>885</v>
      </c>
      <c r="AZ650" s="36">
        <v>0</v>
      </c>
      <c r="BA650" s="36">
        <v>646</v>
      </c>
      <c r="BB650" s="36">
        <v>256</v>
      </c>
      <c r="BC650" s="36">
        <v>663</v>
      </c>
      <c r="BD650" s="1"/>
      <c r="BE650" s="35">
        <f t="shared" ref="BE650:BK650" si="1735">(AW650/SUM($AW650:$BC650))*100</f>
        <v>12.930056710775048</v>
      </c>
      <c r="BF650" s="35">
        <f t="shared" si="1735"/>
        <v>40.756143667296783</v>
      </c>
      <c r="BG650" s="35">
        <f t="shared" si="1735"/>
        <v>16.729678638941397</v>
      </c>
      <c r="BH650" s="35">
        <f t="shared" si="1735"/>
        <v>0</v>
      </c>
      <c r="BI650" s="35">
        <f t="shared" si="1735"/>
        <v>12.2117202268431</v>
      </c>
      <c r="BJ650" s="35">
        <f t="shared" si="1735"/>
        <v>4.8393194706994329</v>
      </c>
      <c r="BK650" s="35">
        <f t="shared" si="1735"/>
        <v>12.533081285444233</v>
      </c>
      <c r="BL650" s="1"/>
    </row>
    <row r="651" spans="1:64" ht="13">
      <c r="A651" s="28" t="s">
        <v>390</v>
      </c>
      <c r="B651" s="62" t="str">
        <f>INDEX([1]Sheet2!$B:$B,MATCH(C651,[1]Sheet2!$A:$A,0))</f>
        <v>E05000448</v>
      </c>
      <c r="C651" s="28" t="s">
        <v>819</v>
      </c>
      <c r="D651" s="29"/>
      <c r="E651" s="55">
        <v>3</v>
      </c>
      <c r="F651" s="38"/>
      <c r="G651" s="31">
        <v>3</v>
      </c>
      <c r="H651" s="38"/>
      <c r="I651" s="38"/>
      <c r="J651" s="32"/>
      <c r="K651" s="32"/>
      <c r="L651" s="32"/>
      <c r="M651" s="10"/>
      <c r="N651" s="38"/>
      <c r="O651" s="31">
        <v>3</v>
      </c>
      <c r="P651" s="32"/>
      <c r="Q651" s="32"/>
      <c r="R651" s="32"/>
      <c r="S651" s="32"/>
      <c r="T651" s="32"/>
      <c r="U651" s="1"/>
      <c r="V651" s="28">
        <v>619</v>
      </c>
      <c r="W651" s="28">
        <v>2821</v>
      </c>
      <c r="X651" s="28">
        <v>653</v>
      </c>
      <c r="Y651" s="33"/>
      <c r="Z651" s="28">
        <v>776</v>
      </c>
      <c r="AA651" s="34"/>
      <c r="AB651" s="28">
        <v>428</v>
      </c>
      <c r="AC651" s="1"/>
      <c r="AD651" s="35">
        <f t="shared" ref="AD651:AJ651" si="1736">(V651/SUM($V651:$AB651))*100</f>
        <v>11.685859920709836</v>
      </c>
      <c r="AE651" s="35">
        <f t="shared" si="1736"/>
        <v>53.256560317160663</v>
      </c>
      <c r="AF651" s="35">
        <f t="shared" si="1736"/>
        <v>12.327732678874835</v>
      </c>
      <c r="AG651" s="35">
        <f t="shared" si="1736"/>
        <v>0</v>
      </c>
      <c r="AH651" s="35">
        <f t="shared" si="1736"/>
        <v>14.649801774589392</v>
      </c>
      <c r="AI651" s="35">
        <f t="shared" si="1736"/>
        <v>0</v>
      </c>
      <c r="AJ651" s="35">
        <f t="shared" si="1736"/>
        <v>8.0800453086652819</v>
      </c>
      <c r="AK651" s="1"/>
      <c r="AL651" s="43">
        <f t="shared" ref="AL651:AR651" si="1737">AD651-BE651</f>
        <v>0.32841145707700825</v>
      </c>
      <c r="AM651" s="44">
        <f t="shared" si="1737"/>
        <v>4.3650784035083916</v>
      </c>
      <c r="AN651" s="45">
        <f t="shared" si="1737"/>
        <v>6.0072348181202644</v>
      </c>
      <c r="AO651" s="46">
        <f t="shared" si="1737"/>
        <v>-8.3430571761960319</v>
      </c>
      <c r="AP651" s="47">
        <f t="shared" si="1737"/>
        <v>2.3588643961374274</v>
      </c>
      <c r="AQ651" s="48">
        <f t="shared" si="1737"/>
        <v>0</v>
      </c>
      <c r="AR651" s="48">
        <f t="shared" si="1737"/>
        <v>-4.7165318986470464</v>
      </c>
      <c r="AS651" s="1"/>
      <c r="AT651" s="1"/>
      <c r="AU651" s="1"/>
      <c r="AV651" s="1"/>
      <c r="AW651" s="36">
        <v>584</v>
      </c>
      <c r="AX651" s="36">
        <v>2514</v>
      </c>
      <c r="AY651" s="36">
        <v>325</v>
      </c>
      <c r="AZ651" s="36">
        <v>429</v>
      </c>
      <c r="BA651" s="36">
        <v>632</v>
      </c>
      <c r="BB651" s="36">
        <v>0</v>
      </c>
      <c r="BC651" s="36">
        <v>658</v>
      </c>
      <c r="BD651" s="1"/>
      <c r="BE651" s="35">
        <f t="shared" ref="BE651:BK651" si="1738">(AW651/SUM($AW651:$BC651))*100</f>
        <v>11.357448463632828</v>
      </c>
      <c r="BF651" s="35">
        <f t="shared" si="1738"/>
        <v>48.891481913652271</v>
      </c>
      <c r="BG651" s="35">
        <f t="shared" si="1738"/>
        <v>6.3204978607545703</v>
      </c>
      <c r="BH651" s="35">
        <f t="shared" si="1738"/>
        <v>8.3430571761960319</v>
      </c>
      <c r="BI651" s="35">
        <f t="shared" si="1738"/>
        <v>12.290937378451964</v>
      </c>
      <c r="BJ651" s="35">
        <f t="shared" si="1738"/>
        <v>0</v>
      </c>
      <c r="BK651" s="35">
        <f t="shared" si="1738"/>
        <v>12.796577207312328</v>
      </c>
      <c r="BL651" s="1"/>
    </row>
    <row r="652" spans="1:64" ht="13">
      <c r="A652" s="28" t="s">
        <v>390</v>
      </c>
      <c r="B652" s="62" t="str">
        <f>INDEX([1]Sheet2!$B:$B,MATCH(C652,[1]Sheet2!$A:$A,0))</f>
        <v>E05000449</v>
      </c>
      <c r="C652" s="28" t="s">
        <v>820</v>
      </c>
      <c r="D652" s="29"/>
      <c r="E652" s="55">
        <v>3</v>
      </c>
      <c r="F652" s="38"/>
      <c r="G652" s="31">
        <v>3</v>
      </c>
      <c r="H652" s="38"/>
      <c r="I652" s="38"/>
      <c r="J652" s="32"/>
      <c r="K652" s="32"/>
      <c r="L652" s="32"/>
      <c r="M652" s="10"/>
      <c r="N652" s="38"/>
      <c r="O652" s="31">
        <v>3</v>
      </c>
      <c r="P652" s="32"/>
      <c r="Q652" s="32"/>
      <c r="R652" s="32"/>
      <c r="S652" s="32"/>
      <c r="T652" s="32"/>
      <c r="U652" s="1"/>
      <c r="V652" s="28">
        <v>340</v>
      </c>
      <c r="W652" s="28">
        <v>2808</v>
      </c>
      <c r="X652" s="28">
        <v>319</v>
      </c>
      <c r="Y652" s="33"/>
      <c r="Z652" s="28">
        <v>968</v>
      </c>
      <c r="AA652" s="34"/>
      <c r="AB652" s="28">
        <v>0</v>
      </c>
      <c r="AC652" s="1"/>
      <c r="AD652" s="35">
        <f t="shared" ref="AD652:AJ652" si="1739">(V652/SUM($V652:$AB652))*100</f>
        <v>7.6662908680947011</v>
      </c>
      <c r="AE652" s="35">
        <f t="shared" si="1739"/>
        <v>63.314543404735055</v>
      </c>
      <c r="AF652" s="35">
        <f t="shared" si="1739"/>
        <v>7.1927846674182643</v>
      </c>
      <c r="AG652" s="35">
        <f t="shared" si="1739"/>
        <v>0</v>
      </c>
      <c r="AH652" s="35">
        <f t="shared" si="1739"/>
        <v>21.826381059751974</v>
      </c>
      <c r="AI652" s="35">
        <f t="shared" si="1739"/>
        <v>0</v>
      </c>
      <c r="AJ652" s="35">
        <f t="shared" si="1739"/>
        <v>0</v>
      </c>
      <c r="AK652" s="1"/>
      <c r="AL652" s="43">
        <f t="shared" ref="AL652:AR652" si="1740">AD652-BE652</f>
        <v>1.208218277356278</v>
      </c>
      <c r="AM652" s="44">
        <f t="shared" si="1740"/>
        <v>16.706283079328294</v>
      </c>
      <c r="AN652" s="45">
        <f t="shared" si="1740"/>
        <v>2.7872777838137583</v>
      </c>
      <c r="AO652" s="46">
        <f t="shared" si="1740"/>
        <v>0</v>
      </c>
      <c r="AP652" s="47">
        <f t="shared" si="1740"/>
        <v>5.9565437631311973</v>
      </c>
      <c r="AQ652" s="48">
        <f t="shared" si="1740"/>
        <v>0</v>
      </c>
      <c r="AR652" s="48">
        <f t="shared" si="1740"/>
        <v>-26.658322903629539</v>
      </c>
      <c r="AS652" s="1"/>
      <c r="AT652" s="1"/>
      <c r="AU652" s="1"/>
      <c r="AV652" s="1"/>
      <c r="AW652" s="36">
        <v>258</v>
      </c>
      <c r="AX652" s="36">
        <v>1862</v>
      </c>
      <c r="AY652" s="36">
        <v>176</v>
      </c>
      <c r="AZ652" s="36">
        <v>0</v>
      </c>
      <c r="BA652" s="36">
        <v>634</v>
      </c>
      <c r="BB652" s="36">
        <v>0</v>
      </c>
      <c r="BC652" s="36">
        <v>1065</v>
      </c>
      <c r="BD652" s="1"/>
      <c r="BE652" s="35">
        <f t="shared" ref="BE652:BK652" si="1741">(AW652/SUM($AW652:$BC652))*100</f>
        <v>6.4580725907384231</v>
      </c>
      <c r="BF652" s="35">
        <f t="shared" si="1741"/>
        <v>46.608260325406761</v>
      </c>
      <c r="BG652" s="35">
        <f t="shared" si="1741"/>
        <v>4.4055068836045059</v>
      </c>
      <c r="BH652" s="35">
        <f t="shared" si="1741"/>
        <v>0</v>
      </c>
      <c r="BI652" s="35">
        <f t="shared" si="1741"/>
        <v>15.869837296620776</v>
      </c>
      <c r="BJ652" s="35">
        <f t="shared" si="1741"/>
        <v>0</v>
      </c>
      <c r="BK652" s="35">
        <f t="shared" si="1741"/>
        <v>26.658322903629539</v>
      </c>
      <c r="BL652" s="1"/>
    </row>
    <row r="653" spans="1:64" ht="13">
      <c r="A653" s="28" t="s">
        <v>390</v>
      </c>
      <c r="B653" s="62" t="str">
        <f>INDEX([1]Sheet2!$B:$B,MATCH(C653,[1]Sheet2!$A:$A,0))</f>
        <v>E05000450</v>
      </c>
      <c r="C653" s="28" t="s">
        <v>821</v>
      </c>
      <c r="D653" s="29"/>
      <c r="E653" s="55">
        <v>3</v>
      </c>
      <c r="F653" s="38"/>
      <c r="G653" s="31">
        <v>3</v>
      </c>
      <c r="H653" s="38"/>
      <c r="I653" s="38"/>
      <c r="J653" s="32"/>
      <c r="K653" s="32"/>
      <c r="L653" s="32"/>
      <c r="M653" s="10"/>
      <c r="N653" s="38"/>
      <c r="O653" s="31">
        <v>3</v>
      </c>
      <c r="P653" s="32"/>
      <c r="Q653" s="32"/>
      <c r="R653" s="32"/>
      <c r="S653" s="32"/>
      <c r="T653" s="32"/>
      <c r="U653" s="1"/>
      <c r="V653" s="28">
        <v>585</v>
      </c>
      <c r="W653" s="28">
        <v>2581</v>
      </c>
      <c r="X653" s="28">
        <v>755</v>
      </c>
      <c r="Y653" s="33"/>
      <c r="Z653" s="28">
        <v>1089</v>
      </c>
      <c r="AA653" s="34"/>
      <c r="AB653" s="28">
        <v>0</v>
      </c>
      <c r="AC653" s="1"/>
      <c r="AD653" s="35">
        <f t="shared" ref="AD653:AJ653" si="1742">(V653/SUM($V653:$AB653))*100</f>
        <v>11.676646706586826</v>
      </c>
      <c r="AE653" s="35">
        <f t="shared" si="1742"/>
        <v>51.516966067864267</v>
      </c>
      <c r="AF653" s="35">
        <f t="shared" si="1742"/>
        <v>15.069860279441119</v>
      </c>
      <c r="AG653" s="35">
        <f t="shared" si="1742"/>
        <v>0</v>
      </c>
      <c r="AH653" s="35">
        <f t="shared" si="1742"/>
        <v>21.736526946107784</v>
      </c>
      <c r="AI653" s="35">
        <f t="shared" si="1742"/>
        <v>0</v>
      </c>
      <c r="AJ653" s="35">
        <f t="shared" si="1742"/>
        <v>0</v>
      </c>
      <c r="AK653" s="1"/>
      <c r="AL653" s="43">
        <f t="shared" ref="AL653:AR653" si="1743">AD653-BE653</f>
        <v>-1.2469955963939832</v>
      </c>
      <c r="AM653" s="44">
        <f t="shared" si="1743"/>
        <v>6.3556757452836266</v>
      </c>
      <c r="AN653" s="45">
        <f t="shared" si="1743"/>
        <v>9.2511587686203764</v>
      </c>
      <c r="AO653" s="46">
        <f t="shared" si="1743"/>
        <v>-9.126173948550429</v>
      </c>
      <c r="AP653" s="47">
        <f t="shared" si="1743"/>
        <v>6.2404060804483326</v>
      </c>
      <c r="AQ653" s="48">
        <f t="shared" si="1743"/>
        <v>0</v>
      </c>
      <c r="AR653" s="48">
        <f t="shared" si="1743"/>
        <v>-11.474071049407922</v>
      </c>
      <c r="AS653" s="1"/>
      <c r="AT653" s="1"/>
      <c r="AU653" s="1"/>
      <c r="AV653" s="1"/>
      <c r="AW653" s="36">
        <v>633</v>
      </c>
      <c r="AX653" s="36">
        <v>2212</v>
      </c>
      <c r="AY653" s="36">
        <v>285</v>
      </c>
      <c r="AZ653" s="36">
        <v>447</v>
      </c>
      <c r="BA653" s="36">
        <v>759</v>
      </c>
      <c r="BB653" s="36">
        <v>0</v>
      </c>
      <c r="BC653" s="36">
        <v>562</v>
      </c>
      <c r="BD653" s="1"/>
      <c r="BE653" s="35">
        <f t="shared" ref="BE653:BK653" si="1744">(AW653/SUM($AW653:$BC653))*100</f>
        <v>12.923642302980809</v>
      </c>
      <c r="BF653" s="35">
        <f t="shared" si="1744"/>
        <v>45.161290322580641</v>
      </c>
      <c r="BG653" s="35">
        <f t="shared" si="1744"/>
        <v>5.8187015108207429</v>
      </c>
      <c r="BH653" s="35">
        <f t="shared" si="1744"/>
        <v>9.126173948550429</v>
      </c>
      <c r="BI653" s="35">
        <f t="shared" si="1744"/>
        <v>15.496120865659451</v>
      </c>
      <c r="BJ653" s="35">
        <f t="shared" si="1744"/>
        <v>0</v>
      </c>
      <c r="BK653" s="35">
        <f t="shared" si="1744"/>
        <v>11.474071049407922</v>
      </c>
      <c r="BL653" s="1"/>
    </row>
    <row r="654" spans="1:64" ht="13">
      <c r="A654" s="28" t="s">
        <v>390</v>
      </c>
      <c r="B654" s="62" t="str">
        <f>INDEX([1]Sheet2!$B:$B,MATCH(C654,[1]Sheet2!$A:$A,0))</f>
        <v>E05000451</v>
      </c>
      <c r="C654" s="28" t="s">
        <v>822</v>
      </c>
      <c r="D654" s="29" t="s">
        <v>809</v>
      </c>
      <c r="E654" s="55">
        <v>3</v>
      </c>
      <c r="F654" s="38"/>
      <c r="G654" s="31">
        <v>3</v>
      </c>
      <c r="H654" s="38"/>
      <c r="I654" s="38"/>
      <c r="J654" s="32"/>
      <c r="K654" s="32"/>
      <c r="L654" s="32"/>
      <c r="M654" s="10"/>
      <c r="N654" s="38"/>
      <c r="O654" s="31">
        <v>3</v>
      </c>
      <c r="P654" s="32"/>
      <c r="Q654" s="32"/>
      <c r="R654" s="32"/>
      <c r="S654" s="32"/>
      <c r="T654" s="32"/>
      <c r="U654" s="1"/>
      <c r="V654" s="28">
        <v>362</v>
      </c>
      <c r="W654" s="28">
        <v>339</v>
      </c>
      <c r="X654" s="33"/>
      <c r="Y654" s="33"/>
      <c r="Z654" s="28">
        <v>529</v>
      </c>
      <c r="AA654" s="34"/>
      <c r="AB654" s="28">
        <v>592</v>
      </c>
      <c r="AC654" s="1"/>
      <c r="AD654" s="35">
        <f t="shared" ref="AD654:AJ654" si="1745">(V654/SUM($V654:$AB654))*100</f>
        <v>19.868276619099888</v>
      </c>
      <c r="AE654" s="35">
        <f t="shared" si="1745"/>
        <v>18.605927552140507</v>
      </c>
      <c r="AF654" s="35">
        <f t="shared" si="1745"/>
        <v>0</v>
      </c>
      <c r="AG654" s="35">
        <f t="shared" si="1745"/>
        <v>0</v>
      </c>
      <c r="AH654" s="35">
        <f t="shared" si="1745"/>
        <v>29.034028540065858</v>
      </c>
      <c r="AI654" s="35">
        <f t="shared" si="1745"/>
        <v>0</v>
      </c>
      <c r="AJ654" s="35">
        <f t="shared" si="1745"/>
        <v>32.491767288693744</v>
      </c>
      <c r="AK654" s="1"/>
      <c r="AL654" s="43">
        <f t="shared" ref="AL654:AR654" si="1746">AD654-BE654</f>
        <v>10.624106908507025</v>
      </c>
      <c r="AM654" s="44">
        <f t="shared" si="1746"/>
        <v>-31.520512459098605</v>
      </c>
      <c r="AN654" s="45">
        <f t="shared" si="1746"/>
        <v>-4.860915987636977</v>
      </c>
      <c r="AO654" s="46">
        <f t="shared" si="1746"/>
        <v>0</v>
      </c>
      <c r="AP654" s="47">
        <f t="shared" si="1746"/>
        <v>14.957040622111377</v>
      </c>
      <c r="AQ654" s="48">
        <f t="shared" si="1746"/>
        <v>0</v>
      </c>
      <c r="AR654" s="48">
        <f t="shared" si="1746"/>
        <v>10.800280916117178</v>
      </c>
      <c r="AS654" s="1"/>
      <c r="AT654" s="1"/>
      <c r="AU654" s="1"/>
      <c r="AV654" s="1"/>
      <c r="AW654" s="36">
        <v>329</v>
      </c>
      <c r="AX654" s="36">
        <v>1784</v>
      </c>
      <c r="AY654" s="36">
        <v>173</v>
      </c>
      <c r="AZ654" s="36">
        <v>0</v>
      </c>
      <c r="BA654" s="36">
        <v>501</v>
      </c>
      <c r="BB654" s="36">
        <v>0</v>
      </c>
      <c r="BC654" s="36">
        <v>772</v>
      </c>
      <c r="BD654" s="1"/>
      <c r="BE654" s="35">
        <f t="shared" ref="BE654:BK654" si="1747">(AW654/SUM($AW654:$BC654))*100</f>
        <v>9.2441697105928622</v>
      </c>
      <c r="BF654" s="35">
        <f t="shared" si="1747"/>
        <v>50.126440011239112</v>
      </c>
      <c r="BG654" s="35">
        <f t="shared" si="1747"/>
        <v>4.860915987636977</v>
      </c>
      <c r="BH654" s="35">
        <f t="shared" si="1747"/>
        <v>0</v>
      </c>
      <c r="BI654" s="35">
        <f t="shared" si="1747"/>
        <v>14.076987917954481</v>
      </c>
      <c r="BJ654" s="35">
        <f t="shared" si="1747"/>
        <v>0</v>
      </c>
      <c r="BK654" s="35">
        <f t="shared" si="1747"/>
        <v>21.691486372576566</v>
      </c>
      <c r="BL654" s="1"/>
    </row>
    <row r="655" spans="1:64" ht="13">
      <c r="A655" s="28" t="s">
        <v>390</v>
      </c>
      <c r="B655" s="62" t="str">
        <f>INDEX([1]Sheet2!$B:$B,MATCH(C655,[1]Sheet2!$A:$A,0))</f>
        <v>E05000452</v>
      </c>
      <c r="C655" s="28" t="s">
        <v>823</v>
      </c>
      <c r="D655" s="29"/>
      <c r="E655" s="55">
        <v>3</v>
      </c>
      <c r="F655" s="38"/>
      <c r="G655" s="31">
        <v>3</v>
      </c>
      <c r="H655" s="38"/>
      <c r="I655" s="38"/>
      <c r="J655" s="32"/>
      <c r="K655" s="32"/>
      <c r="L655" s="32"/>
      <c r="M655" s="10"/>
      <c r="N655" s="38"/>
      <c r="O655" s="31">
        <v>3</v>
      </c>
      <c r="P655" s="32"/>
      <c r="Q655" s="32"/>
      <c r="R655" s="32"/>
      <c r="S655" s="32"/>
      <c r="T655" s="32"/>
      <c r="U655" s="1"/>
      <c r="V655" s="28">
        <v>725</v>
      </c>
      <c r="W655" s="28">
        <v>2757</v>
      </c>
      <c r="X655" s="28">
        <v>737</v>
      </c>
      <c r="Y655" s="33"/>
      <c r="Z655" s="28">
        <v>1048</v>
      </c>
      <c r="AA655" s="34"/>
      <c r="AB655" s="28">
        <v>0</v>
      </c>
      <c r="AC655" s="1"/>
      <c r="AD655" s="35">
        <f t="shared" ref="AD655:AJ655" si="1748">(V655/SUM($V655:$AB655))*100</f>
        <v>13.7649515853427</v>
      </c>
      <c r="AE655" s="35">
        <f t="shared" si="1748"/>
        <v>52.344788304537694</v>
      </c>
      <c r="AF655" s="35">
        <f t="shared" si="1748"/>
        <v>13.99278526675527</v>
      </c>
      <c r="AG655" s="35">
        <f t="shared" si="1748"/>
        <v>0</v>
      </c>
      <c r="AH655" s="35">
        <f t="shared" si="1748"/>
        <v>19.897474843364343</v>
      </c>
      <c r="AI655" s="35">
        <f t="shared" si="1748"/>
        <v>0</v>
      </c>
      <c r="AJ655" s="35">
        <f t="shared" si="1748"/>
        <v>0</v>
      </c>
      <c r="AK655" s="1"/>
      <c r="AL655" s="43">
        <f t="shared" ref="AL655:AR655" si="1749">AD655-BE655</f>
        <v>-0.11174244023469804</v>
      </c>
      <c r="AM655" s="44">
        <f t="shared" si="1749"/>
        <v>7.6606882854500782</v>
      </c>
      <c r="AN655" s="45">
        <f t="shared" si="1749"/>
        <v>8.8200423768907914</v>
      </c>
      <c r="AO655" s="46">
        <f t="shared" si="1749"/>
        <v>-10.918114143920596</v>
      </c>
      <c r="AP655" s="47">
        <f t="shared" si="1749"/>
        <v>7.3569136675674347</v>
      </c>
      <c r="AQ655" s="48">
        <f t="shared" si="1749"/>
        <v>0</v>
      </c>
      <c r="AR655" s="48">
        <f t="shared" si="1749"/>
        <v>-12.807787745753007</v>
      </c>
      <c r="AS655" s="1"/>
      <c r="AT655" s="1"/>
      <c r="AU655" s="1"/>
      <c r="AV655" s="1"/>
      <c r="AW655" s="36">
        <v>727</v>
      </c>
      <c r="AX655" s="36">
        <v>2341</v>
      </c>
      <c r="AY655" s="36">
        <v>271</v>
      </c>
      <c r="AZ655" s="36">
        <v>572</v>
      </c>
      <c r="BA655" s="36">
        <v>657</v>
      </c>
      <c r="BB655" s="36">
        <v>0</v>
      </c>
      <c r="BC655" s="36">
        <v>671</v>
      </c>
      <c r="BD655" s="1"/>
      <c r="BE655" s="35">
        <f t="shared" ref="BE655:BK655" si="1750">(AW655/SUM($AW655:$BC655))*100</f>
        <v>13.876694025577399</v>
      </c>
      <c r="BF655" s="35">
        <f t="shared" si="1750"/>
        <v>44.684100019087616</v>
      </c>
      <c r="BG655" s="35">
        <f t="shared" si="1750"/>
        <v>5.1727428898644785</v>
      </c>
      <c r="BH655" s="35">
        <f t="shared" si="1750"/>
        <v>10.918114143920596</v>
      </c>
      <c r="BI655" s="35">
        <f t="shared" si="1750"/>
        <v>12.540561175796908</v>
      </c>
      <c r="BJ655" s="35">
        <f t="shared" si="1750"/>
        <v>0</v>
      </c>
      <c r="BK655" s="35">
        <f t="shared" si="1750"/>
        <v>12.807787745753007</v>
      </c>
      <c r="BL655" s="1"/>
    </row>
    <row r="656" spans="1:64" ht="13">
      <c r="A656" s="28" t="s">
        <v>390</v>
      </c>
      <c r="B656" s="62" t="str">
        <f>INDEX([1]Sheet2!$B:$B,MATCH(C656,[1]Sheet2!$A:$A,0))</f>
        <v>E05000453</v>
      </c>
      <c r="C656" s="28" t="s">
        <v>824</v>
      </c>
      <c r="D656" s="29"/>
      <c r="E656" s="55">
        <v>3</v>
      </c>
      <c r="F656" s="38"/>
      <c r="G656" s="31">
        <v>3</v>
      </c>
      <c r="H656" s="38"/>
      <c r="I656" s="38"/>
      <c r="J656" s="32"/>
      <c r="K656" s="32"/>
      <c r="L656" s="32"/>
      <c r="M656" s="10"/>
      <c r="N656" s="38"/>
      <c r="O656" s="31">
        <v>3</v>
      </c>
      <c r="P656" s="32"/>
      <c r="Q656" s="32"/>
      <c r="R656" s="32"/>
      <c r="S656" s="32"/>
      <c r="T656" s="32"/>
      <c r="U656" s="1"/>
      <c r="V656" s="28">
        <v>286</v>
      </c>
      <c r="W656" s="28">
        <v>3069</v>
      </c>
      <c r="X656" s="28">
        <v>443</v>
      </c>
      <c r="Y656" s="33"/>
      <c r="Z656" s="28">
        <v>1168</v>
      </c>
      <c r="AA656" s="34"/>
      <c r="AB656" s="28">
        <v>209</v>
      </c>
      <c r="AC656" s="1"/>
      <c r="AD656" s="35">
        <f t="shared" ref="AD656:AJ656" si="1751">(V656/SUM($V656:$AB656))*100</f>
        <v>5.5265700483091793</v>
      </c>
      <c r="AE656" s="35">
        <f t="shared" si="1751"/>
        <v>59.304347826086953</v>
      </c>
      <c r="AF656" s="35">
        <f t="shared" si="1751"/>
        <v>8.5603864734299506</v>
      </c>
      <c r="AG656" s="35">
        <f t="shared" si="1751"/>
        <v>0</v>
      </c>
      <c r="AH656" s="35">
        <f t="shared" si="1751"/>
        <v>22.570048309178745</v>
      </c>
      <c r="AI656" s="35">
        <f t="shared" si="1751"/>
        <v>0</v>
      </c>
      <c r="AJ656" s="35">
        <f t="shared" si="1751"/>
        <v>4.0386473429951693</v>
      </c>
      <c r="AK656" s="1"/>
      <c r="AL656" s="43">
        <f t="shared" ref="AL656:AR656" si="1752">AD656-BE656</f>
        <v>0.36993506062878545</v>
      </c>
      <c r="AM656" s="44">
        <f t="shared" si="1752"/>
        <v>19.212830754633238</v>
      </c>
      <c r="AN656" s="45">
        <f t="shared" si="1752"/>
        <v>5.709277708910415</v>
      </c>
      <c r="AO656" s="46">
        <f t="shared" si="1752"/>
        <v>-4.3470608940513902</v>
      </c>
      <c r="AP656" s="47">
        <f t="shared" si="1752"/>
        <v>8.7720898438496349</v>
      </c>
      <c r="AQ656" s="48">
        <f t="shared" si="1752"/>
        <v>0</v>
      </c>
      <c r="AR656" s="48">
        <f t="shared" si="1752"/>
        <v>-29.717072473970688</v>
      </c>
      <c r="AS656" s="1"/>
      <c r="AT656" s="1"/>
      <c r="AU656" s="1"/>
      <c r="AV656" s="1"/>
      <c r="AW656" s="36">
        <v>293</v>
      </c>
      <c r="AX656" s="36">
        <v>2278</v>
      </c>
      <c r="AY656" s="36">
        <v>162</v>
      </c>
      <c r="AZ656" s="36">
        <v>247</v>
      </c>
      <c r="BA656" s="36">
        <v>784</v>
      </c>
      <c r="BB656" s="36">
        <v>0</v>
      </c>
      <c r="BC656" s="36">
        <v>1918</v>
      </c>
      <c r="BD656" s="1"/>
      <c r="BE656" s="35">
        <f t="shared" ref="BE656:BK656" si="1753">(AW656/SUM($AW656:$BC656))*100</f>
        <v>5.1566349876803939</v>
      </c>
      <c r="BF656" s="35">
        <f t="shared" si="1753"/>
        <v>40.091517071453715</v>
      </c>
      <c r="BG656" s="35">
        <f t="shared" si="1753"/>
        <v>2.8511087645195352</v>
      </c>
      <c r="BH656" s="35">
        <f t="shared" si="1753"/>
        <v>4.3470608940513902</v>
      </c>
      <c r="BI656" s="35">
        <f t="shared" si="1753"/>
        <v>13.79795846532911</v>
      </c>
      <c r="BJ656" s="35">
        <f t="shared" si="1753"/>
        <v>0</v>
      </c>
      <c r="BK656" s="35">
        <f t="shared" si="1753"/>
        <v>33.755719816965858</v>
      </c>
      <c r="BL656" s="1"/>
    </row>
    <row r="657" spans="1:64" ht="13">
      <c r="A657" s="28" t="s">
        <v>390</v>
      </c>
      <c r="B657" s="62" t="str">
        <f>INDEX([1]Sheet2!$B:$B,MATCH(C657,[1]Sheet2!$A:$A,0))</f>
        <v>E05000454</v>
      </c>
      <c r="C657" s="28" t="s">
        <v>825</v>
      </c>
      <c r="D657" s="29" t="s">
        <v>809</v>
      </c>
      <c r="E657" s="55">
        <v>3</v>
      </c>
      <c r="F657" s="38"/>
      <c r="G657" s="31">
        <v>3</v>
      </c>
      <c r="H657" s="38"/>
      <c r="I657" s="38"/>
      <c r="J657" s="32"/>
      <c r="K657" s="32"/>
      <c r="L657" s="32"/>
      <c r="M657" s="10"/>
      <c r="N657" s="38"/>
      <c r="O657" s="31">
        <v>3</v>
      </c>
      <c r="P657" s="32"/>
      <c r="Q657" s="32"/>
      <c r="R657" s="32"/>
      <c r="S657" s="32"/>
      <c r="T657" s="32"/>
      <c r="U657" s="1"/>
      <c r="V657" s="28">
        <v>519</v>
      </c>
      <c r="W657" s="28">
        <v>2094</v>
      </c>
      <c r="X657" s="28">
        <v>324</v>
      </c>
      <c r="Y657" s="33"/>
      <c r="Z657" s="28">
        <v>297</v>
      </c>
      <c r="AA657" s="34"/>
      <c r="AB657" s="28">
        <v>0</v>
      </c>
      <c r="AC657" s="1"/>
      <c r="AD657" s="35">
        <f t="shared" ref="AD657:AJ657" si="1754">(V657/SUM($V657:$AB657))*100</f>
        <v>16.048237476808904</v>
      </c>
      <c r="AE657" s="35">
        <f t="shared" si="1754"/>
        <v>64.749536178107604</v>
      </c>
      <c r="AF657" s="35">
        <f t="shared" si="1754"/>
        <v>10.018552875695732</v>
      </c>
      <c r="AG657" s="35">
        <f t="shared" si="1754"/>
        <v>0</v>
      </c>
      <c r="AH657" s="35">
        <f t="shared" si="1754"/>
        <v>9.183673469387756</v>
      </c>
      <c r="AI657" s="35">
        <f t="shared" si="1754"/>
        <v>0</v>
      </c>
      <c r="AJ657" s="35">
        <f t="shared" si="1754"/>
        <v>0</v>
      </c>
      <c r="AK657" s="1"/>
      <c r="AL657" s="43">
        <f t="shared" ref="AL657:AR657" si="1755">AD657-BE657</f>
        <v>5.4565647229739884</v>
      </c>
      <c r="AM657" s="44">
        <f t="shared" si="1755"/>
        <v>19.680142460065241</v>
      </c>
      <c r="AN657" s="45">
        <f t="shared" si="1755"/>
        <v>2.1539314975608406</v>
      </c>
      <c r="AO657" s="46">
        <f t="shared" si="1755"/>
        <v>-18.091064037009982</v>
      </c>
      <c r="AP657" s="47">
        <f t="shared" si="1755"/>
        <v>3.4860839880144914</v>
      </c>
      <c r="AQ657" s="48">
        <f t="shared" si="1755"/>
        <v>0</v>
      </c>
      <c r="AR657" s="48">
        <f t="shared" si="1755"/>
        <v>-12.685658631604577</v>
      </c>
      <c r="AS657" s="1"/>
      <c r="AT657" s="1"/>
      <c r="AU657" s="1"/>
      <c r="AV657" s="1"/>
      <c r="AW657" s="36">
        <v>435</v>
      </c>
      <c r="AX657" s="36">
        <v>1851</v>
      </c>
      <c r="AY657" s="36">
        <v>323</v>
      </c>
      <c r="AZ657" s="36">
        <v>743</v>
      </c>
      <c r="BA657" s="36">
        <v>234</v>
      </c>
      <c r="BB657" s="36">
        <v>0</v>
      </c>
      <c r="BC657" s="36">
        <v>521</v>
      </c>
      <c r="BD657" s="1"/>
      <c r="BE657" s="35">
        <f t="shared" ref="BE657:BK657" si="1756">(AW657/SUM($AW657:$BC657))*100</f>
        <v>10.591672753834915</v>
      </c>
      <c r="BF657" s="35">
        <f t="shared" si="1756"/>
        <v>45.069393718042363</v>
      </c>
      <c r="BG657" s="35">
        <f t="shared" si="1756"/>
        <v>7.8646213781348919</v>
      </c>
      <c r="BH657" s="35">
        <f t="shared" si="1756"/>
        <v>18.091064037009982</v>
      </c>
      <c r="BI657" s="35">
        <f t="shared" si="1756"/>
        <v>5.6975894813732646</v>
      </c>
      <c r="BJ657" s="35">
        <f t="shared" si="1756"/>
        <v>0</v>
      </c>
      <c r="BK657" s="35">
        <f t="shared" si="1756"/>
        <v>12.685658631604577</v>
      </c>
      <c r="BL657" s="1"/>
    </row>
    <row r="658" spans="1:64" ht="13">
      <c r="A658" s="28" t="s">
        <v>392</v>
      </c>
      <c r="B658" s="62" t="str">
        <f>INDEX([1]Sheet2!$B:$B,MATCH(C658,[1]Sheet2!$A:$A,0))</f>
        <v>E05000886</v>
      </c>
      <c r="C658" s="28" t="s">
        <v>826</v>
      </c>
      <c r="D658" s="29"/>
      <c r="E658" s="55">
        <v>1</v>
      </c>
      <c r="F658" s="32"/>
      <c r="G658" s="31">
        <v>1</v>
      </c>
      <c r="H658" s="32"/>
      <c r="I658" s="32"/>
      <c r="J658" s="32"/>
      <c r="K658" s="32"/>
      <c r="L658" s="32"/>
      <c r="M658" s="10"/>
      <c r="N658" s="32"/>
      <c r="O658" s="31">
        <v>1</v>
      </c>
      <c r="P658" s="32"/>
      <c r="Q658" s="32"/>
      <c r="R658" s="32"/>
      <c r="S658" s="32"/>
      <c r="T658" s="32"/>
      <c r="U658" s="1"/>
      <c r="V658" s="28">
        <v>325</v>
      </c>
      <c r="W658" s="28">
        <v>1885</v>
      </c>
      <c r="X658" s="28">
        <v>1811</v>
      </c>
      <c r="Y658" s="34"/>
      <c r="Z658" s="28">
        <v>232</v>
      </c>
      <c r="AA658" s="34"/>
      <c r="AB658" s="34">
        <v>0</v>
      </c>
      <c r="AC658" s="1"/>
      <c r="AD658" s="35">
        <f t="shared" ref="AD658:AJ658" si="1757">(V658/SUM($V658:$AB658))*100</f>
        <v>7.6416647072654591</v>
      </c>
      <c r="AE658" s="35">
        <f t="shared" si="1757"/>
        <v>44.321655302139668</v>
      </c>
      <c r="AF658" s="35">
        <f t="shared" si="1757"/>
        <v>42.581707030331529</v>
      </c>
      <c r="AG658" s="35">
        <f t="shared" si="1757"/>
        <v>0</v>
      </c>
      <c r="AH658" s="35">
        <f t="shared" si="1757"/>
        <v>5.4549729602633432</v>
      </c>
      <c r="AI658" s="35">
        <f t="shared" si="1757"/>
        <v>0</v>
      </c>
      <c r="AJ658" s="35">
        <f t="shared" si="1757"/>
        <v>0</v>
      </c>
      <c r="AK658" s="1"/>
      <c r="AL658" s="35">
        <f t="shared" ref="AL658:AR658" si="1758">AD658-BE658</f>
        <v>-3.3211080783571347</v>
      </c>
      <c r="AM658" s="35">
        <f t="shared" si="1758"/>
        <v>-6.7951611291825387</v>
      </c>
      <c r="AN658" s="35">
        <f t="shared" si="1758"/>
        <v>17.16450548989507</v>
      </c>
      <c r="AO658" s="35">
        <f t="shared" si="1758"/>
        <v>0</v>
      </c>
      <c r="AP658" s="35">
        <f t="shared" si="1758"/>
        <v>-4.8916252425607913</v>
      </c>
      <c r="AQ658" s="35">
        <f t="shared" si="1758"/>
        <v>0</v>
      </c>
      <c r="AR658" s="35">
        <f t="shared" si="1758"/>
        <v>-2.1566110397946083</v>
      </c>
      <c r="AS658" s="1"/>
      <c r="AT658" s="1"/>
      <c r="AU658" s="1"/>
      <c r="AV658" s="1"/>
      <c r="AW658" s="36">
        <v>427</v>
      </c>
      <c r="AX658" s="36">
        <v>1991</v>
      </c>
      <c r="AY658" s="36">
        <v>990</v>
      </c>
      <c r="AZ658" s="36">
        <v>0</v>
      </c>
      <c r="BA658" s="36">
        <v>403</v>
      </c>
      <c r="BB658" s="36">
        <v>0</v>
      </c>
      <c r="BC658" s="1">
        <v>84</v>
      </c>
      <c r="BD658" s="1"/>
      <c r="BE658" s="35">
        <f t="shared" ref="BE658:BK658" si="1759">(AW658/SUM($AW658:$BC658))*100</f>
        <v>10.962772785622594</v>
      </c>
      <c r="BF658" s="35">
        <f t="shared" si="1759"/>
        <v>51.116816431322206</v>
      </c>
      <c r="BG658" s="35">
        <f t="shared" si="1759"/>
        <v>25.417201540436459</v>
      </c>
      <c r="BH658" s="35">
        <f t="shared" si="1759"/>
        <v>0</v>
      </c>
      <c r="BI658" s="35">
        <f t="shared" si="1759"/>
        <v>10.346598202824135</v>
      </c>
      <c r="BJ658" s="35">
        <f t="shared" si="1759"/>
        <v>0</v>
      </c>
      <c r="BK658" s="35">
        <f t="shared" si="1759"/>
        <v>2.1566110397946083</v>
      </c>
      <c r="BL658" s="1"/>
    </row>
    <row r="659" spans="1:64" ht="13">
      <c r="A659" s="28" t="s">
        <v>392</v>
      </c>
      <c r="B659" s="62" t="str">
        <f>INDEX([1]Sheet2!$B:$B,MATCH(C659,[1]Sheet2!$A:$A,0))</f>
        <v>E05000887</v>
      </c>
      <c r="C659" s="28" t="s">
        <v>827</v>
      </c>
      <c r="D659" s="29"/>
      <c r="E659" s="55">
        <v>1</v>
      </c>
      <c r="F659" s="32"/>
      <c r="G659" s="31">
        <v>1</v>
      </c>
      <c r="H659" s="32"/>
      <c r="I659" s="32"/>
      <c r="J659" s="32"/>
      <c r="K659" s="32"/>
      <c r="L659" s="32"/>
      <c r="M659" s="10"/>
      <c r="N659" s="32"/>
      <c r="O659" s="31">
        <v>1</v>
      </c>
      <c r="P659" s="32"/>
      <c r="Q659" s="32"/>
      <c r="R659" s="32"/>
      <c r="S659" s="32"/>
      <c r="T659" s="32"/>
      <c r="U659" s="1"/>
      <c r="V659" s="28">
        <v>140</v>
      </c>
      <c r="W659" s="28">
        <v>1777</v>
      </c>
      <c r="X659" s="28">
        <v>134</v>
      </c>
      <c r="Y659" s="34"/>
      <c r="Z659" s="28">
        <v>114</v>
      </c>
      <c r="AA659" s="34"/>
      <c r="AB659" s="34">
        <v>56</v>
      </c>
      <c r="AC659" s="1"/>
      <c r="AD659" s="35">
        <f t="shared" ref="AD659:AJ659" si="1760">(V659/SUM($V659:$AB659))*100</f>
        <v>6.3034669067987394</v>
      </c>
      <c r="AE659" s="35">
        <f t="shared" si="1760"/>
        <v>80.009004952723998</v>
      </c>
      <c r="AF659" s="35">
        <f t="shared" si="1760"/>
        <v>6.0333183250787927</v>
      </c>
      <c r="AG659" s="35">
        <f t="shared" si="1760"/>
        <v>0</v>
      </c>
      <c r="AH659" s="35">
        <f t="shared" si="1760"/>
        <v>5.1328230526789733</v>
      </c>
      <c r="AI659" s="35">
        <f t="shared" si="1760"/>
        <v>0</v>
      </c>
      <c r="AJ659" s="35">
        <f t="shared" si="1760"/>
        <v>2.5213867627194957</v>
      </c>
      <c r="AK659" s="1"/>
      <c r="AL659" s="35">
        <f t="shared" ref="AL659:AR659" si="1761">AD659-BE659</f>
        <v>2.396902267249807</v>
      </c>
      <c r="AM659" s="35">
        <f t="shared" si="1761"/>
        <v>5.5023597654505352</v>
      </c>
      <c r="AN659" s="35">
        <f t="shared" si="1761"/>
        <v>6.0333183250787927</v>
      </c>
      <c r="AO659" s="35">
        <f t="shared" si="1761"/>
        <v>0</v>
      </c>
      <c r="AP659" s="35">
        <f t="shared" si="1761"/>
        <v>-0.70688697551273094</v>
      </c>
      <c r="AQ659" s="35">
        <f t="shared" si="1761"/>
        <v>0</v>
      </c>
      <c r="AR659" s="35">
        <f t="shared" si="1761"/>
        <v>-13.225693382266407</v>
      </c>
      <c r="AS659" s="1"/>
      <c r="AT659" s="1"/>
      <c r="AU659" s="1"/>
      <c r="AV659" s="1"/>
      <c r="AW659" s="36">
        <v>97</v>
      </c>
      <c r="AX659" s="36">
        <v>1850</v>
      </c>
      <c r="AY659" s="36">
        <v>0</v>
      </c>
      <c r="AZ659" s="36">
        <v>0</v>
      </c>
      <c r="BA659" s="36">
        <v>145</v>
      </c>
      <c r="BB659" s="36">
        <v>0</v>
      </c>
      <c r="BC659" s="1">
        <v>391</v>
      </c>
      <c r="BD659" s="1"/>
      <c r="BE659" s="35">
        <f t="shared" ref="BE659:BK659" si="1762">(AW659/SUM($AW659:$BC659))*100</f>
        <v>3.9065646395489324</v>
      </c>
      <c r="BF659" s="35">
        <f t="shared" si="1762"/>
        <v>74.506645187273463</v>
      </c>
      <c r="BG659" s="35">
        <f t="shared" si="1762"/>
        <v>0</v>
      </c>
      <c r="BH659" s="35">
        <f t="shared" si="1762"/>
        <v>0</v>
      </c>
      <c r="BI659" s="35">
        <f t="shared" si="1762"/>
        <v>5.8397100281917043</v>
      </c>
      <c r="BJ659" s="35">
        <f t="shared" si="1762"/>
        <v>0</v>
      </c>
      <c r="BK659" s="35">
        <f t="shared" si="1762"/>
        <v>15.747080144985903</v>
      </c>
      <c r="BL659" s="1"/>
    </row>
    <row r="660" spans="1:64" ht="13">
      <c r="A660" s="28" t="s">
        <v>392</v>
      </c>
      <c r="B660" s="62" t="str">
        <f>INDEX([1]Sheet2!$B:$B,MATCH(C660,[1]Sheet2!$A:$A,0))</f>
        <v>E05000888</v>
      </c>
      <c r="C660" s="28" t="s">
        <v>828</v>
      </c>
      <c r="D660" s="29"/>
      <c r="E660" s="55">
        <v>1</v>
      </c>
      <c r="F660" s="32"/>
      <c r="G660" s="31">
        <v>1</v>
      </c>
      <c r="H660" s="32"/>
      <c r="I660" s="32"/>
      <c r="J660" s="32"/>
      <c r="K660" s="32"/>
      <c r="L660" s="32"/>
      <c r="M660" s="10"/>
      <c r="N660" s="32"/>
      <c r="O660" s="31">
        <v>1</v>
      </c>
      <c r="P660" s="32"/>
      <c r="Q660" s="32"/>
      <c r="R660" s="32"/>
      <c r="S660" s="32"/>
      <c r="T660" s="32"/>
      <c r="U660" s="1"/>
      <c r="V660" s="28">
        <v>181</v>
      </c>
      <c r="W660" s="28">
        <v>2574</v>
      </c>
      <c r="X660" s="28">
        <v>227</v>
      </c>
      <c r="Y660" s="34"/>
      <c r="Z660" s="28">
        <v>94</v>
      </c>
      <c r="AA660" s="34"/>
      <c r="AB660" s="34">
        <v>40</v>
      </c>
      <c r="AC660" s="1"/>
      <c r="AD660" s="35">
        <f t="shared" ref="AD660:AJ660" si="1763">(V660/SUM($V660:$AB660))*100</f>
        <v>5.8087291399229777</v>
      </c>
      <c r="AE660" s="35">
        <f t="shared" si="1763"/>
        <v>82.605905006418496</v>
      </c>
      <c r="AF660" s="35">
        <f t="shared" si="1763"/>
        <v>7.2849807445442876</v>
      </c>
      <c r="AG660" s="35">
        <f t="shared" si="1763"/>
        <v>0</v>
      </c>
      <c r="AH660" s="35">
        <f t="shared" si="1763"/>
        <v>3.0166880616174585</v>
      </c>
      <c r="AI660" s="35">
        <f t="shared" si="1763"/>
        <v>0</v>
      </c>
      <c r="AJ660" s="35">
        <f t="shared" si="1763"/>
        <v>1.2836970474967908</v>
      </c>
      <c r="AK660" s="1"/>
      <c r="AL660" s="35">
        <f t="shared" ref="AL660:AR660" si="1764">AD660-BE660</f>
        <v>2.1697189506944481</v>
      </c>
      <c r="AM660" s="35">
        <f t="shared" si="1764"/>
        <v>15.444332954016758</v>
      </c>
      <c r="AN660" s="35">
        <f t="shared" si="1764"/>
        <v>7.2849807445442876</v>
      </c>
      <c r="AO660" s="35">
        <f t="shared" si="1764"/>
        <v>-17.787481804949053</v>
      </c>
      <c r="AP660" s="35">
        <f t="shared" si="1764"/>
        <v>-1.0881154318323234</v>
      </c>
      <c r="AQ660" s="35">
        <f t="shared" si="1764"/>
        <v>0</v>
      </c>
      <c r="AR660" s="35">
        <f t="shared" si="1764"/>
        <v>-6.0234354124740968</v>
      </c>
      <c r="AS660" s="1"/>
      <c r="AT660" s="1"/>
      <c r="AU660" s="1"/>
      <c r="AV660" s="1"/>
      <c r="AW660" s="36">
        <v>125</v>
      </c>
      <c r="AX660" s="36">
        <v>2307</v>
      </c>
      <c r="AY660" s="36">
        <v>0</v>
      </c>
      <c r="AZ660" s="36">
        <v>611</v>
      </c>
      <c r="BA660" s="36">
        <v>141</v>
      </c>
      <c r="BB660" s="36">
        <v>0</v>
      </c>
      <c r="BC660" s="1">
        <v>251</v>
      </c>
      <c r="BD660" s="1"/>
      <c r="BE660" s="35">
        <f t="shared" ref="BE660:BK660" si="1765">(AW660/SUM($AW660:$BC660))*100</f>
        <v>3.6390101892285296</v>
      </c>
      <c r="BF660" s="35">
        <f t="shared" si="1765"/>
        <v>67.161572052401738</v>
      </c>
      <c r="BG660" s="35">
        <f t="shared" si="1765"/>
        <v>0</v>
      </c>
      <c r="BH660" s="35">
        <f t="shared" si="1765"/>
        <v>17.787481804949053</v>
      </c>
      <c r="BI660" s="35">
        <f t="shared" si="1765"/>
        <v>4.1048034934497819</v>
      </c>
      <c r="BJ660" s="35">
        <f t="shared" si="1765"/>
        <v>0</v>
      </c>
      <c r="BK660" s="35">
        <f t="shared" si="1765"/>
        <v>7.3071324599708873</v>
      </c>
      <c r="BL660" s="1"/>
    </row>
    <row r="661" spans="1:64" ht="13">
      <c r="A661" s="28" t="s">
        <v>392</v>
      </c>
      <c r="B661" s="62" t="str">
        <f>INDEX([1]Sheet2!$B:$B,MATCH(C661,[1]Sheet2!$A:$A,0))</f>
        <v>E05000889</v>
      </c>
      <c r="C661" s="28" t="s">
        <v>92</v>
      </c>
      <c r="D661" s="29"/>
      <c r="E661" s="55">
        <v>1</v>
      </c>
      <c r="F661" s="32"/>
      <c r="G661" s="31">
        <v>1</v>
      </c>
      <c r="H661" s="32"/>
      <c r="I661" s="32"/>
      <c r="J661" s="32"/>
      <c r="K661" s="32"/>
      <c r="L661" s="32"/>
      <c r="M661" s="10"/>
      <c r="N661" s="32"/>
      <c r="O661" s="31">
        <v>1</v>
      </c>
      <c r="P661" s="32"/>
      <c r="Q661" s="32"/>
      <c r="R661" s="32"/>
      <c r="S661" s="32"/>
      <c r="T661" s="32"/>
      <c r="U661" s="1"/>
      <c r="V661" s="28">
        <v>118</v>
      </c>
      <c r="W661" s="28">
        <v>1066</v>
      </c>
      <c r="X661" s="28">
        <v>119</v>
      </c>
      <c r="Y661" s="34"/>
      <c r="Z661" s="28">
        <v>182</v>
      </c>
      <c r="AA661" s="28">
        <v>84</v>
      </c>
      <c r="AB661" s="34">
        <v>0</v>
      </c>
      <c r="AC661" s="1"/>
      <c r="AD661" s="35">
        <f t="shared" ref="AD661:AJ661" si="1766">(V661/SUM($V661:$AB661))*100</f>
        <v>7.5207138304652643</v>
      </c>
      <c r="AE661" s="35">
        <f t="shared" si="1766"/>
        <v>67.941363926067552</v>
      </c>
      <c r="AF661" s="35">
        <f t="shared" si="1766"/>
        <v>7.5844486934353101</v>
      </c>
      <c r="AG661" s="35">
        <f t="shared" si="1766"/>
        <v>0</v>
      </c>
      <c r="AH661" s="35">
        <f t="shared" si="1766"/>
        <v>11.59974506054812</v>
      </c>
      <c r="AI661" s="35">
        <f t="shared" si="1766"/>
        <v>5.353728489483748</v>
      </c>
      <c r="AJ661" s="35">
        <f t="shared" si="1766"/>
        <v>0</v>
      </c>
      <c r="AK661" s="1"/>
      <c r="AL661" s="35">
        <f t="shared" ref="AL661:AR661" si="1767">AD661-BE661</f>
        <v>-0.36852336911676353</v>
      </c>
      <c r="AM661" s="35">
        <f t="shared" si="1767"/>
        <v>4.8274663294113296</v>
      </c>
      <c r="AN661" s="35">
        <f t="shared" si="1767"/>
        <v>7.5844486934353101</v>
      </c>
      <c r="AO661" s="35">
        <f t="shared" si="1767"/>
        <v>-7.7847439916405428</v>
      </c>
      <c r="AP661" s="35">
        <f t="shared" si="1767"/>
        <v>-7.470265388772674</v>
      </c>
      <c r="AQ661" s="35">
        <f t="shared" si="1767"/>
        <v>5.353728489483748</v>
      </c>
      <c r="AR661" s="35">
        <f t="shared" si="1767"/>
        <v>-2.1421107628004177</v>
      </c>
      <c r="AS661" s="1"/>
      <c r="AT661" s="1"/>
      <c r="AU661" s="1"/>
      <c r="AV661" s="1"/>
      <c r="AW661" s="36">
        <v>151</v>
      </c>
      <c r="AX661" s="36">
        <v>1208</v>
      </c>
      <c r="AY661" s="36">
        <v>0</v>
      </c>
      <c r="AZ661" s="36">
        <v>149</v>
      </c>
      <c r="BA661" s="36">
        <v>365</v>
      </c>
      <c r="BB661" s="36">
        <v>0</v>
      </c>
      <c r="BC661" s="1">
        <v>41</v>
      </c>
      <c r="BD661" s="1"/>
      <c r="BE661" s="35">
        <f t="shared" ref="BE661:BK661" si="1768">(AW661/SUM($AW661:$BC661))*100</f>
        <v>7.8892371995820278</v>
      </c>
      <c r="BF661" s="35">
        <f t="shared" si="1768"/>
        <v>63.113897596656223</v>
      </c>
      <c r="BG661" s="35">
        <f t="shared" si="1768"/>
        <v>0</v>
      </c>
      <c r="BH661" s="35">
        <f t="shared" si="1768"/>
        <v>7.7847439916405428</v>
      </c>
      <c r="BI661" s="35">
        <f t="shared" si="1768"/>
        <v>19.070010449320794</v>
      </c>
      <c r="BJ661" s="35">
        <f t="shared" si="1768"/>
        <v>0</v>
      </c>
      <c r="BK661" s="35">
        <f t="shared" si="1768"/>
        <v>2.1421107628004177</v>
      </c>
      <c r="BL661" s="1"/>
    </row>
    <row r="662" spans="1:64" ht="13">
      <c r="A662" s="28" t="s">
        <v>392</v>
      </c>
      <c r="B662" s="62" t="str">
        <f>INDEX([1]Sheet2!$B:$B,MATCH(C662,[1]Sheet2!$A:$A,0))</f>
        <v>E05000890</v>
      </c>
      <c r="C662" s="28" t="s">
        <v>829</v>
      </c>
      <c r="D662" s="29"/>
      <c r="E662" s="55">
        <v>1</v>
      </c>
      <c r="F662" s="32"/>
      <c r="G662" s="32"/>
      <c r="H662" s="31">
        <v>1</v>
      </c>
      <c r="I662" s="32"/>
      <c r="J662" s="32"/>
      <c r="K662" s="32"/>
      <c r="L662" s="32"/>
      <c r="M662" s="10"/>
      <c r="N662" s="32"/>
      <c r="O662" s="31">
        <v>1</v>
      </c>
      <c r="P662" s="32"/>
      <c r="Q662" s="32"/>
      <c r="R662" s="32"/>
      <c r="S662" s="32"/>
      <c r="T662" s="32"/>
      <c r="U662" s="1"/>
      <c r="V662" s="28">
        <v>150</v>
      </c>
      <c r="W662" s="28">
        <v>1956</v>
      </c>
      <c r="X662" s="28">
        <v>2200</v>
      </c>
      <c r="Y662" s="34"/>
      <c r="Z662" s="28">
        <v>179</v>
      </c>
      <c r="AA662" s="34"/>
      <c r="AB662" s="34">
        <v>40</v>
      </c>
      <c r="AC662" s="1"/>
      <c r="AD662" s="35">
        <f t="shared" ref="AD662:AJ662" si="1769">(V662/SUM($V662:$AB662))*100</f>
        <v>3.3149171270718232</v>
      </c>
      <c r="AE662" s="35">
        <f t="shared" si="1769"/>
        <v>43.226519337016569</v>
      </c>
      <c r="AF662" s="35">
        <f t="shared" si="1769"/>
        <v>48.618784530386741</v>
      </c>
      <c r="AG662" s="35">
        <f t="shared" si="1769"/>
        <v>0</v>
      </c>
      <c r="AH662" s="35">
        <f t="shared" si="1769"/>
        <v>3.9558011049723758</v>
      </c>
      <c r="AI662" s="35">
        <f t="shared" si="1769"/>
        <v>0</v>
      </c>
      <c r="AJ662" s="35">
        <f t="shared" si="1769"/>
        <v>0.88397790055248626</v>
      </c>
      <c r="AK662" s="1"/>
      <c r="AL662" s="35">
        <f t="shared" ref="AL662:AR662" si="1770">AD662-BE662</f>
        <v>-2.0564527007359383</v>
      </c>
      <c r="AM662" s="35">
        <f t="shared" si="1770"/>
        <v>-1.8775670161060205</v>
      </c>
      <c r="AN662" s="35">
        <f t="shared" si="1770"/>
        <v>22.070339400600055</v>
      </c>
      <c r="AO662" s="35">
        <f t="shared" si="1770"/>
        <v>-15.240298123875609</v>
      </c>
      <c r="AP662" s="35">
        <f t="shared" si="1770"/>
        <v>-1.5697707274614459</v>
      </c>
      <c r="AQ662" s="35">
        <f t="shared" si="1770"/>
        <v>0</v>
      </c>
      <c r="AR662" s="35">
        <f t="shared" si="1770"/>
        <v>-1.3262508324210422</v>
      </c>
      <c r="AS662" s="1"/>
      <c r="AT662" s="1"/>
      <c r="AU662" s="1"/>
      <c r="AV662" s="1"/>
      <c r="AW662" s="36">
        <v>209</v>
      </c>
      <c r="AX662" s="36">
        <v>1755</v>
      </c>
      <c r="AY662" s="36">
        <v>1033</v>
      </c>
      <c r="AZ662" s="36">
        <v>593</v>
      </c>
      <c r="BA662" s="36">
        <v>215</v>
      </c>
      <c r="BB662" s="36">
        <v>0</v>
      </c>
      <c r="BC662" s="1">
        <v>86</v>
      </c>
      <c r="BD662" s="1"/>
      <c r="BE662" s="35">
        <f t="shared" ref="BE662:BK662" si="1771">(AW662/SUM($AW662:$BC662))*100</f>
        <v>5.3713698278077615</v>
      </c>
      <c r="BF662" s="35">
        <f t="shared" si="1771"/>
        <v>45.10408635312259</v>
      </c>
      <c r="BG662" s="35">
        <f t="shared" si="1771"/>
        <v>26.548445129786685</v>
      </c>
      <c r="BH662" s="35">
        <f t="shared" si="1771"/>
        <v>15.240298123875609</v>
      </c>
      <c r="BI662" s="35">
        <f t="shared" si="1771"/>
        <v>5.5255718324338217</v>
      </c>
      <c r="BJ662" s="35">
        <f t="shared" si="1771"/>
        <v>0</v>
      </c>
      <c r="BK662" s="35">
        <f t="shared" si="1771"/>
        <v>2.2102287329735284</v>
      </c>
      <c r="BL662" s="1"/>
    </row>
    <row r="663" spans="1:64" ht="13">
      <c r="A663" s="28" t="s">
        <v>392</v>
      </c>
      <c r="B663" s="62" t="str">
        <f>INDEX([1]Sheet2!$B:$B,MATCH(C663,[1]Sheet2!$A:$A,0))</f>
        <v>E05000671</v>
      </c>
      <c r="C663" s="28" t="s">
        <v>271</v>
      </c>
      <c r="D663" s="29"/>
      <c r="E663" s="55">
        <v>1</v>
      </c>
      <c r="F663" s="32"/>
      <c r="G663" s="32"/>
      <c r="H663" s="31">
        <v>1</v>
      </c>
      <c r="I663" s="32"/>
      <c r="J663" s="32"/>
      <c r="K663" s="32"/>
      <c r="L663" s="32"/>
      <c r="M663" s="10"/>
      <c r="N663" s="32"/>
      <c r="O663" s="31">
        <v>1</v>
      </c>
      <c r="P663" s="32"/>
      <c r="Q663" s="32"/>
      <c r="R663" s="32"/>
      <c r="S663" s="32"/>
      <c r="T663" s="32"/>
      <c r="U663" s="1"/>
      <c r="V663" s="28">
        <v>166</v>
      </c>
      <c r="W663" s="28">
        <v>1474</v>
      </c>
      <c r="X663" s="28">
        <v>2706</v>
      </c>
      <c r="Y663" s="34"/>
      <c r="Z663" s="28">
        <v>321</v>
      </c>
      <c r="AA663" s="34"/>
      <c r="AB663" s="34">
        <v>0</v>
      </c>
      <c r="AC663" s="1"/>
      <c r="AD663" s="35">
        <f t="shared" ref="AD663:AJ663" si="1772">(V663/SUM($V663:$AB663))*100</f>
        <v>3.5568887936575955</v>
      </c>
      <c r="AE663" s="35">
        <f t="shared" si="1772"/>
        <v>31.583458324405399</v>
      </c>
      <c r="AF663" s="35">
        <f t="shared" si="1772"/>
        <v>57.981572744803941</v>
      </c>
      <c r="AG663" s="35">
        <f t="shared" si="1772"/>
        <v>0</v>
      </c>
      <c r="AH663" s="35">
        <f t="shared" si="1772"/>
        <v>6.878080137133062</v>
      </c>
      <c r="AI663" s="35">
        <f t="shared" si="1772"/>
        <v>0</v>
      </c>
      <c r="AJ663" s="35">
        <f t="shared" si="1772"/>
        <v>0</v>
      </c>
      <c r="AK663" s="1"/>
      <c r="AL663" s="35">
        <f t="shared" ref="AL663:AR663" si="1773">AD663-BE663</f>
        <v>-2.5165875282791212</v>
      </c>
      <c r="AM663" s="35">
        <f t="shared" si="1773"/>
        <v>-8.8922265343756592</v>
      </c>
      <c r="AN663" s="35">
        <f t="shared" si="1773"/>
        <v>19.65071693677676</v>
      </c>
      <c r="AO663" s="35">
        <f t="shared" si="1773"/>
        <v>0</v>
      </c>
      <c r="AP663" s="35">
        <f t="shared" si="1773"/>
        <v>-4.2070759469612247</v>
      </c>
      <c r="AQ663" s="35">
        <f t="shared" si="1773"/>
        <v>0</v>
      </c>
      <c r="AR663" s="35">
        <f t="shared" si="1773"/>
        <v>-4.034826927160756</v>
      </c>
      <c r="AS663" s="1"/>
      <c r="AT663" s="1"/>
      <c r="AU663" s="1"/>
      <c r="AV663" s="1"/>
      <c r="AW663" s="36">
        <v>286</v>
      </c>
      <c r="AX663" s="36">
        <v>1906</v>
      </c>
      <c r="AY663" s="36">
        <v>1805</v>
      </c>
      <c r="AZ663" s="36">
        <v>0</v>
      </c>
      <c r="BA663" s="36">
        <v>522</v>
      </c>
      <c r="BB663" s="36">
        <v>0</v>
      </c>
      <c r="BC663" s="1">
        <v>190</v>
      </c>
      <c r="BD663" s="1"/>
      <c r="BE663" s="35">
        <f t="shared" ref="BE663:BK663" si="1774">(AW663/SUM($AW663:$BC663))*100</f>
        <v>6.0734763219367167</v>
      </c>
      <c r="BF663" s="35">
        <f t="shared" si="1774"/>
        <v>40.475684858781058</v>
      </c>
      <c r="BG663" s="35">
        <f t="shared" si="1774"/>
        <v>38.330855808027181</v>
      </c>
      <c r="BH663" s="35">
        <f t="shared" si="1774"/>
        <v>0</v>
      </c>
      <c r="BI663" s="35">
        <f t="shared" si="1774"/>
        <v>11.085156084094287</v>
      </c>
      <c r="BJ663" s="35">
        <f t="shared" si="1774"/>
        <v>0</v>
      </c>
      <c r="BK663" s="35">
        <f t="shared" si="1774"/>
        <v>4.034826927160756</v>
      </c>
      <c r="BL663" s="1"/>
    </row>
    <row r="664" spans="1:64" ht="13">
      <c r="A664" s="28" t="s">
        <v>392</v>
      </c>
      <c r="B664" s="62" t="str">
        <f>INDEX([1]Sheet2!$B:$B,MATCH(C664,[1]Sheet2!$A:$A,0))</f>
        <v>E05000892</v>
      </c>
      <c r="C664" s="28" t="s">
        <v>830</v>
      </c>
      <c r="D664" s="29"/>
      <c r="E664" s="55">
        <v>1</v>
      </c>
      <c r="F664" s="32"/>
      <c r="G664" s="31">
        <v>1</v>
      </c>
      <c r="H664" s="32"/>
      <c r="I664" s="32"/>
      <c r="J664" s="32"/>
      <c r="K664" s="32"/>
      <c r="L664" s="32"/>
      <c r="M664" s="10"/>
      <c r="N664" s="32"/>
      <c r="O664" s="31">
        <v>1</v>
      </c>
      <c r="P664" s="32"/>
      <c r="Q664" s="32"/>
      <c r="R664" s="32"/>
      <c r="S664" s="32"/>
      <c r="T664" s="32"/>
      <c r="U664" s="1"/>
      <c r="V664" s="28">
        <v>127</v>
      </c>
      <c r="W664" s="28">
        <v>2136</v>
      </c>
      <c r="X664" s="28">
        <v>75</v>
      </c>
      <c r="Y664" s="34"/>
      <c r="Z664" s="28">
        <v>104</v>
      </c>
      <c r="AA664" s="34"/>
      <c r="AB664" s="34">
        <v>129</v>
      </c>
      <c r="AC664" s="1"/>
      <c r="AD664" s="35">
        <f t="shared" ref="AD664:AJ664" si="1775">(V664/SUM($V664:$AB664))*100</f>
        <v>4.9397121742512642</v>
      </c>
      <c r="AE664" s="35">
        <f t="shared" si="1775"/>
        <v>83.080513418903152</v>
      </c>
      <c r="AF664" s="35">
        <f t="shared" si="1775"/>
        <v>2.9171528588098017</v>
      </c>
      <c r="AG664" s="35">
        <f t="shared" si="1775"/>
        <v>0</v>
      </c>
      <c r="AH664" s="35">
        <f t="shared" si="1775"/>
        <v>4.045118630882925</v>
      </c>
      <c r="AI664" s="35">
        <f t="shared" si="1775"/>
        <v>0</v>
      </c>
      <c r="AJ664" s="35">
        <f t="shared" si="1775"/>
        <v>5.0175029171528589</v>
      </c>
      <c r="AK664" s="1"/>
      <c r="AL664" s="35">
        <f t="shared" ref="AL664:AR664" si="1776">AD664-BE664</f>
        <v>2.6025354836934578</v>
      </c>
      <c r="AM664" s="35">
        <f t="shared" si="1776"/>
        <v>14.492168140000061</v>
      </c>
      <c r="AN664" s="35">
        <f t="shared" si="1776"/>
        <v>2.9171528588098017</v>
      </c>
      <c r="AO664" s="35">
        <f t="shared" si="1776"/>
        <v>-21.377376129635401</v>
      </c>
      <c r="AP664" s="35">
        <f t="shared" si="1776"/>
        <v>0.39912299361274783</v>
      </c>
      <c r="AQ664" s="35">
        <f t="shared" si="1776"/>
        <v>0</v>
      </c>
      <c r="AR664" s="35">
        <f t="shared" si="1776"/>
        <v>0.96639665351932891</v>
      </c>
      <c r="AS664" s="1"/>
      <c r="AT664" s="1"/>
      <c r="AU664" s="1"/>
      <c r="AV664" s="1"/>
      <c r="AW664" s="36">
        <v>75</v>
      </c>
      <c r="AX664" s="36">
        <v>2201</v>
      </c>
      <c r="AY664" s="36">
        <v>0</v>
      </c>
      <c r="AZ664" s="36">
        <v>686</v>
      </c>
      <c r="BA664" s="36">
        <v>117</v>
      </c>
      <c r="BB664" s="36">
        <v>0</v>
      </c>
      <c r="BC664" s="1">
        <v>130</v>
      </c>
      <c r="BD664" s="1"/>
      <c r="BE664" s="35">
        <f t="shared" ref="BE664:BK664" si="1777">(AW664/SUM($AW664:$BC664))*100</f>
        <v>2.3371766905578064</v>
      </c>
      <c r="BF664" s="35">
        <f t="shared" si="1777"/>
        <v>68.588345278903091</v>
      </c>
      <c r="BG664" s="35">
        <f t="shared" si="1777"/>
        <v>0</v>
      </c>
      <c r="BH664" s="35">
        <f t="shared" si="1777"/>
        <v>21.377376129635401</v>
      </c>
      <c r="BI664" s="35">
        <f t="shared" si="1777"/>
        <v>3.6459956372701772</v>
      </c>
      <c r="BJ664" s="35">
        <f t="shared" si="1777"/>
        <v>0</v>
      </c>
      <c r="BK664" s="35">
        <f t="shared" si="1777"/>
        <v>4.05110626363353</v>
      </c>
      <c r="BL664" s="1"/>
    </row>
    <row r="665" spans="1:64" ht="13">
      <c r="A665" s="28" t="s">
        <v>392</v>
      </c>
      <c r="B665" s="62" t="str">
        <f>INDEX([1]Sheet2!$B:$B,MATCH(C665,[1]Sheet2!$A:$A,0))</f>
        <v>E05000893</v>
      </c>
      <c r="C665" s="28" t="s">
        <v>831</v>
      </c>
      <c r="D665" s="29"/>
      <c r="E665" s="55">
        <v>1</v>
      </c>
      <c r="F665" s="32"/>
      <c r="G665" s="31">
        <v>1</v>
      </c>
      <c r="H665" s="32"/>
      <c r="I665" s="32"/>
      <c r="J665" s="32"/>
      <c r="K665" s="32"/>
      <c r="L665" s="32"/>
      <c r="M665" s="10"/>
      <c r="N665" s="32"/>
      <c r="O665" s="31">
        <v>1</v>
      </c>
      <c r="P665" s="32"/>
      <c r="Q665" s="32"/>
      <c r="R665" s="32"/>
      <c r="S665" s="32"/>
      <c r="T665" s="32"/>
      <c r="U665" s="1"/>
      <c r="V665" s="28">
        <v>85</v>
      </c>
      <c r="W665" s="28">
        <v>2023</v>
      </c>
      <c r="X665" s="28">
        <v>147</v>
      </c>
      <c r="Y665" s="34"/>
      <c r="Z665" s="28">
        <v>80</v>
      </c>
      <c r="AA665" s="34"/>
      <c r="AB665" s="34">
        <v>0</v>
      </c>
      <c r="AC665" s="1"/>
      <c r="AD665" s="35">
        <f t="shared" ref="AD665:AJ665" si="1778">(V665/SUM($V665:$AB665))*100</f>
        <v>3.6402569593147751</v>
      </c>
      <c r="AE665" s="35">
        <f t="shared" si="1778"/>
        <v>86.638115631691647</v>
      </c>
      <c r="AF665" s="35">
        <f t="shared" si="1778"/>
        <v>6.2955032119914351</v>
      </c>
      <c r="AG665" s="35">
        <f t="shared" si="1778"/>
        <v>0</v>
      </c>
      <c r="AH665" s="35">
        <f t="shared" si="1778"/>
        <v>3.4261241970021414</v>
      </c>
      <c r="AI665" s="35">
        <f t="shared" si="1778"/>
        <v>0</v>
      </c>
      <c r="AJ665" s="35">
        <f t="shared" si="1778"/>
        <v>0</v>
      </c>
      <c r="AK665" s="1"/>
      <c r="AL665" s="35">
        <f t="shared" ref="AL665:AR665" si="1779">AD665-BE665</f>
        <v>1.9192099890745455</v>
      </c>
      <c r="AM665" s="35">
        <f t="shared" si="1779"/>
        <v>9.6212637134413797</v>
      </c>
      <c r="AN665" s="35">
        <f t="shared" si="1779"/>
        <v>6.2955032119914351</v>
      </c>
      <c r="AO665" s="35">
        <f t="shared" si="1779"/>
        <v>-14.557188956615274</v>
      </c>
      <c r="AP665" s="35">
        <f t="shared" si="1779"/>
        <v>0.12745083737503515</v>
      </c>
      <c r="AQ665" s="35">
        <f t="shared" si="1779"/>
        <v>0</v>
      </c>
      <c r="AR665" s="35">
        <f t="shared" si="1779"/>
        <v>-3.4062387952671207</v>
      </c>
      <c r="AS665" s="1"/>
      <c r="AT665" s="1"/>
      <c r="AU665" s="1"/>
      <c r="AV665" s="1"/>
      <c r="AW665" s="36">
        <v>48</v>
      </c>
      <c r="AX665" s="36">
        <v>2148</v>
      </c>
      <c r="AY665" s="36">
        <v>0</v>
      </c>
      <c r="AZ665" s="36">
        <v>406</v>
      </c>
      <c r="BA665" s="36">
        <v>92</v>
      </c>
      <c r="BB665" s="36">
        <v>0</v>
      </c>
      <c r="BC665" s="1">
        <v>95</v>
      </c>
      <c r="BD665" s="1"/>
      <c r="BE665" s="35">
        <f t="shared" ref="BE665:BK665" si="1780">(AW665/SUM($AW665:$BC665))*100</f>
        <v>1.7210469702402296</v>
      </c>
      <c r="BF665" s="35">
        <f t="shared" si="1780"/>
        <v>77.016851918250268</v>
      </c>
      <c r="BG665" s="35">
        <f t="shared" si="1780"/>
        <v>0</v>
      </c>
      <c r="BH665" s="35">
        <f t="shared" si="1780"/>
        <v>14.557188956615274</v>
      </c>
      <c r="BI665" s="35">
        <f t="shared" si="1780"/>
        <v>3.2986733596271063</v>
      </c>
      <c r="BJ665" s="35">
        <f t="shared" si="1780"/>
        <v>0</v>
      </c>
      <c r="BK665" s="35">
        <f t="shared" si="1780"/>
        <v>3.4062387952671207</v>
      </c>
      <c r="BL665" s="1"/>
    </row>
    <row r="666" spans="1:64" ht="13">
      <c r="A666" s="28" t="s">
        <v>392</v>
      </c>
      <c r="B666" s="62" t="str">
        <f>INDEX([1]Sheet2!$B:$B,MATCH(C666,[1]Sheet2!$A:$A,0))</f>
        <v>E05000894</v>
      </c>
      <c r="C666" s="28" t="s">
        <v>832</v>
      </c>
      <c r="D666" s="29"/>
      <c r="E666" s="55">
        <v>1</v>
      </c>
      <c r="F666" s="32"/>
      <c r="G666" s="31">
        <v>1</v>
      </c>
      <c r="H666" s="32"/>
      <c r="I666" s="32"/>
      <c r="J666" s="32"/>
      <c r="K666" s="32"/>
      <c r="L666" s="32"/>
      <c r="M666" s="10"/>
      <c r="N666" s="32"/>
      <c r="O666" s="31">
        <v>1</v>
      </c>
      <c r="P666" s="32"/>
      <c r="Q666" s="32"/>
      <c r="R666" s="32"/>
      <c r="S666" s="32"/>
      <c r="T666" s="32"/>
      <c r="U666" s="1"/>
      <c r="V666" s="28">
        <v>309</v>
      </c>
      <c r="W666" s="28">
        <v>2444</v>
      </c>
      <c r="X666" s="28">
        <v>1566</v>
      </c>
      <c r="Y666" s="34"/>
      <c r="Z666" s="28">
        <v>342</v>
      </c>
      <c r="AA666" s="34"/>
      <c r="AB666" s="34">
        <v>0</v>
      </c>
      <c r="AC666" s="1"/>
      <c r="AD666" s="35">
        <f t="shared" ref="AD666:AJ666" si="1781">(V666/SUM($V666:$AB666))*100</f>
        <v>6.629478652649647</v>
      </c>
      <c r="AE666" s="35">
        <f t="shared" si="1781"/>
        <v>52.435099763999141</v>
      </c>
      <c r="AF666" s="35">
        <f t="shared" si="1781"/>
        <v>33.597940356146751</v>
      </c>
      <c r="AG666" s="35">
        <f t="shared" si="1781"/>
        <v>0</v>
      </c>
      <c r="AH666" s="35">
        <f t="shared" si="1781"/>
        <v>7.3374812272044618</v>
      </c>
      <c r="AI666" s="35">
        <f t="shared" si="1781"/>
        <v>0</v>
      </c>
      <c r="AJ666" s="35">
        <f t="shared" si="1781"/>
        <v>0</v>
      </c>
      <c r="AK666" s="1"/>
      <c r="AL666" s="35">
        <f t="shared" ref="AL666:AR666" si="1782">AD666-BE666</f>
        <v>-0.77878352136373863</v>
      </c>
      <c r="AM666" s="35">
        <f t="shared" si="1782"/>
        <v>5.3776338050792205</v>
      </c>
      <c r="AN666" s="35">
        <f t="shared" si="1782"/>
        <v>13.242528401381001</v>
      </c>
      <c r="AO666" s="35">
        <f t="shared" si="1782"/>
        <v>-12.462497115162705</v>
      </c>
      <c r="AP666" s="35">
        <f t="shared" si="1782"/>
        <v>-2.0324703075289783</v>
      </c>
      <c r="AQ666" s="35">
        <f t="shared" si="1782"/>
        <v>0</v>
      </c>
      <c r="AR666" s="35">
        <f t="shared" si="1782"/>
        <v>-3.3464112624048004</v>
      </c>
      <c r="AS666" s="1"/>
      <c r="AT666" s="1"/>
      <c r="AU666" s="1"/>
      <c r="AV666" s="1"/>
      <c r="AW666" s="36">
        <v>321</v>
      </c>
      <c r="AX666" s="36">
        <v>2039</v>
      </c>
      <c r="AY666" s="36">
        <v>882</v>
      </c>
      <c r="AZ666" s="36">
        <v>540</v>
      </c>
      <c r="BA666" s="36">
        <v>406</v>
      </c>
      <c r="BB666" s="36">
        <v>0</v>
      </c>
      <c r="BC666" s="1">
        <v>145</v>
      </c>
      <c r="BD666" s="1"/>
      <c r="BE666" s="35">
        <f t="shared" ref="BE666:BK666" si="1783">(AW666/SUM($AW666:$BC666))*100</f>
        <v>7.4082621740133856</v>
      </c>
      <c r="BF666" s="35">
        <f t="shared" si="1783"/>
        <v>47.05746595891992</v>
      </c>
      <c r="BG666" s="35">
        <f t="shared" si="1783"/>
        <v>20.355411954765749</v>
      </c>
      <c r="BH666" s="35">
        <f t="shared" si="1783"/>
        <v>12.462497115162705</v>
      </c>
      <c r="BI666" s="35">
        <f t="shared" si="1783"/>
        <v>9.3699515347334401</v>
      </c>
      <c r="BJ666" s="35">
        <f t="shared" si="1783"/>
        <v>0</v>
      </c>
      <c r="BK666" s="35">
        <f t="shared" si="1783"/>
        <v>3.3464112624048004</v>
      </c>
      <c r="BL666" s="1"/>
    </row>
    <row r="667" spans="1:64" ht="13">
      <c r="A667" s="28" t="s">
        <v>392</v>
      </c>
      <c r="B667" s="62" t="str">
        <f>INDEX([1]Sheet2!$B:$B,MATCH(C667,[1]Sheet2!$A:$A,0))</f>
        <v>E05000895</v>
      </c>
      <c r="C667" s="28" t="s">
        <v>833</v>
      </c>
      <c r="D667" s="29"/>
      <c r="E667" s="55">
        <v>1</v>
      </c>
      <c r="F667" s="32"/>
      <c r="G667" s="31">
        <v>1</v>
      </c>
      <c r="H667" s="32"/>
      <c r="I667" s="32"/>
      <c r="J667" s="32"/>
      <c r="K667" s="32"/>
      <c r="L667" s="32"/>
      <c r="M667" s="10"/>
      <c r="N667" s="32"/>
      <c r="O667" s="31">
        <v>1</v>
      </c>
      <c r="P667" s="32"/>
      <c r="Q667" s="32"/>
      <c r="R667" s="32"/>
      <c r="S667" s="32"/>
      <c r="T667" s="32"/>
      <c r="U667" s="1"/>
      <c r="V667" s="28">
        <v>172</v>
      </c>
      <c r="W667" s="28">
        <v>2120</v>
      </c>
      <c r="X667" s="28">
        <v>91</v>
      </c>
      <c r="Y667" s="34"/>
      <c r="Z667" s="28">
        <v>99</v>
      </c>
      <c r="AA667" s="34"/>
      <c r="AB667" s="34">
        <v>76</v>
      </c>
      <c r="AC667" s="1"/>
      <c r="AD667" s="35">
        <f t="shared" ref="AD667:AJ667" si="1784">(V667/SUM($V667:$AB667))*100</f>
        <v>6.7240031274433152</v>
      </c>
      <c r="AE667" s="35">
        <f t="shared" si="1784"/>
        <v>82.877247849882721</v>
      </c>
      <c r="AF667" s="35">
        <f t="shared" si="1784"/>
        <v>3.5574667709147771</v>
      </c>
      <c r="AG667" s="35">
        <f t="shared" si="1784"/>
        <v>0</v>
      </c>
      <c r="AH667" s="35">
        <f t="shared" si="1784"/>
        <v>3.8702111024237684</v>
      </c>
      <c r="AI667" s="35">
        <f t="shared" si="1784"/>
        <v>0</v>
      </c>
      <c r="AJ667" s="35">
        <f t="shared" si="1784"/>
        <v>2.9710711493354185</v>
      </c>
      <c r="AK667" s="1"/>
      <c r="AL667" s="35">
        <f t="shared" ref="AL667:AR667" si="1785">AD667-BE667</f>
        <v>2.7872720202376913</v>
      </c>
      <c r="AM667" s="35">
        <f t="shared" si="1785"/>
        <v>16.550358570445113</v>
      </c>
      <c r="AN667" s="35">
        <f t="shared" si="1785"/>
        <v>3.5574667709147771</v>
      </c>
      <c r="AO667" s="35">
        <f t="shared" si="1785"/>
        <v>-21.968365553602812</v>
      </c>
      <c r="AP667" s="35">
        <f t="shared" si="1785"/>
        <v>-0.59376077806832317</v>
      </c>
      <c r="AQ667" s="35">
        <f t="shared" si="1785"/>
        <v>0</v>
      </c>
      <c r="AR667" s="35">
        <f t="shared" si="1785"/>
        <v>-0.33297102992644456</v>
      </c>
      <c r="AS667" s="1"/>
      <c r="AT667" s="1"/>
      <c r="AU667" s="1"/>
      <c r="AV667" s="1"/>
      <c r="AW667" s="36">
        <v>112</v>
      </c>
      <c r="AX667" s="36">
        <v>1887</v>
      </c>
      <c r="AY667" s="36">
        <v>0</v>
      </c>
      <c r="AZ667" s="36">
        <v>625</v>
      </c>
      <c r="BA667" s="36">
        <v>127</v>
      </c>
      <c r="BB667" s="36">
        <v>0</v>
      </c>
      <c r="BC667" s="1">
        <v>94</v>
      </c>
      <c r="BD667" s="1"/>
      <c r="BE667" s="35">
        <f t="shared" ref="BE667:BK667" si="1786">(AW667/SUM($AW667:$BC667))*100</f>
        <v>3.9367311072056239</v>
      </c>
      <c r="BF667" s="35">
        <f t="shared" si="1786"/>
        <v>66.326889279437609</v>
      </c>
      <c r="BG667" s="35">
        <f t="shared" si="1786"/>
        <v>0</v>
      </c>
      <c r="BH667" s="35">
        <f t="shared" si="1786"/>
        <v>21.968365553602812</v>
      </c>
      <c r="BI667" s="35">
        <f t="shared" si="1786"/>
        <v>4.4639718804920916</v>
      </c>
      <c r="BJ667" s="35">
        <f t="shared" si="1786"/>
        <v>0</v>
      </c>
      <c r="BK667" s="35">
        <f t="shared" si="1786"/>
        <v>3.3040421792618631</v>
      </c>
      <c r="BL667" s="1"/>
    </row>
    <row r="668" spans="1:64" ht="13">
      <c r="A668" s="28" t="s">
        <v>392</v>
      </c>
      <c r="B668" s="62" t="str">
        <f>INDEX([1]Sheet2!$B:$B,MATCH(C668,[1]Sheet2!$A:$A,0))</f>
        <v>E05000896</v>
      </c>
      <c r="C668" s="28" t="s">
        <v>834</v>
      </c>
      <c r="D668" s="29"/>
      <c r="E668" s="55">
        <v>1</v>
      </c>
      <c r="F668" s="32"/>
      <c r="G668" s="31">
        <v>1</v>
      </c>
      <c r="H668" s="32"/>
      <c r="I668" s="32"/>
      <c r="J668" s="32"/>
      <c r="K668" s="32"/>
      <c r="L668" s="32"/>
      <c r="M668" s="10"/>
      <c r="N668" s="32"/>
      <c r="O668" s="31">
        <v>1</v>
      </c>
      <c r="P668" s="32"/>
      <c r="Q668" s="32"/>
      <c r="R668" s="32"/>
      <c r="S668" s="32"/>
      <c r="T668" s="32"/>
      <c r="U668" s="1"/>
      <c r="V668" s="28">
        <v>136</v>
      </c>
      <c r="W668" s="28">
        <v>2295</v>
      </c>
      <c r="X668" s="28">
        <v>59</v>
      </c>
      <c r="Y668" s="34"/>
      <c r="Z668" s="28">
        <v>100</v>
      </c>
      <c r="AA668" s="34"/>
      <c r="AB668" s="34">
        <v>60</v>
      </c>
      <c r="AC668" s="1"/>
      <c r="AD668" s="35">
        <f t="shared" ref="AD668:AJ668" si="1787">(V668/SUM($V668:$AB668))*100</f>
        <v>5.132075471698113</v>
      </c>
      <c r="AE668" s="35">
        <f t="shared" si="1787"/>
        <v>86.603773584905667</v>
      </c>
      <c r="AF668" s="35">
        <f t="shared" si="1787"/>
        <v>2.2264150943396226</v>
      </c>
      <c r="AG668" s="35">
        <f t="shared" si="1787"/>
        <v>0</v>
      </c>
      <c r="AH668" s="35">
        <f t="shared" si="1787"/>
        <v>3.7735849056603774</v>
      </c>
      <c r="AI668" s="35">
        <f t="shared" si="1787"/>
        <v>0</v>
      </c>
      <c r="AJ668" s="35">
        <f t="shared" si="1787"/>
        <v>2.2641509433962264</v>
      </c>
      <c r="AK668" s="1"/>
      <c r="AL668" s="35">
        <f t="shared" ref="AL668:AR668" si="1788">AD668-BE668</f>
        <v>2.9015922003226482</v>
      </c>
      <c r="AM668" s="35">
        <f t="shared" si="1788"/>
        <v>17.120840161451795</v>
      </c>
      <c r="AN668" s="35">
        <f t="shared" si="1788"/>
        <v>2.2264150943396226</v>
      </c>
      <c r="AO668" s="35">
        <f t="shared" si="1788"/>
        <v>-18.823927002365664</v>
      </c>
      <c r="AP668" s="35">
        <f t="shared" si="1788"/>
        <v>-0.45081522952042707</v>
      </c>
      <c r="AQ668" s="35">
        <f t="shared" si="1788"/>
        <v>0</v>
      </c>
      <c r="AR668" s="35">
        <f t="shared" si="1788"/>
        <v>-2.9741052242279706</v>
      </c>
      <c r="AS668" s="1"/>
      <c r="AT668" s="1"/>
      <c r="AU668" s="1"/>
      <c r="AV668" s="1"/>
      <c r="AW668" s="36">
        <v>66</v>
      </c>
      <c r="AX668" s="36">
        <v>2056</v>
      </c>
      <c r="AY668" s="36">
        <v>0</v>
      </c>
      <c r="AZ668" s="36">
        <v>557</v>
      </c>
      <c r="BA668" s="36">
        <v>125</v>
      </c>
      <c r="BB668" s="36">
        <v>0</v>
      </c>
      <c r="BC668" s="1">
        <v>155</v>
      </c>
      <c r="BD668" s="1"/>
      <c r="BE668" s="35">
        <f t="shared" ref="BE668:BK668" si="1789">(AW668/SUM($AW668:$BC668))*100</f>
        <v>2.2304832713754648</v>
      </c>
      <c r="BF668" s="35">
        <f t="shared" si="1789"/>
        <v>69.482933423453872</v>
      </c>
      <c r="BG668" s="35">
        <f t="shared" si="1789"/>
        <v>0</v>
      </c>
      <c r="BH668" s="35">
        <f t="shared" si="1789"/>
        <v>18.823927002365664</v>
      </c>
      <c r="BI668" s="35">
        <f t="shared" si="1789"/>
        <v>4.2244001351808045</v>
      </c>
      <c r="BJ668" s="35">
        <f t="shared" si="1789"/>
        <v>0</v>
      </c>
      <c r="BK668" s="35">
        <f t="shared" si="1789"/>
        <v>5.238256167624197</v>
      </c>
      <c r="BL668" s="1"/>
    </row>
    <row r="669" spans="1:64" ht="13">
      <c r="A669" s="28" t="s">
        <v>392</v>
      </c>
      <c r="B669" s="62" t="str">
        <f>INDEX([1]Sheet2!$B:$B,MATCH(C669,[1]Sheet2!$A:$A,0))</f>
        <v>E05000897</v>
      </c>
      <c r="C669" s="28" t="s">
        <v>835</v>
      </c>
      <c r="D669" s="29"/>
      <c r="E669" s="55">
        <v>1</v>
      </c>
      <c r="F669" s="32"/>
      <c r="G669" s="31">
        <v>1</v>
      </c>
      <c r="H669" s="32"/>
      <c r="I669" s="32"/>
      <c r="J669" s="32"/>
      <c r="K669" s="32"/>
      <c r="L669" s="32"/>
      <c r="M669" s="10"/>
      <c r="N669" s="32"/>
      <c r="O669" s="31">
        <v>1</v>
      </c>
      <c r="P669" s="32"/>
      <c r="Q669" s="32"/>
      <c r="R669" s="32"/>
      <c r="S669" s="32"/>
      <c r="T669" s="32"/>
      <c r="U669" s="1"/>
      <c r="V669" s="28">
        <v>177</v>
      </c>
      <c r="W669" s="28">
        <v>2219</v>
      </c>
      <c r="X669" s="28">
        <v>108</v>
      </c>
      <c r="Y669" s="34"/>
      <c r="Z669" s="28">
        <v>115</v>
      </c>
      <c r="AA669" s="34"/>
      <c r="AB669" s="34">
        <v>49</v>
      </c>
      <c r="AC669" s="1"/>
      <c r="AD669" s="35">
        <f t="shared" ref="AD669:AJ669" si="1790">(V669/SUM($V669:$AB669))*100</f>
        <v>6.6341829085457267</v>
      </c>
      <c r="AE669" s="35">
        <f t="shared" si="1790"/>
        <v>83.170914542728639</v>
      </c>
      <c r="AF669" s="35">
        <f t="shared" si="1790"/>
        <v>4.0479760119940025</v>
      </c>
      <c r="AG669" s="35">
        <f t="shared" si="1790"/>
        <v>0</v>
      </c>
      <c r="AH669" s="35">
        <f t="shared" si="1790"/>
        <v>4.3103448275862073</v>
      </c>
      <c r="AI669" s="35">
        <f t="shared" si="1790"/>
        <v>0</v>
      </c>
      <c r="AJ669" s="35">
        <f t="shared" si="1790"/>
        <v>1.8365817091454275</v>
      </c>
      <c r="AK669" s="1"/>
      <c r="AL669" s="35">
        <f t="shared" ref="AL669:AR669" si="1791">AD669-BE669</f>
        <v>3.8913626439442424</v>
      </c>
      <c r="AM669" s="35">
        <f t="shared" si="1791"/>
        <v>13.374205927046162</v>
      </c>
      <c r="AN669" s="35">
        <f t="shared" si="1791"/>
        <v>-0.98590588539225177</v>
      </c>
      <c r="AO669" s="35">
        <f t="shared" si="1791"/>
        <v>-17.39270732494353</v>
      </c>
      <c r="AP669" s="35">
        <f t="shared" si="1791"/>
        <v>1.8637825327414426E-2</v>
      </c>
      <c r="AQ669" s="35">
        <f t="shared" si="1791"/>
        <v>0</v>
      </c>
      <c r="AR669" s="35">
        <f t="shared" si="1791"/>
        <v>1.094406814017967</v>
      </c>
      <c r="AS669" s="1"/>
      <c r="AT669" s="1"/>
      <c r="AU669" s="1"/>
      <c r="AV669" s="1"/>
      <c r="AW669" s="36">
        <v>85</v>
      </c>
      <c r="AX669" s="36">
        <v>2163</v>
      </c>
      <c r="AY669" s="36">
        <v>156</v>
      </c>
      <c r="AZ669" s="36">
        <v>539</v>
      </c>
      <c r="BA669" s="36">
        <v>133</v>
      </c>
      <c r="BB669" s="36">
        <v>0</v>
      </c>
      <c r="BC669" s="1">
        <v>23</v>
      </c>
      <c r="BD669" s="1"/>
      <c r="BE669" s="35">
        <f t="shared" ref="BE669:BK669" si="1792">(AW669/SUM($AW669:$BC669))*100</f>
        <v>2.7428202646014843</v>
      </c>
      <c r="BF669" s="35">
        <f t="shared" si="1792"/>
        <v>69.796708615682476</v>
      </c>
      <c r="BG669" s="35">
        <f t="shared" si="1792"/>
        <v>5.0338818973862542</v>
      </c>
      <c r="BH669" s="35">
        <f t="shared" si="1792"/>
        <v>17.39270732494353</v>
      </c>
      <c r="BI669" s="35">
        <f t="shared" si="1792"/>
        <v>4.2917070022587929</v>
      </c>
      <c r="BJ669" s="35">
        <f t="shared" si="1792"/>
        <v>0</v>
      </c>
      <c r="BK669" s="35">
        <f t="shared" si="1792"/>
        <v>0.74217489512746049</v>
      </c>
      <c r="BL669" s="1"/>
    </row>
    <row r="670" spans="1:64" ht="13">
      <c r="A670" s="28" t="s">
        <v>392</v>
      </c>
      <c r="B670" s="62" t="str">
        <f>INDEX([1]Sheet2!$B:$B,MATCH(C670,[1]Sheet2!$A:$A,0))</f>
        <v>E05000898</v>
      </c>
      <c r="C670" s="28" t="s">
        <v>836</v>
      </c>
      <c r="D670" s="29"/>
      <c r="E670" s="55">
        <v>1</v>
      </c>
      <c r="F670" s="32"/>
      <c r="G670" s="32"/>
      <c r="H670" s="32"/>
      <c r="I670" s="32"/>
      <c r="J670" s="31">
        <v>1</v>
      </c>
      <c r="K670" s="32"/>
      <c r="L670" s="32"/>
      <c r="M670" s="10"/>
      <c r="N670" s="32"/>
      <c r="O670" s="32"/>
      <c r="P670" s="32"/>
      <c r="Q670" s="32"/>
      <c r="R670" s="31">
        <v>1</v>
      </c>
      <c r="S670" s="32"/>
      <c r="T670" s="32"/>
      <c r="U670" s="1"/>
      <c r="V670" s="28">
        <v>99</v>
      </c>
      <c r="W670" s="28">
        <v>1553</v>
      </c>
      <c r="X670" s="28">
        <v>116</v>
      </c>
      <c r="Y670" s="34"/>
      <c r="Z670" s="28">
        <v>1648</v>
      </c>
      <c r="AA670" s="34"/>
      <c r="AB670" s="34">
        <v>0</v>
      </c>
      <c r="AC670" s="1"/>
      <c r="AD670" s="35">
        <f t="shared" ref="AD670:AJ670" si="1793">(V670/SUM($V670:$AB670))*100</f>
        <v>2.8981264637002342</v>
      </c>
      <c r="AE670" s="35">
        <f t="shared" si="1793"/>
        <v>45.46252927400468</v>
      </c>
      <c r="AF670" s="35">
        <f t="shared" si="1793"/>
        <v>3.3957845433255271</v>
      </c>
      <c r="AG670" s="35">
        <f t="shared" si="1793"/>
        <v>0</v>
      </c>
      <c r="AH670" s="35">
        <f t="shared" si="1793"/>
        <v>48.24355971896955</v>
      </c>
      <c r="AI670" s="35">
        <f t="shared" si="1793"/>
        <v>0</v>
      </c>
      <c r="AJ670" s="35">
        <f t="shared" si="1793"/>
        <v>0</v>
      </c>
      <c r="AK670" s="1"/>
      <c r="AL670" s="35">
        <f t="shared" ref="AL670:AR670" si="1794">AD670-BE670</f>
        <v>-1.1685213758931017</v>
      </c>
      <c r="AM670" s="35">
        <f t="shared" si="1794"/>
        <v>7.6483524877860987</v>
      </c>
      <c r="AN670" s="35">
        <f t="shared" si="1794"/>
        <v>0.48700171361640576</v>
      </c>
      <c r="AO670" s="35">
        <f t="shared" si="1794"/>
        <v>-5.3939565094606037</v>
      </c>
      <c r="AP670" s="35">
        <f t="shared" si="1794"/>
        <v>6.507906378739392E-2</v>
      </c>
      <c r="AQ670" s="35">
        <f t="shared" si="1794"/>
        <v>0</v>
      </c>
      <c r="AR670" s="35">
        <f t="shared" si="1794"/>
        <v>-1.6379553798362045</v>
      </c>
      <c r="AS670" s="1"/>
      <c r="AT670" s="1"/>
      <c r="AU670" s="1"/>
      <c r="AV670" s="1"/>
      <c r="AW670" s="36">
        <v>144</v>
      </c>
      <c r="AX670" s="36">
        <v>1339</v>
      </c>
      <c r="AY670" s="36">
        <v>103</v>
      </c>
      <c r="AZ670" s="36">
        <v>191</v>
      </c>
      <c r="BA670" s="36">
        <v>1706</v>
      </c>
      <c r="BB670" s="36">
        <v>0</v>
      </c>
      <c r="BC670" s="1">
        <v>58</v>
      </c>
      <c r="BD670" s="1"/>
      <c r="BE670" s="35">
        <f t="shared" ref="BE670:BK670" si="1795">(AW670/SUM($AW670:$BC670))*100</f>
        <v>4.0666478395933359</v>
      </c>
      <c r="BF670" s="35">
        <f t="shared" si="1795"/>
        <v>37.814176786218582</v>
      </c>
      <c r="BG670" s="35">
        <f t="shared" si="1795"/>
        <v>2.9087828297091214</v>
      </c>
      <c r="BH670" s="35">
        <f t="shared" si="1795"/>
        <v>5.3939565094606037</v>
      </c>
      <c r="BI670" s="35">
        <f t="shared" si="1795"/>
        <v>48.178480655182156</v>
      </c>
      <c r="BJ670" s="35">
        <f t="shared" si="1795"/>
        <v>0</v>
      </c>
      <c r="BK670" s="35">
        <f t="shared" si="1795"/>
        <v>1.6379553798362045</v>
      </c>
      <c r="BL670" s="1"/>
    </row>
    <row r="671" spans="1:64" ht="13">
      <c r="A671" s="28" t="s">
        <v>392</v>
      </c>
      <c r="B671" s="62" t="str">
        <f>INDEX([1]Sheet2!$B:$B,MATCH(C671,[1]Sheet2!$A:$A,0))</f>
        <v>E05000899</v>
      </c>
      <c r="C671" s="28" t="s">
        <v>837</v>
      </c>
      <c r="D671" s="29"/>
      <c r="E671" s="55">
        <v>1</v>
      </c>
      <c r="F671" s="32"/>
      <c r="G671" s="31">
        <v>1</v>
      </c>
      <c r="H671" s="32"/>
      <c r="I671" s="32"/>
      <c r="J671" s="32"/>
      <c r="K671" s="32"/>
      <c r="L671" s="32"/>
      <c r="M671" s="10"/>
      <c r="N671" s="32"/>
      <c r="O671" s="31">
        <v>1</v>
      </c>
      <c r="P671" s="32"/>
      <c r="Q671" s="32"/>
      <c r="R671" s="32"/>
      <c r="S671" s="32"/>
      <c r="T671" s="32"/>
      <c r="U671" s="1"/>
      <c r="V671" s="28">
        <v>85</v>
      </c>
      <c r="W671" s="28">
        <v>1768</v>
      </c>
      <c r="X671" s="28">
        <v>110</v>
      </c>
      <c r="Y671" s="34"/>
      <c r="Z671" s="28">
        <v>179</v>
      </c>
      <c r="AA671" s="28">
        <v>114</v>
      </c>
      <c r="AB671" s="34">
        <v>68</v>
      </c>
      <c r="AC671" s="1"/>
      <c r="AD671" s="35">
        <f t="shared" ref="AD671:AJ671" si="1796">(V671/SUM($V671:$AB671))*100</f>
        <v>3.657487091222031</v>
      </c>
      <c r="AE671" s="35">
        <f t="shared" si="1796"/>
        <v>76.075731497418246</v>
      </c>
      <c r="AF671" s="35">
        <f t="shared" si="1796"/>
        <v>4.7332185886402751</v>
      </c>
      <c r="AG671" s="35">
        <f t="shared" si="1796"/>
        <v>0</v>
      </c>
      <c r="AH671" s="35">
        <f t="shared" si="1796"/>
        <v>7.702237521514629</v>
      </c>
      <c r="AI671" s="35">
        <f t="shared" si="1796"/>
        <v>4.9053356282271947</v>
      </c>
      <c r="AJ671" s="35">
        <f t="shared" si="1796"/>
        <v>2.9259896729776247</v>
      </c>
      <c r="AK671" s="1"/>
      <c r="AL671" s="35">
        <f t="shared" ref="AL671:AR671" si="1797">AD671-BE671</f>
        <v>1.7706946383918423</v>
      </c>
      <c r="AM671" s="35">
        <f t="shared" si="1797"/>
        <v>8.225195056426756</v>
      </c>
      <c r="AN671" s="35">
        <f t="shared" si="1797"/>
        <v>0.95963368297989771</v>
      </c>
      <c r="AO671" s="35">
        <f t="shared" si="1797"/>
        <v>-17.906030336662969</v>
      </c>
      <c r="AP671" s="35">
        <f t="shared" si="1797"/>
        <v>7.702237521514629</v>
      </c>
      <c r="AQ671" s="35">
        <f t="shared" si="1797"/>
        <v>-0.68104986936806977</v>
      </c>
      <c r="AR671" s="35">
        <f t="shared" si="1797"/>
        <v>-7.0680693282086704E-2</v>
      </c>
      <c r="AS671" s="1"/>
      <c r="AT671" s="1"/>
      <c r="AU671" s="1"/>
      <c r="AV671" s="1"/>
      <c r="AW671" s="36">
        <v>51</v>
      </c>
      <c r="AX671" s="36">
        <v>1834</v>
      </c>
      <c r="AY671" s="36">
        <v>102</v>
      </c>
      <c r="AZ671" s="36">
        <v>484</v>
      </c>
      <c r="BA671" s="36">
        <v>0</v>
      </c>
      <c r="BB671" s="36">
        <v>151</v>
      </c>
      <c r="BC671" s="1">
        <v>81</v>
      </c>
      <c r="BD671" s="1"/>
      <c r="BE671" s="35">
        <f t="shared" ref="BE671:BK671" si="1798">(AW671/SUM($AW671:$BC671))*100</f>
        <v>1.8867924528301887</v>
      </c>
      <c r="BF671" s="35">
        <f t="shared" si="1798"/>
        <v>67.85053644099149</v>
      </c>
      <c r="BG671" s="35">
        <f t="shared" si="1798"/>
        <v>3.7735849056603774</v>
      </c>
      <c r="BH671" s="35">
        <f t="shared" si="1798"/>
        <v>17.906030336662969</v>
      </c>
      <c r="BI671" s="35">
        <f t="shared" si="1798"/>
        <v>0</v>
      </c>
      <c r="BJ671" s="35">
        <f t="shared" si="1798"/>
        <v>5.5863854975952645</v>
      </c>
      <c r="BK671" s="35">
        <f t="shared" si="1798"/>
        <v>2.9966703662597114</v>
      </c>
      <c r="BL671" s="1"/>
    </row>
    <row r="672" spans="1:64" ht="13">
      <c r="A672" s="28" t="s">
        <v>392</v>
      </c>
      <c r="B672" s="62" t="str">
        <f>INDEX([1]Sheet2!$B:$B,MATCH(C672,[1]Sheet2!$A:$A,0))</f>
        <v>E05000900</v>
      </c>
      <c r="C672" s="28" t="s">
        <v>838</v>
      </c>
      <c r="D672" s="29"/>
      <c r="E672" s="55">
        <v>1</v>
      </c>
      <c r="F672" s="32"/>
      <c r="G672" s="31">
        <v>1</v>
      </c>
      <c r="H672" s="32"/>
      <c r="I672" s="32"/>
      <c r="J672" s="32"/>
      <c r="K672" s="32"/>
      <c r="L672" s="32"/>
      <c r="M672" s="10"/>
      <c r="N672" s="32"/>
      <c r="O672" s="31">
        <v>1</v>
      </c>
      <c r="P672" s="32"/>
      <c r="Q672" s="32"/>
      <c r="R672" s="32"/>
      <c r="S672" s="32"/>
      <c r="T672" s="32"/>
      <c r="U672" s="1"/>
      <c r="V672" s="28">
        <v>103</v>
      </c>
      <c r="W672" s="28">
        <v>2094</v>
      </c>
      <c r="X672" s="28">
        <v>76</v>
      </c>
      <c r="Y672" s="34"/>
      <c r="Z672" s="28">
        <v>104</v>
      </c>
      <c r="AA672" s="34"/>
      <c r="AB672" s="34">
        <v>172</v>
      </c>
      <c r="AC672" s="1"/>
      <c r="AD672" s="35">
        <f t="shared" ref="AD672:AJ672" si="1799">(V672/SUM($V672:$AB672))*100</f>
        <v>4.0408003138485675</v>
      </c>
      <c r="AE672" s="35">
        <f t="shared" si="1799"/>
        <v>82.149862691251471</v>
      </c>
      <c r="AF672" s="35">
        <f t="shared" si="1799"/>
        <v>2.9815613966261281</v>
      </c>
      <c r="AG672" s="35">
        <f t="shared" si="1799"/>
        <v>0</v>
      </c>
      <c r="AH672" s="35">
        <f t="shared" si="1799"/>
        <v>4.0800313848568068</v>
      </c>
      <c r="AI672" s="35">
        <f t="shared" si="1799"/>
        <v>0</v>
      </c>
      <c r="AJ672" s="35">
        <f t="shared" si="1799"/>
        <v>6.7477442134170253</v>
      </c>
      <c r="AK672" s="1"/>
      <c r="AL672" s="35">
        <f t="shared" ref="AL672:AR672" si="1800">AD672-BE672</f>
        <v>0.62316531726620239</v>
      </c>
      <c r="AM672" s="35">
        <f t="shared" si="1800"/>
        <v>3.4417287199595989</v>
      </c>
      <c r="AN672" s="35">
        <f t="shared" si="1800"/>
        <v>2.9815613966261281</v>
      </c>
      <c r="AO672" s="35">
        <f t="shared" si="1800"/>
        <v>0</v>
      </c>
      <c r="AP672" s="35">
        <f t="shared" si="1800"/>
        <v>-1.9691825590939791</v>
      </c>
      <c r="AQ672" s="35">
        <f t="shared" si="1800"/>
        <v>0</v>
      </c>
      <c r="AR672" s="35">
        <f t="shared" si="1800"/>
        <v>-5.0772728747579574</v>
      </c>
      <c r="AS672" s="1"/>
      <c r="AT672" s="1"/>
      <c r="AU672" s="1"/>
      <c r="AV672" s="1"/>
      <c r="AW672" s="36">
        <v>100</v>
      </c>
      <c r="AX672" s="36">
        <v>2303</v>
      </c>
      <c r="AY672" s="36">
        <v>0</v>
      </c>
      <c r="AZ672" s="36">
        <v>0</v>
      </c>
      <c r="BA672" s="36">
        <v>177</v>
      </c>
      <c r="BB672" s="36">
        <v>0</v>
      </c>
      <c r="BC672" s="1">
        <v>346</v>
      </c>
      <c r="BD672" s="1"/>
      <c r="BE672" s="35">
        <f t="shared" ref="BE672:BK672" si="1801">(AW672/SUM($AW672:$BC672))*100</f>
        <v>3.4176349965823651</v>
      </c>
      <c r="BF672" s="35">
        <f t="shared" si="1801"/>
        <v>78.708133971291872</v>
      </c>
      <c r="BG672" s="35">
        <f t="shared" si="1801"/>
        <v>0</v>
      </c>
      <c r="BH672" s="35">
        <f t="shared" si="1801"/>
        <v>0</v>
      </c>
      <c r="BI672" s="35">
        <f t="shared" si="1801"/>
        <v>6.0492139439507859</v>
      </c>
      <c r="BJ672" s="35">
        <f t="shared" si="1801"/>
        <v>0</v>
      </c>
      <c r="BK672" s="35">
        <f t="shared" si="1801"/>
        <v>11.825017088174983</v>
      </c>
      <c r="BL672" s="1"/>
    </row>
    <row r="673" spans="1:64" ht="13">
      <c r="A673" s="28" t="s">
        <v>392</v>
      </c>
      <c r="B673" s="62" t="str">
        <f>INDEX([1]Sheet2!$B:$B,MATCH(C673,[1]Sheet2!$A:$A,0))</f>
        <v>E05000901</v>
      </c>
      <c r="C673" s="28" t="s">
        <v>839</v>
      </c>
      <c r="D673" s="29"/>
      <c r="E673" s="55">
        <v>2</v>
      </c>
      <c r="F673" s="32"/>
      <c r="G673" s="31">
        <v>2</v>
      </c>
      <c r="H673" s="32"/>
      <c r="I673" s="32"/>
      <c r="J673" s="32"/>
      <c r="K673" s="32"/>
      <c r="L673" s="32"/>
      <c r="M673" s="10"/>
      <c r="N673" s="32"/>
      <c r="O673" s="31">
        <v>2</v>
      </c>
      <c r="P673" s="32"/>
      <c r="Q673" s="32"/>
      <c r="R673" s="32"/>
      <c r="S673" s="32"/>
      <c r="T673" s="32"/>
      <c r="U673" s="1"/>
      <c r="V673" s="28">
        <v>272</v>
      </c>
      <c r="W673" s="28">
        <v>1978</v>
      </c>
      <c r="X673" s="28">
        <v>329</v>
      </c>
      <c r="Y673" s="34"/>
      <c r="Z673" s="28">
        <v>154</v>
      </c>
      <c r="AA673" s="34"/>
      <c r="AB673" s="34">
        <v>79</v>
      </c>
      <c r="AC673" s="1"/>
      <c r="AD673" s="35">
        <f t="shared" ref="AD673:AJ673" si="1802">(V673/SUM($V673:$AB673))*100</f>
        <v>9.6728307254623047</v>
      </c>
      <c r="AE673" s="35">
        <f t="shared" si="1802"/>
        <v>70.341394025604558</v>
      </c>
      <c r="AF673" s="35">
        <f t="shared" si="1802"/>
        <v>11.699857752489331</v>
      </c>
      <c r="AG673" s="35">
        <f t="shared" si="1802"/>
        <v>0</v>
      </c>
      <c r="AH673" s="35">
        <f t="shared" si="1802"/>
        <v>5.4765291607396867</v>
      </c>
      <c r="AI673" s="35">
        <f t="shared" si="1802"/>
        <v>0</v>
      </c>
      <c r="AJ673" s="35">
        <f t="shared" si="1802"/>
        <v>2.8093883357041252</v>
      </c>
      <c r="AK673" s="1"/>
      <c r="AL673" s="35">
        <f t="shared" ref="AL673:AR673" si="1803">AD673-BE673</f>
        <v>5.0034480867910416</v>
      </c>
      <c r="AM673" s="35">
        <f t="shared" si="1803"/>
        <v>8.7932899829846889</v>
      </c>
      <c r="AN673" s="35">
        <f t="shared" si="1803"/>
        <v>3.8339849853317007</v>
      </c>
      <c r="AO673" s="35">
        <f t="shared" si="1803"/>
        <v>-18.113444061422751</v>
      </c>
      <c r="AP673" s="35">
        <f t="shared" si="1803"/>
        <v>0.83848466058299653</v>
      </c>
      <c r="AQ673" s="35">
        <f t="shared" si="1803"/>
        <v>0</v>
      </c>
      <c r="AR673" s="35">
        <f t="shared" si="1803"/>
        <v>-0.35576365426767032</v>
      </c>
      <c r="AS673" s="1"/>
      <c r="AT673" s="1"/>
      <c r="AU673" s="1"/>
      <c r="AV673" s="1"/>
      <c r="AW673" s="36">
        <v>149</v>
      </c>
      <c r="AX673" s="36">
        <v>1964</v>
      </c>
      <c r="AY673" s="36">
        <v>251</v>
      </c>
      <c r="AZ673" s="36">
        <v>578</v>
      </c>
      <c r="BA673" s="36">
        <v>148</v>
      </c>
      <c r="BB673" s="36">
        <v>0</v>
      </c>
      <c r="BC673" s="1">
        <v>101</v>
      </c>
      <c r="BD673" s="1"/>
      <c r="BE673" s="35">
        <f t="shared" ref="BE673:BK673" si="1804">(AW673/SUM($AW673:$BC673))*100</f>
        <v>4.6693826386712631</v>
      </c>
      <c r="BF673" s="35">
        <f t="shared" si="1804"/>
        <v>61.548104042619869</v>
      </c>
      <c r="BG673" s="35">
        <f t="shared" si="1804"/>
        <v>7.8658727671576303</v>
      </c>
      <c r="BH673" s="35">
        <f t="shared" si="1804"/>
        <v>18.113444061422751</v>
      </c>
      <c r="BI673" s="35">
        <f t="shared" si="1804"/>
        <v>4.6380445001566901</v>
      </c>
      <c r="BJ673" s="35">
        <f t="shared" si="1804"/>
        <v>0</v>
      </c>
      <c r="BK673" s="35">
        <f t="shared" si="1804"/>
        <v>3.1651519899717955</v>
      </c>
      <c r="BL673" s="1"/>
    </row>
    <row r="674" spans="1:64" ht="13">
      <c r="A674" s="28" t="s">
        <v>392</v>
      </c>
      <c r="B674" s="62" t="str">
        <f>INDEX([1]Sheet2!$B:$B,MATCH(C674,[1]Sheet2!$A:$A,0))</f>
        <v>E05000902</v>
      </c>
      <c r="C674" s="28" t="s">
        <v>840</v>
      </c>
      <c r="D674" s="29"/>
      <c r="E674" s="55">
        <v>1</v>
      </c>
      <c r="F674" s="32"/>
      <c r="G674" s="31">
        <v>1</v>
      </c>
      <c r="H674" s="32"/>
      <c r="I674" s="32"/>
      <c r="J674" s="32"/>
      <c r="K674" s="32"/>
      <c r="L674" s="32"/>
      <c r="M674" s="10"/>
      <c r="N674" s="32"/>
      <c r="O674" s="31">
        <v>1</v>
      </c>
      <c r="P674" s="32"/>
      <c r="Q674" s="32"/>
      <c r="R674" s="32"/>
      <c r="S674" s="32"/>
      <c r="T674" s="32"/>
      <c r="U674" s="1"/>
      <c r="V674" s="28">
        <v>260</v>
      </c>
      <c r="W674" s="28">
        <v>1904</v>
      </c>
      <c r="X674" s="28">
        <v>1462</v>
      </c>
      <c r="Y674" s="34"/>
      <c r="Z674" s="28">
        <v>440</v>
      </c>
      <c r="AA674" s="34"/>
      <c r="AB674" s="34">
        <v>106</v>
      </c>
      <c r="AC674" s="1"/>
      <c r="AD674" s="35">
        <f t="shared" ref="AD674:AJ674" si="1805">(V674/SUM($V674:$AB674))*100</f>
        <v>6.2320230105465004</v>
      </c>
      <c r="AE674" s="35">
        <f t="shared" si="1805"/>
        <v>45.63758389261745</v>
      </c>
      <c r="AF674" s="35">
        <f t="shared" si="1805"/>
        <v>35.0431447746884</v>
      </c>
      <c r="AG674" s="35">
        <f t="shared" si="1805"/>
        <v>0</v>
      </c>
      <c r="AH674" s="35">
        <f t="shared" si="1805"/>
        <v>10.546500479386385</v>
      </c>
      <c r="AI674" s="35">
        <f t="shared" si="1805"/>
        <v>0</v>
      </c>
      <c r="AJ674" s="35">
        <f t="shared" si="1805"/>
        <v>2.5407478427612653</v>
      </c>
      <c r="AK674" s="1"/>
      <c r="AL674" s="35">
        <f t="shared" ref="AL674:AR674" si="1806">AD674-BE674</f>
        <v>-3.4725108661728061</v>
      </c>
      <c r="AM674" s="35">
        <f t="shared" si="1806"/>
        <v>3.5591325426429208</v>
      </c>
      <c r="AN674" s="35">
        <f t="shared" si="1806"/>
        <v>6.7446221053048028</v>
      </c>
      <c r="AO674" s="35">
        <f t="shared" si="1806"/>
        <v>0</v>
      </c>
      <c r="AP674" s="35">
        <f t="shared" si="1806"/>
        <v>-7.7163624854633355</v>
      </c>
      <c r="AQ674" s="35">
        <f t="shared" si="1806"/>
        <v>0</v>
      </c>
      <c r="AR674" s="35">
        <f t="shared" si="1806"/>
        <v>0.88511870368841761</v>
      </c>
      <c r="AS674" s="1"/>
      <c r="AT674" s="1"/>
      <c r="AU674" s="1"/>
      <c r="AV674" s="1"/>
      <c r="AW674" s="36">
        <v>381</v>
      </c>
      <c r="AX674" s="36">
        <v>1652</v>
      </c>
      <c r="AY674" s="36">
        <v>1111</v>
      </c>
      <c r="AZ674" s="36">
        <v>0</v>
      </c>
      <c r="BA674" s="36">
        <v>717</v>
      </c>
      <c r="BB674" s="36">
        <v>0</v>
      </c>
      <c r="BC674" s="1">
        <v>65</v>
      </c>
      <c r="BD674" s="1"/>
      <c r="BE674" s="35">
        <f t="shared" ref="BE674:BK674" si="1807">(AW674/SUM($AW674:$BC674))*100</f>
        <v>9.7045338767193066</v>
      </c>
      <c r="BF674" s="35">
        <f t="shared" si="1807"/>
        <v>42.078451349974529</v>
      </c>
      <c r="BG674" s="35">
        <f t="shared" si="1807"/>
        <v>28.298522669383598</v>
      </c>
      <c r="BH674" s="35">
        <f t="shared" si="1807"/>
        <v>0</v>
      </c>
      <c r="BI674" s="35">
        <f t="shared" si="1807"/>
        <v>18.26286296484972</v>
      </c>
      <c r="BJ674" s="35">
        <f t="shared" si="1807"/>
        <v>0</v>
      </c>
      <c r="BK674" s="35">
        <f t="shared" si="1807"/>
        <v>1.6556291390728477</v>
      </c>
      <c r="BL674" s="1"/>
    </row>
    <row r="675" spans="1:64" ht="13">
      <c r="A675" s="28" t="s">
        <v>392</v>
      </c>
      <c r="B675" s="62" t="str">
        <f>INDEX([1]Sheet2!$B:$B,MATCH(C675,[1]Sheet2!$A:$A,0))</f>
        <v>E05000903</v>
      </c>
      <c r="C675" s="28" t="s">
        <v>841</v>
      </c>
      <c r="D675" s="29"/>
      <c r="E675" s="55">
        <v>1</v>
      </c>
      <c r="F675" s="32"/>
      <c r="G675" s="31">
        <v>1</v>
      </c>
      <c r="H675" s="32"/>
      <c r="I675" s="32"/>
      <c r="J675" s="32"/>
      <c r="K675" s="32"/>
      <c r="L675" s="32"/>
      <c r="M675" s="10"/>
      <c r="N675" s="32"/>
      <c r="O675" s="31">
        <v>1</v>
      </c>
      <c r="P675" s="32"/>
      <c r="Q675" s="32"/>
      <c r="R675" s="32"/>
      <c r="S675" s="32"/>
      <c r="T675" s="32"/>
      <c r="U675" s="1"/>
      <c r="V675" s="28">
        <v>132</v>
      </c>
      <c r="W675" s="28">
        <v>2344</v>
      </c>
      <c r="X675" s="28">
        <v>62</v>
      </c>
      <c r="Y675" s="34"/>
      <c r="Z675" s="28">
        <v>142</v>
      </c>
      <c r="AA675" s="34"/>
      <c r="AB675" s="34">
        <v>51</v>
      </c>
      <c r="AC675" s="1"/>
      <c r="AD675" s="35">
        <f t="shared" ref="AD675:AJ675" si="1808">(V675/SUM($V675:$AB675))*100</f>
        <v>4.8333943610399128</v>
      </c>
      <c r="AE675" s="35">
        <f t="shared" si="1808"/>
        <v>85.829366532405714</v>
      </c>
      <c r="AF675" s="35">
        <f t="shared" si="1808"/>
        <v>2.2702306847308678</v>
      </c>
      <c r="AG675" s="35">
        <f t="shared" si="1808"/>
        <v>0</v>
      </c>
      <c r="AH675" s="35">
        <f t="shared" si="1808"/>
        <v>5.1995606005126334</v>
      </c>
      <c r="AI675" s="35">
        <f t="shared" si="1808"/>
        <v>0</v>
      </c>
      <c r="AJ675" s="35">
        <f t="shared" si="1808"/>
        <v>1.8674478213108752</v>
      </c>
      <c r="AK675" s="1"/>
      <c r="AL675" s="35">
        <f t="shared" ref="AL675:AR675" si="1809">AD675-BE675</f>
        <v>2.3638409104309819</v>
      </c>
      <c r="AM675" s="35">
        <f t="shared" si="1809"/>
        <v>17.62909589641113</v>
      </c>
      <c r="AN675" s="35">
        <f t="shared" si="1809"/>
        <v>2.2702306847308678</v>
      </c>
      <c r="AO675" s="35">
        <f t="shared" si="1809"/>
        <v>-20.128552097428958</v>
      </c>
      <c r="AP675" s="35">
        <f t="shared" si="1809"/>
        <v>2.1210761620823222</v>
      </c>
      <c r="AQ675" s="35">
        <f t="shared" si="1809"/>
        <v>0</v>
      </c>
      <c r="AR675" s="35">
        <f t="shared" si="1809"/>
        <v>-4.2556915562263367</v>
      </c>
      <c r="AS675" s="1"/>
      <c r="AT675" s="1"/>
      <c r="AU675" s="1"/>
      <c r="AV675" s="1"/>
      <c r="AW675" s="36">
        <v>73</v>
      </c>
      <c r="AX675" s="36">
        <v>2016</v>
      </c>
      <c r="AY675" s="36">
        <v>0</v>
      </c>
      <c r="AZ675" s="36">
        <v>595</v>
      </c>
      <c r="BA675" s="36">
        <v>91</v>
      </c>
      <c r="BB675" s="36">
        <v>0</v>
      </c>
      <c r="BC675" s="1">
        <v>181</v>
      </c>
      <c r="BD675" s="1"/>
      <c r="BE675" s="35">
        <f t="shared" ref="BE675:BK675" si="1810">(AW675/SUM($AW675:$BC675))*100</f>
        <v>2.4695534506089309</v>
      </c>
      <c r="BF675" s="35">
        <f t="shared" si="1810"/>
        <v>68.200270635994585</v>
      </c>
      <c r="BG675" s="35">
        <f t="shared" si="1810"/>
        <v>0</v>
      </c>
      <c r="BH675" s="35">
        <f t="shared" si="1810"/>
        <v>20.128552097428958</v>
      </c>
      <c r="BI675" s="35">
        <f t="shared" si="1810"/>
        <v>3.0784844384303112</v>
      </c>
      <c r="BJ675" s="35">
        <f t="shared" si="1810"/>
        <v>0</v>
      </c>
      <c r="BK675" s="35">
        <f t="shared" si="1810"/>
        <v>6.1231393775372123</v>
      </c>
      <c r="BL675" s="1"/>
    </row>
    <row r="676" spans="1:64" ht="13">
      <c r="A676" s="28" t="s">
        <v>392</v>
      </c>
      <c r="B676" s="62" t="str">
        <f>INDEX([1]Sheet2!$B:$B,MATCH(C676,[1]Sheet2!$A:$A,0))</f>
        <v>E05000904</v>
      </c>
      <c r="C676" s="28" t="s">
        <v>842</v>
      </c>
      <c r="D676" s="29"/>
      <c r="E676" s="55">
        <v>1</v>
      </c>
      <c r="F676" s="32"/>
      <c r="G676" s="31">
        <v>1</v>
      </c>
      <c r="H676" s="32"/>
      <c r="I676" s="32"/>
      <c r="J676" s="32"/>
      <c r="K676" s="32"/>
      <c r="L676" s="32"/>
      <c r="M676" s="10"/>
      <c r="N676" s="32"/>
      <c r="O676" s="31">
        <v>1</v>
      </c>
      <c r="P676" s="32"/>
      <c r="Q676" s="32"/>
      <c r="R676" s="32"/>
      <c r="S676" s="32"/>
      <c r="T676" s="32"/>
      <c r="U676" s="1"/>
      <c r="V676" s="28">
        <v>144</v>
      </c>
      <c r="W676" s="28">
        <v>2174</v>
      </c>
      <c r="X676" s="28">
        <v>162</v>
      </c>
      <c r="Y676" s="34"/>
      <c r="Z676" s="28">
        <v>136</v>
      </c>
      <c r="AA676" s="34"/>
      <c r="AB676" s="34">
        <v>283</v>
      </c>
      <c r="AC676" s="1"/>
      <c r="AD676" s="35">
        <f t="shared" ref="AD676:AJ676" si="1811">(V676/SUM($V676:$AB676))*100</f>
        <v>4.9672300793377024</v>
      </c>
      <c r="AE676" s="35">
        <f t="shared" si="1811"/>
        <v>74.991376336667813</v>
      </c>
      <c r="AF676" s="35">
        <f t="shared" si="1811"/>
        <v>5.5881338392549154</v>
      </c>
      <c r="AG676" s="35">
        <f t="shared" si="1811"/>
        <v>0</v>
      </c>
      <c r="AH676" s="35">
        <f t="shared" si="1811"/>
        <v>4.6912728527078302</v>
      </c>
      <c r="AI676" s="35">
        <f t="shared" si="1811"/>
        <v>0</v>
      </c>
      <c r="AJ676" s="35">
        <f t="shared" si="1811"/>
        <v>9.7619868920317341</v>
      </c>
      <c r="AK676" s="1"/>
      <c r="AL676" s="35">
        <f t="shared" ref="AL676:AR676" si="1812">AD676-BE676</f>
        <v>1.9109604420912012</v>
      </c>
      <c r="AM676" s="35">
        <f t="shared" si="1812"/>
        <v>14.00879992992688</v>
      </c>
      <c r="AN676" s="35">
        <f t="shared" si="1812"/>
        <v>2.6175540049218675</v>
      </c>
      <c r="AO676" s="35">
        <f t="shared" si="1812"/>
        <v>-15.681233933161954</v>
      </c>
      <c r="AP676" s="35">
        <f t="shared" si="1812"/>
        <v>0.40678270703516528</v>
      </c>
      <c r="AQ676" s="35">
        <f t="shared" si="1812"/>
        <v>0</v>
      </c>
      <c r="AR676" s="35">
        <f t="shared" si="1812"/>
        <v>-3.2628631508131676</v>
      </c>
      <c r="AS676" s="1"/>
      <c r="AT676" s="1"/>
      <c r="AU676" s="1"/>
      <c r="AV676" s="1"/>
      <c r="AW676" s="36">
        <v>107</v>
      </c>
      <c r="AX676" s="36">
        <v>2135</v>
      </c>
      <c r="AY676" s="36">
        <v>104</v>
      </c>
      <c r="AZ676" s="36">
        <v>549</v>
      </c>
      <c r="BA676" s="36">
        <v>150</v>
      </c>
      <c r="BB676" s="36">
        <v>0</v>
      </c>
      <c r="BC676" s="1">
        <v>456</v>
      </c>
      <c r="BD676" s="1"/>
      <c r="BE676" s="35">
        <f t="shared" ref="BE676:BK676" si="1813">(AW676/SUM($AW676:$BC676))*100</f>
        <v>3.0562696372465012</v>
      </c>
      <c r="BF676" s="35">
        <f t="shared" si="1813"/>
        <v>60.982576406740932</v>
      </c>
      <c r="BG676" s="35">
        <f t="shared" si="1813"/>
        <v>2.9705798343330478</v>
      </c>
      <c r="BH676" s="35">
        <f t="shared" si="1813"/>
        <v>15.681233933161954</v>
      </c>
      <c r="BI676" s="35">
        <f t="shared" si="1813"/>
        <v>4.284490145672665</v>
      </c>
      <c r="BJ676" s="35">
        <f t="shared" si="1813"/>
        <v>0</v>
      </c>
      <c r="BK676" s="35">
        <f t="shared" si="1813"/>
        <v>13.024850042844902</v>
      </c>
      <c r="BL676" s="1"/>
    </row>
    <row r="677" spans="1:64" ht="13">
      <c r="A677" s="28" t="s">
        <v>392</v>
      </c>
      <c r="B677" s="62" t="str">
        <f>INDEX([1]Sheet2!$B:$B,MATCH(C677,[1]Sheet2!$A:$A,0))</f>
        <v>E05000905</v>
      </c>
      <c r="C677" s="28" t="s">
        <v>843</v>
      </c>
      <c r="D677" s="29"/>
      <c r="E677" s="55">
        <v>1</v>
      </c>
      <c r="F677" s="32"/>
      <c r="G677" s="31">
        <v>1</v>
      </c>
      <c r="H677" s="32"/>
      <c r="I677" s="32"/>
      <c r="J677" s="32"/>
      <c r="K677" s="32"/>
      <c r="L677" s="32"/>
      <c r="M677" s="10"/>
      <c r="N677" s="32"/>
      <c r="O677" s="31">
        <v>1</v>
      </c>
      <c r="P677" s="32"/>
      <c r="Q677" s="32"/>
      <c r="R677" s="32"/>
      <c r="S677" s="32"/>
      <c r="T677" s="32"/>
      <c r="U677" s="1"/>
      <c r="V677" s="28">
        <v>76</v>
      </c>
      <c r="W677" s="28">
        <v>1931</v>
      </c>
      <c r="X677" s="28">
        <v>88</v>
      </c>
      <c r="Y677" s="34"/>
      <c r="Z677" s="28">
        <v>139</v>
      </c>
      <c r="AA677" s="28">
        <v>55</v>
      </c>
      <c r="AB677" s="34">
        <v>21</v>
      </c>
      <c r="AC677" s="1"/>
      <c r="AD677" s="35">
        <f t="shared" ref="AD677:AJ677" si="1814">(V677/SUM($V677:$AB677))*100</f>
        <v>3.2900432900432901</v>
      </c>
      <c r="AE677" s="35">
        <f t="shared" si="1814"/>
        <v>83.593073593073598</v>
      </c>
      <c r="AF677" s="35">
        <f t="shared" si="1814"/>
        <v>3.8095238095238098</v>
      </c>
      <c r="AG677" s="35">
        <f t="shared" si="1814"/>
        <v>0</v>
      </c>
      <c r="AH677" s="35">
        <f t="shared" si="1814"/>
        <v>6.0173160173160172</v>
      </c>
      <c r="AI677" s="35">
        <f t="shared" si="1814"/>
        <v>2.3809523809523809</v>
      </c>
      <c r="AJ677" s="35">
        <f t="shared" si="1814"/>
        <v>0.90909090909090906</v>
      </c>
      <c r="AK677" s="1"/>
      <c r="AL677" s="35">
        <f t="shared" ref="AL677:AR677" si="1815">AD677-BE677</f>
        <v>0.24305356904475861</v>
      </c>
      <c r="AM677" s="35">
        <f t="shared" si="1815"/>
        <v>17.734042756069186</v>
      </c>
      <c r="AN677" s="35">
        <f t="shared" si="1815"/>
        <v>-1.1097126075099646</v>
      </c>
      <c r="AO677" s="35">
        <f t="shared" si="1815"/>
        <v>-11.270190895741557</v>
      </c>
      <c r="AP677" s="35">
        <f t="shared" si="1815"/>
        <v>-5.1794534393653331</v>
      </c>
      <c r="AQ677" s="35">
        <f t="shared" si="1815"/>
        <v>2.3809523809523809</v>
      </c>
      <c r="AR677" s="35">
        <f t="shared" si="1815"/>
        <v>-2.7986917634494723</v>
      </c>
      <c r="AS677" s="1"/>
      <c r="AT677" s="1"/>
      <c r="AU677" s="1"/>
      <c r="AV677" s="1"/>
      <c r="AW677" s="36">
        <v>83</v>
      </c>
      <c r="AX677" s="36">
        <v>1794</v>
      </c>
      <c r="AY677" s="36">
        <v>134</v>
      </c>
      <c r="AZ677" s="36">
        <v>307</v>
      </c>
      <c r="BA677" s="36">
        <v>305</v>
      </c>
      <c r="BB677" s="36">
        <v>0</v>
      </c>
      <c r="BC677" s="1">
        <v>101</v>
      </c>
      <c r="BD677" s="1"/>
      <c r="BE677" s="35">
        <f t="shared" ref="BE677:BK677" si="1816">(AW677/SUM($AW677:$BC677))*100</f>
        <v>3.0469897209985315</v>
      </c>
      <c r="BF677" s="35">
        <f t="shared" si="1816"/>
        <v>65.859030837004411</v>
      </c>
      <c r="BG677" s="35">
        <f t="shared" si="1816"/>
        <v>4.9192364170337743</v>
      </c>
      <c r="BH677" s="35">
        <f t="shared" si="1816"/>
        <v>11.270190895741557</v>
      </c>
      <c r="BI677" s="35">
        <f t="shared" si="1816"/>
        <v>11.19676945668135</v>
      </c>
      <c r="BJ677" s="35">
        <f t="shared" si="1816"/>
        <v>0</v>
      </c>
      <c r="BK677" s="35">
        <f t="shared" si="1816"/>
        <v>3.7077826725403815</v>
      </c>
      <c r="BL677" s="1"/>
    </row>
    <row r="678" spans="1:64" ht="13">
      <c r="A678" s="28" t="s">
        <v>392</v>
      </c>
      <c r="B678" s="62" t="str">
        <f>INDEX([1]Sheet2!$B:$B,MATCH(C678,[1]Sheet2!$A:$A,0))</f>
        <v>E05000906</v>
      </c>
      <c r="C678" s="28" t="s">
        <v>844</v>
      </c>
      <c r="D678" s="29"/>
      <c r="E678" s="55">
        <v>1</v>
      </c>
      <c r="F678" s="32"/>
      <c r="G678" s="31">
        <v>1</v>
      </c>
      <c r="H678" s="32"/>
      <c r="I678" s="32"/>
      <c r="J678" s="32"/>
      <c r="K678" s="32"/>
      <c r="L678" s="32"/>
      <c r="M678" s="10"/>
      <c r="N678" s="32"/>
      <c r="O678" s="31">
        <v>1</v>
      </c>
      <c r="P678" s="32"/>
      <c r="Q678" s="32"/>
      <c r="R678" s="32"/>
      <c r="S678" s="32"/>
      <c r="T678" s="32"/>
      <c r="U678" s="1"/>
      <c r="V678" s="28">
        <v>111</v>
      </c>
      <c r="W678" s="28">
        <v>2155</v>
      </c>
      <c r="X678" s="28">
        <v>122</v>
      </c>
      <c r="Y678" s="34"/>
      <c r="Z678" s="28">
        <v>347</v>
      </c>
      <c r="AA678" s="34"/>
      <c r="AB678" s="34">
        <v>0</v>
      </c>
      <c r="AC678" s="1"/>
      <c r="AD678" s="35">
        <f t="shared" ref="AD678:AJ678" si="1817">(V678/SUM($V678:$AB678))*100</f>
        <v>4.0585009140767827</v>
      </c>
      <c r="AE678" s="35">
        <f t="shared" si="1817"/>
        <v>78.793418647166362</v>
      </c>
      <c r="AF678" s="35">
        <f t="shared" si="1817"/>
        <v>4.4606946983546623</v>
      </c>
      <c r="AG678" s="35">
        <f t="shared" si="1817"/>
        <v>0</v>
      </c>
      <c r="AH678" s="35">
        <f t="shared" si="1817"/>
        <v>12.687385740402194</v>
      </c>
      <c r="AI678" s="35">
        <f t="shared" si="1817"/>
        <v>0</v>
      </c>
      <c r="AJ678" s="35">
        <f t="shared" si="1817"/>
        <v>0</v>
      </c>
      <c r="AK678" s="1"/>
      <c r="AL678" s="35">
        <f t="shared" ref="AL678:AR678" si="1818">AD678-BE678</f>
        <v>4.7141311662866947E-2</v>
      </c>
      <c r="AM678" s="35">
        <f t="shared" si="1818"/>
        <v>11.700766889977857</v>
      </c>
      <c r="AN678" s="35">
        <f t="shared" si="1818"/>
        <v>4.4606946983546623</v>
      </c>
      <c r="AO678" s="35">
        <f t="shared" si="1818"/>
        <v>0</v>
      </c>
      <c r="AP678" s="35">
        <f t="shared" si="1818"/>
        <v>-3.6065439720578691</v>
      </c>
      <c r="AQ678" s="35">
        <f t="shared" si="1818"/>
        <v>-5.2538161164359245</v>
      </c>
      <c r="AR678" s="35">
        <f t="shared" si="1818"/>
        <v>-7.3482428115015974</v>
      </c>
      <c r="AS678" s="1"/>
      <c r="AT678" s="1"/>
      <c r="AU678" s="1"/>
      <c r="AV678" s="1"/>
      <c r="AW678" s="36">
        <v>113</v>
      </c>
      <c r="AX678" s="36">
        <v>1890</v>
      </c>
      <c r="AY678" s="36">
        <v>0</v>
      </c>
      <c r="AZ678" s="36">
        <v>0</v>
      </c>
      <c r="BA678" s="36">
        <v>459</v>
      </c>
      <c r="BB678" s="36">
        <v>148</v>
      </c>
      <c r="BC678" s="1">
        <v>207</v>
      </c>
      <c r="BD678" s="1"/>
      <c r="BE678" s="35">
        <f t="shared" ref="BE678:BK678" si="1819">(AW678/SUM($AW678:$BC678))*100</f>
        <v>4.0113596024139158</v>
      </c>
      <c r="BF678" s="35">
        <f t="shared" si="1819"/>
        <v>67.092651757188506</v>
      </c>
      <c r="BG678" s="35">
        <f t="shared" si="1819"/>
        <v>0</v>
      </c>
      <c r="BH678" s="35">
        <f t="shared" si="1819"/>
        <v>0</v>
      </c>
      <c r="BI678" s="35">
        <f t="shared" si="1819"/>
        <v>16.293929712460063</v>
      </c>
      <c r="BJ678" s="35">
        <f t="shared" si="1819"/>
        <v>5.2538161164359245</v>
      </c>
      <c r="BK678" s="35">
        <f t="shared" si="1819"/>
        <v>7.3482428115015974</v>
      </c>
      <c r="BL678" s="1"/>
    </row>
    <row r="679" spans="1:64" ht="13">
      <c r="A679" s="28" t="s">
        <v>392</v>
      </c>
      <c r="B679" s="62" t="str">
        <f>INDEX([1]Sheet2!$B:$B,MATCH(C679,[1]Sheet2!$A:$A,0))</f>
        <v>E05000548</v>
      </c>
      <c r="C679" s="28" t="s">
        <v>845</v>
      </c>
      <c r="D679" s="29"/>
      <c r="E679" s="55">
        <v>1</v>
      </c>
      <c r="F679" s="32"/>
      <c r="G679" s="31">
        <v>1</v>
      </c>
      <c r="H679" s="32"/>
      <c r="I679" s="32"/>
      <c r="J679" s="32"/>
      <c r="K679" s="32"/>
      <c r="L679" s="32"/>
      <c r="M679" s="10"/>
      <c r="N679" s="32"/>
      <c r="O679" s="31">
        <v>1</v>
      </c>
      <c r="P679" s="32"/>
      <c r="Q679" s="32"/>
      <c r="R679" s="32"/>
      <c r="S679" s="32"/>
      <c r="T679" s="32"/>
      <c r="U679" s="1"/>
      <c r="V679" s="28">
        <v>194</v>
      </c>
      <c r="W679" s="28">
        <v>2601</v>
      </c>
      <c r="X679" s="28">
        <v>181</v>
      </c>
      <c r="Y679" s="34"/>
      <c r="Z679" s="28">
        <v>297</v>
      </c>
      <c r="AA679" s="34"/>
      <c r="AB679" s="34">
        <v>0</v>
      </c>
      <c r="AC679" s="1"/>
      <c r="AD679" s="35">
        <f t="shared" ref="AD679:AJ679" si="1820">(V679/SUM($V679:$AB679))*100</f>
        <v>5.9272838374579893</v>
      </c>
      <c r="AE679" s="35">
        <f t="shared" si="1820"/>
        <v>79.468377635197058</v>
      </c>
      <c r="AF679" s="35">
        <f t="shared" si="1820"/>
        <v>5.5300947143293619</v>
      </c>
      <c r="AG679" s="35">
        <f t="shared" si="1820"/>
        <v>0</v>
      </c>
      <c r="AH679" s="35">
        <f t="shared" si="1820"/>
        <v>9.0742438130155829</v>
      </c>
      <c r="AI679" s="35">
        <f t="shared" si="1820"/>
        <v>0</v>
      </c>
      <c r="AJ679" s="35">
        <f t="shared" si="1820"/>
        <v>0</v>
      </c>
      <c r="AK679" s="1"/>
      <c r="AL679" s="35">
        <f t="shared" ref="AL679:AR679" si="1821">AD679-BE679</f>
        <v>2.1371963739011379</v>
      </c>
      <c r="AM679" s="35">
        <f t="shared" si="1821"/>
        <v>12.153832769631791</v>
      </c>
      <c r="AN679" s="35">
        <f t="shared" si="1821"/>
        <v>2.1611280800566051</v>
      </c>
      <c r="AO679" s="35">
        <f t="shared" si="1821"/>
        <v>-13.378684807256235</v>
      </c>
      <c r="AP679" s="35">
        <f t="shared" si="1821"/>
        <v>0.13352466821480569</v>
      </c>
      <c r="AQ679" s="35">
        <f t="shared" si="1821"/>
        <v>0</v>
      </c>
      <c r="AR679" s="35">
        <f t="shared" si="1821"/>
        <v>-3.2069970845481048</v>
      </c>
      <c r="AS679" s="1"/>
      <c r="AT679" s="1"/>
      <c r="AU679" s="1"/>
      <c r="AV679" s="1"/>
      <c r="AW679" s="36">
        <v>117</v>
      </c>
      <c r="AX679" s="36">
        <v>2078</v>
      </c>
      <c r="AY679" s="36">
        <v>104</v>
      </c>
      <c r="AZ679" s="36">
        <v>413</v>
      </c>
      <c r="BA679" s="36">
        <v>276</v>
      </c>
      <c r="BB679" s="36">
        <v>0</v>
      </c>
      <c r="BC679" s="1">
        <v>99</v>
      </c>
      <c r="BD679" s="1"/>
      <c r="BE679" s="35">
        <f t="shared" ref="BE679:BK679" si="1822">(AW679/SUM($AW679:$BC679))*100</f>
        <v>3.7900874635568513</v>
      </c>
      <c r="BF679" s="35">
        <f t="shared" si="1822"/>
        <v>67.314544865565267</v>
      </c>
      <c r="BG679" s="35">
        <f t="shared" si="1822"/>
        <v>3.3689666342727569</v>
      </c>
      <c r="BH679" s="35">
        <f t="shared" si="1822"/>
        <v>13.378684807256235</v>
      </c>
      <c r="BI679" s="35">
        <f t="shared" si="1822"/>
        <v>8.9407191448007772</v>
      </c>
      <c r="BJ679" s="35">
        <f t="shared" si="1822"/>
        <v>0</v>
      </c>
      <c r="BK679" s="35">
        <f t="shared" si="1822"/>
        <v>3.2069970845481048</v>
      </c>
      <c r="BL679" s="1"/>
    </row>
    <row r="680" spans="1:64" ht="13">
      <c r="A680" s="28" t="s">
        <v>392</v>
      </c>
      <c r="B680" s="62" t="str">
        <f>INDEX([1]Sheet2!$B:$B,MATCH(C680,[1]Sheet2!$A:$A,0))</f>
        <v>E05000909</v>
      </c>
      <c r="C680" s="28" t="s">
        <v>846</v>
      </c>
      <c r="D680" s="29"/>
      <c r="E680" s="55">
        <v>1</v>
      </c>
      <c r="F680" s="32"/>
      <c r="G680" s="31">
        <v>1</v>
      </c>
      <c r="H680" s="32"/>
      <c r="I680" s="32"/>
      <c r="J680" s="32"/>
      <c r="K680" s="32"/>
      <c r="L680" s="32"/>
      <c r="M680" s="10"/>
      <c r="N680" s="32"/>
      <c r="O680" s="31">
        <v>1</v>
      </c>
      <c r="P680" s="32"/>
      <c r="Q680" s="32"/>
      <c r="R680" s="32"/>
      <c r="S680" s="32"/>
      <c r="T680" s="32"/>
      <c r="U680" s="1"/>
      <c r="V680" s="28">
        <v>178</v>
      </c>
      <c r="W680" s="28">
        <v>2634</v>
      </c>
      <c r="X680" s="28">
        <v>184</v>
      </c>
      <c r="Y680" s="34"/>
      <c r="Z680" s="28">
        <v>184</v>
      </c>
      <c r="AA680" s="34"/>
      <c r="AB680" s="34">
        <v>0</v>
      </c>
      <c r="AC680" s="1"/>
      <c r="AD680" s="35">
        <f t="shared" ref="AD680:AJ680" si="1823">(V680/SUM($V680:$AB680))*100</f>
        <v>5.5974842767295598</v>
      </c>
      <c r="AE680" s="35">
        <f t="shared" si="1823"/>
        <v>82.830188679245282</v>
      </c>
      <c r="AF680" s="35">
        <f t="shared" si="1823"/>
        <v>5.7861635220125791</v>
      </c>
      <c r="AG680" s="35">
        <f t="shared" si="1823"/>
        <v>0</v>
      </c>
      <c r="AH680" s="35">
        <f t="shared" si="1823"/>
        <v>5.7861635220125791</v>
      </c>
      <c r="AI680" s="35">
        <f t="shared" si="1823"/>
        <v>0</v>
      </c>
      <c r="AJ680" s="35">
        <f t="shared" si="1823"/>
        <v>0</v>
      </c>
      <c r="AK680" s="1"/>
      <c r="AL680" s="35">
        <f t="shared" ref="AL680:AR680" si="1824">AD680-BE680</f>
        <v>0.73166298507518057</v>
      </c>
      <c r="AM680" s="35">
        <f t="shared" si="1824"/>
        <v>2.7063314100031732</v>
      </c>
      <c r="AN680" s="35">
        <f t="shared" si="1824"/>
        <v>1.0383015343983066</v>
      </c>
      <c r="AO680" s="35">
        <f t="shared" si="1824"/>
        <v>0</v>
      </c>
      <c r="AP680" s="35">
        <f t="shared" si="1824"/>
        <v>-2.8248656729151698</v>
      </c>
      <c r="AQ680" s="35">
        <f t="shared" si="1824"/>
        <v>0</v>
      </c>
      <c r="AR680" s="35">
        <f t="shared" si="1824"/>
        <v>-1.6514302565614862</v>
      </c>
      <c r="AS680" s="1"/>
      <c r="AT680" s="1"/>
      <c r="AU680" s="1"/>
      <c r="AV680" s="1"/>
      <c r="AW680" s="36">
        <v>165</v>
      </c>
      <c r="AX680" s="36">
        <v>2717</v>
      </c>
      <c r="AY680" s="36">
        <v>161</v>
      </c>
      <c r="AZ680" s="36">
        <v>0</v>
      </c>
      <c r="BA680" s="36">
        <v>292</v>
      </c>
      <c r="BB680" s="36">
        <v>0</v>
      </c>
      <c r="BC680" s="1">
        <v>56</v>
      </c>
      <c r="BD680" s="1"/>
      <c r="BE680" s="35">
        <f t="shared" ref="BE680:BK680" si="1825">(AW680/SUM($AW680:$BC680))*100</f>
        <v>4.8658212916543793</v>
      </c>
      <c r="BF680" s="35">
        <f t="shared" si="1825"/>
        <v>80.123857269242109</v>
      </c>
      <c r="BG680" s="35">
        <f t="shared" si="1825"/>
        <v>4.7478619876142725</v>
      </c>
      <c r="BH680" s="35">
        <f t="shared" si="1825"/>
        <v>0</v>
      </c>
      <c r="BI680" s="35">
        <f t="shared" si="1825"/>
        <v>8.6110291949277489</v>
      </c>
      <c r="BJ680" s="35">
        <f t="shared" si="1825"/>
        <v>0</v>
      </c>
      <c r="BK680" s="35">
        <f t="shared" si="1825"/>
        <v>1.6514302565614862</v>
      </c>
      <c r="BL680" s="1"/>
    </row>
    <row r="681" spans="1:64" ht="13">
      <c r="A681" s="28" t="s">
        <v>392</v>
      </c>
      <c r="B681" s="62" t="str">
        <f>INDEX([1]Sheet2!$B:$B,MATCH(C681,[1]Sheet2!$A:$A,0))</f>
        <v>E05000082</v>
      </c>
      <c r="C681" s="28" t="s">
        <v>847</v>
      </c>
      <c r="D681" s="29"/>
      <c r="E681" s="55">
        <v>1</v>
      </c>
      <c r="F681" s="32"/>
      <c r="G681" s="32"/>
      <c r="H681" s="32"/>
      <c r="I681" s="32"/>
      <c r="J681" s="31">
        <v>1</v>
      </c>
      <c r="K681" s="32"/>
      <c r="L681" s="32"/>
      <c r="M681" s="10"/>
      <c r="N681" s="32"/>
      <c r="O681" s="32"/>
      <c r="P681" s="32"/>
      <c r="Q681" s="32"/>
      <c r="R681" s="31">
        <v>1</v>
      </c>
      <c r="S681" s="32"/>
      <c r="T681" s="32"/>
      <c r="U681" s="1"/>
      <c r="V681" s="28">
        <v>99</v>
      </c>
      <c r="W681" s="28">
        <v>1395</v>
      </c>
      <c r="X681" s="28">
        <v>82</v>
      </c>
      <c r="Y681" s="34"/>
      <c r="Z681" s="28">
        <v>2205</v>
      </c>
      <c r="AA681" s="34"/>
      <c r="AB681" s="34">
        <v>0</v>
      </c>
      <c r="AC681" s="1"/>
      <c r="AD681" s="35">
        <f t="shared" ref="AD681:AJ681" si="1826">(V681/SUM($V681:$AB681))*100</f>
        <v>2.6183549325575246</v>
      </c>
      <c r="AE681" s="35">
        <f t="shared" si="1826"/>
        <v>36.895001322401484</v>
      </c>
      <c r="AF681" s="35">
        <f t="shared" si="1826"/>
        <v>2.1687384289870404</v>
      </c>
      <c r="AG681" s="35">
        <f t="shared" si="1826"/>
        <v>0</v>
      </c>
      <c r="AH681" s="35">
        <f t="shared" si="1826"/>
        <v>58.317905316053952</v>
      </c>
      <c r="AI681" s="35">
        <f t="shared" si="1826"/>
        <v>0</v>
      </c>
      <c r="AJ681" s="35">
        <f t="shared" si="1826"/>
        <v>0</v>
      </c>
      <c r="AK681" s="1"/>
      <c r="AL681" s="35">
        <f t="shared" ref="AL681:AR681" si="1827">AD681-BE681</f>
        <v>-0.54191594780364927</v>
      </c>
      <c r="AM681" s="35">
        <f t="shared" si="1827"/>
        <v>6.4773940989251848</v>
      </c>
      <c r="AN681" s="35">
        <f t="shared" si="1827"/>
        <v>-8.8597914128083932E-2</v>
      </c>
      <c r="AO681" s="35">
        <f t="shared" si="1827"/>
        <v>0</v>
      </c>
      <c r="AP681" s="35">
        <f t="shared" si="1827"/>
        <v>-1.7836748193862277</v>
      </c>
      <c r="AQ681" s="35">
        <f t="shared" si="1827"/>
        <v>0</v>
      </c>
      <c r="AR681" s="35">
        <f t="shared" si="1827"/>
        <v>-4.0632054176072234</v>
      </c>
      <c r="AS681" s="1"/>
      <c r="AT681" s="1"/>
      <c r="AU681" s="1"/>
      <c r="AV681" s="1"/>
      <c r="AW681" s="36">
        <v>112</v>
      </c>
      <c r="AX681" s="36">
        <v>1078</v>
      </c>
      <c r="AY681" s="36">
        <v>80</v>
      </c>
      <c r="AZ681" s="36">
        <v>0</v>
      </c>
      <c r="BA681" s="36">
        <v>2130</v>
      </c>
      <c r="BB681" s="36">
        <v>0</v>
      </c>
      <c r="BC681" s="1">
        <v>144</v>
      </c>
      <c r="BD681" s="1"/>
      <c r="BE681" s="35">
        <f t="shared" ref="BE681:BK681" si="1828">(AW681/SUM($AW681:$BC681))*100</f>
        <v>3.1602708803611739</v>
      </c>
      <c r="BF681" s="35">
        <f t="shared" si="1828"/>
        <v>30.417607223476299</v>
      </c>
      <c r="BG681" s="35">
        <f t="shared" si="1828"/>
        <v>2.2573363431151243</v>
      </c>
      <c r="BH681" s="35">
        <f t="shared" si="1828"/>
        <v>0</v>
      </c>
      <c r="BI681" s="35">
        <f t="shared" si="1828"/>
        <v>60.10158013544018</v>
      </c>
      <c r="BJ681" s="35">
        <f t="shared" si="1828"/>
        <v>0</v>
      </c>
      <c r="BK681" s="35">
        <f t="shared" si="1828"/>
        <v>4.0632054176072234</v>
      </c>
      <c r="BL681" s="1"/>
    </row>
    <row r="682" spans="1:64" ht="13">
      <c r="A682" s="28" t="s">
        <v>392</v>
      </c>
      <c r="B682" s="62" t="str">
        <f>INDEX([1]Sheet2!$B:$B,MATCH(C682,[1]Sheet2!$A:$A,0))</f>
        <v>E05000910</v>
      </c>
      <c r="C682" s="28" t="s">
        <v>848</v>
      </c>
      <c r="D682" s="29"/>
      <c r="E682" s="55">
        <v>1</v>
      </c>
      <c r="F682" s="32"/>
      <c r="G682" s="32"/>
      <c r="H682" s="32"/>
      <c r="I682" s="32"/>
      <c r="J682" s="32"/>
      <c r="K682" s="32"/>
      <c r="L682" s="31">
        <v>1</v>
      </c>
      <c r="M682" s="10"/>
      <c r="N682" s="32"/>
      <c r="O682" s="32"/>
      <c r="P682" s="32"/>
      <c r="Q682" s="32"/>
      <c r="R682" s="32"/>
      <c r="S682" s="32"/>
      <c r="T682" s="31">
        <v>1</v>
      </c>
      <c r="U682" s="1"/>
      <c r="V682" s="28">
        <v>37</v>
      </c>
      <c r="W682" s="28">
        <v>1283</v>
      </c>
      <c r="X682" s="28">
        <v>50</v>
      </c>
      <c r="Y682" s="34"/>
      <c r="Z682" s="28">
        <v>47</v>
      </c>
      <c r="AA682" s="34"/>
      <c r="AB682" s="34">
        <v>2524</v>
      </c>
      <c r="AC682" s="1"/>
      <c r="AD682" s="35">
        <f t="shared" ref="AD682:AJ682" si="1829">(V682/SUM($V682:$AB682))*100</f>
        <v>0.93884800811976665</v>
      </c>
      <c r="AE682" s="35">
        <f t="shared" si="1829"/>
        <v>32.555189038315149</v>
      </c>
      <c r="AF682" s="35">
        <f t="shared" si="1829"/>
        <v>1.2687135244861709</v>
      </c>
      <c r="AG682" s="35">
        <f t="shared" si="1829"/>
        <v>0</v>
      </c>
      <c r="AH682" s="35">
        <f t="shared" si="1829"/>
        <v>1.1925907130170008</v>
      </c>
      <c r="AI682" s="35">
        <f t="shared" si="1829"/>
        <v>0</v>
      </c>
      <c r="AJ682" s="35">
        <f t="shared" si="1829"/>
        <v>64.044658716061903</v>
      </c>
      <c r="AK682" s="1"/>
      <c r="AL682" s="35">
        <f t="shared" ref="AL682:AR682" si="1830">AD682-BE682</f>
        <v>-1.400145904087859</v>
      </c>
      <c r="AM682" s="35">
        <f t="shared" si="1830"/>
        <v>3.3658266544638167</v>
      </c>
      <c r="AN682" s="35">
        <f t="shared" si="1830"/>
        <v>1.2687135244861709</v>
      </c>
      <c r="AO682" s="35">
        <f t="shared" si="1830"/>
        <v>0</v>
      </c>
      <c r="AP682" s="35">
        <f t="shared" si="1830"/>
        <v>-4.0621353363261585</v>
      </c>
      <c r="AQ682" s="35">
        <f t="shared" si="1830"/>
        <v>0</v>
      </c>
      <c r="AR682" s="35">
        <f t="shared" si="1830"/>
        <v>0.8277410614640246</v>
      </c>
      <c r="AS682" s="1"/>
      <c r="AT682" s="1"/>
      <c r="AU682" s="1"/>
      <c r="AV682" s="1"/>
      <c r="AW682" s="36">
        <v>73</v>
      </c>
      <c r="AX682" s="36">
        <v>911</v>
      </c>
      <c r="AY682" s="36">
        <v>0</v>
      </c>
      <c r="AZ682" s="36">
        <v>0</v>
      </c>
      <c r="BA682" s="36">
        <v>164</v>
      </c>
      <c r="BB682" s="36">
        <v>0</v>
      </c>
      <c r="BC682" s="1">
        <v>1973</v>
      </c>
      <c r="BD682" s="1"/>
      <c r="BE682" s="35">
        <f t="shared" ref="BE682:BK682" si="1831">(AW682/SUM($AW682:$BC682))*100</f>
        <v>2.3389939122076258</v>
      </c>
      <c r="BF682" s="35">
        <f t="shared" si="1831"/>
        <v>29.189362383851332</v>
      </c>
      <c r="BG682" s="35">
        <f t="shared" si="1831"/>
        <v>0</v>
      </c>
      <c r="BH682" s="35">
        <f t="shared" si="1831"/>
        <v>0</v>
      </c>
      <c r="BI682" s="35">
        <f t="shared" si="1831"/>
        <v>5.2547260493431596</v>
      </c>
      <c r="BJ682" s="35">
        <f t="shared" si="1831"/>
        <v>0</v>
      </c>
      <c r="BK682" s="35">
        <f t="shared" si="1831"/>
        <v>63.216917654597879</v>
      </c>
      <c r="BL682" s="1"/>
    </row>
    <row r="683" spans="1:64" ht="13">
      <c r="A683" s="28" t="s">
        <v>392</v>
      </c>
      <c r="B683" s="62" t="str">
        <f>INDEX([1]Sheet2!$B:$B,MATCH(C683,[1]Sheet2!$A:$A,0))</f>
        <v>E05000911</v>
      </c>
      <c r="C683" s="28" t="s">
        <v>849</v>
      </c>
      <c r="D683" s="29"/>
      <c r="E683" s="55">
        <v>1</v>
      </c>
      <c r="F683" s="32"/>
      <c r="G683" s="31">
        <v>1</v>
      </c>
      <c r="H683" s="32"/>
      <c r="I683" s="32"/>
      <c r="J683" s="32"/>
      <c r="K683" s="32"/>
      <c r="L683" s="32"/>
      <c r="M683" s="10"/>
      <c r="N683" s="32"/>
      <c r="O683" s="31">
        <v>1</v>
      </c>
      <c r="P683" s="32"/>
      <c r="Q683" s="32"/>
      <c r="R683" s="32"/>
      <c r="S683" s="32"/>
      <c r="T683" s="32"/>
      <c r="U683" s="1"/>
      <c r="V683" s="28">
        <v>190</v>
      </c>
      <c r="W683" s="28">
        <v>2321</v>
      </c>
      <c r="X683" s="28">
        <v>228</v>
      </c>
      <c r="Y683" s="34"/>
      <c r="Z683" s="28">
        <v>126</v>
      </c>
      <c r="AA683" s="34"/>
      <c r="AB683" s="34">
        <v>38</v>
      </c>
      <c r="AC683" s="1"/>
      <c r="AD683" s="35">
        <f t="shared" ref="AD683:AJ683" si="1832">(V683/SUM($V683:$AB683))*100</f>
        <v>6.5449534963830516</v>
      </c>
      <c r="AE683" s="35">
        <f t="shared" si="1832"/>
        <v>79.951774026868762</v>
      </c>
      <c r="AF683" s="35">
        <f t="shared" si="1832"/>
        <v>7.8539441956596621</v>
      </c>
      <c r="AG683" s="35">
        <f t="shared" si="1832"/>
        <v>0</v>
      </c>
      <c r="AH683" s="35">
        <f t="shared" si="1832"/>
        <v>4.3403375818119185</v>
      </c>
      <c r="AI683" s="35">
        <f t="shared" si="1832"/>
        <v>0</v>
      </c>
      <c r="AJ683" s="35">
        <f t="shared" si="1832"/>
        <v>1.3089906992766105</v>
      </c>
      <c r="AK683" s="1"/>
      <c r="AL683" s="35">
        <f t="shared" ref="AL683:AR683" si="1833">AD683-BE683</f>
        <v>4.002580615027119</v>
      </c>
      <c r="AM683" s="35">
        <f t="shared" si="1833"/>
        <v>15.242330927595148</v>
      </c>
      <c r="AN683" s="35">
        <f t="shared" si="1833"/>
        <v>-0.98382820143476923</v>
      </c>
      <c r="AO683" s="35">
        <f t="shared" si="1833"/>
        <v>-17.463680387409202</v>
      </c>
      <c r="AP683" s="35">
        <f t="shared" si="1833"/>
        <v>0.22411482152136131</v>
      </c>
      <c r="AQ683" s="35">
        <f t="shared" si="1833"/>
        <v>0</v>
      </c>
      <c r="AR683" s="35">
        <f t="shared" si="1833"/>
        <v>-1.0215177752996607</v>
      </c>
      <c r="AS683" s="1"/>
      <c r="AT683" s="1"/>
      <c r="AU683" s="1"/>
      <c r="AV683" s="1"/>
      <c r="AW683" s="36">
        <v>84</v>
      </c>
      <c r="AX683" s="36">
        <v>2138</v>
      </c>
      <c r="AY683" s="36">
        <v>292</v>
      </c>
      <c r="AZ683" s="36">
        <v>577</v>
      </c>
      <c r="BA683" s="36">
        <v>136</v>
      </c>
      <c r="BB683" s="36">
        <v>0</v>
      </c>
      <c r="BC683" s="1">
        <v>77</v>
      </c>
      <c r="BD683" s="1"/>
      <c r="BE683" s="35">
        <f t="shared" ref="BE683:BK683" si="1834">(AW683/SUM($AW683:$BC683))*100</f>
        <v>2.5423728813559325</v>
      </c>
      <c r="BF683" s="35">
        <f t="shared" si="1834"/>
        <v>64.709443099273614</v>
      </c>
      <c r="BG683" s="35">
        <f t="shared" si="1834"/>
        <v>8.8377723970944313</v>
      </c>
      <c r="BH683" s="35">
        <f t="shared" si="1834"/>
        <v>17.463680387409202</v>
      </c>
      <c r="BI683" s="35">
        <f t="shared" si="1834"/>
        <v>4.1162227602905572</v>
      </c>
      <c r="BJ683" s="35">
        <f t="shared" si="1834"/>
        <v>0</v>
      </c>
      <c r="BK683" s="35">
        <f t="shared" si="1834"/>
        <v>2.3305084745762712</v>
      </c>
      <c r="BL683" s="1"/>
    </row>
    <row r="684" spans="1:64" ht="13">
      <c r="A684" s="28" t="s">
        <v>392</v>
      </c>
      <c r="B684" s="62" t="str">
        <f>INDEX([1]Sheet2!$B:$B,MATCH(C684,[1]Sheet2!$A:$A,0))</f>
        <v>E05000912</v>
      </c>
      <c r="C684" s="28" t="s">
        <v>850</v>
      </c>
      <c r="D684" s="29"/>
      <c r="E684" s="55">
        <v>1</v>
      </c>
      <c r="F684" s="32"/>
      <c r="G684" s="31">
        <v>1</v>
      </c>
      <c r="H684" s="32"/>
      <c r="I684" s="32"/>
      <c r="J684" s="32"/>
      <c r="K684" s="32"/>
      <c r="L684" s="32"/>
      <c r="M684" s="10"/>
      <c r="N684" s="32"/>
      <c r="O684" s="31">
        <v>1</v>
      </c>
      <c r="P684" s="32"/>
      <c r="Q684" s="32"/>
      <c r="R684" s="32"/>
      <c r="S684" s="32"/>
      <c r="T684" s="32"/>
      <c r="U684" s="1"/>
      <c r="V684" s="28">
        <v>247</v>
      </c>
      <c r="W684" s="28">
        <v>2122</v>
      </c>
      <c r="X684" s="28">
        <v>653</v>
      </c>
      <c r="Y684" s="34"/>
      <c r="Z684" s="28">
        <v>303</v>
      </c>
      <c r="AA684" s="34"/>
      <c r="AB684" s="34">
        <v>72</v>
      </c>
      <c r="AC684" s="1"/>
      <c r="AD684" s="35">
        <f t="shared" ref="AD684:AJ684" si="1835">(V684/SUM($V684:$AB684))*100</f>
        <v>7.2711215778628198</v>
      </c>
      <c r="AE684" s="35">
        <f t="shared" si="1835"/>
        <v>62.466882543420667</v>
      </c>
      <c r="AF684" s="35">
        <f t="shared" si="1835"/>
        <v>19.222843685604946</v>
      </c>
      <c r="AG684" s="35">
        <f t="shared" si="1835"/>
        <v>0</v>
      </c>
      <c r="AH684" s="35">
        <f t="shared" si="1835"/>
        <v>8.9196349720341477</v>
      </c>
      <c r="AI684" s="35">
        <f t="shared" si="1835"/>
        <v>0</v>
      </c>
      <c r="AJ684" s="35">
        <f t="shared" si="1835"/>
        <v>2.1195172210774214</v>
      </c>
      <c r="AK684" s="1"/>
      <c r="AL684" s="35">
        <f t="shared" ref="AL684:AR684" si="1836">AD684-BE684</f>
        <v>2.8222122782072514</v>
      </c>
      <c r="AM684" s="35">
        <f t="shared" si="1836"/>
        <v>9.1086735881967797</v>
      </c>
      <c r="AN684" s="35">
        <f t="shared" si="1836"/>
        <v>6.7371950059264147</v>
      </c>
      <c r="AO684" s="35">
        <f t="shared" si="1836"/>
        <v>-12.571756601607348</v>
      </c>
      <c r="AP684" s="35">
        <f t="shared" si="1836"/>
        <v>-1.1549918936374937</v>
      </c>
      <c r="AQ684" s="35">
        <f t="shared" si="1836"/>
        <v>0</v>
      </c>
      <c r="AR684" s="35">
        <f t="shared" si="1836"/>
        <v>-4.9413323770856099</v>
      </c>
      <c r="AS684" s="1"/>
      <c r="AT684" s="1"/>
      <c r="AU684" s="1"/>
      <c r="AV684" s="1"/>
      <c r="AW684" s="36">
        <v>155</v>
      </c>
      <c r="AX684" s="36">
        <v>1859</v>
      </c>
      <c r="AY684" s="36">
        <v>435</v>
      </c>
      <c r="AZ684" s="36">
        <v>438</v>
      </c>
      <c r="BA684" s="36">
        <v>351</v>
      </c>
      <c r="BB684" s="36">
        <v>0</v>
      </c>
      <c r="BC684" s="1">
        <v>246</v>
      </c>
      <c r="BD684" s="1"/>
      <c r="BE684" s="35">
        <f t="shared" ref="BE684:BK684" si="1837">(AW684/SUM($AW684:$BC684))*100</f>
        <v>4.4489092996555684</v>
      </c>
      <c r="BF684" s="35">
        <f t="shared" si="1837"/>
        <v>53.358208955223887</v>
      </c>
      <c r="BG684" s="35">
        <f t="shared" si="1837"/>
        <v>12.485648679678532</v>
      </c>
      <c r="BH684" s="35">
        <f t="shared" si="1837"/>
        <v>12.571756601607348</v>
      </c>
      <c r="BI684" s="35">
        <f t="shared" si="1837"/>
        <v>10.074626865671641</v>
      </c>
      <c r="BJ684" s="35">
        <f t="shared" si="1837"/>
        <v>0</v>
      </c>
      <c r="BK684" s="35">
        <f t="shared" si="1837"/>
        <v>7.0608495981630313</v>
      </c>
      <c r="BL684" s="1"/>
    </row>
    <row r="685" spans="1:64" ht="13">
      <c r="A685" s="28" t="s">
        <v>392</v>
      </c>
      <c r="B685" s="62" t="str">
        <f>INDEX([1]Sheet2!$B:$B,MATCH(C685,[1]Sheet2!$A:$A,0))</f>
        <v>E05000913</v>
      </c>
      <c r="C685" s="28" t="s">
        <v>851</v>
      </c>
      <c r="D685" s="29"/>
      <c r="E685" s="55">
        <v>1</v>
      </c>
      <c r="F685" s="32"/>
      <c r="G685" s="31">
        <v>1</v>
      </c>
      <c r="H685" s="32"/>
      <c r="I685" s="32"/>
      <c r="J685" s="32"/>
      <c r="K685" s="32"/>
      <c r="L685" s="32"/>
      <c r="M685" s="10"/>
      <c r="N685" s="32"/>
      <c r="O685" s="31">
        <v>1</v>
      </c>
      <c r="P685" s="32"/>
      <c r="Q685" s="32"/>
      <c r="R685" s="32"/>
      <c r="S685" s="32"/>
      <c r="T685" s="32"/>
      <c r="U685" s="1"/>
      <c r="V685" s="28">
        <v>278</v>
      </c>
      <c r="W685" s="28">
        <v>2243</v>
      </c>
      <c r="X685" s="28">
        <v>260</v>
      </c>
      <c r="Y685" s="34"/>
      <c r="Z685" s="28">
        <v>107</v>
      </c>
      <c r="AA685" s="34"/>
      <c r="AB685" s="34">
        <v>322</v>
      </c>
      <c r="AC685" s="1"/>
      <c r="AD685" s="35">
        <f t="shared" ref="AD685:AJ685" si="1838">(V685/SUM($V685:$AB685))*100</f>
        <v>8.6604361370716525</v>
      </c>
      <c r="AE685" s="35">
        <f t="shared" si="1838"/>
        <v>69.875389408099693</v>
      </c>
      <c r="AF685" s="35">
        <f t="shared" si="1838"/>
        <v>8.0996884735202492</v>
      </c>
      <c r="AG685" s="35">
        <f t="shared" si="1838"/>
        <v>0</v>
      </c>
      <c r="AH685" s="35">
        <f t="shared" si="1838"/>
        <v>3.3333333333333335</v>
      </c>
      <c r="AI685" s="35">
        <f t="shared" si="1838"/>
        <v>0</v>
      </c>
      <c r="AJ685" s="35">
        <f t="shared" si="1838"/>
        <v>10.031152647975079</v>
      </c>
      <c r="AK685" s="1"/>
      <c r="AL685" s="35">
        <f t="shared" ref="AL685:AR685" si="1839">AD685-BE685</f>
        <v>4.4775025062852611</v>
      </c>
      <c r="AM685" s="35">
        <f t="shared" si="1839"/>
        <v>14.298144567051168</v>
      </c>
      <c r="AN685" s="35">
        <f t="shared" si="1839"/>
        <v>2.3272400630350294</v>
      </c>
      <c r="AO685" s="35">
        <f t="shared" si="1839"/>
        <v>-21.583937534857782</v>
      </c>
      <c r="AP685" s="35">
        <f t="shared" si="1839"/>
        <v>-1.0169176426845135</v>
      </c>
      <c r="AQ685" s="35">
        <f t="shared" si="1839"/>
        <v>0</v>
      </c>
      <c r="AR685" s="35">
        <f t="shared" si="1839"/>
        <v>1.4979680411708411</v>
      </c>
      <c r="AS685" s="1"/>
      <c r="AT685" s="1"/>
      <c r="AU685" s="1"/>
      <c r="AV685" s="1"/>
      <c r="AW685" s="36">
        <v>150</v>
      </c>
      <c r="AX685" s="36">
        <v>1993</v>
      </c>
      <c r="AY685" s="36">
        <v>207</v>
      </c>
      <c r="AZ685" s="36">
        <v>774</v>
      </c>
      <c r="BA685" s="36">
        <v>156</v>
      </c>
      <c r="BB685" s="36">
        <v>0</v>
      </c>
      <c r="BC685" s="1">
        <v>306</v>
      </c>
      <c r="BD685" s="1"/>
      <c r="BE685" s="35">
        <f t="shared" ref="BE685:BK685" si="1840">(AW685/SUM($AW685:$BC685))*100</f>
        <v>4.1829336307863914</v>
      </c>
      <c r="BF685" s="35">
        <f t="shared" si="1840"/>
        <v>55.577244841048525</v>
      </c>
      <c r="BG685" s="35">
        <f t="shared" si="1840"/>
        <v>5.7724484104852198</v>
      </c>
      <c r="BH685" s="35">
        <f t="shared" si="1840"/>
        <v>21.583937534857782</v>
      </c>
      <c r="BI685" s="35">
        <f t="shared" si="1840"/>
        <v>4.3502509760178469</v>
      </c>
      <c r="BJ685" s="35">
        <f t="shared" si="1840"/>
        <v>0</v>
      </c>
      <c r="BK685" s="35">
        <f t="shared" si="1840"/>
        <v>8.5331846068042374</v>
      </c>
      <c r="BL685" s="1"/>
    </row>
    <row r="686" spans="1:64" ht="13">
      <c r="A686" s="28" t="s">
        <v>392</v>
      </c>
      <c r="B686" s="62" t="str">
        <f>INDEX([1]Sheet2!$B:$B,MATCH(C686,[1]Sheet2!$A:$A,0))</f>
        <v>E05000914</v>
      </c>
      <c r="C686" s="28" t="s">
        <v>852</v>
      </c>
      <c r="D686" s="29"/>
      <c r="E686" s="55">
        <v>1</v>
      </c>
      <c r="F686" s="32"/>
      <c r="G686" s="32"/>
      <c r="H686" s="31">
        <v>1</v>
      </c>
      <c r="I686" s="32"/>
      <c r="J686" s="32"/>
      <c r="K686" s="32"/>
      <c r="L686" s="32"/>
      <c r="M686" s="10"/>
      <c r="N686" s="32"/>
      <c r="O686" s="31">
        <v>1</v>
      </c>
      <c r="P686" s="32"/>
      <c r="Q686" s="32"/>
      <c r="R686" s="32"/>
      <c r="S686" s="32"/>
      <c r="T686" s="32"/>
      <c r="U686" s="1"/>
      <c r="V686" s="28">
        <v>488</v>
      </c>
      <c r="W686" s="28">
        <v>1394</v>
      </c>
      <c r="X686" s="28">
        <v>2148</v>
      </c>
      <c r="Y686" s="34"/>
      <c r="Z686" s="28">
        <v>226</v>
      </c>
      <c r="AA686" s="34"/>
      <c r="AB686" s="34">
        <v>0</v>
      </c>
      <c r="AC686" s="1"/>
      <c r="AD686" s="35">
        <f t="shared" ref="AD686:AJ686" si="1841">(V686/SUM($V686:$AB686))*100</f>
        <v>11.466165413533833</v>
      </c>
      <c r="AE686" s="35">
        <f t="shared" si="1841"/>
        <v>32.753759398496243</v>
      </c>
      <c r="AF686" s="35">
        <f t="shared" si="1841"/>
        <v>50.469924812030072</v>
      </c>
      <c r="AG686" s="35">
        <f t="shared" si="1841"/>
        <v>0</v>
      </c>
      <c r="AH686" s="35">
        <f t="shared" si="1841"/>
        <v>5.3101503759398501</v>
      </c>
      <c r="AI686" s="35">
        <f t="shared" si="1841"/>
        <v>0</v>
      </c>
      <c r="AJ686" s="35">
        <f t="shared" si="1841"/>
        <v>0</v>
      </c>
      <c r="AK686" s="1"/>
      <c r="AL686" s="35">
        <f t="shared" ref="AL686:AR686" si="1842">AD686-BE686</f>
        <v>-7.3999147428689049</v>
      </c>
      <c r="AM686" s="35">
        <f t="shared" si="1842"/>
        <v>-5.7604145995487244</v>
      </c>
      <c r="AN686" s="35">
        <f t="shared" si="1842"/>
        <v>16.867774274395664</v>
      </c>
      <c r="AO686" s="35">
        <f t="shared" si="1842"/>
        <v>0</v>
      </c>
      <c r="AP686" s="35">
        <f t="shared" si="1842"/>
        <v>-1.3369659485958287</v>
      </c>
      <c r="AQ686" s="35">
        <f t="shared" si="1842"/>
        <v>0</v>
      </c>
      <c r="AR686" s="35">
        <f t="shared" si="1842"/>
        <v>-2.3704789833822093</v>
      </c>
      <c r="AS686" s="1"/>
      <c r="AT686" s="1"/>
      <c r="AU686" s="1"/>
      <c r="AV686" s="1"/>
      <c r="AW686" s="36">
        <v>772</v>
      </c>
      <c r="AX686" s="36">
        <v>1576</v>
      </c>
      <c r="AY686" s="36">
        <v>1375</v>
      </c>
      <c r="AZ686" s="36">
        <v>0</v>
      </c>
      <c r="BA686" s="36">
        <v>272</v>
      </c>
      <c r="BB686" s="36">
        <v>0</v>
      </c>
      <c r="BC686" s="1">
        <v>97</v>
      </c>
      <c r="BD686" s="1"/>
      <c r="BE686" s="35">
        <f t="shared" ref="BE686:BK686" si="1843">(AW686/SUM($AW686:$BC686))*100</f>
        <v>18.866080156402738</v>
      </c>
      <c r="BF686" s="35">
        <f t="shared" si="1843"/>
        <v>38.514173998044967</v>
      </c>
      <c r="BG686" s="35">
        <f t="shared" si="1843"/>
        <v>33.602150537634408</v>
      </c>
      <c r="BH686" s="35">
        <f t="shared" si="1843"/>
        <v>0</v>
      </c>
      <c r="BI686" s="35">
        <f t="shared" si="1843"/>
        <v>6.6471163245356788</v>
      </c>
      <c r="BJ686" s="35">
        <f t="shared" si="1843"/>
        <v>0</v>
      </c>
      <c r="BK686" s="35">
        <f t="shared" si="1843"/>
        <v>2.3704789833822093</v>
      </c>
      <c r="BL686" s="1"/>
    </row>
    <row r="687" spans="1:64" ht="13">
      <c r="A687" s="28" t="s">
        <v>392</v>
      </c>
      <c r="B687" s="62" t="str">
        <f>INDEX([1]Sheet2!$B:$B,MATCH(C687,[1]Sheet2!$A:$A,0))</f>
        <v>E05000915</v>
      </c>
      <c r="C687" s="28" t="s">
        <v>853</v>
      </c>
      <c r="D687" s="29"/>
      <c r="E687" s="55">
        <v>1</v>
      </c>
      <c r="F687" s="32"/>
      <c r="G687" s="31">
        <v>1</v>
      </c>
      <c r="H687" s="32"/>
      <c r="I687" s="32"/>
      <c r="J687" s="32"/>
      <c r="K687" s="32"/>
      <c r="L687" s="32"/>
      <c r="M687" s="10"/>
      <c r="N687" s="32"/>
      <c r="O687" s="31">
        <v>1</v>
      </c>
      <c r="P687" s="32"/>
      <c r="Q687" s="32"/>
      <c r="R687" s="32"/>
      <c r="S687" s="32"/>
      <c r="T687" s="32"/>
      <c r="U687" s="1"/>
      <c r="V687" s="28">
        <v>244</v>
      </c>
      <c r="W687" s="28">
        <v>2414</v>
      </c>
      <c r="X687" s="28">
        <v>117</v>
      </c>
      <c r="Y687" s="34"/>
      <c r="Z687" s="28">
        <v>93</v>
      </c>
      <c r="AA687" s="34"/>
      <c r="AB687" s="34">
        <v>100</v>
      </c>
      <c r="AC687" s="1"/>
      <c r="AD687" s="35">
        <f t="shared" ref="AD687:AJ687" si="1844">(V687/SUM($V687:$AB687))*100</f>
        <v>8.2210242587601083</v>
      </c>
      <c r="AE687" s="35">
        <f t="shared" si="1844"/>
        <v>81.334231805929917</v>
      </c>
      <c r="AF687" s="35">
        <f t="shared" si="1844"/>
        <v>3.9420485175202158</v>
      </c>
      <c r="AG687" s="35">
        <f t="shared" si="1844"/>
        <v>0</v>
      </c>
      <c r="AH687" s="35">
        <f t="shared" si="1844"/>
        <v>3.1334231805929917</v>
      </c>
      <c r="AI687" s="35">
        <f t="shared" si="1844"/>
        <v>0</v>
      </c>
      <c r="AJ687" s="35">
        <f t="shared" si="1844"/>
        <v>3.3692722371967654</v>
      </c>
      <c r="AK687" s="1"/>
      <c r="AL687" s="35">
        <f t="shared" ref="AL687:AR687" si="1845">AD687-BE687</f>
        <v>0.98079402549745964</v>
      </c>
      <c r="AM687" s="35">
        <f t="shared" si="1845"/>
        <v>2.6913963015373099</v>
      </c>
      <c r="AN687" s="35">
        <f t="shared" si="1845"/>
        <v>3.9420485175202158</v>
      </c>
      <c r="AO687" s="35">
        <f t="shared" si="1845"/>
        <v>0</v>
      </c>
      <c r="AP687" s="35">
        <f t="shared" si="1845"/>
        <v>-4.7429779099856209</v>
      </c>
      <c r="AQ687" s="35">
        <f t="shared" si="1845"/>
        <v>0</v>
      </c>
      <c r="AR687" s="35">
        <f t="shared" si="1845"/>
        <v>-2.8712609345693658</v>
      </c>
      <c r="AS687" s="1"/>
      <c r="AT687" s="1"/>
      <c r="AU687" s="1"/>
      <c r="AV687" s="1"/>
      <c r="AW687" s="36">
        <v>239</v>
      </c>
      <c r="AX687" s="36">
        <v>2596</v>
      </c>
      <c r="AY687" s="36">
        <v>0</v>
      </c>
      <c r="AZ687" s="36">
        <v>0</v>
      </c>
      <c r="BA687" s="36">
        <v>260</v>
      </c>
      <c r="BB687" s="36">
        <v>0</v>
      </c>
      <c r="BC687" s="1">
        <v>206</v>
      </c>
      <c r="BD687" s="1"/>
      <c r="BE687" s="35">
        <f t="shared" ref="BE687:BK687" si="1846">(AW687/SUM($AW687:$BC687))*100</f>
        <v>7.2402302332626487</v>
      </c>
      <c r="BF687" s="35">
        <f t="shared" si="1846"/>
        <v>78.642835504392608</v>
      </c>
      <c r="BG687" s="35">
        <f t="shared" si="1846"/>
        <v>0</v>
      </c>
      <c r="BH687" s="35">
        <f t="shared" si="1846"/>
        <v>0</v>
      </c>
      <c r="BI687" s="35">
        <f t="shared" si="1846"/>
        <v>7.8764010905786126</v>
      </c>
      <c r="BJ687" s="35">
        <f t="shared" si="1846"/>
        <v>0</v>
      </c>
      <c r="BK687" s="35">
        <f t="shared" si="1846"/>
        <v>6.2405331717661312</v>
      </c>
      <c r="BL687" s="1"/>
    </row>
    <row r="688" spans="1:64" ht="13">
      <c r="A688" s="28" t="s">
        <v>398</v>
      </c>
      <c r="B688" s="62" t="e">
        <f>INDEX([1]Sheet2!$B:$B,MATCH(C688,[1]Sheet2!$A:$A,0))</f>
        <v>#N/A</v>
      </c>
      <c r="C688" s="28" t="s">
        <v>854</v>
      </c>
      <c r="D688" s="29"/>
      <c r="E688" s="55">
        <v>3</v>
      </c>
      <c r="F688" s="32"/>
      <c r="G688" s="31">
        <v>3</v>
      </c>
      <c r="H688" s="32"/>
      <c r="I688" s="32"/>
      <c r="J688" s="32"/>
      <c r="K688" s="32"/>
      <c r="L688" s="32"/>
      <c r="M688" s="10"/>
      <c r="N688" s="32"/>
      <c r="O688" s="32"/>
      <c r="P688" s="32"/>
      <c r="Q688" s="32"/>
      <c r="R688" s="32"/>
      <c r="S688" s="32"/>
      <c r="T688" s="32"/>
      <c r="U688" s="1"/>
      <c r="V688" s="28">
        <v>106</v>
      </c>
      <c r="W688" s="28">
        <v>1215</v>
      </c>
      <c r="X688" s="28">
        <v>60</v>
      </c>
      <c r="Y688" s="34"/>
      <c r="Z688" s="28">
        <v>191</v>
      </c>
      <c r="AA688" s="34"/>
      <c r="AB688" s="34">
        <v>77</v>
      </c>
      <c r="AC688" s="1"/>
      <c r="AD688" s="35">
        <f t="shared" ref="AD688:AJ688" si="1847">(V688/SUM($V688:$AB688))*100</f>
        <v>6.4281382656155239</v>
      </c>
      <c r="AE688" s="35">
        <f t="shared" si="1847"/>
        <v>73.681018799272294</v>
      </c>
      <c r="AF688" s="35">
        <f t="shared" si="1847"/>
        <v>3.6385688295936935</v>
      </c>
      <c r="AG688" s="35">
        <f t="shared" si="1847"/>
        <v>0</v>
      </c>
      <c r="AH688" s="35">
        <f t="shared" si="1847"/>
        <v>11.582777440873256</v>
      </c>
      <c r="AI688" s="35">
        <f t="shared" si="1847"/>
        <v>0</v>
      </c>
      <c r="AJ688" s="35">
        <f t="shared" si="1847"/>
        <v>4.6694966646452398</v>
      </c>
      <c r="AK688" s="1"/>
      <c r="AL688" s="35"/>
      <c r="AM688" s="35"/>
      <c r="AN688" s="35"/>
      <c r="AO688" s="35"/>
      <c r="AP688" s="35"/>
      <c r="AQ688" s="35"/>
      <c r="AR688" s="35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35"/>
      <c r="BF688" s="35"/>
      <c r="BG688" s="35"/>
      <c r="BH688" s="35"/>
      <c r="BI688" s="35"/>
      <c r="BJ688" s="35"/>
      <c r="BK688" s="35"/>
      <c r="BL688" s="1"/>
    </row>
    <row r="689" spans="1:64" ht="13">
      <c r="A689" s="28" t="s">
        <v>398</v>
      </c>
      <c r="B689" s="62" t="str">
        <f>INDEX([1]Sheet2!$B:$B,MATCH(C689,[1]Sheet2!$A:$A,0))</f>
        <v>E05001089</v>
      </c>
      <c r="C689" s="28" t="s">
        <v>855</v>
      </c>
      <c r="D689" s="29"/>
      <c r="E689" s="55">
        <v>3</v>
      </c>
      <c r="F689" s="32"/>
      <c r="G689" s="31">
        <v>3</v>
      </c>
      <c r="H689" s="32"/>
      <c r="I689" s="32"/>
      <c r="J689" s="32"/>
      <c r="K689" s="32"/>
      <c r="L689" s="32"/>
      <c r="M689" s="10"/>
      <c r="N689" s="32"/>
      <c r="O689" s="32"/>
      <c r="P689" s="32"/>
      <c r="Q689" s="32"/>
      <c r="R689" s="32"/>
      <c r="S689" s="32"/>
      <c r="T689" s="32"/>
      <c r="U689" s="1"/>
      <c r="V689" s="28">
        <v>379</v>
      </c>
      <c r="W689" s="28">
        <v>1742</v>
      </c>
      <c r="X689" s="28">
        <v>150</v>
      </c>
      <c r="Y689" s="28">
        <v>271</v>
      </c>
      <c r="Z689" s="28">
        <v>167</v>
      </c>
      <c r="AA689" s="34"/>
      <c r="AB689" s="34">
        <v>272</v>
      </c>
      <c r="AC689" s="1"/>
      <c r="AD689" s="35">
        <f t="shared" ref="AD689:AJ689" si="1848">(V689/SUM($V689:$AB689))*100</f>
        <v>12.713854411271386</v>
      </c>
      <c r="AE689" s="35">
        <f t="shared" si="1848"/>
        <v>58.43676618584368</v>
      </c>
      <c r="AF689" s="35">
        <f t="shared" si="1848"/>
        <v>5.0318685005031867</v>
      </c>
      <c r="AG689" s="35">
        <f t="shared" si="1848"/>
        <v>9.0909090909090917</v>
      </c>
      <c r="AH689" s="35">
        <f t="shared" si="1848"/>
        <v>5.602146930560215</v>
      </c>
      <c r="AI689" s="35">
        <f t="shared" si="1848"/>
        <v>0</v>
      </c>
      <c r="AJ689" s="35">
        <f t="shared" si="1848"/>
        <v>9.1244548809124453</v>
      </c>
      <c r="AK689" s="1"/>
      <c r="AL689" s="35"/>
      <c r="AM689" s="35"/>
      <c r="AN689" s="35"/>
      <c r="AO689" s="35"/>
      <c r="AP689" s="35"/>
      <c r="AQ689" s="35"/>
      <c r="AR689" s="35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35"/>
      <c r="BF689" s="35"/>
      <c r="BG689" s="35"/>
      <c r="BH689" s="35"/>
      <c r="BI689" s="35"/>
      <c r="BJ689" s="35"/>
      <c r="BK689" s="35"/>
      <c r="BL689" s="1"/>
    </row>
    <row r="690" spans="1:64" ht="13">
      <c r="A690" s="28" t="s">
        <v>398</v>
      </c>
      <c r="B690" s="62" t="str">
        <f>INDEX([1]Sheet2!$B:$B,MATCH(C690,[1]Sheet2!$A:$A,0))</f>
        <v>E05001090</v>
      </c>
      <c r="C690" s="28" t="s">
        <v>856</v>
      </c>
      <c r="D690" s="29"/>
      <c r="E690" s="55">
        <v>3</v>
      </c>
      <c r="F690" s="32"/>
      <c r="G690" s="31">
        <v>3</v>
      </c>
      <c r="H690" s="32"/>
      <c r="I690" s="32"/>
      <c r="J690" s="32"/>
      <c r="K690" s="32"/>
      <c r="L690" s="32"/>
      <c r="M690" s="10"/>
      <c r="N690" s="32"/>
      <c r="O690" s="32"/>
      <c r="P690" s="32"/>
      <c r="Q690" s="32"/>
      <c r="R690" s="32"/>
      <c r="S690" s="32"/>
      <c r="T690" s="32"/>
      <c r="U690" s="1"/>
      <c r="V690" s="28">
        <v>305</v>
      </c>
      <c r="W690" s="28">
        <v>1118</v>
      </c>
      <c r="X690" s="28">
        <v>294</v>
      </c>
      <c r="Y690" s="34"/>
      <c r="Z690" s="28">
        <v>187</v>
      </c>
      <c r="AA690" s="34"/>
      <c r="AB690" s="34">
        <v>0</v>
      </c>
      <c r="AC690" s="1"/>
      <c r="AD690" s="35">
        <f t="shared" ref="AD690:AJ690" si="1849">(V690/SUM($V690:$AB690))*100</f>
        <v>16.018907563025213</v>
      </c>
      <c r="AE690" s="35">
        <f t="shared" si="1849"/>
        <v>58.718487394957982</v>
      </c>
      <c r="AF690" s="35">
        <f t="shared" si="1849"/>
        <v>15.441176470588236</v>
      </c>
      <c r="AG690" s="35">
        <f t="shared" si="1849"/>
        <v>0</v>
      </c>
      <c r="AH690" s="35">
        <f t="shared" si="1849"/>
        <v>9.8214285714285712</v>
      </c>
      <c r="AI690" s="35">
        <f t="shared" si="1849"/>
        <v>0</v>
      </c>
      <c r="AJ690" s="35">
        <f t="shared" si="1849"/>
        <v>0</v>
      </c>
      <c r="AK690" s="1"/>
      <c r="AL690" s="35"/>
      <c r="AM690" s="35"/>
      <c r="AN690" s="35"/>
      <c r="AO690" s="35"/>
      <c r="AP690" s="35"/>
      <c r="AQ690" s="35"/>
      <c r="AR690" s="35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35"/>
      <c r="BF690" s="35"/>
      <c r="BG690" s="35"/>
      <c r="BH690" s="35"/>
      <c r="BI690" s="35"/>
      <c r="BJ690" s="35"/>
      <c r="BK690" s="35"/>
      <c r="BL690" s="1"/>
    </row>
    <row r="691" spans="1:64" ht="13">
      <c r="A691" s="28" t="s">
        <v>398</v>
      </c>
      <c r="B691" s="62" t="str">
        <f>INDEX([1]Sheet2!$B:$B,MATCH(C691,[1]Sheet2!$A:$A,0))</f>
        <v>E05001091</v>
      </c>
      <c r="C691" s="28" t="s">
        <v>857</v>
      </c>
      <c r="D691" s="29"/>
      <c r="E691" s="55">
        <v>3</v>
      </c>
      <c r="F691" s="32"/>
      <c r="G691" s="31">
        <v>3</v>
      </c>
      <c r="H691" s="32"/>
      <c r="I691" s="32"/>
      <c r="J691" s="32"/>
      <c r="K691" s="32"/>
      <c r="L691" s="32"/>
      <c r="M691" s="10"/>
      <c r="N691" s="32"/>
      <c r="O691" s="32"/>
      <c r="P691" s="32"/>
      <c r="Q691" s="32"/>
      <c r="R691" s="32"/>
      <c r="S691" s="32"/>
      <c r="T691" s="32"/>
      <c r="U691" s="1"/>
      <c r="V691" s="28">
        <v>185</v>
      </c>
      <c r="W691" s="28">
        <v>1436</v>
      </c>
      <c r="X691" s="28">
        <v>122</v>
      </c>
      <c r="Y691" s="28">
        <v>183</v>
      </c>
      <c r="Z691" s="28">
        <v>223</v>
      </c>
      <c r="AA691" s="28">
        <v>185</v>
      </c>
      <c r="AB691" s="34">
        <v>0</v>
      </c>
      <c r="AC691" s="1"/>
      <c r="AD691" s="35">
        <f t="shared" ref="AD691:AJ691" si="1850">(V691/SUM($V691:$AB691))*100</f>
        <v>7.9263067694944302</v>
      </c>
      <c r="AE691" s="35">
        <f t="shared" si="1850"/>
        <v>61.525278491859467</v>
      </c>
      <c r="AF691" s="35">
        <f t="shared" si="1850"/>
        <v>5.2270779777206506</v>
      </c>
      <c r="AG691" s="35">
        <f t="shared" si="1850"/>
        <v>7.8406169665809768</v>
      </c>
      <c r="AH691" s="35">
        <f t="shared" si="1850"/>
        <v>9.5544130248500441</v>
      </c>
      <c r="AI691" s="35">
        <f t="shared" si="1850"/>
        <v>7.9263067694944302</v>
      </c>
      <c r="AJ691" s="35">
        <f t="shared" si="1850"/>
        <v>0</v>
      </c>
      <c r="AK691" s="1"/>
      <c r="AL691" s="35"/>
      <c r="AM691" s="35"/>
      <c r="AN691" s="35"/>
      <c r="AO691" s="35"/>
      <c r="AP691" s="35"/>
      <c r="AQ691" s="35"/>
      <c r="AR691" s="35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35"/>
      <c r="BF691" s="35"/>
      <c r="BG691" s="35"/>
      <c r="BH691" s="35"/>
      <c r="BI691" s="35"/>
      <c r="BJ691" s="35"/>
      <c r="BK691" s="35"/>
      <c r="BL691" s="1"/>
    </row>
    <row r="692" spans="1:64" ht="13">
      <c r="A692" s="28" t="s">
        <v>398</v>
      </c>
      <c r="B692" s="62" t="e">
        <f>INDEX([1]Sheet2!$B:$B,MATCH(C692,[1]Sheet2!$A:$A,0))</f>
        <v>#N/A</v>
      </c>
      <c r="C692" s="28" t="s">
        <v>858</v>
      </c>
      <c r="D692" s="29"/>
      <c r="E692" s="55">
        <v>3</v>
      </c>
      <c r="F692" s="32"/>
      <c r="G692" s="31">
        <v>3</v>
      </c>
      <c r="H692" s="32"/>
      <c r="I692" s="32"/>
      <c r="J692" s="32"/>
      <c r="K692" s="32"/>
      <c r="L692" s="32"/>
      <c r="M692" s="10"/>
      <c r="N692" s="32"/>
      <c r="O692" s="32"/>
      <c r="P692" s="32"/>
      <c r="Q692" s="32"/>
      <c r="R692" s="32"/>
      <c r="S692" s="32"/>
      <c r="T692" s="32"/>
      <c r="U692" s="1"/>
      <c r="V692" s="28">
        <v>712</v>
      </c>
      <c r="W692" s="28">
        <v>1245</v>
      </c>
      <c r="X692" s="28">
        <v>208</v>
      </c>
      <c r="Y692" s="34"/>
      <c r="Z692" s="34"/>
      <c r="AA692" s="34"/>
      <c r="AB692" s="34">
        <v>0</v>
      </c>
      <c r="AC692" s="1"/>
      <c r="AD692" s="35">
        <f t="shared" ref="AD692:AJ692" si="1851">(V692/SUM($V692:$AB692))*100</f>
        <v>32.886836027713628</v>
      </c>
      <c r="AE692" s="35">
        <f t="shared" si="1851"/>
        <v>57.505773672055426</v>
      </c>
      <c r="AF692" s="35">
        <f t="shared" si="1851"/>
        <v>9.6073903002309482</v>
      </c>
      <c r="AG692" s="35">
        <f t="shared" si="1851"/>
        <v>0</v>
      </c>
      <c r="AH692" s="35">
        <f t="shared" si="1851"/>
        <v>0</v>
      </c>
      <c r="AI692" s="35">
        <f t="shared" si="1851"/>
        <v>0</v>
      </c>
      <c r="AJ692" s="35">
        <f t="shared" si="1851"/>
        <v>0</v>
      </c>
      <c r="AK692" s="1"/>
      <c r="AL692" s="35"/>
      <c r="AM692" s="35"/>
      <c r="AN692" s="35"/>
      <c r="AO692" s="35"/>
      <c r="AP692" s="35"/>
      <c r="AQ692" s="35"/>
      <c r="AR692" s="35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35"/>
      <c r="BF692" s="35"/>
      <c r="BG692" s="35"/>
      <c r="BH692" s="35"/>
      <c r="BI692" s="35"/>
      <c r="BJ692" s="35"/>
      <c r="BK692" s="35"/>
      <c r="BL692" s="1"/>
    </row>
    <row r="693" spans="1:64" ht="13">
      <c r="A693" s="28" t="s">
        <v>398</v>
      </c>
      <c r="B693" s="62" t="str">
        <f>INDEX([1]Sheet2!$B:$B,MATCH(C693,[1]Sheet2!$A:$A,0))</f>
        <v>E05001092</v>
      </c>
      <c r="C693" s="28" t="s">
        <v>859</v>
      </c>
      <c r="D693" s="29"/>
      <c r="E693" s="55">
        <v>3</v>
      </c>
      <c r="F693" s="32"/>
      <c r="G693" s="32"/>
      <c r="H693" s="31">
        <v>3</v>
      </c>
      <c r="I693" s="32"/>
      <c r="J693" s="32"/>
      <c r="K693" s="32"/>
      <c r="L693" s="32"/>
      <c r="M693" s="10"/>
      <c r="N693" s="32"/>
      <c r="O693" s="32"/>
      <c r="P693" s="32"/>
      <c r="Q693" s="32"/>
      <c r="R693" s="32"/>
      <c r="S693" s="32"/>
      <c r="T693" s="32"/>
      <c r="U693" s="1"/>
      <c r="V693" s="28">
        <v>500</v>
      </c>
      <c r="W693" s="28">
        <v>911</v>
      </c>
      <c r="X693" s="34"/>
      <c r="Y693" s="34"/>
      <c r="Z693" s="34"/>
      <c r="AA693" s="34"/>
      <c r="AB693" s="34">
        <v>0</v>
      </c>
      <c r="AC693" s="1"/>
      <c r="AD693" s="35">
        <f t="shared" ref="AD693:AJ693" si="1852">(V693/SUM($V693:$AB693))*100</f>
        <v>35.43586109142452</v>
      </c>
      <c r="AE693" s="35">
        <f t="shared" si="1852"/>
        <v>64.564138908575472</v>
      </c>
      <c r="AF693" s="35">
        <f t="shared" si="1852"/>
        <v>0</v>
      </c>
      <c r="AG693" s="35">
        <f t="shared" si="1852"/>
        <v>0</v>
      </c>
      <c r="AH693" s="35">
        <f t="shared" si="1852"/>
        <v>0</v>
      </c>
      <c r="AI693" s="35">
        <f t="shared" si="1852"/>
        <v>0</v>
      </c>
      <c r="AJ693" s="35">
        <f t="shared" si="1852"/>
        <v>0</v>
      </c>
      <c r="AK693" s="1"/>
      <c r="AL693" s="35"/>
      <c r="AM693" s="35"/>
      <c r="AN693" s="35"/>
      <c r="AO693" s="35"/>
      <c r="AP693" s="35"/>
      <c r="AQ693" s="35"/>
      <c r="AR693" s="35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35"/>
      <c r="BF693" s="35"/>
      <c r="BG693" s="35"/>
      <c r="BH693" s="35"/>
      <c r="BI693" s="35"/>
      <c r="BJ693" s="35"/>
      <c r="BK693" s="35"/>
      <c r="BL693" s="1"/>
    </row>
    <row r="694" spans="1:64" ht="13">
      <c r="A694" s="28" t="s">
        <v>398</v>
      </c>
      <c r="B694" s="62" t="e">
        <f>INDEX([1]Sheet2!$B:$B,MATCH(C694,[1]Sheet2!$A:$A,0))</f>
        <v>#N/A</v>
      </c>
      <c r="C694" s="28" t="s">
        <v>860</v>
      </c>
      <c r="D694" s="29"/>
      <c r="E694" s="55">
        <v>3</v>
      </c>
      <c r="F694" s="32"/>
      <c r="G694" s="32"/>
      <c r="H694" s="32"/>
      <c r="I694" s="32"/>
      <c r="J694" s="32"/>
      <c r="K694" s="31">
        <v>3</v>
      </c>
      <c r="L694" s="32"/>
      <c r="M694" s="10"/>
      <c r="N694" s="32"/>
      <c r="O694" s="32"/>
      <c r="P694" s="32"/>
      <c r="Q694" s="32"/>
      <c r="R694" s="32"/>
      <c r="S694" s="32"/>
      <c r="T694" s="32"/>
      <c r="U694" s="1"/>
      <c r="V694" s="28">
        <v>495</v>
      </c>
      <c r="W694" s="28">
        <v>580</v>
      </c>
      <c r="X694" s="28">
        <v>367</v>
      </c>
      <c r="Y694" s="34"/>
      <c r="Z694" s="34"/>
      <c r="AA694" s="28">
        <v>8508</v>
      </c>
      <c r="AB694" s="34">
        <v>0</v>
      </c>
      <c r="AC694" s="1"/>
      <c r="AD694" s="35">
        <f t="shared" ref="AD694:AJ694" si="1853">(V694/SUM($V694:$AB694))*100</f>
        <v>4.9748743718592969</v>
      </c>
      <c r="AE694" s="35">
        <f t="shared" si="1853"/>
        <v>5.8291457286432165</v>
      </c>
      <c r="AF694" s="35">
        <f t="shared" si="1853"/>
        <v>3.6884422110552761</v>
      </c>
      <c r="AG694" s="35">
        <f t="shared" si="1853"/>
        <v>0</v>
      </c>
      <c r="AH694" s="35">
        <f t="shared" si="1853"/>
        <v>0</v>
      </c>
      <c r="AI694" s="35">
        <f t="shared" si="1853"/>
        <v>85.507537688442213</v>
      </c>
      <c r="AJ694" s="35">
        <f t="shared" si="1853"/>
        <v>0</v>
      </c>
      <c r="AK694" s="1"/>
      <c r="AL694" s="35"/>
      <c r="AM694" s="35"/>
      <c r="AN694" s="35"/>
      <c r="AO694" s="35"/>
      <c r="AP694" s="35"/>
      <c r="AQ694" s="35"/>
      <c r="AR694" s="35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35"/>
      <c r="BF694" s="35"/>
      <c r="BG694" s="35"/>
      <c r="BH694" s="35"/>
      <c r="BI694" s="35"/>
      <c r="BJ694" s="35"/>
      <c r="BK694" s="35"/>
      <c r="BL694" s="1"/>
    </row>
    <row r="695" spans="1:64" ht="13">
      <c r="A695" s="28" t="s">
        <v>398</v>
      </c>
      <c r="B695" s="62" t="e">
        <f>INDEX([1]Sheet2!$B:$B,MATCH(C695,[1]Sheet2!$A:$A,0))</f>
        <v>#N/A</v>
      </c>
      <c r="C695" s="28" t="s">
        <v>861</v>
      </c>
      <c r="D695" s="29"/>
      <c r="E695" s="55">
        <v>3</v>
      </c>
      <c r="F695" s="32"/>
      <c r="G695" s="32"/>
      <c r="H695" s="31">
        <v>3</v>
      </c>
      <c r="I695" s="32"/>
      <c r="J695" s="32"/>
      <c r="K695" s="32"/>
      <c r="L695" s="32"/>
      <c r="M695" s="10"/>
      <c r="N695" s="32"/>
      <c r="O695" s="32"/>
      <c r="P695" s="32"/>
      <c r="Q695" s="32"/>
      <c r="R695" s="32"/>
      <c r="S695" s="32"/>
      <c r="T695" s="32"/>
      <c r="U695" s="1"/>
      <c r="V695" s="28">
        <v>282</v>
      </c>
      <c r="W695" s="28">
        <v>1327</v>
      </c>
      <c r="X695" s="28">
        <v>2075</v>
      </c>
      <c r="Y695" s="28">
        <v>93</v>
      </c>
      <c r="Z695" s="28">
        <v>440</v>
      </c>
      <c r="AA695" s="34"/>
      <c r="AB695" s="34">
        <v>0</v>
      </c>
      <c r="AC695" s="1"/>
      <c r="AD695" s="35">
        <f t="shared" ref="AD695:AJ695" si="1854">(V695/SUM($V695:$AB695))*100</f>
        <v>6.6872184017073746</v>
      </c>
      <c r="AE695" s="35">
        <f t="shared" si="1854"/>
        <v>31.467868152715202</v>
      </c>
      <c r="AF695" s="35">
        <f t="shared" si="1854"/>
        <v>49.205596395541853</v>
      </c>
      <c r="AG695" s="35">
        <f t="shared" si="1854"/>
        <v>2.2053592601375382</v>
      </c>
      <c r="AH695" s="35">
        <f t="shared" si="1854"/>
        <v>10.433957789898033</v>
      </c>
      <c r="AI695" s="35">
        <f t="shared" si="1854"/>
        <v>0</v>
      </c>
      <c r="AJ695" s="35">
        <f t="shared" si="1854"/>
        <v>0</v>
      </c>
      <c r="AK695" s="1"/>
      <c r="AL695" s="35"/>
      <c r="AM695" s="35"/>
      <c r="AN695" s="35"/>
      <c r="AO695" s="35"/>
      <c r="AP695" s="35"/>
      <c r="AQ695" s="35"/>
      <c r="AR695" s="35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35"/>
      <c r="BF695" s="35"/>
      <c r="BG695" s="35"/>
      <c r="BH695" s="35"/>
      <c r="BI695" s="35"/>
      <c r="BJ695" s="35"/>
      <c r="BK695" s="35"/>
      <c r="BL695" s="1"/>
    </row>
    <row r="696" spans="1:64" ht="13">
      <c r="A696" s="28" t="s">
        <v>398</v>
      </c>
      <c r="B696" s="62" t="e">
        <f>INDEX([1]Sheet2!$B:$B,MATCH(C696,[1]Sheet2!$A:$A,0))</f>
        <v>#N/A</v>
      </c>
      <c r="C696" s="28" t="s">
        <v>862</v>
      </c>
      <c r="D696" s="29"/>
      <c r="E696" s="55">
        <v>3</v>
      </c>
      <c r="F696" s="32"/>
      <c r="G696" s="31">
        <v>3</v>
      </c>
      <c r="H696" s="32"/>
      <c r="I696" s="32"/>
      <c r="J696" s="32"/>
      <c r="K696" s="32"/>
      <c r="L696" s="32"/>
      <c r="M696" s="10"/>
      <c r="N696" s="32"/>
      <c r="O696" s="32"/>
      <c r="P696" s="32"/>
      <c r="Q696" s="32"/>
      <c r="R696" s="32"/>
      <c r="S696" s="32"/>
      <c r="T696" s="32"/>
      <c r="U696" s="1"/>
      <c r="V696" s="28">
        <v>300</v>
      </c>
      <c r="W696" s="28">
        <v>1298</v>
      </c>
      <c r="X696" s="28">
        <v>273</v>
      </c>
      <c r="Y696" s="28">
        <v>244</v>
      </c>
      <c r="Z696" s="28">
        <v>133</v>
      </c>
      <c r="AA696" s="34"/>
      <c r="AB696" s="34">
        <v>1010</v>
      </c>
      <c r="AC696" s="1"/>
      <c r="AD696" s="35">
        <f t="shared" ref="AD696:AJ696" si="1855">(V696/SUM($V696:$AB696))*100</f>
        <v>9.2081031307550649</v>
      </c>
      <c r="AE696" s="35">
        <f t="shared" si="1855"/>
        <v>39.840392879066911</v>
      </c>
      <c r="AF696" s="35">
        <f t="shared" si="1855"/>
        <v>8.3793738489871075</v>
      </c>
      <c r="AG696" s="35">
        <f t="shared" si="1855"/>
        <v>7.4892572130141195</v>
      </c>
      <c r="AH696" s="35">
        <f t="shared" si="1855"/>
        <v>4.0822590546347453</v>
      </c>
      <c r="AI696" s="35">
        <f t="shared" si="1855"/>
        <v>0</v>
      </c>
      <c r="AJ696" s="35">
        <f t="shared" si="1855"/>
        <v>31.000613873542051</v>
      </c>
      <c r="AK696" s="1"/>
      <c r="AL696" s="35"/>
      <c r="AM696" s="35"/>
      <c r="AN696" s="35"/>
      <c r="AO696" s="35"/>
      <c r="AP696" s="35"/>
      <c r="AQ696" s="35"/>
      <c r="AR696" s="35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35"/>
      <c r="BF696" s="35"/>
      <c r="BG696" s="35"/>
      <c r="BH696" s="35"/>
      <c r="BI696" s="35"/>
      <c r="BJ696" s="35"/>
      <c r="BK696" s="35"/>
      <c r="BL696" s="1"/>
    </row>
    <row r="697" spans="1:64" ht="13">
      <c r="A697" s="28" t="s">
        <v>398</v>
      </c>
      <c r="B697" s="62" t="str">
        <f>INDEX([1]Sheet2!$B:$B,MATCH(C697,[1]Sheet2!$A:$A,0))</f>
        <v>E05001096</v>
      </c>
      <c r="C697" s="28" t="s">
        <v>863</v>
      </c>
      <c r="D697" s="29"/>
      <c r="E697" s="55">
        <v>3</v>
      </c>
      <c r="F697" s="32"/>
      <c r="G697" s="31">
        <v>3</v>
      </c>
      <c r="H697" s="32"/>
      <c r="I697" s="32"/>
      <c r="J697" s="32"/>
      <c r="K697" s="32"/>
      <c r="L697" s="32"/>
      <c r="M697" s="10"/>
      <c r="N697" s="32"/>
      <c r="O697" s="32"/>
      <c r="P697" s="32"/>
      <c r="Q697" s="32"/>
      <c r="R697" s="32"/>
      <c r="S697" s="32"/>
      <c r="T697" s="32"/>
      <c r="U697" s="1"/>
      <c r="V697" s="28">
        <v>213</v>
      </c>
      <c r="W697" s="28">
        <v>1705</v>
      </c>
      <c r="X697" s="28">
        <v>120</v>
      </c>
      <c r="Y697" s="34"/>
      <c r="Z697" s="28">
        <v>241</v>
      </c>
      <c r="AA697" s="34"/>
      <c r="AB697" s="34">
        <v>0</v>
      </c>
      <c r="AC697" s="1"/>
      <c r="AD697" s="35">
        <f t="shared" ref="AD697:AJ697" si="1856">(V697/SUM($V697:$AB697))*100</f>
        <v>9.3462044756472142</v>
      </c>
      <c r="AE697" s="35">
        <f t="shared" si="1856"/>
        <v>74.813514699429575</v>
      </c>
      <c r="AF697" s="35">
        <f t="shared" si="1856"/>
        <v>5.2654673102237819</v>
      </c>
      <c r="AG697" s="35">
        <f t="shared" si="1856"/>
        <v>0</v>
      </c>
      <c r="AH697" s="35">
        <f t="shared" si="1856"/>
        <v>10.57481351469943</v>
      </c>
      <c r="AI697" s="35">
        <f t="shared" si="1856"/>
        <v>0</v>
      </c>
      <c r="AJ697" s="35">
        <f t="shared" si="1856"/>
        <v>0</v>
      </c>
      <c r="AK697" s="1"/>
      <c r="AL697" s="35"/>
      <c r="AM697" s="35"/>
      <c r="AN697" s="35"/>
      <c r="AO697" s="35"/>
      <c r="AP697" s="35"/>
      <c r="AQ697" s="35"/>
      <c r="AR697" s="35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35"/>
      <c r="BF697" s="35"/>
      <c r="BG697" s="35"/>
      <c r="BH697" s="35"/>
      <c r="BI697" s="35"/>
      <c r="BJ697" s="35"/>
      <c r="BK697" s="35"/>
      <c r="BL697" s="1"/>
    </row>
    <row r="698" spans="1:64" ht="13">
      <c r="A698" s="28" t="s">
        <v>398</v>
      </c>
      <c r="B698" s="62" t="e">
        <f>INDEX([1]Sheet2!$B:$B,MATCH(C698,[1]Sheet2!$A:$A,0))</f>
        <v>#N/A</v>
      </c>
      <c r="C698" s="28" t="s">
        <v>864</v>
      </c>
      <c r="D698" s="29"/>
      <c r="E698" s="55">
        <v>3</v>
      </c>
      <c r="F698" s="32"/>
      <c r="G698" s="32"/>
      <c r="H698" s="31">
        <v>3</v>
      </c>
      <c r="I698" s="32"/>
      <c r="J698" s="32"/>
      <c r="K698" s="32"/>
      <c r="L698" s="32"/>
      <c r="M698" s="10"/>
      <c r="N698" s="32"/>
      <c r="O698" s="32"/>
      <c r="P698" s="32"/>
      <c r="Q698" s="32"/>
      <c r="R698" s="32"/>
      <c r="S698" s="32"/>
      <c r="T698" s="32"/>
      <c r="U698" s="1"/>
      <c r="V698" s="28">
        <v>380</v>
      </c>
      <c r="W698" s="28">
        <v>943</v>
      </c>
      <c r="X698" s="28">
        <v>1778</v>
      </c>
      <c r="Y698" s="34"/>
      <c r="Z698" s="28">
        <v>274</v>
      </c>
      <c r="AA698" s="34"/>
      <c r="AB698" s="34">
        <v>0</v>
      </c>
      <c r="AC698" s="1"/>
      <c r="AD698" s="35">
        <f t="shared" ref="AD698:AJ698" si="1857">(V698/SUM($V698:$AB698))*100</f>
        <v>11.25925925925926</v>
      </c>
      <c r="AE698" s="35">
        <f t="shared" si="1857"/>
        <v>27.94074074074074</v>
      </c>
      <c r="AF698" s="35">
        <f t="shared" si="1857"/>
        <v>52.681481481481484</v>
      </c>
      <c r="AG698" s="35">
        <f t="shared" si="1857"/>
        <v>0</v>
      </c>
      <c r="AH698" s="35">
        <f t="shared" si="1857"/>
        <v>8.1185185185185187</v>
      </c>
      <c r="AI698" s="35">
        <f t="shared" si="1857"/>
        <v>0</v>
      </c>
      <c r="AJ698" s="35">
        <f t="shared" si="1857"/>
        <v>0</v>
      </c>
      <c r="AK698" s="1"/>
      <c r="AL698" s="35"/>
      <c r="AM698" s="35"/>
      <c r="AN698" s="35"/>
      <c r="AO698" s="35"/>
      <c r="AP698" s="35"/>
      <c r="AQ698" s="35"/>
      <c r="AR698" s="35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35"/>
      <c r="BF698" s="35"/>
      <c r="BG698" s="35"/>
      <c r="BH698" s="35"/>
      <c r="BI698" s="35"/>
      <c r="BJ698" s="35"/>
      <c r="BK698" s="35"/>
      <c r="BL698" s="1"/>
    </row>
    <row r="699" spans="1:64" ht="13">
      <c r="A699" s="28" t="s">
        <v>398</v>
      </c>
      <c r="B699" s="62" t="str">
        <f>INDEX([1]Sheet2!$B:$B,MATCH(C699,[1]Sheet2!$A:$A,0))</f>
        <v>E05003191</v>
      </c>
      <c r="C699" s="28" t="s">
        <v>865</v>
      </c>
      <c r="D699" s="29"/>
      <c r="E699" s="55">
        <v>3</v>
      </c>
      <c r="F699" s="32"/>
      <c r="G699" s="32"/>
      <c r="H699" s="31">
        <v>3</v>
      </c>
      <c r="I699" s="32"/>
      <c r="J699" s="32"/>
      <c r="K699" s="32"/>
      <c r="L699" s="32"/>
      <c r="M699" s="10"/>
      <c r="N699" s="32"/>
      <c r="O699" s="32"/>
      <c r="P699" s="32"/>
      <c r="Q699" s="32"/>
      <c r="R699" s="32"/>
      <c r="S699" s="32"/>
      <c r="T699" s="32"/>
      <c r="U699" s="1"/>
      <c r="V699" s="28">
        <v>1130</v>
      </c>
      <c r="W699" s="28">
        <v>1004</v>
      </c>
      <c r="X699" s="28">
        <v>1694</v>
      </c>
      <c r="Y699" s="34"/>
      <c r="Z699" s="28">
        <v>504</v>
      </c>
      <c r="AA699" s="34"/>
      <c r="AB699" s="34">
        <v>0</v>
      </c>
      <c r="AC699" s="1"/>
      <c r="AD699" s="35">
        <f t="shared" ref="AD699:AJ699" si="1858">(V699/SUM($V699:$AB699))*100</f>
        <v>26.084949215143123</v>
      </c>
      <c r="AE699" s="35">
        <f t="shared" si="1858"/>
        <v>23.176361957525394</v>
      </c>
      <c r="AF699" s="35">
        <f t="shared" si="1858"/>
        <v>39.104339796860572</v>
      </c>
      <c r="AG699" s="35">
        <f t="shared" si="1858"/>
        <v>0</v>
      </c>
      <c r="AH699" s="35">
        <f t="shared" si="1858"/>
        <v>11.634349030470915</v>
      </c>
      <c r="AI699" s="35">
        <f t="shared" si="1858"/>
        <v>0</v>
      </c>
      <c r="AJ699" s="35">
        <f t="shared" si="1858"/>
        <v>0</v>
      </c>
      <c r="AK699" s="1"/>
      <c r="AL699" s="35"/>
      <c r="AM699" s="35"/>
      <c r="AN699" s="35"/>
      <c r="AO699" s="35"/>
      <c r="AP699" s="35"/>
      <c r="AQ699" s="35"/>
      <c r="AR699" s="35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35"/>
      <c r="BF699" s="35"/>
      <c r="BG699" s="35"/>
      <c r="BH699" s="35"/>
      <c r="BI699" s="35"/>
      <c r="BJ699" s="35"/>
      <c r="BK699" s="35"/>
      <c r="BL699" s="1"/>
    </row>
    <row r="700" spans="1:64" ht="13">
      <c r="A700" s="28" t="s">
        <v>398</v>
      </c>
      <c r="B700" s="62" t="str">
        <f>INDEX([1]Sheet2!$B:$B,MATCH(C700,[1]Sheet2!$A:$A,0))</f>
        <v>E05000314</v>
      </c>
      <c r="C700" s="28" t="s">
        <v>206</v>
      </c>
      <c r="D700" s="29"/>
      <c r="E700" s="55">
        <v>3</v>
      </c>
      <c r="F700" s="32"/>
      <c r="G700" s="31">
        <v>3</v>
      </c>
      <c r="H700" s="32"/>
      <c r="I700" s="32"/>
      <c r="J700" s="32"/>
      <c r="K700" s="32"/>
      <c r="L700" s="32"/>
      <c r="M700" s="10"/>
      <c r="N700" s="32"/>
      <c r="O700" s="32"/>
      <c r="P700" s="32"/>
      <c r="Q700" s="32"/>
      <c r="R700" s="32"/>
      <c r="S700" s="32"/>
      <c r="T700" s="32"/>
      <c r="U700" s="1"/>
      <c r="V700" s="28">
        <v>195</v>
      </c>
      <c r="W700" s="28">
        <v>1613</v>
      </c>
      <c r="X700" s="28">
        <v>712</v>
      </c>
      <c r="Y700" s="34"/>
      <c r="Z700" s="28">
        <v>1030</v>
      </c>
      <c r="AA700" s="34"/>
      <c r="AB700" s="34">
        <v>0</v>
      </c>
      <c r="AC700" s="1"/>
      <c r="AD700" s="35">
        <f t="shared" ref="AD700:AJ700" si="1859">(V700/SUM($V700:$AB700))*100</f>
        <v>5.4929577464788739</v>
      </c>
      <c r="AE700" s="35">
        <f t="shared" si="1859"/>
        <v>45.436619718309863</v>
      </c>
      <c r="AF700" s="35">
        <f t="shared" si="1859"/>
        <v>20.056338028169012</v>
      </c>
      <c r="AG700" s="35">
        <f t="shared" si="1859"/>
        <v>0</v>
      </c>
      <c r="AH700" s="35">
        <f t="shared" si="1859"/>
        <v>29.014084507042252</v>
      </c>
      <c r="AI700" s="35">
        <f t="shared" si="1859"/>
        <v>0</v>
      </c>
      <c r="AJ700" s="35">
        <f t="shared" si="1859"/>
        <v>0</v>
      </c>
      <c r="AK700" s="1"/>
      <c r="AL700" s="35"/>
      <c r="AM700" s="35"/>
      <c r="AN700" s="35"/>
      <c r="AO700" s="35"/>
      <c r="AP700" s="35"/>
      <c r="AQ700" s="35"/>
      <c r="AR700" s="35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35"/>
      <c r="BF700" s="35"/>
      <c r="BG700" s="35"/>
      <c r="BH700" s="35"/>
      <c r="BI700" s="35"/>
      <c r="BJ700" s="35"/>
      <c r="BK700" s="35"/>
      <c r="BL700" s="1"/>
    </row>
    <row r="701" spans="1:64" ht="13">
      <c r="A701" s="28" t="s">
        <v>398</v>
      </c>
      <c r="B701" s="62" t="str">
        <f>INDEX([1]Sheet2!$B:$B,MATCH(C701,[1]Sheet2!$A:$A,0))</f>
        <v>E05000093</v>
      </c>
      <c r="C701" s="28" t="s">
        <v>234</v>
      </c>
      <c r="D701" s="29"/>
      <c r="E701" s="55">
        <v>3</v>
      </c>
      <c r="F701" s="32"/>
      <c r="G701" s="31">
        <v>3</v>
      </c>
      <c r="H701" s="32"/>
      <c r="I701" s="32"/>
      <c r="J701" s="32"/>
      <c r="K701" s="32"/>
      <c r="L701" s="32"/>
      <c r="M701" s="10"/>
      <c r="N701" s="32"/>
      <c r="O701" s="32"/>
      <c r="P701" s="32"/>
      <c r="Q701" s="32"/>
      <c r="R701" s="32"/>
      <c r="S701" s="32"/>
      <c r="T701" s="32"/>
      <c r="U701" s="1"/>
      <c r="V701" s="28">
        <v>426</v>
      </c>
      <c r="W701" s="28">
        <v>1445</v>
      </c>
      <c r="X701" s="28">
        <v>427</v>
      </c>
      <c r="Y701" s="34"/>
      <c r="Z701" s="28">
        <v>213</v>
      </c>
      <c r="AA701" s="34"/>
      <c r="AB701" s="34">
        <v>138</v>
      </c>
      <c r="AC701" s="1"/>
      <c r="AD701" s="35">
        <f t="shared" ref="AD701:AJ701" si="1860">(V701/SUM($V701:$AB701))*100</f>
        <v>16.081540203850508</v>
      </c>
      <c r="AE701" s="35">
        <f t="shared" si="1860"/>
        <v>54.548886372215932</v>
      </c>
      <c r="AF701" s="35">
        <f t="shared" si="1860"/>
        <v>16.119290298225746</v>
      </c>
      <c r="AG701" s="35">
        <f t="shared" si="1860"/>
        <v>0</v>
      </c>
      <c r="AH701" s="35">
        <f t="shared" si="1860"/>
        <v>8.0407701019252542</v>
      </c>
      <c r="AI701" s="35">
        <f t="shared" si="1860"/>
        <v>0</v>
      </c>
      <c r="AJ701" s="35">
        <f t="shared" si="1860"/>
        <v>5.2095130237825593</v>
      </c>
      <c r="AK701" s="1"/>
      <c r="AL701" s="35"/>
      <c r="AM701" s="35"/>
      <c r="AN701" s="35"/>
      <c r="AO701" s="35"/>
      <c r="AP701" s="35"/>
      <c r="AQ701" s="35"/>
      <c r="AR701" s="35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35"/>
      <c r="BF701" s="35"/>
      <c r="BG701" s="35"/>
      <c r="BH701" s="35"/>
      <c r="BI701" s="35"/>
      <c r="BJ701" s="35"/>
      <c r="BK701" s="35"/>
      <c r="BL701" s="1"/>
    </row>
    <row r="702" spans="1:64" ht="13">
      <c r="A702" s="28" t="s">
        <v>398</v>
      </c>
      <c r="B702" s="62" t="e">
        <f>INDEX([1]Sheet2!$B:$B,MATCH(C702,[1]Sheet2!$A:$A,0))</f>
        <v>#N/A</v>
      </c>
      <c r="C702" s="28" t="s">
        <v>866</v>
      </c>
      <c r="D702" s="29"/>
      <c r="E702" s="55">
        <v>3</v>
      </c>
      <c r="F702" s="32"/>
      <c r="G702" s="31">
        <v>3</v>
      </c>
      <c r="H702" s="32"/>
      <c r="I702" s="32"/>
      <c r="J702" s="32"/>
      <c r="K702" s="32"/>
      <c r="L702" s="32"/>
      <c r="M702" s="10"/>
      <c r="N702" s="32"/>
      <c r="O702" s="32"/>
      <c r="P702" s="32"/>
      <c r="Q702" s="32"/>
      <c r="R702" s="32"/>
      <c r="S702" s="32"/>
      <c r="T702" s="32"/>
      <c r="U702" s="1"/>
      <c r="V702" s="28">
        <v>465</v>
      </c>
      <c r="W702" s="28">
        <v>1387</v>
      </c>
      <c r="X702" s="28">
        <v>445</v>
      </c>
      <c r="Y702" s="28">
        <v>216</v>
      </c>
      <c r="Z702" s="34"/>
      <c r="AA702" s="34"/>
      <c r="AB702" s="34">
        <v>0</v>
      </c>
      <c r="AC702" s="1"/>
      <c r="AD702" s="35">
        <f t="shared" ref="AD702:AJ702" si="1861">(V702/SUM($V702:$AB702))*100</f>
        <v>18.503780342220455</v>
      </c>
      <c r="AE702" s="35">
        <f t="shared" si="1861"/>
        <v>55.192996418623167</v>
      </c>
      <c r="AF702" s="35">
        <f t="shared" si="1861"/>
        <v>17.707918822124949</v>
      </c>
      <c r="AG702" s="35">
        <f t="shared" si="1861"/>
        <v>8.5953044170314374</v>
      </c>
      <c r="AH702" s="35">
        <f t="shared" si="1861"/>
        <v>0</v>
      </c>
      <c r="AI702" s="35">
        <f t="shared" si="1861"/>
        <v>0</v>
      </c>
      <c r="AJ702" s="35">
        <f t="shared" si="1861"/>
        <v>0</v>
      </c>
      <c r="AK702" s="1"/>
      <c r="AL702" s="35"/>
      <c r="AM702" s="35"/>
      <c r="AN702" s="35"/>
      <c r="AO702" s="35"/>
      <c r="AP702" s="35"/>
      <c r="AQ702" s="35"/>
      <c r="AR702" s="35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35"/>
      <c r="BF702" s="35"/>
      <c r="BG702" s="35"/>
      <c r="BH702" s="35"/>
      <c r="BI702" s="35"/>
      <c r="BJ702" s="35"/>
      <c r="BK702" s="35"/>
      <c r="BL702" s="1"/>
    </row>
    <row r="703" spans="1:64" ht="13">
      <c r="A703" s="28" t="s">
        <v>398</v>
      </c>
      <c r="B703" s="62" t="str">
        <f>INDEX([1]Sheet2!$B:$B,MATCH(C703,[1]Sheet2!$A:$A,0))</f>
        <v>E05001100</v>
      </c>
      <c r="C703" s="28" t="s">
        <v>867</v>
      </c>
      <c r="D703" s="29"/>
      <c r="E703" s="55">
        <v>3</v>
      </c>
      <c r="F703" s="32"/>
      <c r="G703" s="31">
        <v>3</v>
      </c>
      <c r="H703" s="32"/>
      <c r="I703" s="32"/>
      <c r="J703" s="32"/>
      <c r="K703" s="32"/>
      <c r="L703" s="32"/>
      <c r="M703" s="10"/>
      <c r="N703" s="32"/>
      <c r="O703" s="32"/>
      <c r="P703" s="32"/>
      <c r="Q703" s="32"/>
      <c r="R703" s="32"/>
      <c r="S703" s="32"/>
      <c r="T703" s="32"/>
      <c r="U703" s="1"/>
      <c r="V703" s="28">
        <v>314</v>
      </c>
      <c r="W703" s="28">
        <v>1423</v>
      </c>
      <c r="X703" s="28">
        <v>156</v>
      </c>
      <c r="Y703" s="34"/>
      <c r="Z703" s="28">
        <v>173</v>
      </c>
      <c r="AA703" s="34"/>
      <c r="AB703" s="34">
        <v>693</v>
      </c>
      <c r="AC703" s="1"/>
      <c r="AD703" s="35">
        <f t="shared" ref="AD703:AJ703" si="1862">(V703/SUM($V703:$AB703))*100</f>
        <v>11.380935121420805</v>
      </c>
      <c r="AE703" s="35">
        <f t="shared" si="1862"/>
        <v>51.576658209496195</v>
      </c>
      <c r="AF703" s="35">
        <f t="shared" si="1862"/>
        <v>5.6542225444001453</v>
      </c>
      <c r="AG703" s="35">
        <f t="shared" si="1862"/>
        <v>0</v>
      </c>
      <c r="AH703" s="35">
        <f t="shared" si="1862"/>
        <v>6.2703878216745199</v>
      </c>
      <c r="AI703" s="35">
        <f t="shared" si="1862"/>
        <v>0</v>
      </c>
      <c r="AJ703" s="35">
        <f t="shared" si="1862"/>
        <v>25.117796303008337</v>
      </c>
      <c r="AK703" s="1"/>
      <c r="AL703" s="35"/>
      <c r="AM703" s="35"/>
      <c r="AN703" s="35"/>
      <c r="AO703" s="35"/>
      <c r="AP703" s="35"/>
      <c r="AQ703" s="35"/>
      <c r="AR703" s="35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35"/>
      <c r="BF703" s="35"/>
      <c r="BG703" s="35"/>
      <c r="BH703" s="35"/>
      <c r="BI703" s="35"/>
      <c r="BJ703" s="35"/>
      <c r="BK703" s="35"/>
      <c r="BL703" s="1"/>
    </row>
    <row r="704" spans="1:64" ht="13">
      <c r="A704" s="28" t="s">
        <v>398</v>
      </c>
      <c r="B704" s="62" t="str">
        <f>INDEX([1]Sheet2!$B:$B,MATCH(C704,[1]Sheet2!$A:$A,0))</f>
        <v>E05000488</v>
      </c>
      <c r="C704" s="28" t="s">
        <v>868</v>
      </c>
      <c r="D704" s="29"/>
      <c r="E704" s="55">
        <v>3</v>
      </c>
      <c r="F704" s="32"/>
      <c r="G704" s="32"/>
      <c r="H704" s="31">
        <v>3</v>
      </c>
      <c r="I704" s="32"/>
      <c r="J704" s="32"/>
      <c r="K704" s="32"/>
      <c r="L704" s="32"/>
      <c r="M704" s="10"/>
      <c r="N704" s="32"/>
      <c r="O704" s="32"/>
      <c r="P704" s="32"/>
      <c r="Q704" s="32"/>
      <c r="R704" s="32"/>
      <c r="S704" s="32"/>
      <c r="T704" s="32"/>
      <c r="U704" s="1"/>
      <c r="V704" s="28">
        <v>297</v>
      </c>
      <c r="W704" s="28">
        <v>1141</v>
      </c>
      <c r="X704" s="28">
        <v>1769</v>
      </c>
      <c r="Y704" s="34"/>
      <c r="Z704" s="28">
        <v>160</v>
      </c>
      <c r="AA704" s="34"/>
      <c r="AB704" s="34">
        <v>0</v>
      </c>
      <c r="AC704" s="1"/>
      <c r="AD704" s="35">
        <f t="shared" ref="AD704:AJ704" si="1863">(V704/SUM($V704:$AB704))*100</f>
        <v>8.8209088209088211</v>
      </c>
      <c r="AE704" s="35">
        <f t="shared" si="1863"/>
        <v>33.887733887733887</v>
      </c>
      <c r="AF704" s="35">
        <f t="shared" si="1863"/>
        <v>52.539352539352535</v>
      </c>
      <c r="AG704" s="35">
        <f t="shared" si="1863"/>
        <v>0</v>
      </c>
      <c r="AH704" s="35">
        <f t="shared" si="1863"/>
        <v>4.7520047520047521</v>
      </c>
      <c r="AI704" s="35">
        <f t="shared" si="1863"/>
        <v>0</v>
      </c>
      <c r="AJ704" s="35">
        <f t="shared" si="1863"/>
        <v>0</v>
      </c>
      <c r="AK704" s="1"/>
      <c r="AL704" s="35"/>
      <c r="AM704" s="35"/>
      <c r="AN704" s="35"/>
      <c r="AO704" s="35"/>
      <c r="AP704" s="35"/>
      <c r="AQ704" s="35"/>
      <c r="AR704" s="35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35"/>
      <c r="BF704" s="35"/>
      <c r="BG704" s="35"/>
      <c r="BH704" s="35"/>
      <c r="BI704" s="35"/>
      <c r="BJ704" s="35"/>
      <c r="BK704" s="35"/>
      <c r="BL704" s="1"/>
    </row>
    <row r="705" spans="1:64" ht="13">
      <c r="A705" s="28" t="s">
        <v>398</v>
      </c>
      <c r="B705" s="62" t="str">
        <f>INDEX([1]Sheet2!$B:$B,MATCH(C705,[1]Sheet2!$A:$A,0))</f>
        <v>E05006864</v>
      </c>
      <c r="C705" s="28" t="s">
        <v>869</v>
      </c>
      <c r="D705" s="29"/>
      <c r="E705" s="55">
        <v>3</v>
      </c>
      <c r="F705" s="32"/>
      <c r="G705" s="31">
        <v>3</v>
      </c>
      <c r="H705" s="32"/>
      <c r="I705" s="32"/>
      <c r="J705" s="32"/>
      <c r="K705" s="32"/>
      <c r="L705" s="32"/>
      <c r="M705" s="10"/>
      <c r="N705" s="32"/>
      <c r="O705" s="32"/>
      <c r="P705" s="32"/>
      <c r="Q705" s="32"/>
      <c r="R705" s="32"/>
      <c r="S705" s="32"/>
      <c r="T705" s="32"/>
      <c r="U705" s="1"/>
      <c r="V705" s="28">
        <v>187</v>
      </c>
      <c r="W705" s="28">
        <v>839</v>
      </c>
      <c r="X705" s="28">
        <v>131</v>
      </c>
      <c r="Y705" s="34"/>
      <c r="Z705" s="28">
        <v>235</v>
      </c>
      <c r="AA705" s="34"/>
      <c r="AB705" s="34">
        <v>0</v>
      </c>
      <c r="AC705" s="1"/>
      <c r="AD705" s="35">
        <f t="shared" ref="AD705:AJ705" si="1864">(V705/SUM($V705:$AB705))*100</f>
        <v>13.433908045977011</v>
      </c>
      <c r="AE705" s="35">
        <f t="shared" si="1864"/>
        <v>60.272988505747129</v>
      </c>
      <c r="AF705" s="35">
        <f t="shared" si="1864"/>
        <v>9.4109195402298855</v>
      </c>
      <c r="AG705" s="35">
        <f t="shared" si="1864"/>
        <v>0</v>
      </c>
      <c r="AH705" s="35">
        <f t="shared" si="1864"/>
        <v>16.882183908045977</v>
      </c>
      <c r="AI705" s="35">
        <f t="shared" si="1864"/>
        <v>0</v>
      </c>
      <c r="AJ705" s="35">
        <f t="shared" si="1864"/>
        <v>0</v>
      </c>
      <c r="AK705" s="1"/>
      <c r="AL705" s="35"/>
      <c r="AM705" s="35"/>
      <c r="AN705" s="35"/>
      <c r="AO705" s="35"/>
      <c r="AP705" s="35"/>
      <c r="AQ705" s="35"/>
      <c r="AR705" s="35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35"/>
      <c r="BF705" s="35"/>
      <c r="BG705" s="35"/>
      <c r="BH705" s="35"/>
      <c r="BI705" s="35"/>
      <c r="BJ705" s="35"/>
      <c r="BK705" s="35"/>
      <c r="BL705" s="1"/>
    </row>
    <row r="706" spans="1:64" ht="13">
      <c r="A706" s="28" t="s">
        <v>398</v>
      </c>
      <c r="B706" s="62" t="str">
        <f>INDEX([1]Sheet2!$B:$B,MATCH(C706,[1]Sheet2!$A:$A,0))</f>
        <v>E05001103</v>
      </c>
      <c r="C706" s="28" t="s">
        <v>870</v>
      </c>
      <c r="D706" s="29"/>
      <c r="E706" s="55">
        <v>3</v>
      </c>
      <c r="F706" s="32"/>
      <c r="G706" s="31">
        <v>3</v>
      </c>
      <c r="H706" s="32"/>
      <c r="I706" s="32"/>
      <c r="J706" s="32"/>
      <c r="K706" s="32"/>
      <c r="L706" s="32"/>
      <c r="M706" s="10"/>
      <c r="N706" s="32"/>
      <c r="O706" s="32"/>
      <c r="P706" s="32"/>
      <c r="Q706" s="32"/>
      <c r="R706" s="32"/>
      <c r="S706" s="32"/>
      <c r="T706" s="32"/>
      <c r="U706" s="1"/>
      <c r="V706" s="28">
        <v>282</v>
      </c>
      <c r="W706" s="28">
        <v>917</v>
      </c>
      <c r="X706" s="28">
        <v>822</v>
      </c>
      <c r="Y706" s="34"/>
      <c r="Z706" s="28">
        <v>262</v>
      </c>
      <c r="AA706" s="34"/>
      <c r="AB706" s="34">
        <v>0</v>
      </c>
      <c r="AC706" s="1"/>
      <c r="AD706" s="35">
        <f t="shared" ref="AD706:AJ706" si="1865">(V706/SUM($V706:$AB706))*100</f>
        <v>12.352168199737187</v>
      </c>
      <c r="AE706" s="35">
        <f t="shared" si="1865"/>
        <v>40.166447656592204</v>
      </c>
      <c r="AF706" s="35">
        <f t="shared" si="1865"/>
        <v>36.005256241787123</v>
      </c>
      <c r="AG706" s="35">
        <f t="shared" si="1865"/>
        <v>0</v>
      </c>
      <c r="AH706" s="35">
        <f t="shared" si="1865"/>
        <v>11.476127901883487</v>
      </c>
      <c r="AI706" s="35">
        <f t="shared" si="1865"/>
        <v>0</v>
      </c>
      <c r="AJ706" s="35">
        <f t="shared" si="1865"/>
        <v>0</v>
      </c>
      <c r="AK706" s="1"/>
      <c r="AL706" s="35"/>
      <c r="AM706" s="35"/>
      <c r="AN706" s="35"/>
      <c r="AO706" s="35"/>
      <c r="AP706" s="35"/>
      <c r="AQ706" s="35"/>
      <c r="AR706" s="35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35"/>
      <c r="BF706" s="35"/>
      <c r="BG706" s="35"/>
      <c r="BH706" s="35"/>
      <c r="BI706" s="35"/>
      <c r="BJ706" s="35"/>
      <c r="BK706" s="35"/>
      <c r="BL706" s="1"/>
    </row>
    <row r="707" spans="1:64" ht="13">
      <c r="A707" s="28" t="s">
        <v>398</v>
      </c>
      <c r="B707" s="62" t="str">
        <f>INDEX([1]Sheet2!$B:$B,MATCH(C707,[1]Sheet2!$A:$A,0))</f>
        <v>E05001104</v>
      </c>
      <c r="C707" s="28" t="s">
        <v>689</v>
      </c>
      <c r="D707" s="29"/>
      <c r="E707" s="55">
        <v>3</v>
      </c>
      <c r="F707" s="32"/>
      <c r="G707" s="31">
        <v>3</v>
      </c>
      <c r="H707" s="32"/>
      <c r="I707" s="32"/>
      <c r="J707" s="32"/>
      <c r="K707" s="32"/>
      <c r="L707" s="32"/>
      <c r="M707" s="10"/>
      <c r="N707" s="32"/>
      <c r="O707" s="32"/>
      <c r="P707" s="32"/>
      <c r="Q707" s="32"/>
      <c r="R707" s="32"/>
      <c r="S707" s="32"/>
      <c r="T707" s="32"/>
      <c r="U707" s="1"/>
      <c r="V707" s="28">
        <v>100</v>
      </c>
      <c r="W707" s="28">
        <v>1024</v>
      </c>
      <c r="X707" s="28">
        <v>919</v>
      </c>
      <c r="Y707" s="34"/>
      <c r="Z707" s="28">
        <v>277</v>
      </c>
      <c r="AA707" s="34"/>
      <c r="AB707" s="34">
        <v>0</v>
      </c>
      <c r="AC707" s="1"/>
      <c r="AD707" s="35">
        <f t="shared" ref="AD707:AJ707" si="1866">(V707/SUM($V707:$AB707))*100</f>
        <v>4.3103448275862073</v>
      </c>
      <c r="AE707" s="35">
        <f t="shared" si="1866"/>
        <v>44.137931034482762</v>
      </c>
      <c r="AF707" s="35">
        <f t="shared" si="1866"/>
        <v>39.612068965517238</v>
      </c>
      <c r="AG707" s="35">
        <f t="shared" si="1866"/>
        <v>0</v>
      </c>
      <c r="AH707" s="35">
        <f t="shared" si="1866"/>
        <v>11.939655172413794</v>
      </c>
      <c r="AI707" s="35">
        <f t="shared" si="1866"/>
        <v>0</v>
      </c>
      <c r="AJ707" s="35">
        <f t="shared" si="1866"/>
        <v>0</v>
      </c>
      <c r="AK707" s="1"/>
      <c r="AL707" s="35"/>
      <c r="AM707" s="35"/>
      <c r="AN707" s="35"/>
      <c r="AO707" s="35"/>
      <c r="AP707" s="35"/>
      <c r="AQ707" s="35"/>
      <c r="AR707" s="35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35"/>
      <c r="BF707" s="35"/>
      <c r="BG707" s="35"/>
      <c r="BH707" s="35"/>
      <c r="BI707" s="35"/>
      <c r="BJ707" s="35"/>
      <c r="BK707" s="35"/>
      <c r="BL707" s="1"/>
    </row>
    <row r="708" spans="1:64" ht="13">
      <c r="A708" s="28" t="s">
        <v>398</v>
      </c>
      <c r="B708" s="62" t="str">
        <f>INDEX([1]Sheet2!$B:$B,MATCH(C708,[1]Sheet2!$A:$A,0))</f>
        <v>E05001105</v>
      </c>
      <c r="C708" s="28" t="s">
        <v>871</v>
      </c>
      <c r="D708" s="29"/>
      <c r="E708" s="55">
        <v>3</v>
      </c>
      <c r="F708" s="32"/>
      <c r="G708" s="32"/>
      <c r="H708" s="31">
        <v>3</v>
      </c>
      <c r="I708" s="32"/>
      <c r="J708" s="32"/>
      <c r="K708" s="32"/>
      <c r="L708" s="32"/>
      <c r="M708" s="10"/>
      <c r="N708" s="32"/>
      <c r="O708" s="32"/>
      <c r="P708" s="32"/>
      <c r="Q708" s="32"/>
      <c r="R708" s="32"/>
      <c r="S708" s="32"/>
      <c r="T708" s="32"/>
      <c r="U708" s="1"/>
      <c r="V708" s="28">
        <v>1014</v>
      </c>
      <c r="W708" s="28">
        <v>987</v>
      </c>
      <c r="X708" s="28">
        <v>2057</v>
      </c>
      <c r="Y708" s="34"/>
      <c r="Z708" s="28">
        <v>455</v>
      </c>
      <c r="AA708" s="28">
        <v>1421</v>
      </c>
      <c r="AB708" s="34">
        <v>0</v>
      </c>
      <c r="AC708" s="1"/>
      <c r="AD708" s="35">
        <f t="shared" ref="AD708:AJ708" si="1867">(V708/SUM($V708:$AB708))*100</f>
        <v>17.087967644084934</v>
      </c>
      <c r="AE708" s="35">
        <f t="shared" si="1867"/>
        <v>16.632962588473205</v>
      </c>
      <c r="AF708" s="35">
        <f t="shared" si="1867"/>
        <v>34.664644421975062</v>
      </c>
      <c r="AG708" s="35">
        <f t="shared" si="1867"/>
        <v>0</v>
      </c>
      <c r="AH708" s="35">
        <f t="shared" si="1867"/>
        <v>7.6676777890124708</v>
      </c>
      <c r="AI708" s="35">
        <f t="shared" si="1867"/>
        <v>23.94674755645433</v>
      </c>
      <c r="AJ708" s="35">
        <f t="shared" si="1867"/>
        <v>0</v>
      </c>
      <c r="AK708" s="1"/>
      <c r="AL708" s="35"/>
      <c r="AM708" s="35"/>
      <c r="AN708" s="35"/>
      <c r="AO708" s="35"/>
      <c r="AP708" s="35"/>
      <c r="AQ708" s="35"/>
      <c r="AR708" s="35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35"/>
      <c r="BF708" s="35"/>
      <c r="BG708" s="35"/>
      <c r="BH708" s="35"/>
      <c r="BI708" s="35"/>
      <c r="BJ708" s="35"/>
      <c r="BK708" s="35"/>
      <c r="BL708" s="1"/>
    </row>
    <row r="709" spans="1:64" ht="13">
      <c r="A709" s="28" t="s">
        <v>398</v>
      </c>
      <c r="B709" s="62" t="str">
        <f>INDEX([1]Sheet2!$B:$B,MATCH(C709,[1]Sheet2!$A:$A,0))</f>
        <v>E05001107</v>
      </c>
      <c r="C709" s="28" t="s">
        <v>872</v>
      </c>
      <c r="D709" s="29"/>
      <c r="E709" s="55">
        <v>3</v>
      </c>
      <c r="F709" s="32"/>
      <c r="G709" s="31">
        <v>3</v>
      </c>
      <c r="H709" s="32"/>
      <c r="I709" s="32"/>
      <c r="J709" s="32"/>
      <c r="K709" s="32"/>
      <c r="L709" s="32"/>
      <c r="M709" s="10"/>
      <c r="N709" s="32"/>
      <c r="O709" s="32"/>
      <c r="P709" s="32"/>
      <c r="Q709" s="32"/>
      <c r="R709" s="32"/>
      <c r="S709" s="32"/>
      <c r="T709" s="32"/>
      <c r="U709" s="1"/>
      <c r="V709" s="28">
        <v>299</v>
      </c>
      <c r="W709" s="28">
        <v>1052</v>
      </c>
      <c r="X709" s="28">
        <v>319</v>
      </c>
      <c r="Y709" s="34"/>
      <c r="Z709" s="28">
        <v>306</v>
      </c>
      <c r="AA709" s="34"/>
      <c r="AB709" s="34">
        <v>38</v>
      </c>
      <c r="AC709" s="1"/>
      <c r="AD709" s="35">
        <f t="shared" ref="AD709:AJ709" si="1868">(V709/SUM($V709:$AB709))*100</f>
        <v>14.846077457795431</v>
      </c>
      <c r="AE709" s="35">
        <f t="shared" si="1868"/>
        <v>52.234359483614703</v>
      </c>
      <c r="AF709" s="35">
        <f t="shared" si="1868"/>
        <v>15.839126117179742</v>
      </c>
      <c r="AG709" s="35">
        <f t="shared" si="1868"/>
        <v>0</v>
      </c>
      <c r="AH709" s="35">
        <f t="shared" si="1868"/>
        <v>15.193644488579942</v>
      </c>
      <c r="AI709" s="35">
        <f t="shared" si="1868"/>
        <v>0</v>
      </c>
      <c r="AJ709" s="35">
        <f t="shared" si="1868"/>
        <v>1.8867924528301887</v>
      </c>
      <c r="AK709" s="1"/>
      <c r="AL709" s="35"/>
      <c r="AM709" s="35"/>
      <c r="AN709" s="35"/>
      <c r="AO709" s="35"/>
      <c r="AP709" s="35"/>
      <c r="AQ709" s="35"/>
      <c r="AR709" s="35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35"/>
      <c r="BF709" s="35"/>
      <c r="BG709" s="35"/>
      <c r="BH709" s="35"/>
      <c r="BI709" s="35"/>
      <c r="BJ709" s="35"/>
      <c r="BK709" s="35"/>
      <c r="BL709" s="1"/>
    </row>
    <row r="710" spans="1:64" ht="13">
      <c r="A710" s="28" t="s">
        <v>398</v>
      </c>
      <c r="B710" s="62" t="str">
        <f>INDEX([1]Sheet2!$B:$B,MATCH(C710,[1]Sheet2!$A:$A,0))</f>
        <v>E05001108</v>
      </c>
      <c r="C710" s="28" t="s">
        <v>873</v>
      </c>
      <c r="D710" s="29"/>
      <c r="E710" s="55">
        <v>3</v>
      </c>
      <c r="F710" s="32"/>
      <c r="G710" s="31">
        <v>3</v>
      </c>
      <c r="H710" s="32"/>
      <c r="I710" s="32"/>
      <c r="J710" s="32"/>
      <c r="K710" s="32"/>
      <c r="L710" s="32"/>
      <c r="M710" s="10"/>
      <c r="N710" s="32"/>
      <c r="O710" s="32"/>
      <c r="P710" s="32"/>
      <c r="Q710" s="32"/>
      <c r="R710" s="32"/>
      <c r="S710" s="32"/>
      <c r="T710" s="32"/>
      <c r="U710" s="1"/>
      <c r="V710" s="28">
        <v>230</v>
      </c>
      <c r="W710" s="28">
        <v>1556</v>
      </c>
      <c r="X710" s="28">
        <v>114</v>
      </c>
      <c r="Y710" s="28">
        <v>206</v>
      </c>
      <c r="Z710" s="28">
        <v>141</v>
      </c>
      <c r="AA710" s="34"/>
      <c r="AB710" s="34">
        <v>0</v>
      </c>
      <c r="AC710" s="1"/>
      <c r="AD710" s="35">
        <f t="shared" ref="AD710:AJ710" si="1869">(V710/SUM($V710:$AB710))*100</f>
        <v>10.235870048954162</v>
      </c>
      <c r="AE710" s="35">
        <f t="shared" si="1869"/>
        <v>69.247886070315985</v>
      </c>
      <c r="AF710" s="35">
        <f t="shared" si="1869"/>
        <v>5.0734312416555403</v>
      </c>
      <c r="AG710" s="35">
        <f t="shared" si="1869"/>
        <v>9.1677792612372055</v>
      </c>
      <c r="AH710" s="35">
        <f t="shared" si="1869"/>
        <v>6.2750333778371168</v>
      </c>
      <c r="AI710" s="35">
        <f t="shared" si="1869"/>
        <v>0</v>
      </c>
      <c r="AJ710" s="35">
        <f t="shared" si="1869"/>
        <v>0</v>
      </c>
      <c r="AK710" s="1"/>
      <c r="AL710" s="35"/>
      <c r="AM710" s="35"/>
      <c r="AN710" s="35"/>
      <c r="AO710" s="35"/>
      <c r="AP710" s="35"/>
      <c r="AQ710" s="35"/>
      <c r="AR710" s="35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35"/>
      <c r="BF710" s="35"/>
      <c r="BG710" s="35"/>
      <c r="BH710" s="35"/>
      <c r="BI710" s="35"/>
      <c r="BJ710" s="35"/>
      <c r="BK710" s="35"/>
      <c r="BL710" s="1"/>
    </row>
    <row r="711" spans="1:64" ht="13">
      <c r="A711" s="28" t="s">
        <v>398</v>
      </c>
      <c r="B711" s="62" t="str">
        <f>INDEX([1]Sheet2!$B:$B,MATCH(C711,[1]Sheet2!$A:$A,0))</f>
        <v>E05001109</v>
      </c>
      <c r="C711" s="28" t="s">
        <v>874</v>
      </c>
      <c r="D711" s="29"/>
      <c r="E711" s="55">
        <v>3</v>
      </c>
      <c r="F711" s="32"/>
      <c r="G711" s="31">
        <v>3</v>
      </c>
      <c r="H711" s="32"/>
      <c r="I711" s="32"/>
      <c r="J711" s="32"/>
      <c r="K711" s="32"/>
      <c r="L711" s="32"/>
      <c r="M711" s="10"/>
      <c r="N711" s="32"/>
      <c r="O711" s="32"/>
      <c r="P711" s="32"/>
      <c r="Q711" s="32"/>
      <c r="R711" s="32"/>
      <c r="S711" s="32"/>
      <c r="T711" s="32"/>
      <c r="U711" s="1"/>
      <c r="V711" s="28">
        <v>373</v>
      </c>
      <c r="W711" s="28">
        <v>1799</v>
      </c>
      <c r="X711" s="28">
        <v>555</v>
      </c>
      <c r="Y711" s="28">
        <v>351</v>
      </c>
      <c r="Z711" s="28">
        <v>233</v>
      </c>
      <c r="AA711" s="34"/>
      <c r="AB711" s="34">
        <v>0</v>
      </c>
      <c r="AC711" s="1"/>
      <c r="AD711" s="35">
        <f t="shared" ref="AD711:AJ711" si="1870">(V711/SUM($V711:$AB711))*100</f>
        <v>11.265478707339174</v>
      </c>
      <c r="AE711" s="35">
        <f t="shared" si="1870"/>
        <v>54.334038054968289</v>
      </c>
      <c r="AF711" s="35">
        <f t="shared" si="1870"/>
        <v>16.76230745998188</v>
      </c>
      <c r="AG711" s="35">
        <f t="shared" si="1870"/>
        <v>10.601026880096647</v>
      </c>
      <c r="AH711" s="35">
        <f t="shared" si="1870"/>
        <v>7.0371488976140135</v>
      </c>
      <c r="AI711" s="35">
        <f t="shared" si="1870"/>
        <v>0</v>
      </c>
      <c r="AJ711" s="35">
        <f t="shared" si="1870"/>
        <v>0</v>
      </c>
      <c r="AK711" s="1"/>
      <c r="AL711" s="35"/>
      <c r="AM711" s="35"/>
      <c r="AN711" s="35"/>
      <c r="AO711" s="35"/>
      <c r="AP711" s="35"/>
      <c r="AQ711" s="35"/>
      <c r="AR711" s="35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35"/>
      <c r="BF711" s="35"/>
      <c r="BG711" s="35"/>
      <c r="BH711" s="35"/>
      <c r="BI711" s="35"/>
      <c r="BJ711" s="35"/>
      <c r="BK711" s="35"/>
      <c r="BL711" s="1"/>
    </row>
    <row r="712" spans="1:64" ht="13">
      <c r="A712" s="28" t="s">
        <v>398</v>
      </c>
      <c r="B712" s="62" t="e">
        <f>INDEX([1]Sheet2!$B:$B,MATCH(C712,[1]Sheet2!$A:$A,0))</f>
        <v>#N/A</v>
      </c>
      <c r="C712" s="28" t="s">
        <v>875</v>
      </c>
      <c r="D712" s="29"/>
      <c r="E712" s="55">
        <v>3</v>
      </c>
      <c r="F712" s="32"/>
      <c r="G712" s="31">
        <v>3</v>
      </c>
      <c r="H712" s="32"/>
      <c r="I712" s="32"/>
      <c r="J712" s="32"/>
      <c r="K712" s="32"/>
      <c r="L712" s="32"/>
      <c r="M712" s="10"/>
      <c r="N712" s="32"/>
      <c r="O712" s="32"/>
      <c r="P712" s="32"/>
      <c r="Q712" s="32"/>
      <c r="R712" s="32"/>
      <c r="S712" s="32"/>
      <c r="T712" s="32"/>
      <c r="U712" s="1"/>
      <c r="V712" s="28">
        <v>360</v>
      </c>
      <c r="W712" s="28">
        <v>1496</v>
      </c>
      <c r="X712" s="28">
        <v>248</v>
      </c>
      <c r="Y712" s="28">
        <v>313</v>
      </c>
      <c r="Z712" s="28">
        <v>199</v>
      </c>
      <c r="AA712" s="34"/>
      <c r="AB712" s="34">
        <v>273</v>
      </c>
      <c r="AC712" s="1"/>
      <c r="AD712" s="35">
        <f t="shared" ref="AD712:AJ712" si="1871">(V712/SUM($V712:$AB712))*100</f>
        <v>12.461059190031152</v>
      </c>
      <c r="AE712" s="35">
        <f t="shared" si="1871"/>
        <v>51.782623745240564</v>
      </c>
      <c r="AF712" s="35">
        <f t="shared" si="1871"/>
        <v>8.5842852197992379</v>
      </c>
      <c r="AG712" s="35">
        <f t="shared" si="1871"/>
        <v>10.834198684665974</v>
      </c>
      <c r="AH712" s="35">
        <f t="shared" si="1871"/>
        <v>6.8881966078227759</v>
      </c>
      <c r="AI712" s="35">
        <f t="shared" si="1871"/>
        <v>0</v>
      </c>
      <c r="AJ712" s="35">
        <f t="shared" si="1871"/>
        <v>9.4496365524402908</v>
      </c>
      <c r="AK712" s="1"/>
      <c r="AL712" s="35"/>
      <c r="AM712" s="35"/>
      <c r="AN712" s="35"/>
      <c r="AO712" s="35"/>
      <c r="AP712" s="35"/>
      <c r="AQ712" s="35"/>
      <c r="AR712" s="35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35"/>
      <c r="BF712" s="35"/>
      <c r="BG712" s="35"/>
      <c r="BH712" s="35"/>
      <c r="BI712" s="35"/>
      <c r="BJ712" s="35"/>
      <c r="BK712" s="35"/>
      <c r="BL712" s="1"/>
    </row>
    <row r="713" spans="1:64" ht="13">
      <c r="A713" s="28" t="s">
        <v>398</v>
      </c>
      <c r="B713" s="62" t="str">
        <f>INDEX([1]Sheet2!$B:$B,MATCH(C713,[1]Sheet2!$A:$A,0))</f>
        <v>E05001113</v>
      </c>
      <c r="C713" s="28" t="s">
        <v>876</v>
      </c>
      <c r="D713" s="29"/>
      <c r="E713" s="55">
        <v>3</v>
      </c>
      <c r="F713" s="32"/>
      <c r="G713" s="31">
        <v>3</v>
      </c>
      <c r="H713" s="32"/>
      <c r="I713" s="32"/>
      <c r="J713" s="32"/>
      <c r="K713" s="32"/>
      <c r="L713" s="32"/>
      <c r="M713" s="10"/>
      <c r="N713" s="32"/>
      <c r="O713" s="32"/>
      <c r="P713" s="32"/>
      <c r="Q713" s="32"/>
      <c r="R713" s="32"/>
      <c r="S713" s="32"/>
      <c r="T713" s="32"/>
      <c r="U713" s="1"/>
      <c r="V713" s="28">
        <v>355</v>
      </c>
      <c r="W713" s="28">
        <v>1961</v>
      </c>
      <c r="X713" s="28">
        <v>344</v>
      </c>
      <c r="Y713" s="34"/>
      <c r="Z713" s="28">
        <v>319</v>
      </c>
      <c r="AA713" s="34"/>
      <c r="AB713" s="34">
        <v>0</v>
      </c>
      <c r="AC713" s="1"/>
      <c r="AD713" s="35">
        <f t="shared" ref="AD713:AJ713" si="1872">(V713/SUM($V713:$AB713))*100</f>
        <v>11.916750587445451</v>
      </c>
      <c r="AE713" s="35">
        <f t="shared" si="1872"/>
        <v>65.827458878818391</v>
      </c>
      <c r="AF713" s="35">
        <f t="shared" si="1872"/>
        <v>11.547499160792214</v>
      </c>
      <c r="AG713" s="35">
        <f t="shared" si="1872"/>
        <v>0</v>
      </c>
      <c r="AH713" s="35">
        <f t="shared" si="1872"/>
        <v>10.708291372943942</v>
      </c>
      <c r="AI713" s="35">
        <f t="shared" si="1872"/>
        <v>0</v>
      </c>
      <c r="AJ713" s="35">
        <f t="shared" si="1872"/>
        <v>0</v>
      </c>
      <c r="AK713" s="1"/>
      <c r="AL713" s="35"/>
      <c r="AM713" s="35"/>
      <c r="AN713" s="35"/>
      <c r="AO713" s="35"/>
      <c r="AP713" s="35"/>
      <c r="AQ713" s="35"/>
      <c r="AR713" s="35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35"/>
      <c r="BF713" s="35"/>
      <c r="BG713" s="35"/>
      <c r="BH713" s="35"/>
      <c r="BI713" s="35"/>
      <c r="BJ713" s="35"/>
      <c r="BK713" s="35"/>
      <c r="BL713" s="1"/>
    </row>
    <row r="714" spans="1:64" ht="13">
      <c r="A714" s="28" t="s">
        <v>405</v>
      </c>
      <c r="B714" s="62" t="str">
        <f>INDEX([1]Sheet2!$B:$B,MATCH(C714,[1]Sheet2!$A:$A,0))</f>
        <v>E05000026</v>
      </c>
      <c r="C714" s="28" t="s">
        <v>53</v>
      </c>
      <c r="D714" s="29"/>
      <c r="E714" s="55">
        <v>1</v>
      </c>
      <c r="F714" s="32"/>
      <c r="G714" s="31">
        <v>1</v>
      </c>
      <c r="H714" s="32"/>
      <c r="I714" s="32"/>
      <c r="J714" s="32"/>
      <c r="K714" s="32"/>
      <c r="L714" s="32"/>
      <c r="M714" s="10"/>
      <c r="N714" s="32"/>
      <c r="O714" s="31">
        <v>1</v>
      </c>
      <c r="P714" s="32"/>
      <c r="Q714" s="32"/>
      <c r="R714" s="32"/>
      <c r="S714" s="32"/>
      <c r="T714" s="32"/>
      <c r="U714" s="1"/>
      <c r="V714" s="28">
        <v>394</v>
      </c>
      <c r="W714" s="28">
        <v>1018</v>
      </c>
      <c r="X714" s="34"/>
      <c r="Y714" s="34"/>
      <c r="Z714" s="28">
        <v>145</v>
      </c>
      <c r="AA714" s="34"/>
      <c r="AB714" s="34">
        <v>287</v>
      </c>
      <c r="AC714" s="1"/>
      <c r="AD714" s="35">
        <f t="shared" ref="AD714:AJ714" si="1873">(V714/SUM($V714:$AB714))*100</f>
        <v>21.366594360086768</v>
      </c>
      <c r="AE714" s="35">
        <f t="shared" si="1873"/>
        <v>55.20607375271149</v>
      </c>
      <c r="AF714" s="35">
        <f t="shared" si="1873"/>
        <v>0</v>
      </c>
      <c r="AG714" s="35">
        <f t="shared" si="1873"/>
        <v>0</v>
      </c>
      <c r="AH714" s="35">
        <f t="shared" si="1873"/>
        <v>7.8633405639913239</v>
      </c>
      <c r="AI714" s="35">
        <f t="shared" si="1873"/>
        <v>0</v>
      </c>
      <c r="AJ714" s="35">
        <f t="shared" si="1873"/>
        <v>15.563991323210413</v>
      </c>
      <c r="AK714" s="1"/>
      <c r="AL714" s="35">
        <f t="shared" ref="AL714:AR714" si="1874">AD714-BE714</f>
        <v>7.0808800743724838</v>
      </c>
      <c r="AM714" s="35">
        <f t="shared" si="1874"/>
        <v>0.72223642215883643</v>
      </c>
      <c r="AN714" s="35">
        <f t="shared" si="1874"/>
        <v>0</v>
      </c>
      <c r="AO714" s="35">
        <f t="shared" si="1874"/>
        <v>-21.32429614181439</v>
      </c>
      <c r="AP714" s="35">
        <f t="shared" si="1874"/>
        <v>1.5546857151904891</v>
      </c>
      <c r="AQ714" s="35">
        <f t="shared" si="1874"/>
        <v>0</v>
      </c>
      <c r="AR714" s="35">
        <f t="shared" si="1874"/>
        <v>11.966493930092582</v>
      </c>
      <c r="AS714" s="1"/>
      <c r="AT714" s="1"/>
      <c r="AU714" s="1"/>
      <c r="AV714" s="1"/>
      <c r="AW714" s="36">
        <v>274</v>
      </c>
      <c r="AX714" s="36">
        <v>1045</v>
      </c>
      <c r="AY714" s="36">
        <v>0</v>
      </c>
      <c r="AZ714" s="36">
        <v>409</v>
      </c>
      <c r="BA714" s="36">
        <v>121</v>
      </c>
      <c r="BB714" s="36">
        <v>0</v>
      </c>
      <c r="BC714" s="1">
        <v>69</v>
      </c>
      <c r="BD714" s="1"/>
      <c r="BE714" s="35">
        <f t="shared" ref="BE714:BK714" si="1875">(AW714/SUM($AW714:$BC714))*100</f>
        <v>14.285714285714285</v>
      </c>
      <c r="BF714" s="35">
        <f t="shared" si="1875"/>
        <v>54.483837330552653</v>
      </c>
      <c r="BG714" s="35">
        <f t="shared" si="1875"/>
        <v>0</v>
      </c>
      <c r="BH714" s="35">
        <f t="shared" si="1875"/>
        <v>21.32429614181439</v>
      </c>
      <c r="BI714" s="35">
        <f t="shared" si="1875"/>
        <v>6.3086548488008347</v>
      </c>
      <c r="BJ714" s="35">
        <f t="shared" si="1875"/>
        <v>0</v>
      </c>
      <c r="BK714" s="35">
        <f t="shared" si="1875"/>
        <v>3.5974973931178309</v>
      </c>
      <c r="BL714" s="1"/>
    </row>
    <row r="715" spans="1:64" ht="13">
      <c r="A715" s="28" t="s">
        <v>405</v>
      </c>
      <c r="B715" s="62" t="str">
        <f>INDEX([1]Sheet2!$B:$B,MATCH(C715,[1]Sheet2!$A:$A,0))</f>
        <v>E05002703</v>
      </c>
      <c r="C715" s="28" t="s">
        <v>877</v>
      </c>
      <c r="D715" s="29"/>
      <c r="E715" s="55">
        <v>1</v>
      </c>
      <c r="F715" s="31">
        <v>1</v>
      </c>
      <c r="G715" s="32"/>
      <c r="H715" s="32"/>
      <c r="I715" s="32"/>
      <c r="J715" s="32"/>
      <c r="K715" s="32"/>
      <c r="L715" s="32"/>
      <c r="M715" s="10"/>
      <c r="N715" s="32"/>
      <c r="O715" s="31">
        <v>1</v>
      </c>
      <c r="P715" s="32"/>
      <c r="Q715" s="32"/>
      <c r="R715" s="32"/>
      <c r="S715" s="32"/>
      <c r="T715" s="32"/>
      <c r="U715" s="1"/>
      <c r="V715" s="28">
        <v>904</v>
      </c>
      <c r="W715" s="28">
        <v>586</v>
      </c>
      <c r="X715" s="34"/>
      <c r="Y715" s="34"/>
      <c r="Z715" s="28">
        <v>101</v>
      </c>
      <c r="AA715" s="28">
        <v>45</v>
      </c>
      <c r="AB715" s="34">
        <v>0</v>
      </c>
      <c r="AC715" s="1"/>
      <c r="AD715" s="35">
        <f t="shared" ref="AD715:AJ715" si="1876">(V715/SUM($V715:$AB715))*100</f>
        <v>55.256723716381416</v>
      </c>
      <c r="AE715" s="35">
        <f t="shared" si="1876"/>
        <v>35.819070904645478</v>
      </c>
      <c r="AF715" s="35">
        <f t="shared" si="1876"/>
        <v>0</v>
      </c>
      <c r="AG715" s="35">
        <f t="shared" si="1876"/>
        <v>0</v>
      </c>
      <c r="AH715" s="35">
        <f t="shared" si="1876"/>
        <v>6.1735941320293399</v>
      </c>
      <c r="AI715" s="35">
        <f t="shared" si="1876"/>
        <v>2.7506112469437651</v>
      </c>
      <c r="AJ715" s="35">
        <f t="shared" si="1876"/>
        <v>0</v>
      </c>
      <c r="AK715" s="1"/>
      <c r="AL715" s="35">
        <f t="shared" ref="AL715:AR715" si="1877">AD715-BE715</f>
        <v>22.606121306742864</v>
      </c>
      <c r="AM715" s="35">
        <f t="shared" si="1877"/>
        <v>0.69858897693463717</v>
      </c>
      <c r="AN715" s="35">
        <f t="shared" si="1877"/>
        <v>0</v>
      </c>
      <c r="AO715" s="35">
        <f t="shared" si="1877"/>
        <v>-24.277108433734938</v>
      </c>
      <c r="AP715" s="35">
        <f t="shared" si="1877"/>
        <v>1.1133531681739184</v>
      </c>
      <c r="AQ715" s="35">
        <f t="shared" si="1877"/>
        <v>2.7506112469437651</v>
      </c>
      <c r="AR715" s="35">
        <f t="shared" si="1877"/>
        <v>-2.8915662650602409</v>
      </c>
      <c r="AS715" s="1"/>
      <c r="AT715" s="1"/>
      <c r="AU715" s="1"/>
      <c r="AV715" s="1"/>
      <c r="AW715" s="36">
        <v>542</v>
      </c>
      <c r="AX715" s="36">
        <v>583</v>
      </c>
      <c r="AY715" s="36">
        <v>0</v>
      </c>
      <c r="AZ715" s="36">
        <v>403</v>
      </c>
      <c r="BA715" s="36">
        <v>84</v>
      </c>
      <c r="BB715" s="36">
        <v>0</v>
      </c>
      <c r="BC715" s="1">
        <v>48</v>
      </c>
      <c r="BD715" s="1"/>
      <c r="BE715" s="35">
        <f t="shared" ref="BE715:BK715" si="1878">(AW715/SUM($AW715:$BC715))*100</f>
        <v>32.650602409638552</v>
      </c>
      <c r="BF715" s="35">
        <f t="shared" si="1878"/>
        <v>35.120481927710841</v>
      </c>
      <c r="BG715" s="35">
        <f t="shared" si="1878"/>
        <v>0</v>
      </c>
      <c r="BH715" s="35">
        <f t="shared" si="1878"/>
        <v>24.277108433734938</v>
      </c>
      <c r="BI715" s="35">
        <f t="shared" si="1878"/>
        <v>5.0602409638554215</v>
      </c>
      <c r="BJ715" s="35">
        <f t="shared" si="1878"/>
        <v>0</v>
      </c>
      <c r="BK715" s="35">
        <f t="shared" si="1878"/>
        <v>2.8915662650602409</v>
      </c>
      <c r="BL715" s="1"/>
    </row>
    <row r="716" spans="1:64" ht="13">
      <c r="A716" s="28" t="s">
        <v>405</v>
      </c>
      <c r="B716" s="62" t="str">
        <f>INDEX([1]Sheet2!$B:$B,MATCH(C716,[1]Sheet2!$A:$A,0))</f>
        <v>E05007476</v>
      </c>
      <c r="C716" s="28" t="s">
        <v>878</v>
      </c>
      <c r="D716" s="29"/>
      <c r="E716" s="55">
        <v>1</v>
      </c>
      <c r="F716" s="31">
        <v>1</v>
      </c>
      <c r="G716" s="32"/>
      <c r="H716" s="32"/>
      <c r="I716" s="32"/>
      <c r="J716" s="32"/>
      <c r="K716" s="32"/>
      <c r="L716" s="32"/>
      <c r="M716" s="10"/>
      <c r="N716" s="32"/>
      <c r="O716" s="31">
        <v>1</v>
      </c>
      <c r="P716" s="32"/>
      <c r="Q716" s="32"/>
      <c r="R716" s="32"/>
      <c r="S716" s="32"/>
      <c r="T716" s="32"/>
      <c r="U716" s="1"/>
      <c r="V716" s="28">
        <v>978</v>
      </c>
      <c r="W716" s="28">
        <v>620</v>
      </c>
      <c r="X716" s="34"/>
      <c r="Y716" s="34"/>
      <c r="Z716" s="28">
        <v>148</v>
      </c>
      <c r="AA716" s="34"/>
      <c r="AB716" s="34">
        <v>0</v>
      </c>
      <c r="AC716" s="1"/>
      <c r="AD716" s="35">
        <f t="shared" ref="AD716:AJ716" si="1879">(V716/SUM($V716:$AB716))*100</f>
        <v>56.013745704467354</v>
      </c>
      <c r="AE716" s="35">
        <f t="shared" si="1879"/>
        <v>35.509736540664377</v>
      </c>
      <c r="AF716" s="35">
        <f t="shared" si="1879"/>
        <v>0</v>
      </c>
      <c r="AG716" s="35">
        <f t="shared" si="1879"/>
        <v>0</v>
      </c>
      <c r="AH716" s="35">
        <f t="shared" si="1879"/>
        <v>8.4765177548682704</v>
      </c>
      <c r="AI716" s="35">
        <f t="shared" si="1879"/>
        <v>0</v>
      </c>
      <c r="AJ716" s="35">
        <f t="shared" si="1879"/>
        <v>0</v>
      </c>
      <c r="AK716" s="1"/>
      <c r="AL716" s="35">
        <f t="shared" ref="AL716:AR716" si="1880">AD716-BE716</f>
        <v>25.809438691767188</v>
      </c>
      <c r="AM716" s="35">
        <f t="shared" si="1880"/>
        <v>-2.5907604223394856</v>
      </c>
      <c r="AN716" s="35">
        <f t="shared" si="1880"/>
        <v>0</v>
      </c>
      <c r="AO716" s="35">
        <f t="shared" si="1880"/>
        <v>-21.921590281612367</v>
      </c>
      <c r="AP716" s="35">
        <f t="shared" si="1880"/>
        <v>2.347307373863301</v>
      </c>
      <c r="AQ716" s="35">
        <f t="shared" si="1880"/>
        <v>0</v>
      </c>
      <c r="AR716" s="35">
        <f t="shared" si="1880"/>
        <v>-3.6443953616786304</v>
      </c>
      <c r="AS716" s="1"/>
      <c r="AT716" s="1"/>
      <c r="AU716" s="1"/>
      <c r="AV716" s="1"/>
      <c r="AW716" s="36">
        <v>547</v>
      </c>
      <c r="AX716" s="36">
        <v>690</v>
      </c>
      <c r="AY716" s="36">
        <v>0</v>
      </c>
      <c r="AZ716" s="36">
        <v>397</v>
      </c>
      <c r="BA716" s="36">
        <v>111</v>
      </c>
      <c r="BB716" s="36">
        <v>0</v>
      </c>
      <c r="BC716" s="1">
        <v>66</v>
      </c>
      <c r="BD716" s="1"/>
      <c r="BE716" s="35">
        <f t="shared" ref="BE716:BK716" si="1881">(AW716/SUM($AW716:$BC716))*100</f>
        <v>30.204307012700166</v>
      </c>
      <c r="BF716" s="35">
        <f t="shared" si="1881"/>
        <v>38.100496963003863</v>
      </c>
      <c r="BG716" s="35">
        <f t="shared" si="1881"/>
        <v>0</v>
      </c>
      <c r="BH716" s="35">
        <f t="shared" si="1881"/>
        <v>21.921590281612367</v>
      </c>
      <c r="BI716" s="35">
        <f t="shared" si="1881"/>
        <v>6.1292103810049694</v>
      </c>
      <c r="BJ716" s="35">
        <f t="shared" si="1881"/>
        <v>0</v>
      </c>
      <c r="BK716" s="35">
        <f t="shared" si="1881"/>
        <v>3.6443953616786304</v>
      </c>
      <c r="BL716" s="1"/>
    </row>
    <row r="717" spans="1:64" ht="13">
      <c r="A717" s="28" t="s">
        <v>405</v>
      </c>
      <c r="B717" s="62" t="str">
        <f>INDEX([1]Sheet2!$B:$B,MATCH(C717,[1]Sheet2!$A:$A,0))</f>
        <v>E05007477</v>
      </c>
      <c r="C717" s="28" t="s">
        <v>879</v>
      </c>
      <c r="D717" s="29"/>
      <c r="E717" s="55">
        <v>1</v>
      </c>
      <c r="F717" s="32"/>
      <c r="G717" s="31">
        <v>1</v>
      </c>
      <c r="H717" s="32"/>
      <c r="I717" s="32"/>
      <c r="J717" s="32"/>
      <c r="K717" s="32"/>
      <c r="L717" s="32"/>
      <c r="M717" s="10"/>
      <c r="N717" s="32"/>
      <c r="O717" s="31">
        <v>1</v>
      </c>
      <c r="P717" s="32"/>
      <c r="Q717" s="32"/>
      <c r="R717" s="32"/>
      <c r="S717" s="32"/>
      <c r="T717" s="32"/>
      <c r="U717" s="1"/>
      <c r="V717" s="28">
        <v>607</v>
      </c>
      <c r="W717" s="28">
        <v>744</v>
      </c>
      <c r="X717" s="34"/>
      <c r="Y717" s="34"/>
      <c r="Z717" s="28">
        <v>135</v>
      </c>
      <c r="AA717" s="34"/>
      <c r="AB717" s="34">
        <v>0</v>
      </c>
      <c r="AC717" s="1"/>
      <c r="AD717" s="35">
        <f t="shared" ref="AD717:AJ717" si="1882">(V717/SUM($V717:$AB717))*100</f>
        <v>40.847913862718713</v>
      </c>
      <c r="AE717" s="35">
        <f t="shared" si="1882"/>
        <v>50.067294751009413</v>
      </c>
      <c r="AF717" s="35">
        <f t="shared" si="1882"/>
        <v>0</v>
      </c>
      <c r="AG717" s="35">
        <f t="shared" si="1882"/>
        <v>0</v>
      </c>
      <c r="AH717" s="35">
        <f t="shared" si="1882"/>
        <v>9.0847913862718706</v>
      </c>
      <c r="AI717" s="35">
        <f t="shared" si="1882"/>
        <v>0</v>
      </c>
      <c r="AJ717" s="35">
        <f t="shared" si="1882"/>
        <v>0</v>
      </c>
      <c r="AK717" s="1"/>
      <c r="AL717" s="35">
        <f t="shared" ref="AL717:AR717" si="1883">AD717-BE717</f>
        <v>16.822756630014311</v>
      </c>
      <c r="AM717" s="35">
        <f t="shared" si="1883"/>
        <v>6.356602927110039</v>
      </c>
      <c r="AN717" s="35">
        <f t="shared" si="1883"/>
        <v>0</v>
      </c>
      <c r="AO717" s="35">
        <f t="shared" si="1883"/>
        <v>-25.283018867924529</v>
      </c>
      <c r="AP717" s="35">
        <f t="shared" si="1883"/>
        <v>9.0847913862718706</v>
      </c>
      <c r="AQ717" s="35">
        <f t="shared" si="1883"/>
        <v>0</v>
      </c>
      <c r="AR717" s="35">
        <f t="shared" si="1883"/>
        <v>-6.9811320754716979</v>
      </c>
      <c r="AS717" s="1"/>
      <c r="AT717" s="1"/>
      <c r="AU717" s="1"/>
      <c r="AV717" s="1"/>
      <c r="AW717" s="36">
        <v>382</v>
      </c>
      <c r="AX717" s="36">
        <v>695</v>
      </c>
      <c r="AY717" s="36">
        <v>0</v>
      </c>
      <c r="AZ717" s="36">
        <v>402</v>
      </c>
      <c r="BA717" s="36">
        <v>0</v>
      </c>
      <c r="BB717" s="36">
        <v>0</v>
      </c>
      <c r="BC717" s="1">
        <v>111</v>
      </c>
      <c r="BD717" s="1"/>
      <c r="BE717" s="35">
        <f t="shared" ref="BE717:BK717" si="1884">(AW717/SUM($AW717:$BC717))*100</f>
        <v>24.025157232704402</v>
      </c>
      <c r="BF717" s="35">
        <f t="shared" si="1884"/>
        <v>43.710691823899374</v>
      </c>
      <c r="BG717" s="35">
        <f t="shared" si="1884"/>
        <v>0</v>
      </c>
      <c r="BH717" s="35">
        <f t="shared" si="1884"/>
        <v>25.283018867924529</v>
      </c>
      <c r="BI717" s="35">
        <f t="shared" si="1884"/>
        <v>0</v>
      </c>
      <c r="BJ717" s="35">
        <f t="shared" si="1884"/>
        <v>0</v>
      </c>
      <c r="BK717" s="35">
        <f t="shared" si="1884"/>
        <v>6.9811320754716979</v>
      </c>
      <c r="BL717" s="1"/>
    </row>
    <row r="718" spans="1:64" ht="13">
      <c r="A718" s="28" t="s">
        <v>405</v>
      </c>
      <c r="B718" s="62" t="str">
        <f>INDEX([1]Sheet2!$B:$B,MATCH(C718,[1]Sheet2!$A:$A,0))</f>
        <v>E05001136</v>
      </c>
      <c r="C718" s="28" t="s">
        <v>880</v>
      </c>
      <c r="D718" s="29"/>
      <c r="E718" s="55">
        <v>1</v>
      </c>
      <c r="F718" s="32"/>
      <c r="G718" s="31">
        <v>1</v>
      </c>
      <c r="H718" s="32"/>
      <c r="I718" s="32"/>
      <c r="J718" s="32"/>
      <c r="K718" s="32"/>
      <c r="L718" s="32"/>
      <c r="M718" s="10"/>
      <c r="N718" s="32"/>
      <c r="O718" s="31">
        <v>1</v>
      </c>
      <c r="P718" s="32"/>
      <c r="Q718" s="32"/>
      <c r="R718" s="32"/>
      <c r="S718" s="32"/>
      <c r="T718" s="32"/>
      <c r="U718" s="1"/>
      <c r="V718" s="28">
        <v>653</v>
      </c>
      <c r="W718" s="28">
        <v>681</v>
      </c>
      <c r="X718" s="34"/>
      <c r="Y718" s="28">
        <v>144</v>
      </c>
      <c r="Z718" s="34"/>
      <c r="AA718" s="34"/>
      <c r="AB718" s="34">
        <v>0</v>
      </c>
      <c r="AC718" s="1"/>
      <c r="AD718" s="35">
        <f t="shared" ref="AD718:AJ718" si="1885">(V718/SUM($V718:$AB718))*100</f>
        <v>44.181326116373477</v>
      </c>
      <c r="AE718" s="35">
        <f t="shared" si="1885"/>
        <v>46.075778078484433</v>
      </c>
      <c r="AF718" s="35">
        <f t="shared" si="1885"/>
        <v>0</v>
      </c>
      <c r="AG718" s="35">
        <f t="shared" si="1885"/>
        <v>9.7428958051420835</v>
      </c>
      <c r="AH718" s="35">
        <f t="shared" si="1885"/>
        <v>0</v>
      </c>
      <c r="AI718" s="35">
        <f t="shared" si="1885"/>
        <v>0</v>
      </c>
      <c r="AJ718" s="35">
        <f t="shared" si="1885"/>
        <v>0</v>
      </c>
      <c r="AK718" s="1"/>
      <c r="AL718" s="35">
        <f t="shared" ref="AL718:AR718" si="1886">AD718-BE718</f>
        <v>25.214760766829404</v>
      </c>
      <c r="AM718" s="35">
        <f t="shared" si="1886"/>
        <v>-10.641547149479088</v>
      </c>
      <c r="AN718" s="35">
        <f t="shared" si="1886"/>
        <v>0</v>
      </c>
      <c r="AO718" s="35">
        <f t="shared" si="1886"/>
        <v>9.7428958051420835</v>
      </c>
      <c r="AP718" s="35">
        <f t="shared" si="1886"/>
        <v>0</v>
      </c>
      <c r="AQ718" s="35">
        <f t="shared" si="1886"/>
        <v>0</v>
      </c>
      <c r="AR718" s="35">
        <f t="shared" si="1886"/>
        <v>-24.316109422492403</v>
      </c>
      <c r="AS718" s="1"/>
      <c r="AT718" s="1"/>
      <c r="AU718" s="1"/>
      <c r="AV718" s="1"/>
      <c r="AW718" s="36">
        <v>312</v>
      </c>
      <c r="AX718" s="36">
        <v>933</v>
      </c>
      <c r="AY718" s="36">
        <v>0</v>
      </c>
      <c r="AZ718" s="36">
        <v>0</v>
      </c>
      <c r="BA718" s="36">
        <v>0</v>
      </c>
      <c r="BB718" s="36">
        <v>0</v>
      </c>
      <c r="BC718" s="1">
        <v>400</v>
      </c>
      <c r="BD718" s="1"/>
      <c r="BE718" s="35">
        <f t="shared" ref="BE718:BK718" si="1887">(AW718/SUM($AW718:$BC718))*100</f>
        <v>18.966565349544073</v>
      </c>
      <c r="BF718" s="35">
        <f t="shared" si="1887"/>
        <v>56.717325227963521</v>
      </c>
      <c r="BG718" s="35">
        <f t="shared" si="1887"/>
        <v>0</v>
      </c>
      <c r="BH718" s="35">
        <f t="shared" si="1887"/>
        <v>0</v>
      </c>
      <c r="BI718" s="35">
        <f t="shared" si="1887"/>
        <v>0</v>
      </c>
      <c r="BJ718" s="35">
        <f t="shared" si="1887"/>
        <v>0</v>
      </c>
      <c r="BK718" s="35">
        <f t="shared" si="1887"/>
        <v>24.316109422492403</v>
      </c>
      <c r="BL718" s="1"/>
    </row>
    <row r="719" spans="1:64" ht="13">
      <c r="A719" s="28" t="s">
        <v>405</v>
      </c>
      <c r="B719" s="62" t="str">
        <f>INDEX([1]Sheet2!$B:$B,MATCH(C719,[1]Sheet2!$A:$A,0))</f>
        <v>E05007479</v>
      </c>
      <c r="C719" s="28" t="s">
        <v>881</v>
      </c>
      <c r="D719" s="29"/>
      <c r="E719" s="55">
        <v>1</v>
      </c>
      <c r="F719" s="31">
        <v>1</v>
      </c>
      <c r="G719" s="32"/>
      <c r="H719" s="32"/>
      <c r="I719" s="32"/>
      <c r="J719" s="32"/>
      <c r="K719" s="32"/>
      <c r="L719" s="32"/>
      <c r="M719" s="10"/>
      <c r="N719" s="32"/>
      <c r="O719" s="31">
        <v>1</v>
      </c>
      <c r="P719" s="32"/>
      <c r="Q719" s="32"/>
      <c r="R719" s="32"/>
      <c r="S719" s="32"/>
      <c r="T719" s="32"/>
      <c r="U719" s="1"/>
      <c r="V719" s="28">
        <v>1387</v>
      </c>
      <c r="W719" s="28">
        <v>564</v>
      </c>
      <c r="X719" s="34"/>
      <c r="Y719" s="34"/>
      <c r="Z719" s="34"/>
      <c r="AA719" s="34"/>
      <c r="AB719" s="34">
        <v>0</v>
      </c>
      <c r="AC719" s="1"/>
      <c r="AD719" s="35">
        <f t="shared" ref="AD719:AJ719" si="1888">(V719/SUM($V719:$AB719))*100</f>
        <v>71.091747821629937</v>
      </c>
      <c r="AE719" s="35">
        <f t="shared" si="1888"/>
        <v>28.908252178370063</v>
      </c>
      <c r="AF719" s="35">
        <f t="shared" si="1888"/>
        <v>0</v>
      </c>
      <c r="AG719" s="35">
        <f t="shared" si="1888"/>
        <v>0</v>
      </c>
      <c r="AH719" s="35">
        <f t="shared" si="1888"/>
        <v>0</v>
      </c>
      <c r="AI719" s="35">
        <f t="shared" si="1888"/>
        <v>0</v>
      </c>
      <c r="AJ719" s="35">
        <f t="shared" si="1888"/>
        <v>0</v>
      </c>
      <c r="AK719" s="1"/>
      <c r="AL719" s="35">
        <f t="shared" ref="AL719:AR719" si="1889">AD719-BE719</f>
        <v>35.432460044921562</v>
      </c>
      <c r="AM719" s="35">
        <f t="shared" si="1889"/>
        <v>-7.0878979659995238</v>
      </c>
      <c r="AN719" s="35">
        <f t="shared" si="1889"/>
        <v>0</v>
      </c>
      <c r="AO719" s="35">
        <f t="shared" si="1889"/>
        <v>-28.344562078922042</v>
      </c>
      <c r="AP719" s="35">
        <f t="shared" si="1889"/>
        <v>0</v>
      </c>
      <c r="AQ719" s="35">
        <f t="shared" si="1889"/>
        <v>0</v>
      </c>
      <c r="AR719" s="35">
        <f t="shared" si="1889"/>
        <v>0</v>
      </c>
      <c r="AS719" s="1"/>
      <c r="AT719" s="1"/>
      <c r="AU719" s="1"/>
      <c r="AV719" s="1"/>
      <c r="AW719" s="36">
        <v>741</v>
      </c>
      <c r="AX719" s="36">
        <v>748</v>
      </c>
      <c r="AY719" s="36">
        <v>0</v>
      </c>
      <c r="AZ719" s="36">
        <v>589</v>
      </c>
      <c r="BA719" s="36">
        <v>0</v>
      </c>
      <c r="BB719" s="36">
        <v>0</v>
      </c>
      <c r="BC719" s="1">
        <v>0</v>
      </c>
      <c r="BD719" s="1"/>
      <c r="BE719" s="35">
        <f t="shared" ref="BE719:BK719" si="1890">(AW719/SUM($AW719:$BC719))*100</f>
        <v>35.659287776708375</v>
      </c>
      <c r="BF719" s="35">
        <f t="shared" si="1890"/>
        <v>35.996150144369587</v>
      </c>
      <c r="BG719" s="35">
        <f t="shared" si="1890"/>
        <v>0</v>
      </c>
      <c r="BH719" s="35">
        <f t="shared" si="1890"/>
        <v>28.344562078922042</v>
      </c>
      <c r="BI719" s="35">
        <f t="shared" si="1890"/>
        <v>0</v>
      </c>
      <c r="BJ719" s="35">
        <f t="shared" si="1890"/>
        <v>0</v>
      </c>
      <c r="BK719" s="35">
        <f t="shared" si="1890"/>
        <v>0</v>
      </c>
      <c r="BL719" s="1"/>
    </row>
    <row r="720" spans="1:64" ht="13">
      <c r="A720" s="28" t="s">
        <v>405</v>
      </c>
      <c r="B720" s="62" t="str">
        <f>INDEX([1]Sheet2!$B:$B,MATCH(C720,[1]Sheet2!$A:$A,0))</f>
        <v>E05007480</v>
      </c>
      <c r="C720" s="28" t="s">
        <v>882</v>
      </c>
      <c r="D720" s="29"/>
      <c r="E720" s="55">
        <v>1</v>
      </c>
      <c r="F720" s="32"/>
      <c r="G720" s="31">
        <v>1</v>
      </c>
      <c r="H720" s="32"/>
      <c r="I720" s="32"/>
      <c r="J720" s="32"/>
      <c r="K720" s="32"/>
      <c r="L720" s="32"/>
      <c r="M720" s="10"/>
      <c r="N720" s="32"/>
      <c r="O720" s="31">
        <v>1</v>
      </c>
      <c r="P720" s="32"/>
      <c r="Q720" s="32"/>
      <c r="R720" s="32"/>
      <c r="S720" s="32"/>
      <c r="T720" s="32"/>
      <c r="U720" s="1"/>
      <c r="V720" s="28">
        <v>310</v>
      </c>
      <c r="W720" s="28">
        <v>624</v>
      </c>
      <c r="X720" s="34"/>
      <c r="Y720" s="28">
        <v>109</v>
      </c>
      <c r="Z720" s="34"/>
      <c r="AA720" s="34"/>
      <c r="AB720" s="34">
        <v>279</v>
      </c>
      <c r="AC720" s="1"/>
      <c r="AD720" s="35">
        <f t="shared" ref="AD720:AJ720" si="1891">(V720/SUM($V720:$AB720))*100</f>
        <v>23.44931921331316</v>
      </c>
      <c r="AE720" s="35">
        <f t="shared" si="1891"/>
        <v>47.201210287443267</v>
      </c>
      <c r="AF720" s="35">
        <f t="shared" si="1891"/>
        <v>0</v>
      </c>
      <c r="AG720" s="35">
        <f t="shared" si="1891"/>
        <v>8.2450832072617253</v>
      </c>
      <c r="AH720" s="35">
        <f t="shared" si="1891"/>
        <v>0</v>
      </c>
      <c r="AI720" s="35">
        <f t="shared" si="1891"/>
        <v>0</v>
      </c>
      <c r="AJ720" s="35">
        <f t="shared" si="1891"/>
        <v>21.104387291981848</v>
      </c>
      <c r="AK720" s="1"/>
      <c r="AL720" s="35">
        <f t="shared" ref="AL720:AR720" si="1892">AD720-BE720</f>
        <v>7.9125960494713503</v>
      </c>
      <c r="AM720" s="35">
        <f t="shared" si="1892"/>
        <v>-3.151897057189494</v>
      </c>
      <c r="AN720" s="35">
        <f t="shared" si="1892"/>
        <v>0</v>
      </c>
      <c r="AO720" s="35">
        <f t="shared" si="1892"/>
        <v>-22.828363120421894</v>
      </c>
      <c r="AP720" s="35">
        <f t="shared" si="1892"/>
        <v>0</v>
      </c>
      <c r="AQ720" s="35">
        <f t="shared" si="1892"/>
        <v>0</v>
      </c>
      <c r="AR720" s="35">
        <f t="shared" si="1892"/>
        <v>18.067664128140038</v>
      </c>
      <c r="AS720" s="1"/>
      <c r="AT720" s="1"/>
      <c r="AU720" s="1"/>
      <c r="AV720" s="1"/>
      <c r="AW720" s="36">
        <v>220</v>
      </c>
      <c r="AX720" s="36">
        <v>713</v>
      </c>
      <c r="AY720" s="36">
        <v>0</v>
      </c>
      <c r="AZ720" s="36">
        <v>440</v>
      </c>
      <c r="BA720" s="36">
        <v>0</v>
      </c>
      <c r="BB720" s="36">
        <v>0</v>
      </c>
      <c r="BC720" s="1">
        <v>43</v>
      </c>
      <c r="BD720" s="1"/>
      <c r="BE720" s="35">
        <f t="shared" ref="BE720:BK720" si="1893">(AW720/SUM($AW720:$BC720))*100</f>
        <v>15.53672316384181</v>
      </c>
      <c r="BF720" s="35">
        <f t="shared" si="1893"/>
        <v>50.353107344632761</v>
      </c>
      <c r="BG720" s="35">
        <f t="shared" si="1893"/>
        <v>0</v>
      </c>
      <c r="BH720" s="35">
        <f t="shared" si="1893"/>
        <v>31.073446327683619</v>
      </c>
      <c r="BI720" s="35">
        <f t="shared" si="1893"/>
        <v>0</v>
      </c>
      <c r="BJ720" s="35">
        <f t="shared" si="1893"/>
        <v>0</v>
      </c>
      <c r="BK720" s="35">
        <f t="shared" si="1893"/>
        <v>3.036723163841808</v>
      </c>
      <c r="BL720" s="1"/>
    </row>
    <row r="721" spans="1:64" ht="13">
      <c r="A721" s="28" t="s">
        <v>405</v>
      </c>
      <c r="B721" s="62" t="str">
        <f>INDEX([1]Sheet2!$B:$B,MATCH(C721,[1]Sheet2!$A:$A,0))</f>
        <v>E05007481</v>
      </c>
      <c r="C721" s="28" t="s">
        <v>883</v>
      </c>
      <c r="D721" s="29"/>
      <c r="E721" s="55">
        <v>1</v>
      </c>
      <c r="F721" s="31">
        <v>1</v>
      </c>
      <c r="G721" s="32"/>
      <c r="H721" s="32"/>
      <c r="I721" s="32"/>
      <c r="J721" s="32"/>
      <c r="K721" s="32"/>
      <c r="L721" s="32"/>
      <c r="M721" s="10"/>
      <c r="N721" s="32"/>
      <c r="O721" s="31">
        <v>1</v>
      </c>
      <c r="P721" s="32"/>
      <c r="Q721" s="32"/>
      <c r="R721" s="32"/>
      <c r="S721" s="32"/>
      <c r="T721" s="32"/>
      <c r="U721" s="1"/>
      <c r="V721" s="28">
        <v>1060</v>
      </c>
      <c r="W721" s="28">
        <v>825</v>
      </c>
      <c r="X721" s="34"/>
      <c r="Y721" s="34"/>
      <c r="Z721" s="28">
        <v>67</v>
      </c>
      <c r="AA721" s="28">
        <v>110</v>
      </c>
      <c r="AB721" s="34">
        <v>42</v>
      </c>
      <c r="AC721" s="1"/>
      <c r="AD721" s="35">
        <f t="shared" ref="AD721:AJ721" si="1894">(V721/SUM($V721:$AB721))*100</f>
        <v>50.380228136882131</v>
      </c>
      <c r="AE721" s="35">
        <f t="shared" si="1894"/>
        <v>39.21102661596958</v>
      </c>
      <c r="AF721" s="35">
        <f t="shared" si="1894"/>
        <v>0</v>
      </c>
      <c r="AG721" s="35">
        <f t="shared" si="1894"/>
        <v>0</v>
      </c>
      <c r="AH721" s="35">
        <f t="shared" si="1894"/>
        <v>3.1844106463878328</v>
      </c>
      <c r="AI721" s="35">
        <f t="shared" si="1894"/>
        <v>5.2281368821292782</v>
      </c>
      <c r="AJ721" s="35">
        <f t="shared" si="1894"/>
        <v>1.9961977186311788</v>
      </c>
      <c r="AK721" s="1"/>
      <c r="AL721" s="35">
        <f t="shared" ref="AL721:AR721" si="1895">AD721-BE721</f>
        <v>30.581926650682554</v>
      </c>
      <c r="AM721" s="35">
        <f t="shared" si="1895"/>
        <v>-6.8611602205484701</v>
      </c>
      <c r="AN721" s="35">
        <f t="shared" si="1895"/>
        <v>0</v>
      </c>
      <c r="AO721" s="35">
        <f t="shared" si="1895"/>
        <v>-27.653927813163481</v>
      </c>
      <c r="AP721" s="35">
        <f t="shared" si="1895"/>
        <v>-1.6988165298329747</v>
      </c>
      <c r="AQ721" s="35">
        <f t="shared" si="1895"/>
        <v>5.2281368821292782</v>
      </c>
      <c r="AR721" s="35">
        <f t="shared" si="1895"/>
        <v>0.40384103073308952</v>
      </c>
      <c r="AS721" s="1"/>
      <c r="AT721" s="1"/>
      <c r="AU721" s="1"/>
      <c r="AV721" s="1"/>
      <c r="AW721" s="36">
        <v>373</v>
      </c>
      <c r="AX721" s="36">
        <v>868</v>
      </c>
      <c r="AY721" s="36">
        <v>0</v>
      </c>
      <c r="AZ721" s="36">
        <v>521</v>
      </c>
      <c r="BA721" s="36">
        <v>92</v>
      </c>
      <c r="BB721" s="36">
        <v>0</v>
      </c>
      <c r="BC721" s="1">
        <v>30</v>
      </c>
      <c r="BD721" s="1"/>
      <c r="BE721" s="35">
        <f t="shared" ref="BE721:BK721" si="1896">(AW721/SUM($AW721:$BC721))*100</f>
        <v>19.798301486199577</v>
      </c>
      <c r="BF721" s="35">
        <f t="shared" si="1896"/>
        <v>46.07218683651805</v>
      </c>
      <c r="BG721" s="35">
        <f t="shared" si="1896"/>
        <v>0</v>
      </c>
      <c r="BH721" s="35">
        <f t="shared" si="1896"/>
        <v>27.653927813163481</v>
      </c>
      <c r="BI721" s="35">
        <f t="shared" si="1896"/>
        <v>4.8832271762208075</v>
      </c>
      <c r="BJ721" s="35">
        <f t="shared" si="1896"/>
        <v>0</v>
      </c>
      <c r="BK721" s="35">
        <f t="shared" si="1896"/>
        <v>1.5923566878980893</v>
      </c>
      <c r="BL721" s="1"/>
    </row>
    <row r="722" spans="1:64" ht="13">
      <c r="A722" s="28" t="s">
        <v>405</v>
      </c>
      <c r="B722" s="62" t="str">
        <f>INDEX([1]Sheet2!$B:$B,MATCH(C722,[1]Sheet2!$A:$A,0))</f>
        <v>E05007482</v>
      </c>
      <c r="C722" s="28" t="s">
        <v>884</v>
      </c>
      <c r="D722" s="29"/>
      <c r="E722" s="55">
        <v>1</v>
      </c>
      <c r="F722" s="31">
        <v>1</v>
      </c>
      <c r="G722" s="32"/>
      <c r="H722" s="32"/>
      <c r="I722" s="32"/>
      <c r="J722" s="32"/>
      <c r="K722" s="32"/>
      <c r="L722" s="32"/>
      <c r="M722" s="10"/>
      <c r="N722" s="32"/>
      <c r="O722" s="31">
        <v>1</v>
      </c>
      <c r="P722" s="32"/>
      <c r="Q722" s="32"/>
      <c r="R722" s="32"/>
      <c r="S722" s="32"/>
      <c r="T722" s="32"/>
      <c r="U722" s="1"/>
      <c r="V722" s="28">
        <v>993</v>
      </c>
      <c r="W722" s="28">
        <v>657</v>
      </c>
      <c r="X722" s="34"/>
      <c r="Y722" s="34"/>
      <c r="Z722" s="34"/>
      <c r="AA722" s="34"/>
      <c r="AB722" s="34">
        <v>0</v>
      </c>
      <c r="AC722" s="1"/>
      <c r="AD722" s="35">
        <f t="shared" ref="AD722:AJ722" si="1897">(V722/SUM($V722:$AB722))*100</f>
        <v>60.18181818181818</v>
      </c>
      <c r="AE722" s="35">
        <f t="shared" si="1897"/>
        <v>39.81818181818182</v>
      </c>
      <c r="AF722" s="35">
        <f t="shared" si="1897"/>
        <v>0</v>
      </c>
      <c r="AG722" s="35">
        <f t="shared" si="1897"/>
        <v>0</v>
      </c>
      <c r="AH722" s="35">
        <f t="shared" si="1897"/>
        <v>0</v>
      </c>
      <c r="AI722" s="35">
        <f t="shared" si="1897"/>
        <v>0</v>
      </c>
      <c r="AJ722" s="35">
        <f t="shared" si="1897"/>
        <v>0</v>
      </c>
      <c r="AK722" s="1"/>
      <c r="AL722" s="35">
        <f t="shared" ref="AL722:AR722" si="1898">AD722-BE722</f>
        <v>30.562880537476378</v>
      </c>
      <c r="AM722" s="35">
        <f t="shared" si="1898"/>
        <v>4.3678353978584923</v>
      </c>
      <c r="AN722" s="35">
        <f t="shared" si="1898"/>
        <v>0</v>
      </c>
      <c r="AO722" s="35">
        <f t="shared" si="1898"/>
        <v>-32.909930715935339</v>
      </c>
      <c r="AP722" s="35">
        <f t="shared" si="1898"/>
        <v>0</v>
      </c>
      <c r="AQ722" s="35">
        <f t="shared" si="1898"/>
        <v>0</v>
      </c>
      <c r="AR722" s="35">
        <f t="shared" si="1898"/>
        <v>-2.0207852193995381</v>
      </c>
      <c r="AS722" s="1"/>
      <c r="AT722" s="1"/>
      <c r="AU722" s="1"/>
      <c r="AV722" s="1"/>
      <c r="AW722" s="36">
        <v>513</v>
      </c>
      <c r="AX722" s="36">
        <v>614</v>
      </c>
      <c r="AY722" s="36">
        <v>0</v>
      </c>
      <c r="AZ722" s="36">
        <v>570</v>
      </c>
      <c r="BA722" s="36">
        <v>0</v>
      </c>
      <c r="BB722" s="36">
        <v>0</v>
      </c>
      <c r="BC722" s="1">
        <v>35</v>
      </c>
      <c r="BD722" s="1"/>
      <c r="BE722" s="35">
        <f t="shared" ref="BE722:BK722" si="1899">(AW722/SUM($AW722:$BC722))*100</f>
        <v>29.618937644341802</v>
      </c>
      <c r="BF722" s="35">
        <f t="shared" si="1899"/>
        <v>35.450346420323328</v>
      </c>
      <c r="BG722" s="35">
        <f t="shared" si="1899"/>
        <v>0</v>
      </c>
      <c r="BH722" s="35">
        <f t="shared" si="1899"/>
        <v>32.909930715935339</v>
      </c>
      <c r="BI722" s="35">
        <f t="shared" si="1899"/>
        <v>0</v>
      </c>
      <c r="BJ722" s="35">
        <f t="shared" si="1899"/>
        <v>0</v>
      </c>
      <c r="BK722" s="35">
        <f t="shared" si="1899"/>
        <v>2.0207852193995381</v>
      </c>
      <c r="BL722" s="1"/>
    </row>
    <row r="723" spans="1:64" ht="13">
      <c r="A723" s="28" t="s">
        <v>405</v>
      </c>
      <c r="B723" s="62" t="str">
        <f>INDEX([1]Sheet2!$B:$B,MATCH(C723,[1]Sheet2!$A:$A,0))</f>
        <v>E05000034</v>
      </c>
      <c r="C723" s="28" t="s">
        <v>60</v>
      </c>
      <c r="D723" s="29"/>
      <c r="E723" s="55">
        <v>1</v>
      </c>
      <c r="F723" s="31">
        <v>1</v>
      </c>
      <c r="G723" s="32"/>
      <c r="H723" s="32"/>
      <c r="I723" s="32"/>
      <c r="J723" s="32"/>
      <c r="K723" s="32"/>
      <c r="L723" s="32"/>
      <c r="M723" s="10"/>
      <c r="N723" s="32"/>
      <c r="O723" s="31">
        <v>1</v>
      </c>
      <c r="P723" s="32"/>
      <c r="Q723" s="32"/>
      <c r="R723" s="32"/>
      <c r="S723" s="32"/>
      <c r="T723" s="32"/>
      <c r="U723" s="1"/>
      <c r="V723" s="28">
        <v>1046</v>
      </c>
      <c r="W723" s="28">
        <v>850</v>
      </c>
      <c r="X723" s="34"/>
      <c r="Y723" s="34"/>
      <c r="Z723" s="34"/>
      <c r="AA723" s="34"/>
      <c r="AB723" s="34">
        <v>0</v>
      </c>
      <c r="AC723" s="1"/>
      <c r="AD723" s="35">
        <f t="shared" ref="AD723:AJ723" si="1900">(V723/SUM($V723:$AB723))*100</f>
        <v>55.168776371308013</v>
      </c>
      <c r="AE723" s="35">
        <f t="shared" si="1900"/>
        <v>44.831223628691987</v>
      </c>
      <c r="AF723" s="35">
        <f t="shared" si="1900"/>
        <v>0</v>
      </c>
      <c r="AG723" s="35">
        <f t="shared" si="1900"/>
        <v>0</v>
      </c>
      <c r="AH723" s="35">
        <f t="shared" si="1900"/>
        <v>0</v>
      </c>
      <c r="AI723" s="35">
        <f t="shared" si="1900"/>
        <v>0</v>
      </c>
      <c r="AJ723" s="35">
        <f t="shared" si="1900"/>
        <v>0</v>
      </c>
      <c r="AK723" s="1"/>
      <c r="AL723" s="35">
        <f t="shared" ref="AL723:AR723" si="1901">AD723-BE723</f>
        <v>24.130525005187796</v>
      </c>
      <c r="AM723" s="35">
        <f t="shared" si="1901"/>
        <v>-13.911945770215112</v>
      </c>
      <c r="AN723" s="35">
        <f t="shared" si="1901"/>
        <v>0</v>
      </c>
      <c r="AO723" s="35">
        <f t="shared" si="1901"/>
        <v>0</v>
      </c>
      <c r="AP723" s="35">
        <f t="shared" si="1901"/>
        <v>0</v>
      </c>
      <c r="AQ723" s="35">
        <f t="shared" si="1901"/>
        <v>0</v>
      </c>
      <c r="AR723" s="35">
        <f t="shared" si="1901"/>
        <v>-10.218579234972678</v>
      </c>
      <c r="AS723" s="1"/>
      <c r="AT723" s="1"/>
      <c r="AU723" s="1"/>
      <c r="AV723" s="1"/>
      <c r="AW723" s="36">
        <v>568</v>
      </c>
      <c r="AX723" s="36">
        <v>1075</v>
      </c>
      <c r="AY723" s="36">
        <v>0</v>
      </c>
      <c r="AZ723" s="36">
        <v>0</v>
      </c>
      <c r="BA723" s="36">
        <v>0</v>
      </c>
      <c r="BB723" s="36">
        <v>0</v>
      </c>
      <c r="BC723" s="1">
        <v>187</v>
      </c>
      <c r="BD723" s="1"/>
      <c r="BE723" s="35">
        <f t="shared" ref="BE723:BK723" si="1902">(AW723/SUM($AW723:$BC723))*100</f>
        <v>31.038251366120218</v>
      </c>
      <c r="BF723" s="35">
        <f t="shared" si="1902"/>
        <v>58.743169398907099</v>
      </c>
      <c r="BG723" s="35">
        <f t="shared" si="1902"/>
        <v>0</v>
      </c>
      <c r="BH723" s="35">
        <f t="shared" si="1902"/>
        <v>0</v>
      </c>
      <c r="BI723" s="35">
        <f t="shared" si="1902"/>
        <v>0</v>
      </c>
      <c r="BJ723" s="35">
        <f t="shared" si="1902"/>
        <v>0</v>
      </c>
      <c r="BK723" s="35">
        <f t="shared" si="1902"/>
        <v>10.218579234972678</v>
      </c>
      <c r="BL723" s="1"/>
    </row>
    <row r="724" spans="1:64" ht="13">
      <c r="A724" s="28" t="s">
        <v>405</v>
      </c>
      <c r="B724" s="62" t="str">
        <f>INDEX([1]Sheet2!$B:$B,MATCH(C724,[1]Sheet2!$A:$A,0))</f>
        <v>E05007484</v>
      </c>
      <c r="C724" s="28" t="s">
        <v>885</v>
      </c>
      <c r="D724" s="29"/>
      <c r="E724" s="55">
        <v>1</v>
      </c>
      <c r="F724" s="32"/>
      <c r="G724" s="31">
        <v>1</v>
      </c>
      <c r="H724" s="32"/>
      <c r="I724" s="32"/>
      <c r="J724" s="32"/>
      <c r="K724" s="32"/>
      <c r="L724" s="32"/>
      <c r="M724" s="10"/>
      <c r="N724" s="32"/>
      <c r="O724" s="31">
        <v>1</v>
      </c>
      <c r="P724" s="32"/>
      <c r="Q724" s="32"/>
      <c r="R724" s="32"/>
      <c r="S724" s="32"/>
      <c r="T724" s="32"/>
      <c r="U724" s="1"/>
      <c r="V724" s="28">
        <v>592</v>
      </c>
      <c r="W724" s="28">
        <v>685</v>
      </c>
      <c r="X724" s="34"/>
      <c r="Y724" s="34"/>
      <c r="Z724" s="28">
        <v>91</v>
      </c>
      <c r="AA724" s="34"/>
      <c r="AB724" s="34">
        <v>41</v>
      </c>
      <c r="AC724" s="1"/>
      <c r="AD724" s="35">
        <f t="shared" ref="AD724:AJ724" si="1903">(V724/SUM($V724:$AB724))*100</f>
        <v>42.015613910574878</v>
      </c>
      <c r="AE724" s="35">
        <f t="shared" si="1903"/>
        <v>48.616039744499645</v>
      </c>
      <c r="AF724" s="35">
        <f t="shared" si="1903"/>
        <v>0</v>
      </c>
      <c r="AG724" s="35">
        <f t="shared" si="1903"/>
        <v>0</v>
      </c>
      <c r="AH724" s="35">
        <f t="shared" si="1903"/>
        <v>6.4584811923349887</v>
      </c>
      <c r="AI724" s="35">
        <f t="shared" si="1903"/>
        <v>0</v>
      </c>
      <c r="AJ724" s="35">
        <f t="shared" si="1903"/>
        <v>2.9098651525904895</v>
      </c>
      <c r="AK724" s="1"/>
      <c r="AL724" s="35">
        <f t="shared" ref="AL724:AR724" si="1904">AD724-BE724</f>
        <v>21.768879512897083</v>
      </c>
      <c r="AM724" s="35">
        <f t="shared" si="1904"/>
        <v>0.57540113782329882</v>
      </c>
      <c r="AN724" s="35">
        <f t="shared" si="1904"/>
        <v>0</v>
      </c>
      <c r="AO724" s="35">
        <f t="shared" si="1904"/>
        <v>-28.955007256894049</v>
      </c>
      <c r="AP724" s="35">
        <f t="shared" si="1904"/>
        <v>6.4584811923349887</v>
      </c>
      <c r="AQ724" s="35">
        <f t="shared" si="1904"/>
        <v>0</v>
      </c>
      <c r="AR724" s="35">
        <f t="shared" si="1904"/>
        <v>0.15224541383867507</v>
      </c>
      <c r="AS724" s="1"/>
      <c r="AT724" s="1"/>
      <c r="AU724" s="1"/>
      <c r="AV724" s="1"/>
      <c r="AW724" s="36">
        <v>279</v>
      </c>
      <c r="AX724" s="36">
        <v>662</v>
      </c>
      <c r="AY724" s="36">
        <v>0</v>
      </c>
      <c r="AZ724" s="36">
        <v>399</v>
      </c>
      <c r="BA724" s="36">
        <v>0</v>
      </c>
      <c r="BB724" s="36">
        <v>0</v>
      </c>
      <c r="BC724" s="1">
        <v>38</v>
      </c>
      <c r="BD724" s="1"/>
      <c r="BE724" s="35">
        <f t="shared" ref="BE724:BK724" si="1905">(AW724/SUM($AW724:$BC724))*100</f>
        <v>20.246734397677795</v>
      </c>
      <c r="BF724" s="35">
        <f t="shared" si="1905"/>
        <v>48.040638606676346</v>
      </c>
      <c r="BG724" s="35">
        <f t="shared" si="1905"/>
        <v>0</v>
      </c>
      <c r="BH724" s="35">
        <f t="shared" si="1905"/>
        <v>28.955007256894049</v>
      </c>
      <c r="BI724" s="35">
        <f t="shared" si="1905"/>
        <v>0</v>
      </c>
      <c r="BJ724" s="35">
        <f t="shared" si="1905"/>
        <v>0</v>
      </c>
      <c r="BK724" s="35">
        <f t="shared" si="1905"/>
        <v>2.7576197387518144</v>
      </c>
      <c r="BL724" s="1"/>
    </row>
    <row r="725" spans="1:64" ht="13">
      <c r="A725" s="28" t="s">
        <v>405</v>
      </c>
      <c r="B725" s="62" t="str">
        <f>INDEX([1]Sheet2!$B:$B,MATCH(C725,[1]Sheet2!$A:$A,0))</f>
        <v>E05007485</v>
      </c>
      <c r="C725" s="28" t="s">
        <v>886</v>
      </c>
      <c r="D725" s="29"/>
      <c r="E725" s="55">
        <v>1</v>
      </c>
      <c r="F725" s="31">
        <v>1</v>
      </c>
      <c r="G725" s="32"/>
      <c r="H725" s="32"/>
      <c r="I725" s="32"/>
      <c r="J725" s="32"/>
      <c r="K725" s="32"/>
      <c r="L725" s="32"/>
      <c r="M725" s="10"/>
      <c r="N725" s="32"/>
      <c r="O725" s="31">
        <v>1</v>
      </c>
      <c r="P725" s="32"/>
      <c r="Q725" s="32"/>
      <c r="R725" s="32"/>
      <c r="S725" s="32"/>
      <c r="T725" s="32"/>
      <c r="U725" s="1"/>
      <c r="V725" s="28">
        <v>906</v>
      </c>
      <c r="W725" s="28">
        <v>836</v>
      </c>
      <c r="X725" s="34"/>
      <c r="Y725" s="34"/>
      <c r="Z725" s="34"/>
      <c r="AA725" s="34"/>
      <c r="AB725" s="34">
        <v>0</v>
      </c>
      <c r="AC725" s="1"/>
      <c r="AD725" s="35">
        <f t="shared" ref="AD725:AJ725" si="1906">(V725/SUM($V725:$AB725))*100</f>
        <v>52.009184845005741</v>
      </c>
      <c r="AE725" s="35">
        <f t="shared" si="1906"/>
        <v>47.990815154994259</v>
      </c>
      <c r="AF725" s="35">
        <f t="shared" si="1906"/>
        <v>0</v>
      </c>
      <c r="AG725" s="35">
        <f t="shared" si="1906"/>
        <v>0</v>
      </c>
      <c r="AH725" s="35">
        <f t="shared" si="1906"/>
        <v>0</v>
      </c>
      <c r="AI725" s="35">
        <f t="shared" si="1906"/>
        <v>0</v>
      </c>
      <c r="AJ725" s="35">
        <f t="shared" si="1906"/>
        <v>0</v>
      </c>
      <c r="AK725" s="1"/>
      <c r="AL725" s="35">
        <f t="shared" ref="AL725:AR725" si="1907">AD725-BE725</f>
        <v>22.987625972700599</v>
      </c>
      <c r="AM725" s="35">
        <f t="shared" si="1907"/>
        <v>-22.987625972700606</v>
      </c>
      <c r="AN725" s="35">
        <f t="shared" si="1907"/>
        <v>0</v>
      </c>
      <c r="AO725" s="35">
        <f t="shared" si="1907"/>
        <v>0</v>
      </c>
      <c r="AP725" s="35">
        <f t="shared" si="1907"/>
        <v>0</v>
      </c>
      <c r="AQ725" s="35">
        <f t="shared" si="1907"/>
        <v>0</v>
      </c>
      <c r="AR725" s="35">
        <f t="shared" si="1907"/>
        <v>0</v>
      </c>
      <c r="AS725" s="1"/>
      <c r="AT725" s="1"/>
      <c r="AU725" s="1"/>
      <c r="AV725" s="1"/>
      <c r="AW725" s="36">
        <v>525</v>
      </c>
      <c r="AX725" s="36">
        <v>1284</v>
      </c>
      <c r="AY725" s="36">
        <v>0</v>
      </c>
      <c r="AZ725" s="36">
        <v>0</v>
      </c>
      <c r="BA725" s="36">
        <v>0</v>
      </c>
      <c r="BB725" s="36">
        <v>0</v>
      </c>
      <c r="BC725" s="1">
        <v>0</v>
      </c>
      <c r="BD725" s="1"/>
      <c r="BE725" s="35">
        <f t="shared" ref="BE725:BK725" si="1908">(AW725/SUM($AW725:$BC725))*100</f>
        <v>29.021558872305143</v>
      </c>
      <c r="BF725" s="35">
        <f t="shared" si="1908"/>
        <v>70.978441127694865</v>
      </c>
      <c r="BG725" s="35">
        <f t="shared" si="1908"/>
        <v>0</v>
      </c>
      <c r="BH725" s="35">
        <f t="shared" si="1908"/>
        <v>0</v>
      </c>
      <c r="BI725" s="35">
        <f t="shared" si="1908"/>
        <v>0</v>
      </c>
      <c r="BJ725" s="35">
        <f t="shared" si="1908"/>
        <v>0</v>
      </c>
      <c r="BK725" s="35">
        <f t="shared" si="1908"/>
        <v>0</v>
      </c>
      <c r="BL725" s="1"/>
    </row>
    <row r="726" spans="1:64" ht="13">
      <c r="A726" s="28" t="s">
        <v>405</v>
      </c>
      <c r="B726" s="62" t="str">
        <f>INDEX([1]Sheet2!$B:$B,MATCH(C726,[1]Sheet2!$A:$A,0))</f>
        <v>E06000039</v>
      </c>
      <c r="C726" s="28" t="s">
        <v>428</v>
      </c>
      <c r="D726" s="29"/>
      <c r="E726" s="55">
        <v>1</v>
      </c>
      <c r="F726" s="31">
        <v>1</v>
      </c>
      <c r="G726" s="32"/>
      <c r="H726" s="32"/>
      <c r="I726" s="32"/>
      <c r="J726" s="32"/>
      <c r="K726" s="32"/>
      <c r="L726" s="32"/>
      <c r="M726" s="10"/>
      <c r="N726" s="32"/>
      <c r="O726" s="31">
        <v>1</v>
      </c>
      <c r="P726" s="32"/>
      <c r="Q726" s="32"/>
      <c r="R726" s="32"/>
      <c r="S726" s="32"/>
      <c r="T726" s="32"/>
      <c r="U726" s="1"/>
      <c r="V726" s="28">
        <v>1232</v>
      </c>
      <c r="W726" s="28">
        <v>612</v>
      </c>
      <c r="X726" s="34"/>
      <c r="Y726" s="34"/>
      <c r="Z726" s="34"/>
      <c r="AA726" s="34"/>
      <c r="AB726" s="34">
        <v>0</v>
      </c>
      <c r="AC726" s="1"/>
      <c r="AD726" s="35">
        <f t="shared" ref="AD726:AJ726" si="1909">(V726/SUM($V726:$AB726))*100</f>
        <v>66.811279826464215</v>
      </c>
      <c r="AE726" s="35">
        <f t="shared" si="1909"/>
        <v>33.188720173535792</v>
      </c>
      <c r="AF726" s="35">
        <f t="shared" si="1909"/>
        <v>0</v>
      </c>
      <c r="AG726" s="35">
        <f t="shared" si="1909"/>
        <v>0</v>
      </c>
      <c r="AH726" s="35">
        <f t="shared" si="1909"/>
        <v>0</v>
      </c>
      <c r="AI726" s="35">
        <f t="shared" si="1909"/>
        <v>0</v>
      </c>
      <c r="AJ726" s="35">
        <f t="shared" si="1909"/>
        <v>0</v>
      </c>
      <c r="AK726" s="1"/>
      <c r="AL726" s="35">
        <f t="shared" ref="AL726:AR726" si="1910">AD726-BE726</f>
        <v>25.401358155445934</v>
      </c>
      <c r="AM726" s="35">
        <f t="shared" si="1910"/>
        <v>-25.401358155445926</v>
      </c>
      <c r="AN726" s="35">
        <f t="shared" si="1910"/>
        <v>0</v>
      </c>
      <c r="AO726" s="35">
        <f t="shared" si="1910"/>
        <v>0</v>
      </c>
      <c r="AP726" s="35">
        <f t="shared" si="1910"/>
        <v>0</v>
      </c>
      <c r="AQ726" s="35">
        <f t="shared" si="1910"/>
        <v>0</v>
      </c>
      <c r="AR726" s="35">
        <f t="shared" si="1910"/>
        <v>0</v>
      </c>
      <c r="AS726" s="1"/>
      <c r="AT726" s="1"/>
      <c r="AU726" s="1"/>
      <c r="AV726" s="1"/>
      <c r="AW726" s="36">
        <v>793</v>
      </c>
      <c r="AX726" s="36">
        <v>1122</v>
      </c>
      <c r="AY726" s="36">
        <v>0</v>
      </c>
      <c r="AZ726" s="36">
        <v>0</v>
      </c>
      <c r="BA726" s="36">
        <v>0</v>
      </c>
      <c r="BB726" s="36">
        <v>0</v>
      </c>
      <c r="BC726" s="1">
        <v>0</v>
      </c>
      <c r="BD726" s="1"/>
      <c r="BE726" s="35">
        <f t="shared" ref="BE726:BK726" si="1911">(AW726/SUM($AW726:$BC726))*100</f>
        <v>41.409921671018282</v>
      </c>
      <c r="BF726" s="35">
        <f t="shared" si="1911"/>
        <v>58.590078328981718</v>
      </c>
      <c r="BG726" s="35">
        <f t="shared" si="1911"/>
        <v>0</v>
      </c>
      <c r="BH726" s="35">
        <f t="shared" si="1911"/>
        <v>0</v>
      </c>
      <c r="BI726" s="35">
        <f t="shared" si="1911"/>
        <v>0</v>
      </c>
      <c r="BJ726" s="35">
        <f t="shared" si="1911"/>
        <v>0</v>
      </c>
      <c r="BK726" s="35">
        <f t="shared" si="1911"/>
        <v>0</v>
      </c>
      <c r="BL726" s="1"/>
    </row>
    <row r="727" spans="1:64" ht="13">
      <c r="A727" s="28" t="s">
        <v>405</v>
      </c>
      <c r="B727" s="62" t="str">
        <f>INDEX([1]Sheet2!$B:$B,MATCH(C727,[1]Sheet2!$A:$A,0))</f>
        <v>E05007486</v>
      </c>
      <c r="C727" s="28" t="s">
        <v>34</v>
      </c>
      <c r="D727" s="29"/>
      <c r="E727" s="55">
        <v>1</v>
      </c>
      <c r="F727" s="31">
        <v>1</v>
      </c>
      <c r="G727" s="32"/>
      <c r="H727" s="32"/>
      <c r="I727" s="32"/>
      <c r="J727" s="32"/>
      <c r="K727" s="32"/>
      <c r="L727" s="32"/>
      <c r="M727" s="10"/>
      <c r="N727" s="31">
        <v>1</v>
      </c>
      <c r="O727" s="32"/>
      <c r="P727" s="32"/>
      <c r="Q727" s="32"/>
      <c r="R727" s="32"/>
      <c r="S727" s="32"/>
      <c r="T727" s="32"/>
      <c r="U727" s="1"/>
      <c r="V727" s="28">
        <v>1392</v>
      </c>
      <c r="W727" s="28">
        <v>282</v>
      </c>
      <c r="X727" s="34"/>
      <c r="Y727" s="34"/>
      <c r="Z727" s="28">
        <v>974</v>
      </c>
      <c r="AA727" s="34"/>
      <c r="AB727" s="34">
        <v>0</v>
      </c>
      <c r="AC727" s="1"/>
      <c r="AD727" s="35">
        <f t="shared" ref="AD727:AJ727" si="1912">(V727/SUM($V727:$AB727))*100</f>
        <v>52.567975830815705</v>
      </c>
      <c r="AE727" s="35">
        <f t="shared" si="1912"/>
        <v>10.649546827794563</v>
      </c>
      <c r="AF727" s="35">
        <f t="shared" si="1912"/>
        <v>0</v>
      </c>
      <c r="AG727" s="35">
        <f t="shared" si="1912"/>
        <v>0</v>
      </c>
      <c r="AH727" s="35">
        <f t="shared" si="1912"/>
        <v>36.782477341389729</v>
      </c>
      <c r="AI727" s="35">
        <f t="shared" si="1912"/>
        <v>0</v>
      </c>
      <c r="AJ727" s="35">
        <f t="shared" si="1912"/>
        <v>0</v>
      </c>
      <c r="AK727" s="1"/>
      <c r="AL727" s="35">
        <f t="shared" ref="AL727:AR727" si="1913">AD727-BE727</f>
        <v>8.8893103347665345</v>
      </c>
      <c r="AM727" s="35">
        <f t="shared" si="1913"/>
        <v>-4.012437368869179</v>
      </c>
      <c r="AN727" s="35">
        <f t="shared" si="1913"/>
        <v>0</v>
      </c>
      <c r="AO727" s="35">
        <f t="shared" si="1913"/>
        <v>-15.232660228270412</v>
      </c>
      <c r="AP727" s="35">
        <f t="shared" si="1913"/>
        <v>10.355787262373049</v>
      </c>
      <c r="AQ727" s="35">
        <f t="shared" si="1913"/>
        <v>0</v>
      </c>
      <c r="AR727" s="35">
        <f t="shared" si="1913"/>
        <v>0</v>
      </c>
      <c r="AS727" s="1"/>
      <c r="AT727" s="1"/>
      <c r="AU727" s="1"/>
      <c r="AV727" s="1"/>
      <c r="AW727" s="36">
        <v>995</v>
      </c>
      <c r="AX727" s="36">
        <v>334</v>
      </c>
      <c r="AY727" s="36">
        <v>0</v>
      </c>
      <c r="AZ727" s="36">
        <v>347</v>
      </c>
      <c r="BA727" s="36">
        <v>602</v>
      </c>
      <c r="BB727" s="36">
        <v>0</v>
      </c>
      <c r="BC727" s="1">
        <v>0</v>
      </c>
      <c r="BD727" s="1"/>
      <c r="BE727" s="35">
        <f t="shared" ref="BE727:BK727" si="1914">(AW727/SUM($AW727:$BC727))*100</f>
        <v>43.67866549604917</v>
      </c>
      <c r="BF727" s="35">
        <f t="shared" si="1914"/>
        <v>14.661984196663742</v>
      </c>
      <c r="BG727" s="35">
        <f t="shared" si="1914"/>
        <v>0</v>
      </c>
      <c r="BH727" s="35">
        <f t="shared" si="1914"/>
        <v>15.232660228270412</v>
      </c>
      <c r="BI727" s="35">
        <f t="shared" si="1914"/>
        <v>26.42669007901668</v>
      </c>
      <c r="BJ727" s="35">
        <f t="shared" si="1914"/>
        <v>0</v>
      </c>
      <c r="BK727" s="35">
        <f t="shared" si="1914"/>
        <v>0</v>
      </c>
      <c r="BL727" s="1"/>
    </row>
    <row r="728" spans="1:64" ht="13">
      <c r="A728" s="28" t="s">
        <v>405</v>
      </c>
      <c r="B728" s="62" t="str">
        <f>INDEX([1]Sheet2!$B:$B,MATCH(C728,[1]Sheet2!$A:$A,0))</f>
        <v>E05007488</v>
      </c>
      <c r="C728" s="28" t="s">
        <v>887</v>
      </c>
      <c r="D728" s="29"/>
      <c r="E728" s="55">
        <v>1</v>
      </c>
      <c r="F728" s="31">
        <v>1</v>
      </c>
      <c r="G728" s="32"/>
      <c r="H728" s="32"/>
      <c r="I728" s="32"/>
      <c r="J728" s="32"/>
      <c r="K728" s="32"/>
      <c r="L728" s="32"/>
      <c r="M728" s="10"/>
      <c r="N728" s="32"/>
      <c r="O728" s="32"/>
      <c r="P728" s="32"/>
      <c r="Q728" s="32"/>
      <c r="R728" s="31">
        <v>1</v>
      </c>
      <c r="S728" s="32"/>
      <c r="T728" s="32"/>
      <c r="U728" s="1"/>
      <c r="V728" s="28">
        <v>1209</v>
      </c>
      <c r="W728" s="28">
        <v>400</v>
      </c>
      <c r="X728" s="34"/>
      <c r="Y728" s="34"/>
      <c r="Z728" s="28">
        <v>1126</v>
      </c>
      <c r="AA728" s="34"/>
      <c r="AB728" s="34">
        <v>0</v>
      </c>
      <c r="AC728" s="1"/>
      <c r="AD728" s="35">
        <f t="shared" ref="AD728:AJ728" si="1915">(V728/SUM($V728:$AB728))*100</f>
        <v>44.204753199268737</v>
      </c>
      <c r="AE728" s="35">
        <f t="shared" si="1915"/>
        <v>14.625228519195613</v>
      </c>
      <c r="AF728" s="35">
        <f t="shared" si="1915"/>
        <v>0</v>
      </c>
      <c r="AG728" s="35">
        <f t="shared" si="1915"/>
        <v>0</v>
      </c>
      <c r="AH728" s="35">
        <f t="shared" si="1915"/>
        <v>41.170018281535647</v>
      </c>
      <c r="AI728" s="35">
        <f t="shared" si="1915"/>
        <v>0</v>
      </c>
      <c r="AJ728" s="35">
        <f t="shared" si="1915"/>
        <v>0</v>
      </c>
      <c r="AK728" s="1"/>
      <c r="AL728" s="35">
        <f t="shared" ref="AL728:AR728" si="1916">AD728-BE728</f>
        <v>12.758212318765594</v>
      </c>
      <c r="AM728" s="35">
        <f t="shared" si="1916"/>
        <v>2.1645366952962419</v>
      </c>
      <c r="AN728" s="35">
        <f t="shared" si="1916"/>
        <v>0</v>
      </c>
      <c r="AO728" s="35">
        <f t="shared" si="1916"/>
        <v>-16.981132075471699</v>
      </c>
      <c r="AP728" s="35">
        <f t="shared" si="1916"/>
        <v>2.5693893507180405</v>
      </c>
      <c r="AQ728" s="35">
        <f t="shared" si="1916"/>
        <v>0</v>
      </c>
      <c r="AR728" s="35">
        <f t="shared" si="1916"/>
        <v>-0.51100628930817604</v>
      </c>
      <c r="AS728" s="1"/>
      <c r="AT728" s="1"/>
      <c r="AU728" s="1"/>
      <c r="AV728" s="1"/>
      <c r="AW728" s="36">
        <v>800</v>
      </c>
      <c r="AX728" s="36">
        <v>317</v>
      </c>
      <c r="AY728" s="36">
        <v>0</v>
      </c>
      <c r="AZ728" s="36">
        <v>432</v>
      </c>
      <c r="BA728" s="36">
        <v>982</v>
      </c>
      <c r="BB728" s="36">
        <v>0</v>
      </c>
      <c r="BC728" s="1">
        <v>13</v>
      </c>
      <c r="BD728" s="1"/>
      <c r="BE728" s="35">
        <f t="shared" ref="BE728:BK728" si="1917">(AW728/SUM($AW728:$BC728))*100</f>
        <v>31.446540880503143</v>
      </c>
      <c r="BF728" s="35">
        <f t="shared" si="1917"/>
        <v>12.460691823899371</v>
      </c>
      <c r="BG728" s="35">
        <f t="shared" si="1917"/>
        <v>0</v>
      </c>
      <c r="BH728" s="35">
        <f t="shared" si="1917"/>
        <v>16.981132075471699</v>
      </c>
      <c r="BI728" s="35">
        <f t="shared" si="1917"/>
        <v>38.600628930817606</v>
      </c>
      <c r="BJ728" s="35">
        <f t="shared" si="1917"/>
        <v>0</v>
      </c>
      <c r="BK728" s="35">
        <f t="shared" si="1917"/>
        <v>0.51100628930817604</v>
      </c>
      <c r="BL728" s="1"/>
    </row>
    <row r="729" spans="1:64" ht="13">
      <c r="A729" s="28" t="s">
        <v>405</v>
      </c>
      <c r="B729" s="62" t="str">
        <f>INDEX([1]Sheet2!$B:$B,MATCH(C729,[1]Sheet2!$A:$A,0))</f>
        <v>E05007489</v>
      </c>
      <c r="C729" s="28" t="s">
        <v>888</v>
      </c>
      <c r="D729" s="29"/>
      <c r="E729" s="55">
        <v>1</v>
      </c>
      <c r="F729" s="32"/>
      <c r="G729" s="31">
        <v>1</v>
      </c>
      <c r="H729" s="32"/>
      <c r="I729" s="32"/>
      <c r="J729" s="32"/>
      <c r="K729" s="32"/>
      <c r="L729" s="32"/>
      <c r="M729" s="10"/>
      <c r="N729" s="32"/>
      <c r="O729" s="31">
        <v>1</v>
      </c>
      <c r="P729" s="32"/>
      <c r="Q729" s="32"/>
      <c r="R729" s="32"/>
      <c r="S729" s="32"/>
      <c r="T729" s="32"/>
      <c r="U729" s="1"/>
      <c r="V729" s="28">
        <v>435</v>
      </c>
      <c r="W729" s="28">
        <v>872</v>
      </c>
      <c r="X729" s="34"/>
      <c r="Y729" s="34"/>
      <c r="Z729" s="28">
        <v>67</v>
      </c>
      <c r="AA729" s="28">
        <v>206</v>
      </c>
      <c r="AB729" s="34">
        <v>26</v>
      </c>
      <c r="AC729" s="1"/>
      <c r="AD729" s="35">
        <f t="shared" ref="AD729:AJ729" si="1918">(V729/SUM($V729:$AB729))*100</f>
        <v>27.085927770859275</v>
      </c>
      <c r="AE729" s="35">
        <f t="shared" si="1918"/>
        <v>54.296388542963882</v>
      </c>
      <c r="AF729" s="35">
        <f t="shared" si="1918"/>
        <v>0</v>
      </c>
      <c r="AG729" s="35">
        <f t="shared" si="1918"/>
        <v>0</v>
      </c>
      <c r="AH729" s="35">
        <f t="shared" si="1918"/>
        <v>4.1718555417185552</v>
      </c>
      <c r="AI729" s="35">
        <f t="shared" si="1918"/>
        <v>12.826899128268993</v>
      </c>
      <c r="AJ729" s="35">
        <f t="shared" si="1918"/>
        <v>1.61892901618929</v>
      </c>
      <c r="AK729" s="1"/>
      <c r="AL729" s="35">
        <f t="shared" ref="AL729:AR729" si="1919">AD729-BE729</f>
        <v>10.694490461990775</v>
      </c>
      <c r="AM729" s="35">
        <f t="shared" si="1919"/>
        <v>0.22911025550210695</v>
      </c>
      <c r="AN729" s="35">
        <f t="shared" si="1919"/>
        <v>0</v>
      </c>
      <c r="AO729" s="35">
        <f t="shared" si="1919"/>
        <v>-21.651376146788991</v>
      </c>
      <c r="AP729" s="35">
        <f t="shared" si="1919"/>
        <v>-0.23181418305208723</v>
      </c>
      <c r="AQ729" s="35">
        <f t="shared" si="1919"/>
        <v>11.114360901969299</v>
      </c>
      <c r="AR729" s="35">
        <f t="shared" si="1919"/>
        <v>-0.15477128962110753</v>
      </c>
      <c r="AS729" s="1"/>
      <c r="AT729" s="1"/>
      <c r="AU729" s="1"/>
      <c r="AV729" s="1"/>
      <c r="AW729" s="36">
        <v>268</v>
      </c>
      <c r="AX729" s="36">
        <v>884</v>
      </c>
      <c r="AY729" s="36">
        <v>0</v>
      </c>
      <c r="AZ729" s="36">
        <v>354</v>
      </c>
      <c r="BA729" s="36">
        <v>72</v>
      </c>
      <c r="BB729" s="36">
        <v>28</v>
      </c>
      <c r="BC729" s="1">
        <v>29</v>
      </c>
      <c r="BD729" s="1"/>
      <c r="BE729" s="35">
        <f t="shared" ref="BE729:BK729" si="1920">(AW729/SUM($AW729:$BC729))*100</f>
        <v>16.3914373088685</v>
      </c>
      <c r="BF729" s="35">
        <f t="shared" si="1920"/>
        <v>54.067278287461775</v>
      </c>
      <c r="BG729" s="35">
        <f t="shared" si="1920"/>
        <v>0</v>
      </c>
      <c r="BH729" s="35">
        <f t="shared" si="1920"/>
        <v>21.651376146788991</v>
      </c>
      <c r="BI729" s="35">
        <f t="shared" si="1920"/>
        <v>4.4036697247706424</v>
      </c>
      <c r="BJ729" s="35">
        <f t="shared" si="1920"/>
        <v>1.7125382262996942</v>
      </c>
      <c r="BK729" s="35">
        <f t="shared" si="1920"/>
        <v>1.7737003058103975</v>
      </c>
      <c r="BL729" s="1"/>
    </row>
    <row r="730" spans="1:64" ht="13">
      <c r="A730" s="28" t="s">
        <v>405</v>
      </c>
      <c r="B730" s="62" t="str">
        <f>INDEX([1]Sheet2!$B:$B,MATCH(C730,[1]Sheet2!$A:$A,0))</f>
        <v>E05007490</v>
      </c>
      <c r="C730" s="28" t="s">
        <v>889</v>
      </c>
      <c r="D730" s="29"/>
      <c r="E730" s="55">
        <v>1</v>
      </c>
      <c r="F730" s="31">
        <v>1</v>
      </c>
      <c r="G730" s="32"/>
      <c r="H730" s="32"/>
      <c r="I730" s="32"/>
      <c r="J730" s="32"/>
      <c r="K730" s="32"/>
      <c r="L730" s="32"/>
      <c r="M730" s="10"/>
      <c r="N730" s="31">
        <v>1</v>
      </c>
      <c r="O730" s="32"/>
      <c r="P730" s="32"/>
      <c r="Q730" s="32"/>
      <c r="R730" s="32"/>
      <c r="S730" s="32"/>
      <c r="T730" s="32"/>
      <c r="U730" s="1"/>
      <c r="V730" s="28">
        <v>2055</v>
      </c>
      <c r="W730" s="28">
        <v>494</v>
      </c>
      <c r="X730" s="34"/>
      <c r="Y730" s="34"/>
      <c r="Z730" s="34"/>
      <c r="AA730" s="34"/>
      <c r="AB730" s="34">
        <v>0</v>
      </c>
      <c r="AC730" s="1"/>
      <c r="AD730" s="35">
        <f t="shared" ref="AD730:AJ730" si="1921">(V730/SUM($V730:$AB730))*100</f>
        <v>80.619850921930166</v>
      </c>
      <c r="AE730" s="35">
        <f t="shared" si="1921"/>
        <v>19.380149078069831</v>
      </c>
      <c r="AF730" s="35">
        <f t="shared" si="1921"/>
        <v>0</v>
      </c>
      <c r="AG730" s="35">
        <f t="shared" si="1921"/>
        <v>0</v>
      </c>
      <c r="AH730" s="35">
        <f t="shared" si="1921"/>
        <v>0</v>
      </c>
      <c r="AI730" s="35">
        <f t="shared" si="1921"/>
        <v>0</v>
      </c>
      <c r="AJ730" s="35">
        <f t="shared" si="1921"/>
        <v>0</v>
      </c>
      <c r="AK730" s="1"/>
      <c r="AL730" s="35">
        <f t="shared" ref="AL730:AR730" si="1922">AD730-BE730</f>
        <v>27.328184255263494</v>
      </c>
      <c r="AM730" s="35">
        <f t="shared" si="1922"/>
        <v>-1.536517588596837</v>
      </c>
      <c r="AN730" s="35">
        <f t="shared" si="1922"/>
        <v>0</v>
      </c>
      <c r="AO730" s="35">
        <f t="shared" si="1922"/>
        <v>-25.791666666666668</v>
      </c>
      <c r="AP730" s="35">
        <f t="shared" si="1922"/>
        <v>0</v>
      </c>
      <c r="AQ730" s="35">
        <f t="shared" si="1922"/>
        <v>0</v>
      </c>
      <c r="AR730" s="35">
        <f t="shared" si="1922"/>
        <v>0</v>
      </c>
      <c r="AS730" s="1"/>
      <c r="AT730" s="1"/>
      <c r="AU730" s="1"/>
      <c r="AV730" s="1"/>
      <c r="AW730" s="36">
        <v>1279</v>
      </c>
      <c r="AX730" s="36">
        <v>502</v>
      </c>
      <c r="AY730" s="36">
        <v>0</v>
      </c>
      <c r="AZ730" s="36">
        <v>619</v>
      </c>
      <c r="BA730" s="36">
        <v>0</v>
      </c>
      <c r="BB730" s="36">
        <v>0</v>
      </c>
      <c r="BC730" s="1">
        <v>0</v>
      </c>
      <c r="BD730" s="1"/>
      <c r="BE730" s="35">
        <f t="shared" ref="BE730:BK730" si="1923">(AW730/SUM($AW730:$BC730))*100</f>
        <v>53.291666666666671</v>
      </c>
      <c r="BF730" s="35">
        <f t="shared" si="1923"/>
        <v>20.916666666666668</v>
      </c>
      <c r="BG730" s="35">
        <f t="shared" si="1923"/>
        <v>0</v>
      </c>
      <c r="BH730" s="35">
        <f t="shared" si="1923"/>
        <v>25.791666666666668</v>
      </c>
      <c r="BI730" s="35">
        <f t="shared" si="1923"/>
        <v>0</v>
      </c>
      <c r="BJ730" s="35">
        <f t="shared" si="1923"/>
        <v>0</v>
      </c>
      <c r="BK730" s="35">
        <f t="shared" si="1923"/>
        <v>0</v>
      </c>
      <c r="BL730" s="1"/>
    </row>
    <row r="731" spans="1:64" ht="13">
      <c r="A731" s="28" t="s">
        <v>406</v>
      </c>
      <c r="B731" s="62" t="str">
        <f>INDEX([1]Sheet2!$B:$B,MATCH(C731,[1]Sheet2!$A:$A,0))</f>
        <v>E05000266</v>
      </c>
      <c r="C731" s="28" t="s">
        <v>642</v>
      </c>
      <c r="D731" s="29"/>
      <c r="E731" s="55">
        <v>1</v>
      </c>
      <c r="F731" s="32"/>
      <c r="G731" s="31">
        <v>1</v>
      </c>
      <c r="H731" s="32"/>
      <c r="I731" s="32"/>
      <c r="J731" s="32"/>
      <c r="K731" s="32"/>
      <c r="L731" s="32"/>
      <c r="M731" s="10"/>
      <c r="N731" s="32"/>
      <c r="O731" s="31">
        <v>1</v>
      </c>
      <c r="P731" s="32"/>
      <c r="Q731" s="32"/>
      <c r="R731" s="32"/>
      <c r="S731" s="32"/>
      <c r="T731" s="32"/>
      <c r="U731" s="1"/>
      <c r="V731" s="28">
        <v>322</v>
      </c>
      <c r="W731" s="28">
        <v>1455</v>
      </c>
      <c r="X731" s="28">
        <v>812</v>
      </c>
      <c r="Y731" s="34"/>
      <c r="Z731" s="28">
        <v>132</v>
      </c>
      <c r="AA731" s="34"/>
      <c r="AB731" s="34">
        <v>0</v>
      </c>
      <c r="AC731" s="1"/>
      <c r="AD731" s="35">
        <f t="shared" ref="AD731:AJ731" si="1924">(V731/SUM($V731:$AB731))*100</f>
        <v>11.83388460124954</v>
      </c>
      <c r="AE731" s="35">
        <f t="shared" si="1924"/>
        <v>53.472987872105847</v>
      </c>
      <c r="AF731" s="35">
        <f t="shared" si="1924"/>
        <v>29.84196986402058</v>
      </c>
      <c r="AG731" s="35">
        <f t="shared" si="1924"/>
        <v>0</v>
      </c>
      <c r="AH731" s="35">
        <f t="shared" si="1924"/>
        <v>4.8511576626240354</v>
      </c>
      <c r="AI731" s="35">
        <f t="shared" si="1924"/>
        <v>0</v>
      </c>
      <c r="AJ731" s="35">
        <f t="shared" si="1924"/>
        <v>0</v>
      </c>
      <c r="AK731" s="1"/>
      <c r="AL731" s="35">
        <f t="shared" ref="AL731:AR731" si="1925">AD731-BE731</f>
        <v>7.8762874281046642</v>
      </c>
      <c r="AM731" s="35">
        <f t="shared" si="1925"/>
        <v>4.5683942325298759</v>
      </c>
      <c r="AN731" s="35">
        <f t="shared" si="1925"/>
        <v>9.2765988392855974</v>
      </c>
      <c r="AO731" s="35">
        <f t="shared" si="1925"/>
        <v>-23.710247349823319</v>
      </c>
      <c r="AP731" s="35">
        <f t="shared" si="1925"/>
        <v>4.8511576626240354</v>
      </c>
      <c r="AQ731" s="35">
        <f t="shared" si="1925"/>
        <v>-2.862190812720848</v>
      </c>
      <c r="AR731" s="35">
        <f t="shared" si="1925"/>
        <v>0</v>
      </c>
      <c r="AS731" s="1"/>
      <c r="AT731" s="1"/>
      <c r="AU731" s="1"/>
      <c r="AV731" s="1"/>
      <c r="AW731" s="36">
        <v>112</v>
      </c>
      <c r="AX731" s="36">
        <v>1384</v>
      </c>
      <c r="AY731" s="36">
        <v>582</v>
      </c>
      <c r="AZ731" s="36">
        <v>671</v>
      </c>
      <c r="BA731" s="36">
        <v>0</v>
      </c>
      <c r="BB731" s="36">
        <v>81</v>
      </c>
      <c r="BC731" s="1">
        <v>0</v>
      </c>
      <c r="BD731" s="1"/>
      <c r="BE731" s="35">
        <f t="shared" ref="BE731:BK731" si="1926">(AW731/SUM($AW731:$BC731))*100</f>
        <v>3.9575971731448765</v>
      </c>
      <c r="BF731" s="35">
        <f t="shared" si="1926"/>
        <v>48.904593639575971</v>
      </c>
      <c r="BG731" s="35">
        <f t="shared" si="1926"/>
        <v>20.565371024734983</v>
      </c>
      <c r="BH731" s="35">
        <f t="shared" si="1926"/>
        <v>23.710247349823319</v>
      </c>
      <c r="BI731" s="35">
        <f t="shared" si="1926"/>
        <v>0</v>
      </c>
      <c r="BJ731" s="35">
        <f t="shared" si="1926"/>
        <v>2.862190812720848</v>
      </c>
      <c r="BK731" s="35">
        <f t="shared" si="1926"/>
        <v>0</v>
      </c>
      <c r="BL731" s="1"/>
    </row>
    <row r="732" spans="1:64" ht="13">
      <c r="A732" s="28" t="s">
        <v>406</v>
      </c>
      <c r="B732" s="62" t="str">
        <f>INDEX([1]Sheet2!$B:$B,MATCH(C732,[1]Sheet2!$A:$A,0))</f>
        <v>E05000720</v>
      </c>
      <c r="C732" s="28" t="s">
        <v>890</v>
      </c>
      <c r="D732" s="29"/>
      <c r="E732" s="55">
        <v>2</v>
      </c>
      <c r="F732" s="32"/>
      <c r="G732" s="31">
        <v>2</v>
      </c>
      <c r="H732" s="32"/>
      <c r="I732" s="32"/>
      <c r="J732" s="32"/>
      <c r="K732" s="32"/>
      <c r="L732" s="32"/>
      <c r="M732" s="10"/>
      <c r="N732" s="32"/>
      <c r="O732" s="31">
        <v>2</v>
      </c>
      <c r="P732" s="32"/>
      <c r="Q732" s="32"/>
      <c r="R732" s="32"/>
      <c r="S732" s="32"/>
      <c r="T732" s="32"/>
      <c r="U732" s="1"/>
      <c r="V732" s="28">
        <v>488</v>
      </c>
      <c r="W732" s="28">
        <v>1650</v>
      </c>
      <c r="X732" s="28">
        <v>262</v>
      </c>
      <c r="Y732" s="34"/>
      <c r="Z732" s="28">
        <v>243</v>
      </c>
      <c r="AA732" s="34"/>
      <c r="AB732" s="34">
        <v>0</v>
      </c>
      <c r="AC732" s="1"/>
      <c r="AD732" s="35">
        <f t="shared" ref="AD732:AJ732" si="1927">(V732/SUM($V732:$AB732))*100</f>
        <v>18.463866818009837</v>
      </c>
      <c r="AE732" s="35">
        <f t="shared" si="1927"/>
        <v>62.42905788876277</v>
      </c>
      <c r="AF732" s="35">
        <f t="shared" si="1927"/>
        <v>9.9129776768823312</v>
      </c>
      <c r="AG732" s="35">
        <f t="shared" si="1927"/>
        <v>0</v>
      </c>
      <c r="AH732" s="35">
        <f t="shared" si="1927"/>
        <v>9.1940976163450614</v>
      </c>
      <c r="AI732" s="35">
        <f t="shared" si="1927"/>
        <v>0</v>
      </c>
      <c r="AJ732" s="35">
        <f t="shared" si="1927"/>
        <v>0</v>
      </c>
      <c r="AK732" s="1"/>
      <c r="AL732" s="35">
        <f t="shared" ref="AL732:AR732" si="1928">AD732-BE732</f>
        <v>-0.45694607617376448</v>
      </c>
      <c r="AM732" s="35">
        <f t="shared" si="1928"/>
        <v>17.334453824291856</v>
      </c>
      <c r="AN732" s="35">
        <f t="shared" si="1928"/>
        <v>7.0748557427547905</v>
      </c>
      <c r="AO732" s="35">
        <f t="shared" si="1928"/>
        <v>-33.146461107217938</v>
      </c>
      <c r="AP732" s="35">
        <f t="shared" si="1928"/>
        <v>9.1940976163450614</v>
      </c>
      <c r="AQ732" s="35">
        <f t="shared" si="1928"/>
        <v>0</v>
      </c>
      <c r="AR732" s="35">
        <f t="shared" si="1928"/>
        <v>0</v>
      </c>
      <c r="AS732" s="1"/>
      <c r="AT732" s="1"/>
      <c r="AU732" s="1"/>
      <c r="AV732" s="1"/>
      <c r="AW732" s="36">
        <v>540</v>
      </c>
      <c r="AX732" s="36">
        <v>1287</v>
      </c>
      <c r="AY732" s="36">
        <v>81</v>
      </c>
      <c r="AZ732" s="36">
        <v>946</v>
      </c>
      <c r="BA732" s="36">
        <v>0</v>
      </c>
      <c r="BB732" s="36">
        <v>0</v>
      </c>
      <c r="BC732" s="1">
        <v>0</v>
      </c>
      <c r="BD732" s="1"/>
      <c r="BE732" s="35">
        <f t="shared" ref="BE732:BK732" si="1929">(AW732/SUM($AW732:$BC732))*100</f>
        <v>18.920812894183602</v>
      </c>
      <c r="BF732" s="35">
        <f t="shared" si="1929"/>
        <v>45.094604064470914</v>
      </c>
      <c r="BG732" s="35">
        <f t="shared" si="1929"/>
        <v>2.8381219341275403</v>
      </c>
      <c r="BH732" s="35">
        <f t="shared" si="1929"/>
        <v>33.146461107217938</v>
      </c>
      <c r="BI732" s="35">
        <f t="shared" si="1929"/>
        <v>0</v>
      </c>
      <c r="BJ732" s="35">
        <f t="shared" si="1929"/>
        <v>0</v>
      </c>
      <c r="BK732" s="35">
        <f t="shared" si="1929"/>
        <v>0</v>
      </c>
      <c r="BL732" s="1"/>
    </row>
    <row r="733" spans="1:64" ht="13">
      <c r="A733" s="28" t="s">
        <v>406</v>
      </c>
      <c r="B733" s="62" t="str">
        <f>INDEX([1]Sheet2!$B:$B,MATCH(C733,[1]Sheet2!$A:$A,0))</f>
        <v>E05000721</v>
      </c>
      <c r="C733" s="28" t="s">
        <v>891</v>
      </c>
      <c r="D733" s="29"/>
      <c r="E733" s="55">
        <v>1</v>
      </c>
      <c r="F733" s="32"/>
      <c r="G733" s="31">
        <v>1</v>
      </c>
      <c r="H733" s="32"/>
      <c r="I733" s="32"/>
      <c r="J733" s="32"/>
      <c r="K733" s="32"/>
      <c r="L733" s="32"/>
      <c r="M733" s="10"/>
      <c r="N733" s="32"/>
      <c r="O733" s="31">
        <v>1</v>
      </c>
      <c r="P733" s="32"/>
      <c r="Q733" s="32"/>
      <c r="R733" s="32"/>
      <c r="S733" s="32"/>
      <c r="T733" s="32"/>
      <c r="U733" s="1"/>
      <c r="V733" s="28">
        <v>900</v>
      </c>
      <c r="W733" s="28">
        <v>1612</v>
      </c>
      <c r="X733" s="28">
        <v>118</v>
      </c>
      <c r="Y733" s="34"/>
      <c r="Z733" s="28">
        <v>161</v>
      </c>
      <c r="AA733" s="34"/>
      <c r="AB733" s="34">
        <v>0</v>
      </c>
      <c r="AC733" s="1"/>
      <c r="AD733" s="35">
        <f t="shared" ref="AD733:AJ733" si="1930">(V733/SUM($V733:$AB733))*100</f>
        <v>32.246506628448586</v>
      </c>
      <c r="AE733" s="35">
        <f t="shared" si="1930"/>
        <v>57.757076316732359</v>
      </c>
      <c r="AF733" s="35">
        <f t="shared" si="1930"/>
        <v>4.2278753135077034</v>
      </c>
      <c r="AG733" s="35">
        <f t="shared" si="1930"/>
        <v>0</v>
      </c>
      <c r="AH733" s="35">
        <f t="shared" si="1930"/>
        <v>5.768541741311358</v>
      </c>
      <c r="AI733" s="35">
        <f t="shared" si="1930"/>
        <v>0</v>
      </c>
      <c r="AJ733" s="35">
        <f t="shared" si="1930"/>
        <v>0</v>
      </c>
      <c r="AK733" s="1"/>
      <c r="AL733" s="35">
        <f t="shared" ref="AL733:AR733" si="1931">AD733-BE733</f>
        <v>11.994670322047746</v>
      </c>
      <c r="AM733" s="35">
        <f t="shared" si="1931"/>
        <v>8.0893603321223537</v>
      </c>
      <c r="AN733" s="35">
        <f t="shared" si="1931"/>
        <v>1.604580455165626</v>
      </c>
      <c r="AO733" s="35">
        <f t="shared" si="1931"/>
        <v>-27.457152850647081</v>
      </c>
      <c r="AP733" s="35">
        <f t="shared" si="1931"/>
        <v>5.768541741311358</v>
      </c>
      <c r="AQ733" s="35">
        <f t="shared" si="1931"/>
        <v>0</v>
      </c>
      <c r="AR733" s="35">
        <f t="shared" si="1931"/>
        <v>0</v>
      </c>
      <c r="AS733" s="1"/>
      <c r="AT733" s="1"/>
      <c r="AU733" s="1"/>
      <c r="AV733" s="1"/>
      <c r="AW733" s="36">
        <v>579</v>
      </c>
      <c r="AX733" s="36">
        <v>1420</v>
      </c>
      <c r="AY733" s="36">
        <v>75</v>
      </c>
      <c r="AZ733" s="36">
        <v>785</v>
      </c>
      <c r="BA733" s="36">
        <v>0</v>
      </c>
      <c r="BB733" s="36">
        <v>0</v>
      </c>
      <c r="BC733" s="1">
        <v>0</v>
      </c>
      <c r="BD733" s="1"/>
      <c r="BE733" s="35">
        <f t="shared" ref="BE733:BK733" si="1932">(AW733/SUM($AW733:$BC733))*100</f>
        <v>20.25183630640084</v>
      </c>
      <c r="BF733" s="35">
        <f t="shared" si="1932"/>
        <v>49.667715984610005</v>
      </c>
      <c r="BG733" s="35">
        <f t="shared" si="1932"/>
        <v>2.6232948583420774</v>
      </c>
      <c r="BH733" s="35">
        <f t="shared" si="1932"/>
        <v>27.457152850647081</v>
      </c>
      <c r="BI733" s="35">
        <f t="shared" si="1932"/>
        <v>0</v>
      </c>
      <c r="BJ733" s="35">
        <f t="shared" si="1932"/>
        <v>0</v>
      </c>
      <c r="BK733" s="35">
        <f t="shared" si="1932"/>
        <v>0</v>
      </c>
      <c r="BL733" s="1"/>
    </row>
    <row r="734" spans="1:64" ht="13">
      <c r="A734" s="28" t="s">
        <v>406</v>
      </c>
      <c r="B734" s="62" t="str">
        <f>INDEX([1]Sheet2!$B:$B,MATCH(C734,[1]Sheet2!$A:$A,0))</f>
        <v>E05000722</v>
      </c>
      <c r="C734" s="28" t="s">
        <v>892</v>
      </c>
      <c r="D734" s="29"/>
      <c r="E734" s="55">
        <v>1</v>
      </c>
      <c r="F734" s="32"/>
      <c r="G734" s="31">
        <v>1</v>
      </c>
      <c r="H734" s="32"/>
      <c r="I734" s="32"/>
      <c r="J734" s="32"/>
      <c r="K734" s="32"/>
      <c r="L734" s="32"/>
      <c r="M734" s="10"/>
      <c r="N734" s="32"/>
      <c r="O734" s="31">
        <v>1</v>
      </c>
      <c r="P734" s="32"/>
      <c r="Q734" s="32"/>
      <c r="R734" s="32"/>
      <c r="S734" s="32"/>
      <c r="T734" s="32"/>
      <c r="U734" s="1"/>
      <c r="V734" s="28">
        <v>623</v>
      </c>
      <c r="W734" s="28">
        <v>967</v>
      </c>
      <c r="X734" s="28">
        <v>69</v>
      </c>
      <c r="Y734" s="34"/>
      <c r="Z734" s="28">
        <v>129</v>
      </c>
      <c r="AA734" s="28">
        <v>288</v>
      </c>
      <c r="AB734" s="34">
        <v>0</v>
      </c>
      <c r="AC734" s="1"/>
      <c r="AD734" s="35">
        <f t="shared" ref="AD734:AJ734" si="1933">(V734/SUM($V734:$AB734))*100</f>
        <v>30.009633911368017</v>
      </c>
      <c r="AE734" s="35">
        <f t="shared" si="1933"/>
        <v>46.579961464354533</v>
      </c>
      <c r="AF734" s="35">
        <f t="shared" si="1933"/>
        <v>3.3236994219653178</v>
      </c>
      <c r="AG734" s="35">
        <f t="shared" si="1933"/>
        <v>0</v>
      </c>
      <c r="AH734" s="35">
        <f t="shared" si="1933"/>
        <v>6.2138728323699421</v>
      </c>
      <c r="AI734" s="35">
        <f t="shared" si="1933"/>
        <v>13.872832369942195</v>
      </c>
      <c r="AJ734" s="35">
        <f t="shared" si="1933"/>
        <v>0</v>
      </c>
      <c r="AK734" s="1"/>
      <c r="AL734" s="35">
        <f t="shared" ref="AL734:AR734" si="1934">AD734-BE734</f>
        <v>17.889701478935585</v>
      </c>
      <c r="AM734" s="35">
        <f t="shared" si="1934"/>
        <v>6.0394209238139922</v>
      </c>
      <c r="AN734" s="35">
        <f t="shared" si="1934"/>
        <v>1.6767399625058585</v>
      </c>
      <c r="AO734" s="35">
        <f t="shared" si="1934"/>
        <v>-40.033783783783782</v>
      </c>
      <c r="AP734" s="35">
        <f t="shared" si="1934"/>
        <v>0.55508904858615882</v>
      </c>
      <c r="AQ734" s="35">
        <f t="shared" si="1934"/>
        <v>13.872832369942195</v>
      </c>
      <c r="AR734" s="35">
        <f t="shared" si="1934"/>
        <v>0</v>
      </c>
      <c r="AS734" s="1"/>
      <c r="AT734" s="1"/>
      <c r="AU734" s="1"/>
      <c r="AV734" s="1"/>
      <c r="AW734" s="36">
        <v>287</v>
      </c>
      <c r="AX734" s="36">
        <v>960</v>
      </c>
      <c r="AY734" s="36">
        <v>39</v>
      </c>
      <c r="AZ734" s="36">
        <v>948</v>
      </c>
      <c r="BA734" s="36">
        <v>134</v>
      </c>
      <c r="BB734" s="36">
        <v>0</v>
      </c>
      <c r="BC734" s="1">
        <v>0</v>
      </c>
      <c r="BD734" s="1"/>
      <c r="BE734" s="35">
        <f t="shared" ref="BE734:BK734" si="1935">(AW734/SUM($AW734:$BC734))*100</f>
        <v>12.119932432432433</v>
      </c>
      <c r="BF734" s="35">
        <f t="shared" si="1935"/>
        <v>40.54054054054054</v>
      </c>
      <c r="BG734" s="35">
        <f t="shared" si="1935"/>
        <v>1.6469594594594592</v>
      </c>
      <c r="BH734" s="35">
        <f t="shared" si="1935"/>
        <v>40.033783783783782</v>
      </c>
      <c r="BI734" s="35">
        <f t="shared" si="1935"/>
        <v>5.6587837837837833</v>
      </c>
      <c r="BJ734" s="35">
        <f t="shared" si="1935"/>
        <v>0</v>
      </c>
      <c r="BK734" s="35">
        <f t="shared" si="1935"/>
        <v>0</v>
      </c>
      <c r="BL734" s="1"/>
    </row>
    <row r="735" spans="1:64" ht="13">
      <c r="A735" s="28" t="s">
        <v>406</v>
      </c>
      <c r="B735" s="62" t="str">
        <f>INDEX([1]Sheet2!$B:$B,MATCH(C735,[1]Sheet2!$A:$A,0))</f>
        <v>E05000723</v>
      </c>
      <c r="C735" s="28" t="s">
        <v>893</v>
      </c>
      <c r="D735" s="29"/>
      <c r="E735" s="55">
        <v>1</v>
      </c>
      <c r="F735" s="32"/>
      <c r="G735" s="31">
        <v>1</v>
      </c>
      <c r="H735" s="32"/>
      <c r="I735" s="32"/>
      <c r="J735" s="32"/>
      <c r="K735" s="32"/>
      <c r="L735" s="32"/>
      <c r="M735" s="10"/>
      <c r="N735" s="32"/>
      <c r="O735" s="31">
        <v>1</v>
      </c>
      <c r="P735" s="32"/>
      <c r="Q735" s="32"/>
      <c r="R735" s="32"/>
      <c r="S735" s="32"/>
      <c r="T735" s="32"/>
      <c r="U735" s="1"/>
      <c r="V735" s="28">
        <v>265</v>
      </c>
      <c r="W735" s="28">
        <v>2680</v>
      </c>
      <c r="X735" s="28">
        <v>166</v>
      </c>
      <c r="Y735" s="34"/>
      <c r="Z735" s="28">
        <v>155</v>
      </c>
      <c r="AA735" s="34"/>
      <c r="AB735" s="34">
        <v>0</v>
      </c>
      <c r="AC735" s="1"/>
      <c r="AD735" s="35">
        <f t="shared" ref="AD735:AJ735" si="1936">(V735/SUM($V735:$AB735))*100</f>
        <v>8.1139007960808343</v>
      </c>
      <c r="AE735" s="35">
        <f t="shared" si="1936"/>
        <v>82.057562767911818</v>
      </c>
      <c r="AF735" s="35">
        <f t="shared" si="1936"/>
        <v>5.0826699326393143</v>
      </c>
      <c r="AG735" s="35">
        <f t="shared" si="1936"/>
        <v>0</v>
      </c>
      <c r="AH735" s="35">
        <f t="shared" si="1936"/>
        <v>4.7458665033680338</v>
      </c>
      <c r="AI735" s="35">
        <f t="shared" si="1936"/>
        <v>0</v>
      </c>
      <c r="AJ735" s="35">
        <f t="shared" si="1936"/>
        <v>0</v>
      </c>
      <c r="AK735" s="1"/>
      <c r="AL735" s="35">
        <f t="shared" ref="AL735:AR735" si="1937">AD735-BE735</f>
        <v>0.30970499188503009</v>
      </c>
      <c r="AM735" s="35">
        <f t="shared" si="1937"/>
        <v>4.267352977702032</v>
      </c>
      <c r="AN735" s="35">
        <f t="shared" si="1937"/>
        <v>-2.5536937037243224</v>
      </c>
      <c r="AO735" s="35">
        <f t="shared" si="1937"/>
        <v>0</v>
      </c>
      <c r="AP735" s="35">
        <f t="shared" si="1937"/>
        <v>4.7458665033680338</v>
      </c>
      <c r="AQ735" s="35">
        <f t="shared" si="1937"/>
        <v>-6.7692307692307692</v>
      </c>
      <c r="AR735" s="35">
        <f t="shared" si="1937"/>
        <v>0</v>
      </c>
      <c r="AS735" s="1"/>
      <c r="AT735" s="1"/>
      <c r="AU735" s="1"/>
      <c r="AV735" s="1"/>
      <c r="AW735" s="36">
        <v>279</v>
      </c>
      <c r="AX735" s="36">
        <v>2781</v>
      </c>
      <c r="AY735" s="36">
        <v>273</v>
      </c>
      <c r="AZ735" s="36">
        <v>0</v>
      </c>
      <c r="BA735" s="36">
        <v>0</v>
      </c>
      <c r="BB735" s="36">
        <v>242</v>
      </c>
      <c r="BC735" s="1">
        <v>0</v>
      </c>
      <c r="BD735" s="1"/>
      <c r="BE735" s="35">
        <f t="shared" ref="BE735:BK735" si="1938">(AW735/SUM($AW735:$BC735))*100</f>
        <v>7.8041958041958042</v>
      </c>
      <c r="BF735" s="35">
        <f t="shared" si="1938"/>
        <v>77.790209790209786</v>
      </c>
      <c r="BG735" s="35">
        <f t="shared" si="1938"/>
        <v>7.6363636363636367</v>
      </c>
      <c r="BH735" s="35">
        <f t="shared" si="1938"/>
        <v>0</v>
      </c>
      <c r="BI735" s="35">
        <f t="shared" si="1938"/>
        <v>0</v>
      </c>
      <c r="BJ735" s="35">
        <f t="shared" si="1938"/>
        <v>6.7692307692307692</v>
      </c>
      <c r="BK735" s="35">
        <f t="shared" si="1938"/>
        <v>0</v>
      </c>
      <c r="BL735" s="1"/>
    </row>
    <row r="736" spans="1:64" ht="13">
      <c r="A736" s="28" t="s">
        <v>406</v>
      </c>
      <c r="B736" s="62" t="str">
        <f>INDEX([1]Sheet2!$B:$B,MATCH(C736,[1]Sheet2!$A:$A,0))</f>
        <v>E05000654</v>
      </c>
      <c r="C736" s="28" t="s">
        <v>178</v>
      </c>
      <c r="D736" s="29"/>
      <c r="E736" s="55">
        <v>1</v>
      </c>
      <c r="F736" s="32"/>
      <c r="G736" s="32"/>
      <c r="H736" s="31">
        <v>1</v>
      </c>
      <c r="I736" s="32"/>
      <c r="J736" s="32"/>
      <c r="K736" s="32"/>
      <c r="L736" s="32"/>
      <c r="M736" s="10"/>
      <c r="N736" s="32"/>
      <c r="O736" s="32"/>
      <c r="P736" s="31">
        <v>1</v>
      </c>
      <c r="Q736" s="32"/>
      <c r="R736" s="32"/>
      <c r="S736" s="32"/>
      <c r="T736" s="32"/>
      <c r="U736" s="1"/>
      <c r="V736" s="28">
        <v>541</v>
      </c>
      <c r="W736" s="28">
        <v>628</v>
      </c>
      <c r="X736" s="28">
        <v>1359</v>
      </c>
      <c r="Y736" s="34"/>
      <c r="Z736" s="34"/>
      <c r="AA736" s="28">
        <v>102</v>
      </c>
      <c r="AB736" s="34">
        <v>0</v>
      </c>
      <c r="AC736" s="1"/>
      <c r="AD736" s="35">
        <f t="shared" ref="AD736:AJ736" si="1939">(V736/SUM($V736:$AB736))*100</f>
        <v>20.570342205323193</v>
      </c>
      <c r="AE736" s="35">
        <f t="shared" si="1939"/>
        <v>23.878326996197718</v>
      </c>
      <c r="AF736" s="35">
        <f t="shared" si="1939"/>
        <v>51.673003802281372</v>
      </c>
      <c r="AG736" s="35">
        <f t="shared" si="1939"/>
        <v>0</v>
      </c>
      <c r="AH736" s="35">
        <f t="shared" si="1939"/>
        <v>0</v>
      </c>
      <c r="AI736" s="35">
        <f t="shared" si="1939"/>
        <v>3.8783269961977189</v>
      </c>
      <c r="AJ736" s="35">
        <f t="shared" si="1939"/>
        <v>0</v>
      </c>
      <c r="AK736" s="1"/>
      <c r="AL736" s="35">
        <f t="shared" ref="AL736:AR736" si="1940">AD736-BE736</f>
        <v>3.6446081811435747</v>
      </c>
      <c r="AM736" s="35">
        <f t="shared" si="1940"/>
        <v>-0.19766609533941448</v>
      </c>
      <c r="AN736" s="35">
        <f t="shared" si="1940"/>
        <v>20.964886358412635</v>
      </c>
      <c r="AO736" s="35">
        <f t="shared" si="1940"/>
        <v>-25.630397236614854</v>
      </c>
      <c r="AP736" s="35">
        <f t="shared" si="1940"/>
        <v>-2.6597582037996546</v>
      </c>
      <c r="AQ736" s="35">
        <f t="shared" si="1940"/>
        <v>3.8783269961977189</v>
      </c>
      <c r="AR736" s="35">
        <f t="shared" si="1940"/>
        <v>0</v>
      </c>
      <c r="AS736" s="1"/>
      <c r="AT736" s="1"/>
      <c r="AU736" s="1"/>
      <c r="AV736" s="1"/>
      <c r="AW736" s="36">
        <v>490</v>
      </c>
      <c r="AX736" s="36">
        <v>697</v>
      </c>
      <c r="AY736" s="36">
        <v>889</v>
      </c>
      <c r="AZ736" s="36">
        <v>742</v>
      </c>
      <c r="BA736" s="36">
        <v>77</v>
      </c>
      <c r="BB736" s="36">
        <v>0</v>
      </c>
      <c r="BC736" s="1">
        <v>0</v>
      </c>
      <c r="BD736" s="1"/>
      <c r="BE736" s="35">
        <f t="shared" ref="BE736:BK736" si="1941">(AW736/SUM($AW736:$BC736))*100</f>
        <v>16.925734024179619</v>
      </c>
      <c r="BF736" s="35">
        <f t="shared" si="1941"/>
        <v>24.075993091537132</v>
      </c>
      <c r="BG736" s="35">
        <f t="shared" si="1941"/>
        <v>30.708117443868737</v>
      </c>
      <c r="BH736" s="35">
        <f t="shared" si="1941"/>
        <v>25.630397236614854</v>
      </c>
      <c r="BI736" s="35">
        <f t="shared" si="1941"/>
        <v>2.6597582037996546</v>
      </c>
      <c r="BJ736" s="35">
        <f t="shared" si="1941"/>
        <v>0</v>
      </c>
      <c r="BK736" s="35">
        <f t="shared" si="1941"/>
        <v>0</v>
      </c>
      <c r="BL736" s="1"/>
    </row>
    <row r="737" spans="1:64" ht="13">
      <c r="A737" s="28" t="s">
        <v>406</v>
      </c>
      <c r="B737" s="62" t="str">
        <f>INDEX([1]Sheet2!$B:$B,MATCH(C737,[1]Sheet2!$A:$A,0))</f>
        <v>E05000725</v>
      </c>
      <c r="C737" s="28" t="s">
        <v>894</v>
      </c>
      <c r="D737" s="29"/>
      <c r="E737" s="55">
        <v>1</v>
      </c>
      <c r="F737" s="32"/>
      <c r="G737" s="31">
        <v>1</v>
      </c>
      <c r="H737" s="32"/>
      <c r="I737" s="32"/>
      <c r="J737" s="32"/>
      <c r="K737" s="32"/>
      <c r="L737" s="32"/>
      <c r="M737" s="10"/>
      <c r="N737" s="32"/>
      <c r="O737" s="31">
        <v>1</v>
      </c>
      <c r="P737" s="32"/>
      <c r="Q737" s="32"/>
      <c r="R737" s="32"/>
      <c r="S737" s="32"/>
      <c r="T737" s="32"/>
      <c r="U737" s="1"/>
      <c r="V737" s="28">
        <v>575</v>
      </c>
      <c r="W737" s="28">
        <v>1072</v>
      </c>
      <c r="X737" s="28">
        <v>23</v>
      </c>
      <c r="Y737" s="34"/>
      <c r="Z737" s="28">
        <v>70</v>
      </c>
      <c r="AA737" s="28">
        <v>275</v>
      </c>
      <c r="AB737" s="34">
        <v>0</v>
      </c>
      <c r="AC737" s="1"/>
      <c r="AD737" s="35">
        <f t="shared" ref="AD737:AJ737" si="1942">(V737/SUM($V737:$AB737))*100</f>
        <v>28.535980148883372</v>
      </c>
      <c r="AE737" s="35">
        <f t="shared" si="1942"/>
        <v>53.200992555831263</v>
      </c>
      <c r="AF737" s="35">
        <f t="shared" si="1942"/>
        <v>1.1414392059553351</v>
      </c>
      <c r="AG737" s="35">
        <f t="shared" si="1942"/>
        <v>0</v>
      </c>
      <c r="AH737" s="35">
        <f t="shared" si="1942"/>
        <v>3.4739454094292808</v>
      </c>
      <c r="AI737" s="35">
        <f t="shared" si="1942"/>
        <v>13.647642679900745</v>
      </c>
      <c r="AJ737" s="35">
        <f t="shared" si="1942"/>
        <v>0</v>
      </c>
      <c r="AK737" s="1"/>
      <c r="AL737" s="35">
        <f t="shared" ref="AL737:AR737" si="1943">AD737-BE737</f>
        <v>15.863066271150217</v>
      </c>
      <c r="AM737" s="35">
        <f t="shared" si="1943"/>
        <v>6.1237948762239469</v>
      </c>
      <c r="AN737" s="35">
        <f t="shared" si="1943"/>
        <v>7.048873741450512E-2</v>
      </c>
      <c r="AO737" s="35">
        <f t="shared" si="1943"/>
        <v>-35.029004908522978</v>
      </c>
      <c r="AP737" s="35">
        <f t="shared" si="1943"/>
        <v>-0.67598765616643552</v>
      </c>
      <c r="AQ737" s="35">
        <f t="shared" si="1943"/>
        <v>13.647642679900745</v>
      </c>
      <c r="AR737" s="35">
        <f t="shared" si="1943"/>
        <v>0</v>
      </c>
      <c r="AS737" s="1"/>
      <c r="AT737" s="1"/>
      <c r="AU737" s="1"/>
      <c r="AV737" s="1"/>
      <c r="AW737" s="36">
        <v>284</v>
      </c>
      <c r="AX737" s="36">
        <v>1055</v>
      </c>
      <c r="AY737" s="36">
        <v>24</v>
      </c>
      <c r="AZ737" s="36">
        <v>785</v>
      </c>
      <c r="BA737" s="36">
        <v>93</v>
      </c>
      <c r="BB737" s="36">
        <v>0</v>
      </c>
      <c r="BC737" s="1">
        <v>0</v>
      </c>
      <c r="BD737" s="1"/>
      <c r="BE737" s="35">
        <f t="shared" ref="BE737:BK737" si="1944">(AW737/SUM($AW737:$BC737))*100</f>
        <v>12.672913877733155</v>
      </c>
      <c r="BF737" s="35">
        <f t="shared" si="1944"/>
        <v>47.077197679607316</v>
      </c>
      <c r="BG737" s="35">
        <f t="shared" si="1944"/>
        <v>1.07095046854083</v>
      </c>
      <c r="BH737" s="35">
        <f t="shared" si="1944"/>
        <v>35.029004908522978</v>
      </c>
      <c r="BI737" s="35">
        <f t="shared" si="1944"/>
        <v>4.1499330655957163</v>
      </c>
      <c r="BJ737" s="35">
        <f t="shared" si="1944"/>
        <v>0</v>
      </c>
      <c r="BK737" s="35">
        <f t="shared" si="1944"/>
        <v>0</v>
      </c>
      <c r="BL737" s="1"/>
    </row>
    <row r="738" spans="1:64" ht="13">
      <c r="A738" s="28" t="s">
        <v>406</v>
      </c>
      <c r="B738" s="62" t="str">
        <f>INDEX([1]Sheet2!$B:$B,MATCH(C738,[1]Sheet2!$A:$A,0))</f>
        <v>E05000726</v>
      </c>
      <c r="C738" s="28" t="s">
        <v>895</v>
      </c>
      <c r="D738" s="29"/>
      <c r="E738" s="55">
        <v>1</v>
      </c>
      <c r="F738" s="32"/>
      <c r="G738" s="31">
        <v>1</v>
      </c>
      <c r="H738" s="32"/>
      <c r="I738" s="32"/>
      <c r="J738" s="32"/>
      <c r="K738" s="32"/>
      <c r="L738" s="32"/>
      <c r="M738" s="10"/>
      <c r="N738" s="32"/>
      <c r="O738" s="32"/>
      <c r="P738" s="32"/>
      <c r="Q738" s="31">
        <v>1</v>
      </c>
      <c r="R738" s="32"/>
      <c r="S738" s="32"/>
      <c r="T738" s="32"/>
      <c r="U738" s="1"/>
      <c r="V738" s="28">
        <v>386</v>
      </c>
      <c r="W738" s="28">
        <v>1076</v>
      </c>
      <c r="X738" s="28">
        <v>29</v>
      </c>
      <c r="Y738" s="34"/>
      <c r="Z738" s="28">
        <v>148</v>
      </c>
      <c r="AA738" s="28">
        <v>448</v>
      </c>
      <c r="AB738" s="34">
        <v>0</v>
      </c>
      <c r="AC738" s="1"/>
      <c r="AD738" s="35">
        <f t="shared" ref="AD738:AJ738" si="1945">(V738/SUM($V738:$AB738))*100</f>
        <v>18.495448011499761</v>
      </c>
      <c r="AE738" s="35">
        <f t="shared" si="1945"/>
        <v>51.557259223766174</v>
      </c>
      <c r="AF738" s="35">
        <f t="shared" si="1945"/>
        <v>1.3895543842836608</v>
      </c>
      <c r="AG738" s="35">
        <f t="shared" si="1945"/>
        <v>0</v>
      </c>
      <c r="AH738" s="35">
        <f t="shared" si="1945"/>
        <v>7.0915189266890275</v>
      </c>
      <c r="AI738" s="35">
        <f t="shared" si="1945"/>
        <v>21.466219453761379</v>
      </c>
      <c r="AJ738" s="35">
        <f t="shared" si="1945"/>
        <v>0</v>
      </c>
      <c r="AK738" s="1"/>
      <c r="AL738" s="35">
        <f t="shared" ref="AL738:AR738" si="1946">AD738-BE738</f>
        <v>9.6615257500156613</v>
      </c>
      <c r="AM738" s="35">
        <f t="shared" si="1946"/>
        <v>12.766525026671552</v>
      </c>
      <c r="AN738" s="35">
        <f t="shared" si="1946"/>
        <v>0.25095995947015481</v>
      </c>
      <c r="AO738" s="35">
        <f t="shared" si="1946"/>
        <v>-43.973301923831961</v>
      </c>
      <c r="AP738" s="35">
        <f t="shared" si="1946"/>
        <v>2.1445224602579325</v>
      </c>
      <c r="AQ738" s="35">
        <f t="shared" si="1946"/>
        <v>21.466219453761379</v>
      </c>
      <c r="AR738" s="35">
        <f t="shared" si="1946"/>
        <v>-2.3164507263447192</v>
      </c>
      <c r="AS738" s="1"/>
      <c r="AT738" s="1"/>
      <c r="AU738" s="1"/>
      <c r="AV738" s="1"/>
      <c r="AW738" s="36">
        <v>225</v>
      </c>
      <c r="AX738" s="36">
        <v>988</v>
      </c>
      <c r="AY738" s="36">
        <v>29</v>
      </c>
      <c r="AZ738" s="36">
        <v>1120</v>
      </c>
      <c r="BA738" s="36">
        <v>126</v>
      </c>
      <c r="BB738" s="36">
        <v>0</v>
      </c>
      <c r="BC738" s="1">
        <v>59</v>
      </c>
      <c r="BD738" s="1"/>
      <c r="BE738" s="35">
        <f t="shared" ref="BE738:BK738" si="1947">(AW738/SUM($AW738:$BC738))*100</f>
        <v>8.8339222614840995</v>
      </c>
      <c r="BF738" s="35">
        <f t="shared" si="1947"/>
        <v>38.790734197094622</v>
      </c>
      <c r="BG738" s="35">
        <f t="shared" si="1947"/>
        <v>1.138594424813506</v>
      </c>
      <c r="BH738" s="35">
        <f t="shared" si="1947"/>
        <v>43.973301923831961</v>
      </c>
      <c r="BI738" s="35">
        <f t="shared" si="1947"/>
        <v>4.946996466431095</v>
      </c>
      <c r="BJ738" s="35">
        <f t="shared" si="1947"/>
        <v>0</v>
      </c>
      <c r="BK738" s="35">
        <f t="shared" si="1947"/>
        <v>2.3164507263447192</v>
      </c>
      <c r="BL738" s="1"/>
    </row>
    <row r="739" spans="1:64" ht="13">
      <c r="A739" s="28" t="s">
        <v>406</v>
      </c>
      <c r="B739" s="62" t="str">
        <f>INDEX([1]Sheet2!$B:$B,MATCH(C739,[1]Sheet2!$A:$A,0))</f>
        <v>E05000727</v>
      </c>
      <c r="C739" s="28" t="s">
        <v>896</v>
      </c>
      <c r="D739" s="29"/>
      <c r="E739" s="55">
        <v>2</v>
      </c>
      <c r="F739" s="32"/>
      <c r="G739" s="31">
        <v>2</v>
      </c>
      <c r="H739" s="32"/>
      <c r="I739" s="32"/>
      <c r="J739" s="32"/>
      <c r="K739" s="32"/>
      <c r="L739" s="32"/>
      <c r="M739" s="10"/>
      <c r="N739" s="32"/>
      <c r="O739" s="31">
        <v>2</v>
      </c>
      <c r="P739" s="32"/>
      <c r="Q739" s="32"/>
      <c r="R739" s="32"/>
      <c r="S739" s="32"/>
      <c r="T739" s="32"/>
      <c r="U739" s="1"/>
      <c r="V739" s="28">
        <v>353</v>
      </c>
      <c r="W739" s="28">
        <v>1198</v>
      </c>
      <c r="X739" s="28">
        <v>122</v>
      </c>
      <c r="Y739" s="34"/>
      <c r="Z739" s="34"/>
      <c r="AA739" s="34"/>
      <c r="AB739" s="34">
        <v>0</v>
      </c>
      <c r="AC739" s="1"/>
      <c r="AD739" s="35">
        <f t="shared" ref="AD739:AJ739" si="1948">(V739/SUM($V739:$AB739))*100</f>
        <v>21.099820681410637</v>
      </c>
      <c r="AE739" s="35">
        <f t="shared" si="1948"/>
        <v>71.607890017931865</v>
      </c>
      <c r="AF739" s="35">
        <f t="shared" si="1948"/>
        <v>7.2922893006575018</v>
      </c>
      <c r="AG739" s="35">
        <f t="shared" si="1948"/>
        <v>0</v>
      </c>
      <c r="AH739" s="35">
        <f t="shared" si="1948"/>
        <v>0</v>
      </c>
      <c r="AI739" s="35">
        <f t="shared" si="1948"/>
        <v>0</v>
      </c>
      <c r="AJ739" s="35">
        <f t="shared" si="1948"/>
        <v>0</v>
      </c>
      <c r="AK739" s="1"/>
      <c r="AL739" s="35">
        <f t="shared" ref="AL739:AR739" si="1949">AD739-BE739</f>
        <v>14.002751084341041</v>
      </c>
      <c r="AM739" s="35">
        <f t="shared" si="1949"/>
        <v>21.51631492635677</v>
      </c>
      <c r="AN739" s="35">
        <f t="shared" si="1949"/>
        <v>1.7062087145769151</v>
      </c>
      <c r="AO739" s="35">
        <f t="shared" si="1949"/>
        <v>-37.22527472527473</v>
      </c>
      <c r="AP739" s="35">
        <f t="shared" si="1949"/>
        <v>0</v>
      </c>
      <c r="AQ739" s="35">
        <f t="shared" si="1949"/>
        <v>0</v>
      </c>
      <c r="AR739" s="35">
        <f t="shared" si="1949"/>
        <v>0</v>
      </c>
      <c r="AS739" s="1"/>
      <c r="AT739" s="1"/>
      <c r="AU739" s="1"/>
      <c r="AV739" s="1"/>
      <c r="AW739" s="36">
        <v>155</v>
      </c>
      <c r="AX739" s="36">
        <v>1094</v>
      </c>
      <c r="AY739" s="36">
        <v>122</v>
      </c>
      <c r="AZ739" s="36">
        <v>813</v>
      </c>
      <c r="BA739" s="36">
        <v>0</v>
      </c>
      <c r="BB739" s="36">
        <v>0</v>
      </c>
      <c r="BC739" s="1">
        <v>0</v>
      </c>
      <c r="BD739" s="1"/>
      <c r="BE739" s="35">
        <f t="shared" ref="BE739:BK739" si="1950">(AW739/SUM($AW739:$BC739))*100</f>
        <v>7.0970695970695967</v>
      </c>
      <c r="BF739" s="35">
        <f t="shared" si="1950"/>
        <v>50.091575091575095</v>
      </c>
      <c r="BG739" s="35">
        <f t="shared" si="1950"/>
        <v>5.5860805860805867</v>
      </c>
      <c r="BH739" s="35">
        <f t="shared" si="1950"/>
        <v>37.22527472527473</v>
      </c>
      <c r="BI739" s="35">
        <f t="shared" si="1950"/>
        <v>0</v>
      </c>
      <c r="BJ739" s="35">
        <f t="shared" si="1950"/>
        <v>0</v>
      </c>
      <c r="BK739" s="35">
        <f t="shared" si="1950"/>
        <v>0</v>
      </c>
      <c r="BL739" s="1"/>
    </row>
    <row r="740" spans="1:64" ht="13">
      <c r="A740" s="28" t="s">
        <v>406</v>
      </c>
      <c r="B740" s="62" t="str">
        <f>INDEX([1]Sheet2!$B:$B,MATCH(C740,[1]Sheet2!$A:$A,0))</f>
        <v>E05000728</v>
      </c>
      <c r="C740" s="28" t="s">
        <v>897</v>
      </c>
      <c r="D740" s="29"/>
      <c r="E740" s="55">
        <v>1</v>
      </c>
      <c r="F740" s="32"/>
      <c r="G740" s="31">
        <v>1</v>
      </c>
      <c r="H740" s="32"/>
      <c r="I740" s="32"/>
      <c r="J740" s="32"/>
      <c r="K740" s="32"/>
      <c r="L740" s="32"/>
      <c r="M740" s="10"/>
      <c r="N740" s="32"/>
      <c r="O740" s="31">
        <v>1</v>
      </c>
      <c r="P740" s="32"/>
      <c r="Q740" s="32"/>
      <c r="R740" s="32"/>
      <c r="S740" s="32"/>
      <c r="T740" s="32"/>
      <c r="U740" s="1"/>
      <c r="V740" s="28">
        <v>283</v>
      </c>
      <c r="W740" s="28">
        <v>1799</v>
      </c>
      <c r="X740" s="28">
        <v>107</v>
      </c>
      <c r="Y740" s="34"/>
      <c r="Z740" s="28">
        <v>88</v>
      </c>
      <c r="AA740" s="28">
        <v>349</v>
      </c>
      <c r="AB740" s="34">
        <v>0</v>
      </c>
      <c r="AC740" s="1"/>
      <c r="AD740" s="35">
        <f t="shared" ref="AD740:AJ740" si="1951">(V740/SUM($V740:$AB740))*100</f>
        <v>10.776846915460776</v>
      </c>
      <c r="AE740" s="35">
        <f t="shared" si="1951"/>
        <v>68.507235338918505</v>
      </c>
      <c r="AF740" s="35">
        <f t="shared" si="1951"/>
        <v>4.0746382330540749</v>
      </c>
      <c r="AG740" s="35">
        <f t="shared" si="1951"/>
        <v>0</v>
      </c>
      <c r="AH740" s="35">
        <f t="shared" si="1951"/>
        <v>3.3511043412033508</v>
      </c>
      <c r="AI740" s="35">
        <f t="shared" si="1951"/>
        <v>13.290175171363291</v>
      </c>
      <c r="AJ740" s="35">
        <f t="shared" si="1951"/>
        <v>0</v>
      </c>
      <c r="AK740" s="1"/>
      <c r="AL740" s="35">
        <f t="shared" ref="AL740:AR740" si="1952">AD740-BE740</f>
        <v>-12.539861313965655</v>
      </c>
      <c r="AM740" s="35">
        <f t="shared" si="1952"/>
        <v>21.406237832684091</v>
      </c>
      <c r="AN740" s="35">
        <f t="shared" si="1952"/>
        <v>0.55219434277976065</v>
      </c>
      <c r="AO740" s="35">
        <f t="shared" si="1952"/>
        <v>-26.059850374064837</v>
      </c>
      <c r="AP740" s="35">
        <f t="shared" si="1952"/>
        <v>3.3511043412033508</v>
      </c>
      <c r="AQ740" s="35">
        <f t="shared" si="1952"/>
        <v>13.290175171363291</v>
      </c>
      <c r="AR740" s="35">
        <f t="shared" si="1952"/>
        <v>0</v>
      </c>
      <c r="AS740" s="1"/>
      <c r="AT740" s="1"/>
      <c r="AU740" s="1"/>
      <c r="AV740" s="1"/>
      <c r="AW740" s="36">
        <v>748</v>
      </c>
      <c r="AX740" s="36">
        <v>1511</v>
      </c>
      <c r="AY740" s="36">
        <v>113</v>
      </c>
      <c r="AZ740" s="36">
        <v>836</v>
      </c>
      <c r="BA740" s="36">
        <v>0</v>
      </c>
      <c r="BB740" s="36">
        <v>0</v>
      </c>
      <c r="BC740" s="1">
        <v>0</v>
      </c>
      <c r="BD740" s="1"/>
      <c r="BE740" s="35">
        <f t="shared" ref="BE740:BK740" si="1953">(AW740/SUM($AW740:$BC740))*100</f>
        <v>23.316708229426432</v>
      </c>
      <c r="BF740" s="35">
        <f t="shared" si="1953"/>
        <v>47.100997506234414</v>
      </c>
      <c r="BG740" s="35">
        <f t="shared" si="1953"/>
        <v>3.5224438902743143</v>
      </c>
      <c r="BH740" s="35">
        <f t="shared" si="1953"/>
        <v>26.059850374064837</v>
      </c>
      <c r="BI740" s="35">
        <f t="shared" si="1953"/>
        <v>0</v>
      </c>
      <c r="BJ740" s="35">
        <f t="shared" si="1953"/>
        <v>0</v>
      </c>
      <c r="BK740" s="35">
        <f t="shared" si="1953"/>
        <v>0</v>
      </c>
      <c r="BL740" s="1"/>
    </row>
    <row r="741" spans="1:64" ht="13">
      <c r="A741" s="28" t="s">
        <v>406</v>
      </c>
      <c r="B741" s="62" t="str">
        <f>INDEX([1]Sheet2!$B:$B,MATCH(C741,[1]Sheet2!$A:$A,0))</f>
        <v>E05000729</v>
      </c>
      <c r="C741" s="28" t="s">
        <v>898</v>
      </c>
      <c r="D741" s="29"/>
      <c r="E741" s="55">
        <v>1</v>
      </c>
      <c r="F741" s="32"/>
      <c r="G741" s="31">
        <v>1</v>
      </c>
      <c r="H741" s="32"/>
      <c r="I741" s="32"/>
      <c r="J741" s="32"/>
      <c r="K741" s="32"/>
      <c r="L741" s="32"/>
      <c r="M741" s="10"/>
      <c r="N741" s="32"/>
      <c r="O741" s="31">
        <v>1</v>
      </c>
      <c r="P741" s="32"/>
      <c r="Q741" s="32"/>
      <c r="R741" s="32"/>
      <c r="S741" s="32"/>
      <c r="T741" s="32"/>
      <c r="U741" s="1"/>
      <c r="V741" s="28">
        <v>910</v>
      </c>
      <c r="W741" s="28">
        <v>1092</v>
      </c>
      <c r="X741" s="28">
        <v>173</v>
      </c>
      <c r="Y741" s="34"/>
      <c r="Z741" s="28">
        <v>109</v>
      </c>
      <c r="AA741" s="34"/>
      <c r="AB741" s="34">
        <v>0</v>
      </c>
      <c r="AC741" s="1"/>
      <c r="AD741" s="35">
        <f t="shared" ref="AD741:AJ741" si="1954">(V741/SUM($V741:$AB741))*100</f>
        <v>39.84238178633975</v>
      </c>
      <c r="AE741" s="35">
        <f t="shared" si="1954"/>
        <v>47.810858143607703</v>
      </c>
      <c r="AF741" s="35">
        <f t="shared" si="1954"/>
        <v>7.5744308231173383</v>
      </c>
      <c r="AG741" s="35">
        <f t="shared" si="1954"/>
        <v>0</v>
      </c>
      <c r="AH741" s="35">
        <f t="shared" si="1954"/>
        <v>4.7723292469352012</v>
      </c>
      <c r="AI741" s="35">
        <f t="shared" si="1954"/>
        <v>0</v>
      </c>
      <c r="AJ741" s="35">
        <f t="shared" si="1954"/>
        <v>0</v>
      </c>
      <c r="AK741" s="1"/>
      <c r="AL741" s="35">
        <f t="shared" ref="AL741:AR741" si="1955">AD741-BE741</f>
        <v>19.90858259546075</v>
      </c>
      <c r="AM741" s="35">
        <f t="shared" si="1955"/>
        <v>5.6262314426146958</v>
      </c>
      <c r="AN741" s="35">
        <f t="shared" si="1955"/>
        <v>5.6987412313556618</v>
      </c>
      <c r="AO741" s="35">
        <f t="shared" si="1955"/>
        <v>-36.005884516366308</v>
      </c>
      <c r="AP741" s="35">
        <f t="shared" si="1955"/>
        <v>4.7723292469352012</v>
      </c>
      <c r="AQ741" s="35">
        <f t="shared" si="1955"/>
        <v>0</v>
      </c>
      <c r="AR741" s="35">
        <f t="shared" si="1955"/>
        <v>0</v>
      </c>
      <c r="AS741" s="1"/>
      <c r="AT741" s="1"/>
      <c r="AU741" s="1"/>
      <c r="AV741" s="1"/>
      <c r="AW741" s="36">
        <v>542</v>
      </c>
      <c r="AX741" s="36">
        <v>1147</v>
      </c>
      <c r="AY741" s="36">
        <v>51</v>
      </c>
      <c r="AZ741" s="36">
        <v>979</v>
      </c>
      <c r="BA741" s="36">
        <v>0</v>
      </c>
      <c r="BB741" s="36">
        <v>0</v>
      </c>
      <c r="BC741" s="1">
        <v>0</v>
      </c>
      <c r="BD741" s="1"/>
      <c r="BE741" s="35">
        <f t="shared" ref="BE741:BK741" si="1956">(AW741/SUM($AW741:$BC741))*100</f>
        <v>19.933799190879</v>
      </c>
      <c r="BF741" s="35">
        <f t="shared" si="1956"/>
        <v>42.184626700993007</v>
      </c>
      <c r="BG741" s="35">
        <f t="shared" si="1956"/>
        <v>1.8756895917616769</v>
      </c>
      <c r="BH741" s="35">
        <f t="shared" si="1956"/>
        <v>36.005884516366308</v>
      </c>
      <c r="BI741" s="35">
        <f t="shared" si="1956"/>
        <v>0</v>
      </c>
      <c r="BJ741" s="35">
        <f t="shared" si="1956"/>
        <v>0</v>
      </c>
      <c r="BK741" s="35">
        <f t="shared" si="1956"/>
        <v>0</v>
      </c>
      <c r="BL741" s="1"/>
    </row>
    <row r="742" spans="1:64" ht="13">
      <c r="A742" s="28" t="s">
        <v>406</v>
      </c>
      <c r="B742" s="62" t="str">
        <f>INDEX([1]Sheet2!$B:$B,MATCH(C742,[1]Sheet2!$A:$A,0))</f>
        <v>E05000730</v>
      </c>
      <c r="C742" s="28" t="s">
        <v>899</v>
      </c>
      <c r="D742" s="29"/>
      <c r="E742" s="55">
        <v>1</v>
      </c>
      <c r="F742" s="32"/>
      <c r="G742" s="31">
        <v>1</v>
      </c>
      <c r="H742" s="32"/>
      <c r="I742" s="32"/>
      <c r="J742" s="32"/>
      <c r="K742" s="32"/>
      <c r="L742" s="32"/>
      <c r="M742" s="10"/>
      <c r="N742" s="32"/>
      <c r="O742" s="31">
        <v>1</v>
      </c>
      <c r="P742" s="32"/>
      <c r="Q742" s="32"/>
      <c r="R742" s="32"/>
      <c r="S742" s="32"/>
      <c r="T742" s="32"/>
      <c r="U742" s="1"/>
      <c r="V742" s="28">
        <v>1156</v>
      </c>
      <c r="W742" s="28">
        <v>774</v>
      </c>
      <c r="X742" s="28">
        <v>109</v>
      </c>
      <c r="Y742" s="34"/>
      <c r="Z742" s="28">
        <v>114</v>
      </c>
      <c r="AA742" s="34"/>
      <c r="AB742" s="34">
        <v>0</v>
      </c>
      <c r="AC742" s="1"/>
      <c r="AD742" s="35">
        <f t="shared" ref="AD742:AJ742" si="1957">(V742/SUM($V742:$AB742))*100</f>
        <v>53.692522062238737</v>
      </c>
      <c r="AE742" s="35">
        <f t="shared" si="1957"/>
        <v>35.949837436135624</v>
      </c>
      <c r="AF742" s="35">
        <f t="shared" si="1957"/>
        <v>5.062703204830469</v>
      </c>
      <c r="AG742" s="35">
        <f t="shared" si="1957"/>
        <v>0</v>
      </c>
      <c r="AH742" s="35">
        <f t="shared" si="1957"/>
        <v>5.2949372967951689</v>
      </c>
      <c r="AI742" s="35">
        <f t="shared" si="1957"/>
        <v>0</v>
      </c>
      <c r="AJ742" s="35">
        <f t="shared" si="1957"/>
        <v>0</v>
      </c>
      <c r="AK742" s="1"/>
      <c r="AL742" s="35">
        <f t="shared" ref="AL742:AR742" si="1958">AD742-BE742</f>
        <v>37.498347304957178</v>
      </c>
      <c r="AM742" s="35">
        <f t="shared" si="1958"/>
        <v>-10.846279068718744</v>
      </c>
      <c r="AN742" s="35">
        <f t="shared" si="1958"/>
        <v>1.9559070883256147</v>
      </c>
      <c r="AO742" s="35">
        <f t="shared" si="1958"/>
        <v>-29.902912621359224</v>
      </c>
      <c r="AP742" s="35">
        <f t="shared" si="1958"/>
        <v>1.2949372967951689</v>
      </c>
      <c r="AQ742" s="35">
        <f t="shared" si="1958"/>
        <v>0</v>
      </c>
      <c r="AR742" s="35">
        <f t="shared" si="1958"/>
        <v>0</v>
      </c>
      <c r="AS742" s="1"/>
      <c r="AT742" s="1"/>
      <c r="AU742" s="1"/>
      <c r="AV742" s="1"/>
      <c r="AW742" s="36">
        <v>417</v>
      </c>
      <c r="AX742" s="36">
        <v>1205</v>
      </c>
      <c r="AY742" s="36">
        <v>80</v>
      </c>
      <c r="AZ742" s="36">
        <v>770</v>
      </c>
      <c r="BA742" s="36">
        <v>103</v>
      </c>
      <c r="BB742" s="36">
        <v>0</v>
      </c>
      <c r="BC742" s="1">
        <v>0</v>
      </c>
      <c r="BD742" s="1"/>
      <c r="BE742" s="35">
        <f t="shared" ref="BE742:BK742" si="1959">(AW742/SUM($AW742:$BC742))*100</f>
        <v>16.194174757281555</v>
      </c>
      <c r="BF742" s="35">
        <f t="shared" si="1959"/>
        <v>46.796116504854368</v>
      </c>
      <c r="BG742" s="35">
        <f t="shared" si="1959"/>
        <v>3.1067961165048543</v>
      </c>
      <c r="BH742" s="35">
        <f t="shared" si="1959"/>
        <v>29.902912621359224</v>
      </c>
      <c r="BI742" s="35">
        <f t="shared" si="1959"/>
        <v>4</v>
      </c>
      <c r="BJ742" s="35">
        <f t="shared" si="1959"/>
        <v>0</v>
      </c>
      <c r="BK742" s="35">
        <f t="shared" si="1959"/>
        <v>0</v>
      </c>
      <c r="BL742" s="1"/>
    </row>
    <row r="743" spans="1:64" ht="13">
      <c r="A743" s="28" t="s">
        <v>406</v>
      </c>
      <c r="B743" s="62" t="str">
        <f>INDEX([1]Sheet2!$B:$B,MATCH(C743,[1]Sheet2!$A:$A,0))</f>
        <v>E05000731</v>
      </c>
      <c r="C743" s="28" t="s">
        <v>900</v>
      </c>
      <c r="D743" s="29"/>
      <c r="E743" s="55">
        <v>1</v>
      </c>
      <c r="F743" s="31">
        <v>1</v>
      </c>
      <c r="G743" s="32"/>
      <c r="H743" s="32"/>
      <c r="I743" s="32"/>
      <c r="J743" s="32"/>
      <c r="K743" s="32"/>
      <c r="L743" s="32"/>
      <c r="M743" s="10"/>
      <c r="N743" s="32"/>
      <c r="O743" s="32"/>
      <c r="P743" s="32"/>
      <c r="Q743" s="32"/>
      <c r="R743" s="32"/>
      <c r="S743" s="31">
        <v>1</v>
      </c>
      <c r="T743" s="32"/>
      <c r="U743" s="1"/>
      <c r="V743" s="28">
        <v>933</v>
      </c>
      <c r="W743" s="28">
        <v>820</v>
      </c>
      <c r="X743" s="28">
        <v>882</v>
      </c>
      <c r="Y743" s="34"/>
      <c r="Z743" s="34"/>
      <c r="AA743" s="34"/>
      <c r="AB743" s="34">
        <v>0</v>
      </c>
      <c r="AC743" s="1"/>
      <c r="AD743" s="35">
        <f t="shared" ref="AD743:AJ743" si="1960">(V743/SUM($V743:$AB743))*100</f>
        <v>35.407969639468689</v>
      </c>
      <c r="AE743" s="35">
        <f t="shared" si="1960"/>
        <v>31.119544592030362</v>
      </c>
      <c r="AF743" s="35">
        <f t="shared" si="1960"/>
        <v>33.472485768500945</v>
      </c>
      <c r="AG743" s="35">
        <f t="shared" si="1960"/>
        <v>0</v>
      </c>
      <c r="AH743" s="35">
        <f t="shared" si="1960"/>
        <v>0</v>
      </c>
      <c r="AI743" s="35">
        <f t="shared" si="1960"/>
        <v>0</v>
      </c>
      <c r="AJ743" s="35">
        <f t="shared" si="1960"/>
        <v>0</v>
      </c>
      <c r="AK743" s="1"/>
      <c r="AL743" s="35">
        <f t="shared" ref="AL743:AR743" si="1961">AD743-BE743</f>
        <v>23.63203074704348</v>
      </c>
      <c r="AM743" s="35">
        <f t="shared" si="1961"/>
        <v>17.433993987319987</v>
      </c>
      <c r="AN743" s="35">
        <f t="shared" si="1961"/>
        <v>12.180315176521315</v>
      </c>
      <c r="AO743" s="35">
        <f t="shared" si="1961"/>
        <v>-16.740929344366645</v>
      </c>
      <c r="AP743" s="35">
        <f t="shared" si="1961"/>
        <v>0</v>
      </c>
      <c r="AQ743" s="35">
        <f t="shared" si="1961"/>
        <v>-36.505410566518144</v>
      </c>
      <c r="AR743" s="35">
        <f t="shared" si="1961"/>
        <v>0</v>
      </c>
      <c r="AS743" s="1"/>
      <c r="AT743" s="1"/>
      <c r="AU743" s="1"/>
      <c r="AV743" s="1"/>
      <c r="AW743" s="36">
        <v>370</v>
      </c>
      <c r="AX743" s="36">
        <v>430</v>
      </c>
      <c r="AY743" s="36">
        <v>669</v>
      </c>
      <c r="AZ743" s="36">
        <v>526</v>
      </c>
      <c r="BA743" s="36">
        <v>0</v>
      </c>
      <c r="BB743" s="36">
        <v>1147</v>
      </c>
      <c r="BC743" s="1">
        <v>0</v>
      </c>
      <c r="BD743" s="1"/>
      <c r="BE743" s="35">
        <f t="shared" ref="BE743:BK743" si="1962">(AW743/SUM($AW743:$BC743))*100</f>
        <v>11.775938892425208</v>
      </c>
      <c r="BF743" s="35">
        <f t="shared" si="1962"/>
        <v>13.685550604710375</v>
      </c>
      <c r="BG743" s="35">
        <f t="shared" si="1962"/>
        <v>21.29217059197963</v>
      </c>
      <c r="BH743" s="35">
        <f t="shared" si="1962"/>
        <v>16.740929344366645</v>
      </c>
      <c r="BI743" s="35">
        <f t="shared" si="1962"/>
        <v>0</v>
      </c>
      <c r="BJ743" s="35">
        <f t="shared" si="1962"/>
        <v>36.505410566518144</v>
      </c>
      <c r="BK743" s="35">
        <f t="shared" si="1962"/>
        <v>0</v>
      </c>
      <c r="BL743" s="1"/>
    </row>
    <row r="744" spans="1:64" ht="13">
      <c r="A744" s="28" t="s">
        <v>406</v>
      </c>
      <c r="B744" s="62" t="str">
        <f>INDEX([1]Sheet2!$B:$B,MATCH(C744,[1]Sheet2!$A:$A,0))</f>
        <v>E05000732</v>
      </c>
      <c r="C744" s="28" t="s">
        <v>901</v>
      </c>
      <c r="D744" s="29"/>
      <c r="E744" s="55">
        <v>1</v>
      </c>
      <c r="F744" s="31">
        <v>1</v>
      </c>
      <c r="G744" s="32"/>
      <c r="H744" s="32"/>
      <c r="I744" s="32"/>
      <c r="J744" s="32"/>
      <c r="K744" s="32"/>
      <c r="L744" s="32"/>
      <c r="M744" s="10"/>
      <c r="N744" s="32"/>
      <c r="O744" s="32"/>
      <c r="P744" s="31">
        <v>1</v>
      </c>
      <c r="Q744" s="32"/>
      <c r="R744" s="32"/>
      <c r="S744" s="32"/>
      <c r="T744" s="32"/>
      <c r="U744" s="1"/>
      <c r="V744" s="28">
        <v>1215</v>
      </c>
      <c r="W744" s="28">
        <v>793</v>
      </c>
      <c r="X744" s="28">
        <v>1043</v>
      </c>
      <c r="Y744" s="34"/>
      <c r="Z744" s="28">
        <v>103</v>
      </c>
      <c r="AA744" s="28">
        <v>180</v>
      </c>
      <c r="AB744" s="34">
        <v>0</v>
      </c>
      <c r="AC744" s="1"/>
      <c r="AD744" s="35">
        <f t="shared" ref="AD744:AJ744" si="1963">(V744/SUM($V744:$AB744))*100</f>
        <v>36.442711457708462</v>
      </c>
      <c r="AE744" s="35">
        <f t="shared" si="1963"/>
        <v>23.785242951409717</v>
      </c>
      <c r="AF744" s="35">
        <f t="shared" si="1963"/>
        <v>31.283743251349733</v>
      </c>
      <c r="AG744" s="35">
        <f t="shared" si="1963"/>
        <v>0</v>
      </c>
      <c r="AH744" s="35">
        <f t="shared" si="1963"/>
        <v>3.0893821235752847</v>
      </c>
      <c r="AI744" s="35">
        <f t="shared" si="1963"/>
        <v>5.3989202159568084</v>
      </c>
      <c r="AJ744" s="35">
        <f t="shared" si="1963"/>
        <v>0</v>
      </c>
      <c r="AK744" s="1"/>
      <c r="AL744" s="35">
        <f t="shared" ref="AL744:AR744" si="1964">AD744-BE744</f>
        <v>12.336359906748346</v>
      </c>
      <c r="AM744" s="35">
        <f t="shared" si="1964"/>
        <v>8.51197854963719</v>
      </c>
      <c r="AN744" s="35">
        <f t="shared" si="1964"/>
        <v>2.7165349795624358</v>
      </c>
      <c r="AO744" s="35">
        <f t="shared" si="1964"/>
        <v>-14.948301329394386</v>
      </c>
      <c r="AP744" s="35">
        <f t="shared" si="1964"/>
        <v>3.0893821235752847</v>
      </c>
      <c r="AQ744" s="35">
        <f t="shared" si="1964"/>
        <v>-11.705954230128862</v>
      </c>
      <c r="AR744" s="35">
        <f t="shared" si="1964"/>
        <v>0</v>
      </c>
      <c r="AS744" s="1"/>
      <c r="AT744" s="1"/>
      <c r="AU744" s="1"/>
      <c r="AV744" s="1"/>
      <c r="AW744" s="36">
        <v>816</v>
      </c>
      <c r="AX744" s="36">
        <v>517</v>
      </c>
      <c r="AY744" s="36">
        <v>967</v>
      </c>
      <c r="AZ744" s="36">
        <v>506</v>
      </c>
      <c r="BA744" s="36">
        <v>0</v>
      </c>
      <c r="BB744" s="36">
        <v>579</v>
      </c>
      <c r="BC744" s="1">
        <v>0</v>
      </c>
      <c r="BD744" s="1"/>
      <c r="BE744" s="35">
        <f t="shared" ref="BE744:BK744" si="1965">(AW744/SUM($AW744:$BC744))*100</f>
        <v>24.106351550960117</v>
      </c>
      <c r="BF744" s="35">
        <f t="shared" si="1965"/>
        <v>15.273264401772527</v>
      </c>
      <c r="BG744" s="35">
        <f t="shared" si="1965"/>
        <v>28.567208271787297</v>
      </c>
      <c r="BH744" s="35">
        <f t="shared" si="1965"/>
        <v>14.948301329394386</v>
      </c>
      <c r="BI744" s="35">
        <f t="shared" si="1965"/>
        <v>0</v>
      </c>
      <c r="BJ744" s="35">
        <f t="shared" si="1965"/>
        <v>17.10487444608567</v>
      </c>
      <c r="BK744" s="35">
        <f t="shared" si="1965"/>
        <v>0</v>
      </c>
      <c r="BL744" s="1"/>
    </row>
    <row r="745" spans="1:64" ht="13">
      <c r="A745" s="28" t="s">
        <v>406</v>
      </c>
      <c r="B745" s="62" t="str">
        <f>INDEX([1]Sheet2!$B:$B,MATCH(C745,[1]Sheet2!$A:$A,0))</f>
        <v>E05000733</v>
      </c>
      <c r="C745" s="28" t="s">
        <v>902</v>
      </c>
      <c r="D745" s="29"/>
      <c r="E745" s="55">
        <v>1</v>
      </c>
      <c r="F745" s="32"/>
      <c r="G745" s="31">
        <v>1</v>
      </c>
      <c r="H745" s="32"/>
      <c r="I745" s="32"/>
      <c r="J745" s="32"/>
      <c r="K745" s="32"/>
      <c r="L745" s="32"/>
      <c r="M745" s="10"/>
      <c r="N745" s="32"/>
      <c r="O745" s="32"/>
      <c r="P745" s="32"/>
      <c r="Q745" s="31">
        <v>1</v>
      </c>
      <c r="R745" s="32"/>
      <c r="S745" s="32"/>
      <c r="T745" s="32"/>
      <c r="U745" s="1"/>
      <c r="V745" s="28">
        <v>842</v>
      </c>
      <c r="W745" s="28">
        <v>1042</v>
      </c>
      <c r="X745" s="28">
        <v>737</v>
      </c>
      <c r="Y745" s="34"/>
      <c r="Z745" s="34"/>
      <c r="AA745" s="34"/>
      <c r="AB745" s="34">
        <v>0</v>
      </c>
      <c r="AC745" s="1"/>
      <c r="AD745" s="35">
        <f t="shared" ref="AD745:AJ745" si="1966">(V745/SUM($V745:$AB745))*100</f>
        <v>32.12514307516215</v>
      </c>
      <c r="AE745" s="35">
        <f t="shared" si="1966"/>
        <v>39.755818389927512</v>
      </c>
      <c r="AF745" s="35">
        <f t="shared" si="1966"/>
        <v>28.119038534910342</v>
      </c>
      <c r="AG745" s="35">
        <f t="shared" si="1966"/>
        <v>0</v>
      </c>
      <c r="AH745" s="35">
        <f t="shared" si="1966"/>
        <v>0</v>
      </c>
      <c r="AI745" s="35">
        <f t="shared" si="1966"/>
        <v>0</v>
      </c>
      <c r="AJ745" s="35">
        <f t="shared" si="1966"/>
        <v>0</v>
      </c>
      <c r="AK745" s="1"/>
      <c r="AL745" s="35">
        <f t="shared" ref="AL745:AR745" si="1967">AD745-BE745</f>
        <v>19.177205279354169</v>
      </c>
      <c r="AM745" s="35">
        <f t="shared" si="1967"/>
        <v>14.975561459569164</v>
      </c>
      <c r="AN745" s="35">
        <f t="shared" si="1967"/>
        <v>1.8174834301098031</v>
      </c>
      <c r="AO745" s="35">
        <f t="shared" si="1967"/>
        <v>-31.000676132521974</v>
      </c>
      <c r="AP745" s="35">
        <f t="shared" si="1967"/>
        <v>-4.9695740365111565</v>
      </c>
      <c r="AQ745" s="35">
        <f t="shared" si="1967"/>
        <v>0</v>
      </c>
      <c r="AR745" s="35">
        <f t="shared" si="1967"/>
        <v>0</v>
      </c>
      <c r="AS745" s="1"/>
      <c r="AT745" s="1"/>
      <c r="AU745" s="1"/>
      <c r="AV745" s="1"/>
      <c r="AW745" s="36">
        <v>383</v>
      </c>
      <c r="AX745" s="36">
        <v>733</v>
      </c>
      <c r="AY745" s="36">
        <v>778</v>
      </c>
      <c r="AZ745" s="36">
        <v>917</v>
      </c>
      <c r="BA745" s="36">
        <v>147</v>
      </c>
      <c r="BB745" s="36">
        <v>0</v>
      </c>
      <c r="BC745" s="1">
        <v>0</v>
      </c>
      <c r="BD745" s="1"/>
      <c r="BE745" s="35">
        <f t="shared" ref="BE745:BK745" si="1968">(AW745/SUM($AW745:$BC745))*100</f>
        <v>12.947937795807979</v>
      </c>
      <c r="BF745" s="35">
        <f t="shared" si="1968"/>
        <v>24.780256930358348</v>
      </c>
      <c r="BG745" s="35">
        <f t="shared" si="1968"/>
        <v>26.301555104800538</v>
      </c>
      <c r="BH745" s="35">
        <f t="shared" si="1968"/>
        <v>31.000676132521974</v>
      </c>
      <c r="BI745" s="35">
        <f t="shared" si="1968"/>
        <v>4.9695740365111565</v>
      </c>
      <c r="BJ745" s="35">
        <f t="shared" si="1968"/>
        <v>0</v>
      </c>
      <c r="BK745" s="35">
        <f t="shared" si="1968"/>
        <v>0</v>
      </c>
      <c r="BL745" s="1"/>
    </row>
    <row r="746" spans="1:64" ht="13">
      <c r="A746" s="28" t="s">
        <v>406</v>
      </c>
      <c r="B746" s="62" t="str">
        <f>INDEX([1]Sheet2!$B:$B,MATCH(C746,[1]Sheet2!$A:$A,0))</f>
        <v>E05000736</v>
      </c>
      <c r="C746" s="28" t="s">
        <v>903</v>
      </c>
      <c r="D746" s="29"/>
      <c r="E746" s="55">
        <v>1</v>
      </c>
      <c r="F746" s="32"/>
      <c r="G746" s="32"/>
      <c r="H746" s="31">
        <v>1</v>
      </c>
      <c r="I746" s="32"/>
      <c r="J746" s="32"/>
      <c r="K746" s="32"/>
      <c r="L746" s="32"/>
      <c r="M746" s="10"/>
      <c r="N746" s="32"/>
      <c r="O746" s="32"/>
      <c r="P746" s="31">
        <v>1</v>
      </c>
      <c r="Q746" s="32"/>
      <c r="R746" s="32"/>
      <c r="S746" s="32"/>
      <c r="T746" s="32"/>
      <c r="U746" s="1"/>
      <c r="V746" s="28">
        <v>427</v>
      </c>
      <c r="W746" s="28">
        <v>627</v>
      </c>
      <c r="X746" s="28">
        <v>1023</v>
      </c>
      <c r="Y746" s="34"/>
      <c r="Z746" s="34"/>
      <c r="AA746" s="34"/>
      <c r="AB746" s="34">
        <v>217</v>
      </c>
      <c r="AC746" s="1"/>
      <c r="AD746" s="35">
        <f t="shared" ref="AD746:AJ746" si="1969">(V746/SUM($V746:$AB746))*100</f>
        <v>18.613775065387969</v>
      </c>
      <c r="AE746" s="35">
        <f t="shared" si="1969"/>
        <v>27.332170880557978</v>
      </c>
      <c r="AF746" s="35">
        <f t="shared" si="1969"/>
        <v>44.594594594594597</v>
      </c>
      <c r="AG746" s="35">
        <f t="shared" si="1969"/>
        <v>0</v>
      </c>
      <c r="AH746" s="35">
        <f t="shared" si="1969"/>
        <v>0</v>
      </c>
      <c r="AI746" s="35">
        <f t="shared" si="1969"/>
        <v>0</v>
      </c>
      <c r="AJ746" s="35">
        <f t="shared" si="1969"/>
        <v>9.4594594594594597</v>
      </c>
      <c r="AK746" s="1"/>
      <c r="AL746" s="35">
        <f t="shared" ref="AL746:AR746" si="1970">AD746-BE746</f>
        <v>10.00912390259727</v>
      </c>
      <c r="AM746" s="35">
        <f t="shared" si="1970"/>
        <v>6.0918608030385961</v>
      </c>
      <c r="AN746" s="35">
        <f t="shared" si="1970"/>
        <v>1.7263775403310362</v>
      </c>
      <c r="AO746" s="35">
        <f t="shared" si="1970"/>
        <v>-27.286821705426355</v>
      </c>
      <c r="AP746" s="35">
        <f t="shared" si="1970"/>
        <v>0</v>
      </c>
      <c r="AQ746" s="35">
        <f t="shared" si="1970"/>
        <v>0</v>
      </c>
      <c r="AR746" s="35">
        <f t="shared" si="1970"/>
        <v>9.4594594594594597</v>
      </c>
      <c r="AS746" s="1"/>
      <c r="AT746" s="1"/>
      <c r="AU746" s="1"/>
      <c r="AV746" s="1"/>
      <c r="AW746" s="36">
        <v>222</v>
      </c>
      <c r="AX746" s="36">
        <v>548</v>
      </c>
      <c r="AY746" s="36">
        <v>1106</v>
      </c>
      <c r="AZ746" s="36">
        <v>704</v>
      </c>
      <c r="BA746" s="36">
        <v>0</v>
      </c>
      <c r="BB746" s="36">
        <v>0</v>
      </c>
      <c r="BC746" s="1">
        <v>0</v>
      </c>
      <c r="BD746" s="1"/>
      <c r="BE746" s="35">
        <f t="shared" ref="BE746:BK746" si="1971">(AW746/SUM($AW746:$BC746))*100</f>
        <v>8.6046511627906987</v>
      </c>
      <c r="BF746" s="35">
        <f t="shared" si="1971"/>
        <v>21.240310077519382</v>
      </c>
      <c r="BG746" s="35">
        <f t="shared" si="1971"/>
        <v>42.86821705426356</v>
      </c>
      <c r="BH746" s="35">
        <f t="shared" si="1971"/>
        <v>27.286821705426355</v>
      </c>
      <c r="BI746" s="35">
        <f t="shared" si="1971"/>
        <v>0</v>
      </c>
      <c r="BJ746" s="35">
        <f t="shared" si="1971"/>
        <v>0</v>
      </c>
      <c r="BK746" s="35">
        <f t="shared" si="1971"/>
        <v>0</v>
      </c>
      <c r="BL746" s="1"/>
    </row>
    <row r="747" spans="1:64" ht="13">
      <c r="A747" s="28" t="s">
        <v>406</v>
      </c>
      <c r="B747" s="62" t="str">
        <f>INDEX([1]Sheet2!$B:$B,MATCH(C747,[1]Sheet2!$A:$A,0))</f>
        <v>E05000734</v>
      </c>
      <c r="C747" s="28" t="s">
        <v>904</v>
      </c>
      <c r="D747" s="29"/>
      <c r="E747" s="55">
        <v>1</v>
      </c>
      <c r="F747" s="32"/>
      <c r="G747" s="31">
        <v>1</v>
      </c>
      <c r="H747" s="32"/>
      <c r="I747" s="32"/>
      <c r="J747" s="32"/>
      <c r="K747" s="32"/>
      <c r="L747" s="32"/>
      <c r="M747" s="10"/>
      <c r="N747" s="32"/>
      <c r="O747" s="31">
        <v>1</v>
      </c>
      <c r="P747" s="32"/>
      <c r="Q747" s="32"/>
      <c r="R747" s="32"/>
      <c r="S747" s="32"/>
      <c r="T747" s="32"/>
      <c r="U747" s="1"/>
      <c r="V747" s="28">
        <v>381</v>
      </c>
      <c r="W747" s="28">
        <v>968</v>
      </c>
      <c r="X747" s="28">
        <v>176</v>
      </c>
      <c r="Y747" s="34"/>
      <c r="Z747" s="28">
        <v>115</v>
      </c>
      <c r="AA747" s="34"/>
      <c r="AB747" s="34">
        <v>0</v>
      </c>
      <c r="AC747" s="1"/>
      <c r="AD747" s="35">
        <f t="shared" ref="AD747:AJ747" si="1972">(V747/SUM($V747:$AB747))*100</f>
        <v>23.231707317073173</v>
      </c>
      <c r="AE747" s="35">
        <f t="shared" si="1972"/>
        <v>59.024390243902438</v>
      </c>
      <c r="AF747" s="35">
        <f t="shared" si="1972"/>
        <v>10.731707317073171</v>
      </c>
      <c r="AG747" s="35">
        <f t="shared" si="1972"/>
        <v>0</v>
      </c>
      <c r="AH747" s="35">
        <f t="shared" si="1972"/>
        <v>7.01219512195122</v>
      </c>
      <c r="AI747" s="35">
        <f t="shared" si="1972"/>
        <v>0</v>
      </c>
      <c r="AJ747" s="35">
        <f t="shared" si="1972"/>
        <v>0</v>
      </c>
      <c r="AK747" s="1"/>
      <c r="AL747" s="35">
        <f t="shared" ref="AL747:AR747" si="1973">AD747-BE747</f>
        <v>16.745701097615154</v>
      </c>
      <c r="AM747" s="35">
        <f t="shared" si="1973"/>
        <v>22.107464433151662</v>
      </c>
      <c r="AN747" s="35">
        <f t="shared" si="1973"/>
        <v>-10.991971048097861</v>
      </c>
      <c r="AO747" s="35">
        <f t="shared" si="1973"/>
        <v>-29.05375388716126</v>
      </c>
      <c r="AP747" s="35">
        <f t="shared" si="1973"/>
        <v>1.1925594044923127</v>
      </c>
      <c r="AQ747" s="35">
        <f t="shared" si="1973"/>
        <v>0</v>
      </c>
      <c r="AR747" s="35">
        <f t="shared" si="1973"/>
        <v>0</v>
      </c>
      <c r="AS747" s="1"/>
      <c r="AT747" s="1"/>
      <c r="AU747" s="1"/>
      <c r="AV747" s="1"/>
      <c r="AW747" s="36">
        <v>146</v>
      </c>
      <c r="AX747" s="36">
        <v>831</v>
      </c>
      <c r="AY747" s="36">
        <v>489</v>
      </c>
      <c r="AZ747" s="36">
        <v>654</v>
      </c>
      <c r="BA747" s="36">
        <v>131</v>
      </c>
      <c r="BB747" s="36">
        <v>0</v>
      </c>
      <c r="BC747" s="1">
        <v>0</v>
      </c>
      <c r="BD747" s="1"/>
      <c r="BE747" s="35">
        <f t="shared" ref="BE747:BK747" si="1974">(AW747/SUM($AW747:$BC747))*100</f>
        <v>6.4860062194580177</v>
      </c>
      <c r="BF747" s="35">
        <f t="shared" si="1974"/>
        <v>36.916925810750776</v>
      </c>
      <c r="BG747" s="35">
        <f t="shared" si="1974"/>
        <v>21.723678365171033</v>
      </c>
      <c r="BH747" s="35">
        <f t="shared" si="1974"/>
        <v>29.05375388716126</v>
      </c>
      <c r="BI747" s="35">
        <f t="shared" si="1974"/>
        <v>5.8196357174589073</v>
      </c>
      <c r="BJ747" s="35">
        <f t="shared" si="1974"/>
        <v>0</v>
      </c>
      <c r="BK747" s="35">
        <f t="shared" si="1974"/>
        <v>0</v>
      </c>
      <c r="BL747" s="1"/>
    </row>
    <row r="748" spans="1:64" ht="13">
      <c r="A748" s="28" t="s">
        <v>406</v>
      </c>
      <c r="B748" s="62" t="str">
        <f>INDEX([1]Sheet2!$B:$B,MATCH(C748,[1]Sheet2!$A:$A,0))</f>
        <v>E05000081</v>
      </c>
      <c r="C748" s="28" t="s">
        <v>33</v>
      </c>
      <c r="D748" s="29"/>
      <c r="E748" s="55">
        <v>1</v>
      </c>
      <c r="F748" s="32"/>
      <c r="G748" s="31">
        <v>1</v>
      </c>
      <c r="H748" s="32"/>
      <c r="I748" s="32"/>
      <c r="J748" s="32"/>
      <c r="K748" s="32"/>
      <c r="L748" s="32"/>
      <c r="M748" s="10"/>
      <c r="N748" s="32"/>
      <c r="O748" s="31">
        <v>1</v>
      </c>
      <c r="P748" s="32"/>
      <c r="Q748" s="32"/>
      <c r="R748" s="32"/>
      <c r="S748" s="32"/>
      <c r="T748" s="32"/>
      <c r="U748" s="1"/>
      <c r="V748" s="28">
        <v>220</v>
      </c>
      <c r="W748" s="28">
        <v>2253</v>
      </c>
      <c r="X748" s="28">
        <v>158</v>
      </c>
      <c r="Y748" s="34"/>
      <c r="Z748" s="28">
        <v>121</v>
      </c>
      <c r="AA748" s="34"/>
      <c r="AB748" s="34">
        <v>0</v>
      </c>
      <c r="AC748" s="1"/>
      <c r="AD748" s="35">
        <f t="shared" ref="AD748:AJ748" si="1975">(V748/SUM($V748:$AB748))*100</f>
        <v>7.9941860465116283</v>
      </c>
      <c r="AE748" s="35">
        <f t="shared" si="1975"/>
        <v>81.867732558139537</v>
      </c>
      <c r="AF748" s="35">
        <f t="shared" si="1975"/>
        <v>5.7412790697674421</v>
      </c>
      <c r="AG748" s="35">
        <f t="shared" si="1975"/>
        <v>0</v>
      </c>
      <c r="AH748" s="35">
        <f t="shared" si="1975"/>
        <v>4.3968023255813957</v>
      </c>
      <c r="AI748" s="35">
        <f t="shared" si="1975"/>
        <v>0</v>
      </c>
      <c r="AJ748" s="35">
        <f t="shared" si="1975"/>
        <v>0</v>
      </c>
      <c r="AK748" s="1"/>
      <c r="AL748" s="35">
        <f t="shared" ref="AL748:AR748" si="1976">AD748-BE748</f>
        <v>1.9567710805252343</v>
      </c>
      <c r="AM748" s="35">
        <f t="shared" si="1976"/>
        <v>-0.3318139271212317</v>
      </c>
      <c r="AN748" s="35">
        <f t="shared" si="1976"/>
        <v>-0.23944655381532431</v>
      </c>
      <c r="AO748" s="35">
        <f t="shared" si="1976"/>
        <v>0</v>
      </c>
      <c r="AP748" s="35">
        <f t="shared" si="1976"/>
        <v>-1.3855105995886721</v>
      </c>
      <c r="AQ748" s="35">
        <f t="shared" si="1976"/>
        <v>0</v>
      </c>
      <c r="AR748" s="35">
        <f t="shared" si="1976"/>
        <v>0</v>
      </c>
      <c r="AS748" s="1"/>
      <c r="AT748" s="1"/>
      <c r="AU748" s="1"/>
      <c r="AV748" s="1"/>
      <c r="AW748" s="36">
        <v>213</v>
      </c>
      <c r="AX748" s="36">
        <v>2900</v>
      </c>
      <c r="AY748" s="36">
        <v>211</v>
      </c>
      <c r="AZ748" s="36">
        <v>0</v>
      </c>
      <c r="BA748" s="36">
        <v>204</v>
      </c>
      <c r="BB748" s="36">
        <v>0</v>
      </c>
      <c r="BC748" s="1">
        <v>0</v>
      </c>
      <c r="BD748" s="1"/>
      <c r="BE748" s="35">
        <f t="shared" ref="BE748:BK748" si="1977">(AW748/SUM($AW748:$BC748))*100</f>
        <v>6.037414965986394</v>
      </c>
      <c r="BF748" s="35">
        <f t="shared" si="1977"/>
        <v>82.199546485260768</v>
      </c>
      <c r="BG748" s="35">
        <f t="shared" si="1977"/>
        <v>5.9807256235827664</v>
      </c>
      <c r="BH748" s="35">
        <f t="shared" si="1977"/>
        <v>0</v>
      </c>
      <c r="BI748" s="35">
        <f t="shared" si="1977"/>
        <v>5.7823129251700678</v>
      </c>
      <c r="BJ748" s="35">
        <f t="shared" si="1977"/>
        <v>0</v>
      </c>
      <c r="BK748" s="35">
        <f t="shared" si="1977"/>
        <v>0</v>
      </c>
      <c r="BL748" s="1"/>
    </row>
    <row r="749" spans="1:64" ht="13">
      <c r="A749" s="28" t="s">
        <v>406</v>
      </c>
      <c r="B749" s="62" t="str">
        <f>INDEX([1]Sheet2!$B:$B,MATCH(C749,[1]Sheet2!$A:$A,0))</f>
        <v>E05000737</v>
      </c>
      <c r="C749" s="28" t="s">
        <v>905</v>
      </c>
      <c r="D749" s="29"/>
      <c r="E749" s="55">
        <v>1</v>
      </c>
      <c r="F749" s="32"/>
      <c r="G749" s="31">
        <v>1</v>
      </c>
      <c r="H749" s="32"/>
      <c r="I749" s="32"/>
      <c r="J749" s="32"/>
      <c r="K749" s="32"/>
      <c r="L749" s="32"/>
      <c r="M749" s="10"/>
      <c r="N749" s="32"/>
      <c r="O749" s="31">
        <v>1</v>
      </c>
      <c r="P749" s="32"/>
      <c r="Q749" s="32"/>
      <c r="R749" s="32"/>
      <c r="S749" s="32"/>
      <c r="T749" s="32"/>
      <c r="U749" s="1"/>
      <c r="V749" s="28">
        <v>328</v>
      </c>
      <c r="W749" s="28">
        <v>1336</v>
      </c>
      <c r="X749" s="28">
        <v>355</v>
      </c>
      <c r="Y749" s="34"/>
      <c r="Z749" s="28">
        <v>66</v>
      </c>
      <c r="AA749" s="28">
        <v>146</v>
      </c>
      <c r="AB749" s="34">
        <v>0</v>
      </c>
      <c r="AC749" s="1"/>
      <c r="AD749" s="35">
        <f t="shared" ref="AD749:AJ749" si="1978">(V749/SUM($V749:$AB749))*100</f>
        <v>14.701927386822053</v>
      </c>
      <c r="AE749" s="35">
        <f t="shared" si="1978"/>
        <v>59.883460331689832</v>
      </c>
      <c r="AF749" s="35">
        <f t="shared" si="1978"/>
        <v>15.912147019273867</v>
      </c>
      <c r="AG749" s="35">
        <f t="shared" si="1978"/>
        <v>0</v>
      </c>
      <c r="AH749" s="35">
        <f t="shared" si="1978"/>
        <v>2.9583146571044376</v>
      </c>
      <c r="AI749" s="35">
        <f t="shared" si="1978"/>
        <v>6.5441506051098166</v>
      </c>
      <c r="AJ749" s="35">
        <f t="shared" si="1978"/>
        <v>0</v>
      </c>
      <c r="AK749" s="1"/>
      <c r="AL749" s="35">
        <f t="shared" ref="AL749:AR749" si="1979">AD749-BE749</f>
        <v>9.9743922009685697</v>
      </c>
      <c r="AM749" s="35">
        <f t="shared" si="1979"/>
        <v>16.649970616785467</v>
      </c>
      <c r="AN749" s="35">
        <f t="shared" si="1979"/>
        <v>-8.8803466653165337</v>
      </c>
      <c r="AO749" s="35">
        <f t="shared" si="1979"/>
        <v>-27.24648141465175</v>
      </c>
      <c r="AP749" s="35">
        <f t="shared" si="1979"/>
        <v>2.9583146571044376</v>
      </c>
      <c r="AQ749" s="35">
        <f t="shared" si="1979"/>
        <v>6.5441506051098166</v>
      </c>
      <c r="AR749" s="35">
        <f t="shared" si="1979"/>
        <v>0</v>
      </c>
      <c r="AS749" s="1"/>
      <c r="AT749" s="1"/>
      <c r="AU749" s="1"/>
      <c r="AV749" s="1"/>
      <c r="AW749" s="36">
        <v>131</v>
      </c>
      <c r="AX749" s="36">
        <v>1198</v>
      </c>
      <c r="AY749" s="36">
        <v>687</v>
      </c>
      <c r="AZ749" s="36">
        <v>755</v>
      </c>
      <c r="BA749" s="36">
        <v>0</v>
      </c>
      <c r="BB749" s="36">
        <v>0</v>
      </c>
      <c r="BC749" s="1">
        <v>0</v>
      </c>
      <c r="BD749" s="1"/>
      <c r="BE749" s="35">
        <f t="shared" ref="BE749:BK749" si="1980">(AW749/SUM($AW749:$BC749))*100</f>
        <v>4.7275351858534824</v>
      </c>
      <c r="BF749" s="35">
        <f t="shared" si="1980"/>
        <v>43.233489714904366</v>
      </c>
      <c r="BG749" s="35">
        <f t="shared" si="1980"/>
        <v>24.792493684590401</v>
      </c>
      <c r="BH749" s="35">
        <f t="shared" si="1980"/>
        <v>27.24648141465175</v>
      </c>
      <c r="BI749" s="35">
        <f t="shared" si="1980"/>
        <v>0</v>
      </c>
      <c r="BJ749" s="35">
        <f t="shared" si="1980"/>
        <v>0</v>
      </c>
      <c r="BK749" s="35">
        <f t="shared" si="1980"/>
        <v>0</v>
      </c>
      <c r="BL749" s="1"/>
    </row>
    <row r="750" spans="1:64" ht="13">
      <c r="A750" s="28" t="s">
        <v>406</v>
      </c>
      <c r="B750" s="62" t="str">
        <f>INDEX([1]Sheet2!$B:$B,MATCH(C750,[1]Sheet2!$A:$A,0))</f>
        <v>E05000738</v>
      </c>
      <c r="C750" s="28" t="s">
        <v>906</v>
      </c>
      <c r="D750" s="29"/>
      <c r="E750" s="55">
        <v>1</v>
      </c>
      <c r="F750" s="32"/>
      <c r="G750" s="31">
        <v>1</v>
      </c>
      <c r="H750" s="32"/>
      <c r="I750" s="32"/>
      <c r="J750" s="32"/>
      <c r="K750" s="32"/>
      <c r="L750" s="32"/>
      <c r="M750" s="10"/>
      <c r="N750" s="32"/>
      <c r="O750" s="31">
        <v>1</v>
      </c>
      <c r="P750" s="32"/>
      <c r="Q750" s="32"/>
      <c r="R750" s="32"/>
      <c r="S750" s="32"/>
      <c r="T750" s="32"/>
      <c r="U750" s="1"/>
      <c r="V750" s="28">
        <v>293</v>
      </c>
      <c r="W750" s="28">
        <v>2924</v>
      </c>
      <c r="X750" s="28">
        <v>174</v>
      </c>
      <c r="Y750" s="34"/>
      <c r="Z750" s="34"/>
      <c r="AA750" s="34"/>
      <c r="AB750" s="34">
        <v>0</v>
      </c>
      <c r="AC750" s="1"/>
      <c r="AD750" s="35">
        <f t="shared" ref="AD750:AJ750" si="1981">(V750/SUM($V750:$AB750))*100</f>
        <v>8.6405190209377754</v>
      </c>
      <c r="AE750" s="35">
        <f t="shared" si="1981"/>
        <v>86.228251253317595</v>
      </c>
      <c r="AF750" s="35">
        <f t="shared" si="1981"/>
        <v>5.1312297257446184</v>
      </c>
      <c r="AG750" s="35">
        <f t="shared" si="1981"/>
        <v>0</v>
      </c>
      <c r="AH750" s="35">
        <f t="shared" si="1981"/>
        <v>0</v>
      </c>
      <c r="AI750" s="35">
        <f t="shared" si="1981"/>
        <v>0</v>
      </c>
      <c r="AJ750" s="35">
        <f t="shared" si="1981"/>
        <v>0</v>
      </c>
      <c r="AK750" s="1"/>
      <c r="AL750" s="35">
        <f t="shared" ref="AL750:AR750" si="1982">AD750-BE750</f>
        <v>2.9707187859201492</v>
      </c>
      <c r="AM750" s="35">
        <f t="shared" si="1982"/>
        <v>-4.077271660900962</v>
      </c>
      <c r="AN750" s="35">
        <f t="shared" si="1982"/>
        <v>1.1065528749808111</v>
      </c>
      <c r="AO750" s="35">
        <f t="shared" si="1982"/>
        <v>0</v>
      </c>
      <c r="AP750" s="35">
        <f t="shared" si="1982"/>
        <v>0</v>
      </c>
      <c r="AQ750" s="35">
        <f t="shared" si="1982"/>
        <v>0</v>
      </c>
      <c r="AR750" s="35">
        <f t="shared" si="1982"/>
        <v>0</v>
      </c>
      <c r="AS750" s="1"/>
      <c r="AT750" s="1"/>
      <c r="AU750" s="1"/>
      <c r="AV750" s="1"/>
      <c r="AW750" s="36">
        <v>193</v>
      </c>
      <c r="AX750" s="36">
        <v>3074</v>
      </c>
      <c r="AY750" s="36">
        <v>137</v>
      </c>
      <c r="AZ750" s="36">
        <v>0</v>
      </c>
      <c r="BA750" s="36">
        <v>0</v>
      </c>
      <c r="BB750" s="36">
        <v>0</v>
      </c>
      <c r="BC750" s="1">
        <v>0</v>
      </c>
      <c r="BD750" s="1"/>
      <c r="BE750" s="35">
        <f t="shared" ref="BE750:BK750" si="1983">(AW750/SUM($AW750:$BC750))*100</f>
        <v>5.6698002350176262</v>
      </c>
      <c r="BF750" s="35">
        <f t="shared" si="1983"/>
        <v>90.305522914218557</v>
      </c>
      <c r="BG750" s="35">
        <f t="shared" si="1983"/>
        <v>4.0246768507638073</v>
      </c>
      <c r="BH750" s="35">
        <f t="shared" si="1983"/>
        <v>0</v>
      </c>
      <c r="BI750" s="35">
        <f t="shared" si="1983"/>
        <v>0</v>
      </c>
      <c r="BJ750" s="35">
        <f t="shared" si="1983"/>
        <v>0</v>
      </c>
      <c r="BK750" s="35">
        <f t="shared" si="1983"/>
        <v>0</v>
      </c>
      <c r="BL750" s="1"/>
    </row>
    <row r="751" spans="1:64" ht="13">
      <c r="A751" s="28" t="s">
        <v>407</v>
      </c>
      <c r="B751" s="62" t="str">
        <f>INDEX([1]Sheet2!$B:$B,MATCH(C751,[1]Sheet2!$A:$A,0))</f>
        <v>E05006545</v>
      </c>
      <c r="C751" s="28" t="s">
        <v>907</v>
      </c>
      <c r="D751" s="29"/>
      <c r="E751" s="55">
        <v>1</v>
      </c>
      <c r="F751" s="32"/>
      <c r="G751" s="31">
        <v>1</v>
      </c>
      <c r="H751" s="32"/>
      <c r="I751" s="32"/>
      <c r="J751" s="32"/>
      <c r="K751" s="32"/>
      <c r="L751" s="32"/>
      <c r="M751" s="10"/>
      <c r="N751" s="32"/>
      <c r="O751" s="31">
        <v>1</v>
      </c>
      <c r="P751" s="32"/>
      <c r="Q751" s="32"/>
      <c r="R751" s="32"/>
      <c r="S751" s="32"/>
      <c r="T751" s="32"/>
      <c r="U751" s="1"/>
      <c r="V751" s="28">
        <v>268</v>
      </c>
      <c r="W751" s="28">
        <v>812</v>
      </c>
      <c r="X751" s="28">
        <v>153</v>
      </c>
      <c r="Y751" s="34"/>
      <c r="Z751" s="28">
        <v>85</v>
      </c>
      <c r="AA751" s="28">
        <v>153</v>
      </c>
      <c r="AB751" s="34">
        <v>0</v>
      </c>
      <c r="AC751" s="1"/>
      <c r="AD751" s="35">
        <f t="shared" ref="AD751:AJ751" si="1984">(V751/SUM($V751:$AB751))*100</f>
        <v>18.218898708361657</v>
      </c>
      <c r="AE751" s="35">
        <f t="shared" si="1984"/>
        <v>55.200543847722642</v>
      </c>
      <c r="AF751" s="35">
        <f t="shared" si="1984"/>
        <v>10.401087695445275</v>
      </c>
      <c r="AG751" s="35">
        <f t="shared" si="1984"/>
        <v>0</v>
      </c>
      <c r="AH751" s="35">
        <f t="shared" si="1984"/>
        <v>5.7783820530251528</v>
      </c>
      <c r="AI751" s="35">
        <f t="shared" si="1984"/>
        <v>10.401087695445275</v>
      </c>
      <c r="AJ751" s="35">
        <f t="shared" si="1984"/>
        <v>0</v>
      </c>
      <c r="AK751" s="1"/>
      <c r="AL751" s="35">
        <f t="shared" ref="AL751:AR751" si="1985">AD751-BE751</f>
        <v>4.946888195878083</v>
      </c>
      <c r="AM751" s="35">
        <f t="shared" si="1985"/>
        <v>4.4121075796543181</v>
      </c>
      <c r="AN751" s="35">
        <f t="shared" si="1985"/>
        <v>3.5022703498473771</v>
      </c>
      <c r="AO751" s="35">
        <f t="shared" si="1985"/>
        <v>-19.250985545335087</v>
      </c>
      <c r="AP751" s="35">
        <f t="shared" si="1985"/>
        <v>-2.1716836499971865</v>
      </c>
      <c r="AQ751" s="35">
        <f t="shared" si="1985"/>
        <v>8.5614030699525028</v>
      </c>
      <c r="AR751" s="35">
        <f t="shared" si="1985"/>
        <v>0</v>
      </c>
      <c r="AS751" s="1"/>
      <c r="AT751" s="1"/>
      <c r="AU751" s="1"/>
      <c r="AV751" s="1"/>
      <c r="AW751" s="36">
        <v>202</v>
      </c>
      <c r="AX751" s="36">
        <v>773</v>
      </c>
      <c r="AY751" s="36">
        <v>105</v>
      </c>
      <c r="AZ751" s="36">
        <v>293</v>
      </c>
      <c r="BA751" s="36">
        <v>121</v>
      </c>
      <c r="BB751" s="36">
        <v>28</v>
      </c>
      <c r="BC751" s="1">
        <v>0</v>
      </c>
      <c r="BD751" s="1"/>
      <c r="BE751" s="35">
        <f t="shared" ref="BE751:BK751" si="1986">(AW751/SUM($AW751:$BC751))*100</f>
        <v>13.272010512483574</v>
      </c>
      <c r="BF751" s="35">
        <f t="shared" si="1986"/>
        <v>50.788436268068324</v>
      </c>
      <c r="BG751" s="35">
        <f t="shared" si="1986"/>
        <v>6.8988173455978981</v>
      </c>
      <c r="BH751" s="35">
        <f t="shared" si="1986"/>
        <v>19.250985545335087</v>
      </c>
      <c r="BI751" s="35">
        <f t="shared" si="1986"/>
        <v>7.9500657030223394</v>
      </c>
      <c r="BJ751" s="35">
        <f t="shared" si="1986"/>
        <v>1.8396846254927726</v>
      </c>
      <c r="BK751" s="35">
        <f t="shared" si="1986"/>
        <v>0</v>
      </c>
      <c r="BL751" s="1"/>
    </row>
    <row r="752" spans="1:64" ht="13">
      <c r="A752" s="28" t="s">
        <v>407</v>
      </c>
      <c r="B752" s="62" t="str">
        <f>INDEX([1]Sheet2!$B:$B,MATCH(C752,[1]Sheet2!$A:$A,0))</f>
        <v>E05006546</v>
      </c>
      <c r="C752" s="28" t="s">
        <v>908</v>
      </c>
      <c r="D752" s="29"/>
      <c r="E752" s="55">
        <v>1</v>
      </c>
      <c r="F752" s="32"/>
      <c r="G752" s="31">
        <v>1</v>
      </c>
      <c r="H752" s="32"/>
      <c r="I752" s="32"/>
      <c r="J752" s="32"/>
      <c r="K752" s="32"/>
      <c r="L752" s="32"/>
      <c r="M752" s="10"/>
      <c r="N752" s="32"/>
      <c r="O752" s="31">
        <v>1</v>
      </c>
      <c r="P752" s="32"/>
      <c r="Q752" s="32"/>
      <c r="R752" s="32"/>
      <c r="S752" s="32"/>
      <c r="T752" s="32"/>
      <c r="U752" s="1"/>
      <c r="V752" s="28">
        <v>114</v>
      </c>
      <c r="W752" s="28">
        <v>740</v>
      </c>
      <c r="X752" s="34"/>
      <c r="Y752" s="34"/>
      <c r="Z752" s="28">
        <v>53</v>
      </c>
      <c r="AA752" s="34"/>
      <c r="AB752" s="34">
        <v>0</v>
      </c>
      <c r="AC752" s="1"/>
      <c r="AD752" s="35">
        <f t="shared" ref="AD752:AJ752" si="1987">(V752/SUM($V752:$AB752))*100</f>
        <v>12.56890848952591</v>
      </c>
      <c r="AE752" s="35">
        <f t="shared" si="1987"/>
        <v>81.587651598676956</v>
      </c>
      <c r="AF752" s="35">
        <f t="shared" si="1987"/>
        <v>0</v>
      </c>
      <c r="AG752" s="35">
        <f t="shared" si="1987"/>
        <v>0</v>
      </c>
      <c r="AH752" s="35">
        <f t="shared" si="1987"/>
        <v>5.843439911797133</v>
      </c>
      <c r="AI752" s="35">
        <f t="shared" si="1987"/>
        <v>0</v>
      </c>
      <c r="AJ752" s="35">
        <f t="shared" si="1987"/>
        <v>0</v>
      </c>
      <c r="AK752" s="1"/>
      <c r="AL752" s="35">
        <f t="shared" ref="AL752:AR752" si="1988">AD752-BE752</f>
        <v>6.9085311310353434</v>
      </c>
      <c r="AM752" s="35">
        <f t="shared" si="1988"/>
        <v>14.29205411440023</v>
      </c>
      <c r="AN752" s="35">
        <f t="shared" si="1988"/>
        <v>-1.9916142557651992</v>
      </c>
      <c r="AO752" s="35">
        <f t="shared" si="1988"/>
        <v>-20.545073375262053</v>
      </c>
      <c r="AP752" s="35">
        <f t="shared" si="1988"/>
        <v>1.3361023855916825</v>
      </c>
      <c r="AQ752" s="35">
        <f t="shared" si="1988"/>
        <v>0</v>
      </c>
      <c r="AR752" s="35">
        <f t="shared" si="1988"/>
        <v>0</v>
      </c>
      <c r="AS752" s="1"/>
      <c r="AT752" s="1"/>
      <c r="AU752" s="1"/>
      <c r="AV752" s="1"/>
      <c r="AW752" s="36">
        <v>54</v>
      </c>
      <c r="AX752" s="36">
        <v>642</v>
      </c>
      <c r="AY752" s="36">
        <v>19</v>
      </c>
      <c r="AZ752" s="36">
        <v>196</v>
      </c>
      <c r="BA752" s="36">
        <v>43</v>
      </c>
      <c r="BB752" s="36">
        <v>0</v>
      </c>
      <c r="BC752" s="1">
        <v>0</v>
      </c>
      <c r="BD752" s="1"/>
      <c r="BE752" s="35">
        <f t="shared" ref="BE752:BK752" si="1989">(AW752/SUM($AW752:$BC752))*100</f>
        <v>5.6603773584905666</v>
      </c>
      <c r="BF752" s="35">
        <f t="shared" si="1989"/>
        <v>67.295597484276726</v>
      </c>
      <c r="BG752" s="35">
        <f t="shared" si="1989"/>
        <v>1.9916142557651992</v>
      </c>
      <c r="BH752" s="35">
        <f t="shared" si="1989"/>
        <v>20.545073375262053</v>
      </c>
      <c r="BI752" s="35">
        <f t="shared" si="1989"/>
        <v>4.5073375262054505</v>
      </c>
      <c r="BJ752" s="35">
        <f t="shared" si="1989"/>
        <v>0</v>
      </c>
      <c r="BK752" s="35">
        <f t="shared" si="1989"/>
        <v>0</v>
      </c>
      <c r="BL752" s="1"/>
    </row>
    <row r="753" spans="1:64" ht="13">
      <c r="A753" s="28" t="s">
        <v>407</v>
      </c>
      <c r="B753" s="62" t="str">
        <f>INDEX([1]Sheet2!$B:$B,MATCH(C753,[1]Sheet2!$A:$A,0))</f>
        <v>E05006547</v>
      </c>
      <c r="C753" s="28" t="s">
        <v>909</v>
      </c>
      <c r="D753" s="29"/>
      <c r="E753" s="55">
        <v>1</v>
      </c>
      <c r="F753" s="32"/>
      <c r="G753" s="31">
        <v>1</v>
      </c>
      <c r="H753" s="32"/>
      <c r="I753" s="32"/>
      <c r="J753" s="32"/>
      <c r="K753" s="32"/>
      <c r="L753" s="32"/>
      <c r="M753" s="10"/>
      <c r="N753" s="32"/>
      <c r="O753" s="32"/>
      <c r="P753" s="32"/>
      <c r="Q753" s="32"/>
      <c r="R753" s="31">
        <v>1</v>
      </c>
      <c r="S753" s="32"/>
      <c r="T753" s="32"/>
      <c r="U753" s="1"/>
      <c r="V753" s="28">
        <v>119</v>
      </c>
      <c r="W753" s="28">
        <v>482</v>
      </c>
      <c r="X753" s="28">
        <v>399</v>
      </c>
      <c r="Y753" s="34"/>
      <c r="Z753" s="28">
        <v>127</v>
      </c>
      <c r="AA753" s="34"/>
      <c r="AB753" s="34">
        <v>0</v>
      </c>
      <c r="AC753" s="1"/>
      <c r="AD753" s="35">
        <f t="shared" ref="AD753:AJ753" si="1990">(V753/SUM($V753:$AB753))*100</f>
        <v>10.559006211180124</v>
      </c>
      <c r="AE753" s="35">
        <f t="shared" si="1990"/>
        <v>42.768411712511089</v>
      </c>
      <c r="AF753" s="35">
        <f t="shared" si="1990"/>
        <v>35.403726708074537</v>
      </c>
      <c r="AG753" s="35">
        <f t="shared" si="1990"/>
        <v>0</v>
      </c>
      <c r="AH753" s="35">
        <f t="shared" si="1990"/>
        <v>11.26885536823425</v>
      </c>
      <c r="AI753" s="35">
        <f t="shared" si="1990"/>
        <v>0</v>
      </c>
      <c r="AJ753" s="35">
        <f t="shared" si="1990"/>
        <v>0</v>
      </c>
      <c r="AK753" s="1"/>
      <c r="AL753" s="35">
        <f t="shared" ref="AL753:AR753" si="1991">AD753-BE753</f>
        <v>-9.5430997237273427</v>
      </c>
      <c r="AM753" s="35">
        <f t="shared" si="1991"/>
        <v>14.17874993842047</v>
      </c>
      <c r="AN753" s="35">
        <f t="shared" si="1991"/>
        <v>17.790452936536564</v>
      </c>
      <c r="AO753" s="35">
        <f t="shared" si="1991"/>
        <v>0</v>
      </c>
      <c r="AP753" s="35">
        <f t="shared" si="1991"/>
        <v>-19.554373731957199</v>
      </c>
      <c r="AQ753" s="35">
        <f t="shared" si="1991"/>
        <v>0</v>
      </c>
      <c r="AR753" s="35">
        <f t="shared" si="1991"/>
        <v>-2.8717294192724951</v>
      </c>
      <c r="AS753" s="1"/>
      <c r="AT753" s="1"/>
      <c r="AU753" s="1"/>
      <c r="AV753" s="1"/>
      <c r="AW753" s="36">
        <v>315</v>
      </c>
      <c r="AX753" s="36">
        <v>448</v>
      </c>
      <c r="AY753" s="36">
        <v>276</v>
      </c>
      <c r="AZ753" s="36">
        <v>0</v>
      </c>
      <c r="BA753" s="36">
        <v>483</v>
      </c>
      <c r="BB753" s="36">
        <v>0</v>
      </c>
      <c r="BC753" s="1">
        <v>45</v>
      </c>
      <c r="BD753" s="1"/>
      <c r="BE753" s="35">
        <f t="shared" ref="BE753:BK753" si="1992">(AW753/SUM($AW753:$BC753))*100</f>
        <v>20.102105934907467</v>
      </c>
      <c r="BF753" s="35">
        <f t="shared" si="1992"/>
        <v>28.589661774090619</v>
      </c>
      <c r="BG753" s="35">
        <f t="shared" si="1992"/>
        <v>17.613273771537973</v>
      </c>
      <c r="BH753" s="35">
        <f t="shared" si="1992"/>
        <v>0</v>
      </c>
      <c r="BI753" s="35">
        <f t="shared" si="1992"/>
        <v>30.823229100191448</v>
      </c>
      <c r="BJ753" s="35">
        <f t="shared" si="1992"/>
        <v>0</v>
      </c>
      <c r="BK753" s="35">
        <f t="shared" si="1992"/>
        <v>2.8717294192724951</v>
      </c>
      <c r="BL753" s="1"/>
    </row>
    <row r="754" spans="1:64" ht="13">
      <c r="A754" s="28" t="s">
        <v>407</v>
      </c>
      <c r="B754" s="62" t="str">
        <f>INDEX([1]Sheet2!$B:$B,MATCH(C754,[1]Sheet2!$A:$A,0))</f>
        <v>E05000633</v>
      </c>
      <c r="C754" s="28" t="s">
        <v>23</v>
      </c>
      <c r="D754" s="29"/>
      <c r="E754" s="55">
        <v>1</v>
      </c>
      <c r="F754" s="32"/>
      <c r="G754" s="31">
        <v>1</v>
      </c>
      <c r="H754" s="32"/>
      <c r="I754" s="32"/>
      <c r="J754" s="32"/>
      <c r="K754" s="32"/>
      <c r="L754" s="32"/>
      <c r="M754" s="10"/>
      <c r="N754" s="32"/>
      <c r="O754" s="31">
        <v>1</v>
      </c>
      <c r="P754" s="32"/>
      <c r="Q754" s="32"/>
      <c r="R754" s="32"/>
      <c r="S754" s="32"/>
      <c r="T754" s="32"/>
      <c r="U754" s="1"/>
      <c r="V754" s="28">
        <v>155</v>
      </c>
      <c r="W754" s="28">
        <v>709</v>
      </c>
      <c r="X754" s="28">
        <v>103</v>
      </c>
      <c r="Y754" s="34"/>
      <c r="Z754" s="28">
        <v>104</v>
      </c>
      <c r="AA754" s="34"/>
      <c r="AB754" s="34">
        <v>0</v>
      </c>
      <c r="AC754" s="1"/>
      <c r="AD754" s="35">
        <f t="shared" ref="AD754:AJ754" si="1993">(V754/SUM($V754:$AB754))*100</f>
        <v>14.472455648926239</v>
      </c>
      <c r="AE754" s="35">
        <f t="shared" si="1993"/>
        <v>66.19981325863678</v>
      </c>
      <c r="AF754" s="35">
        <f t="shared" si="1993"/>
        <v>9.6171802054155009</v>
      </c>
      <c r="AG754" s="35">
        <f t="shared" si="1993"/>
        <v>0</v>
      </c>
      <c r="AH754" s="35">
        <f t="shared" si="1993"/>
        <v>9.7105508870214763</v>
      </c>
      <c r="AI754" s="35">
        <f t="shared" si="1993"/>
        <v>0</v>
      </c>
      <c r="AJ754" s="35">
        <f t="shared" si="1993"/>
        <v>0</v>
      </c>
      <c r="AK754" s="1"/>
      <c r="AL754" s="35">
        <f t="shared" ref="AL754:AR754" si="1994">AD754-BE754</f>
        <v>4.4036088330914716</v>
      </c>
      <c r="AM754" s="35">
        <f t="shared" si="1994"/>
        <v>13.962291744006833</v>
      </c>
      <c r="AN754" s="35">
        <f t="shared" si="1994"/>
        <v>1.4416208250368427</v>
      </c>
      <c r="AO754" s="35">
        <f t="shared" si="1994"/>
        <v>-15.404475043029258</v>
      </c>
      <c r="AP754" s="35">
        <f t="shared" si="1994"/>
        <v>-4.4030463591058897</v>
      </c>
      <c r="AQ754" s="35">
        <f t="shared" si="1994"/>
        <v>0</v>
      </c>
      <c r="AR754" s="35">
        <f t="shared" si="1994"/>
        <v>0</v>
      </c>
      <c r="AS754" s="1"/>
      <c r="AT754" s="1"/>
      <c r="AU754" s="1"/>
      <c r="AV754" s="1"/>
      <c r="AW754" s="36">
        <v>117</v>
      </c>
      <c r="AX754" s="36">
        <v>607</v>
      </c>
      <c r="AY754" s="36">
        <v>95</v>
      </c>
      <c r="AZ754" s="36">
        <v>179</v>
      </c>
      <c r="BA754" s="36">
        <v>164</v>
      </c>
      <c r="BB754" s="36">
        <v>0</v>
      </c>
      <c r="BC754" s="1">
        <v>0</v>
      </c>
      <c r="BD754" s="1"/>
      <c r="BE754" s="35">
        <f t="shared" ref="BE754:BK754" si="1995">(AW754/SUM($AW754:$BC754))*100</f>
        <v>10.068846815834767</v>
      </c>
      <c r="BF754" s="35">
        <f t="shared" si="1995"/>
        <v>52.237521514629947</v>
      </c>
      <c r="BG754" s="35">
        <f t="shared" si="1995"/>
        <v>8.1755593803786581</v>
      </c>
      <c r="BH754" s="35">
        <f t="shared" si="1995"/>
        <v>15.404475043029258</v>
      </c>
      <c r="BI754" s="35">
        <f t="shared" si="1995"/>
        <v>14.113597246127366</v>
      </c>
      <c r="BJ754" s="35">
        <f t="shared" si="1995"/>
        <v>0</v>
      </c>
      <c r="BK754" s="35">
        <f t="shared" si="1995"/>
        <v>0</v>
      </c>
      <c r="BL754" s="1"/>
    </row>
    <row r="755" spans="1:64" ht="13">
      <c r="A755" s="28" t="s">
        <v>407</v>
      </c>
      <c r="B755" s="62" t="str">
        <f>INDEX([1]Sheet2!$B:$B,MATCH(C755,[1]Sheet2!$A:$A,0))</f>
        <v>E05006549</v>
      </c>
      <c r="C755" s="28" t="s">
        <v>910</v>
      </c>
      <c r="D755" s="29"/>
      <c r="E755" s="55">
        <v>1</v>
      </c>
      <c r="F755" s="32"/>
      <c r="G755" s="31">
        <v>1</v>
      </c>
      <c r="H755" s="32"/>
      <c r="I755" s="32"/>
      <c r="J755" s="32"/>
      <c r="K755" s="32"/>
      <c r="L755" s="32"/>
      <c r="M755" s="10"/>
      <c r="N755" s="32"/>
      <c r="O755" s="31">
        <v>1</v>
      </c>
      <c r="P755" s="32"/>
      <c r="Q755" s="32"/>
      <c r="R755" s="32"/>
      <c r="S755" s="32"/>
      <c r="T755" s="32"/>
      <c r="U755" s="1"/>
      <c r="V755" s="28">
        <v>179</v>
      </c>
      <c r="W755" s="28">
        <v>839</v>
      </c>
      <c r="X755" s="28">
        <v>114</v>
      </c>
      <c r="Y755" s="34"/>
      <c r="Z755" s="28">
        <v>350</v>
      </c>
      <c r="AA755" s="34"/>
      <c r="AB755" s="34">
        <v>0</v>
      </c>
      <c r="AC755" s="1"/>
      <c r="AD755" s="35">
        <f t="shared" ref="AD755:AJ755" si="1996">(V755/SUM($V755:$AB755))*100</f>
        <v>12.078272604588394</v>
      </c>
      <c r="AE755" s="35">
        <f t="shared" si="1996"/>
        <v>56.612685560053976</v>
      </c>
      <c r="AF755" s="35">
        <f t="shared" si="1996"/>
        <v>7.6923076923076925</v>
      </c>
      <c r="AG755" s="35">
        <f t="shared" si="1996"/>
        <v>0</v>
      </c>
      <c r="AH755" s="35">
        <f t="shared" si="1996"/>
        <v>23.616734143049932</v>
      </c>
      <c r="AI755" s="35">
        <f t="shared" si="1996"/>
        <v>0</v>
      </c>
      <c r="AJ755" s="35">
        <f t="shared" si="1996"/>
        <v>0</v>
      </c>
      <c r="AK755" s="1"/>
      <c r="AL755" s="35">
        <f t="shared" ref="AL755:AR755" si="1997">AD755-BE755</f>
        <v>0.65321117952696817</v>
      </c>
      <c r="AM755" s="35">
        <f t="shared" si="1997"/>
        <v>16.133570080938497</v>
      </c>
      <c r="AN755" s="35">
        <f t="shared" si="1997"/>
        <v>-1.0300510300510295</v>
      </c>
      <c r="AO755" s="35">
        <f t="shared" si="1997"/>
        <v>0</v>
      </c>
      <c r="AP755" s="35">
        <f t="shared" si="1997"/>
        <v>7.1548176811334692</v>
      </c>
      <c r="AQ755" s="35">
        <f t="shared" si="1997"/>
        <v>-22.91154791154791</v>
      </c>
      <c r="AR755" s="35">
        <f t="shared" si="1997"/>
        <v>0</v>
      </c>
      <c r="AS755" s="1"/>
      <c r="AT755" s="1"/>
      <c r="AU755" s="1"/>
      <c r="AV755" s="1"/>
      <c r="AW755" s="36">
        <v>186</v>
      </c>
      <c r="AX755" s="36">
        <v>659</v>
      </c>
      <c r="AY755" s="36">
        <v>142</v>
      </c>
      <c r="AZ755" s="36">
        <v>0</v>
      </c>
      <c r="BA755" s="36">
        <v>268</v>
      </c>
      <c r="BB755" s="36">
        <v>373</v>
      </c>
      <c r="BC755" s="1">
        <v>0</v>
      </c>
      <c r="BD755" s="1"/>
      <c r="BE755" s="35">
        <f t="shared" ref="BE755:BK755" si="1998">(AW755/SUM($AW755:$BC755))*100</f>
        <v>11.425061425061426</v>
      </c>
      <c r="BF755" s="35">
        <f t="shared" si="1998"/>
        <v>40.479115479115478</v>
      </c>
      <c r="BG755" s="35">
        <f t="shared" si="1998"/>
        <v>8.722358722358722</v>
      </c>
      <c r="BH755" s="35">
        <f t="shared" si="1998"/>
        <v>0</v>
      </c>
      <c r="BI755" s="35">
        <f t="shared" si="1998"/>
        <v>16.461916461916463</v>
      </c>
      <c r="BJ755" s="35">
        <f t="shared" si="1998"/>
        <v>22.91154791154791</v>
      </c>
      <c r="BK755" s="35">
        <f t="shared" si="1998"/>
        <v>0</v>
      </c>
      <c r="BL755" s="1"/>
    </row>
    <row r="756" spans="1:64" ht="13">
      <c r="A756" s="28" t="s">
        <v>407</v>
      </c>
      <c r="B756" s="62" t="str">
        <f>INDEX([1]Sheet2!$B:$B,MATCH(C756,[1]Sheet2!$A:$A,0))</f>
        <v>E05006550</v>
      </c>
      <c r="C756" s="28" t="s">
        <v>911</v>
      </c>
      <c r="D756" s="29"/>
      <c r="E756" s="55">
        <v>1</v>
      </c>
      <c r="F756" s="32"/>
      <c r="G756" s="31">
        <v>1</v>
      </c>
      <c r="H756" s="32"/>
      <c r="I756" s="32"/>
      <c r="J756" s="32"/>
      <c r="K756" s="32"/>
      <c r="L756" s="32"/>
      <c r="M756" s="10"/>
      <c r="N756" s="32"/>
      <c r="O756" s="31">
        <v>1</v>
      </c>
      <c r="P756" s="32"/>
      <c r="Q756" s="32"/>
      <c r="R756" s="32"/>
      <c r="S756" s="32"/>
      <c r="T756" s="32"/>
      <c r="U756" s="1"/>
      <c r="V756" s="28">
        <v>89</v>
      </c>
      <c r="W756" s="28">
        <v>885</v>
      </c>
      <c r="X756" s="28">
        <v>113</v>
      </c>
      <c r="Y756" s="34"/>
      <c r="Z756" s="28">
        <v>207</v>
      </c>
      <c r="AA756" s="28">
        <v>325</v>
      </c>
      <c r="AB756" s="34">
        <v>0</v>
      </c>
      <c r="AC756" s="1"/>
      <c r="AD756" s="35">
        <f t="shared" ref="AD756:AJ756" si="1999">(V756/SUM($V756:$AB756))*100</f>
        <v>5.4972205064854851</v>
      </c>
      <c r="AE756" s="35">
        <f t="shared" si="1999"/>
        <v>54.663372452130943</v>
      </c>
      <c r="AF756" s="35">
        <f t="shared" si="1999"/>
        <v>6.9796170475602226</v>
      </c>
      <c r="AG756" s="35">
        <f t="shared" si="1999"/>
        <v>0</v>
      </c>
      <c r="AH756" s="35">
        <f t="shared" si="1999"/>
        <v>12.785670166769611</v>
      </c>
      <c r="AI756" s="35">
        <f t="shared" si="1999"/>
        <v>20.074119827053739</v>
      </c>
      <c r="AJ756" s="35">
        <f t="shared" si="1999"/>
        <v>0</v>
      </c>
      <c r="AK756" s="1"/>
      <c r="AL756" s="35">
        <f t="shared" ref="AL756:AR756" si="2000">AD756-BE756</f>
        <v>-17.120460320150563</v>
      </c>
      <c r="AM756" s="35">
        <f t="shared" si="2000"/>
        <v>9.140984392429452</v>
      </c>
      <c r="AN756" s="35">
        <f t="shared" si="2000"/>
        <v>-0.77009592603334731</v>
      </c>
      <c r="AO756" s="35">
        <f t="shared" si="2000"/>
        <v>0</v>
      </c>
      <c r="AP756" s="35">
        <f t="shared" si="2000"/>
        <v>-11.324547973299277</v>
      </c>
      <c r="AQ756" s="35">
        <f t="shared" si="2000"/>
        <v>20.074119827053739</v>
      </c>
      <c r="AR756" s="35">
        <f t="shared" si="2000"/>
        <v>0</v>
      </c>
      <c r="AS756" s="1"/>
      <c r="AT756" s="1"/>
      <c r="AU756" s="1"/>
      <c r="AV756" s="1"/>
      <c r="AW756" s="36">
        <v>394</v>
      </c>
      <c r="AX756" s="36">
        <v>793</v>
      </c>
      <c r="AY756" s="36">
        <v>135</v>
      </c>
      <c r="AZ756" s="36">
        <v>0</v>
      </c>
      <c r="BA756" s="36">
        <v>420</v>
      </c>
      <c r="BB756" s="36">
        <v>0</v>
      </c>
      <c r="BC756" s="1">
        <v>0</v>
      </c>
      <c r="BD756" s="1"/>
      <c r="BE756" s="35">
        <f t="shared" ref="BE756:BK756" si="2001">(AW756/SUM($AW756:$BC756))*100</f>
        <v>22.61768082663605</v>
      </c>
      <c r="BF756" s="35">
        <f t="shared" si="2001"/>
        <v>45.522388059701491</v>
      </c>
      <c r="BG756" s="35">
        <f t="shared" si="2001"/>
        <v>7.7497129735935699</v>
      </c>
      <c r="BH756" s="35">
        <f t="shared" si="2001"/>
        <v>0</v>
      </c>
      <c r="BI756" s="35">
        <f t="shared" si="2001"/>
        <v>24.110218140068888</v>
      </c>
      <c r="BJ756" s="35">
        <f t="shared" si="2001"/>
        <v>0</v>
      </c>
      <c r="BK756" s="35">
        <f t="shared" si="2001"/>
        <v>0</v>
      </c>
      <c r="BL756" s="1"/>
    </row>
    <row r="757" spans="1:64" ht="13">
      <c r="A757" s="28" t="s">
        <v>407</v>
      </c>
      <c r="B757" s="62" t="str">
        <f>INDEX([1]Sheet2!$B:$B,MATCH(C757,[1]Sheet2!$A:$A,0))</f>
        <v>E05006551</v>
      </c>
      <c r="C757" s="28" t="s">
        <v>912</v>
      </c>
      <c r="D757" s="29"/>
      <c r="E757" s="55">
        <v>1</v>
      </c>
      <c r="F757" s="32"/>
      <c r="G757" s="32"/>
      <c r="H757" s="31">
        <v>1</v>
      </c>
      <c r="I757" s="32"/>
      <c r="J757" s="32"/>
      <c r="K757" s="32"/>
      <c r="L757" s="32"/>
      <c r="M757" s="10"/>
      <c r="N757" s="32"/>
      <c r="O757" s="32"/>
      <c r="P757" s="31">
        <v>1</v>
      </c>
      <c r="Q757" s="32"/>
      <c r="R757" s="32"/>
      <c r="S757" s="32"/>
      <c r="T757" s="32"/>
      <c r="U757" s="1"/>
      <c r="V757" s="28">
        <v>117</v>
      </c>
      <c r="W757" s="28">
        <v>504</v>
      </c>
      <c r="X757" s="28">
        <v>1140</v>
      </c>
      <c r="Y757" s="34"/>
      <c r="Z757" s="28">
        <v>100</v>
      </c>
      <c r="AA757" s="34"/>
      <c r="AB757" s="34">
        <v>0</v>
      </c>
      <c r="AC757" s="1"/>
      <c r="AD757" s="35">
        <f t="shared" ref="AD757:AJ757" si="2002">(V757/SUM($V757:$AB757))*100</f>
        <v>6.2869425040300904</v>
      </c>
      <c r="AE757" s="35">
        <f t="shared" si="2002"/>
        <v>27.082213863514237</v>
      </c>
      <c r="AF757" s="35">
        <f t="shared" si="2002"/>
        <v>61.257388500806023</v>
      </c>
      <c r="AG757" s="35">
        <f t="shared" si="2002"/>
        <v>0</v>
      </c>
      <c r="AH757" s="35">
        <f t="shared" si="2002"/>
        <v>5.3734551316496511</v>
      </c>
      <c r="AI757" s="35">
        <f t="shared" si="2002"/>
        <v>0</v>
      </c>
      <c r="AJ757" s="35">
        <f t="shared" si="2002"/>
        <v>0</v>
      </c>
      <c r="AK757" s="1"/>
      <c r="AL757" s="35">
        <f t="shared" ref="AL757:AR757" si="2003">AD757-BE757</f>
        <v>-6.1930574959699083</v>
      </c>
      <c r="AM757" s="35">
        <f t="shared" si="2003"/>
        <v>-0.33111946981909668</v>
      </c>
      <c r="AN757" s="35">
        <f t="shared" si="2003"/>
        <v>10.804055167472697</v>
      </c>
      <c r="AO757" s="35">
        <f t="shared" si="2003"/>
        <v>0</v>
      </c>
      <c r="AP757" s="35">
        <f t="shared" si="2003"/>
        <v>-4.2798782016836814</v>
      </c>
      <c r="AQ757" s="35">
        <f t="shared" si="2003"/>
        <v>0</v>
      </c>
      <c r="AR757" s="35">
        <f t="shared" si="2003"/>
        <v>0</v>
      </c>
      <c r="AS757" s="1"/>
      <c r="AT757" s="1"/>
      <c r="AU757" s="1"/>
      <c r="AV757" s="1"/>
      <c r="AW757" s="36">
        <v>234</v>
      </c>
      <c r="AX757" s="36">
        <v>514</v>
      </c>
      <c r="AY757" s="36">
        <v>946</v>
      </c>
      <c r="AZ757" s="36">
        <v>0</v>
      </c>
      <c r="BA757" s="36">
        <v>181</v>
      </c>
      <c r="BB757" s="36">
        <v>0</v>
      </c>
      <c r="BC757" s="1">
        <v>0</v>
      </c>
      <c r="BD757" s="1"/>
      <c r="BE757" s="35">
        <f t="shared" ref="BE757:BK757" si="2004">(AW757/SUM($AW757:$BC757))*100</f>
        <v>12.479999999999999</v>
      </c>
      <c r="BF757" s="35">
        <f t="shared" si="2004"/>
        <v>27.413333333333334</v>
      </c>
      <c r="BG757" s="35">
        <f t="shared" si="2004"/>
        <v>50.453333333333326</v>
      </c>
      <c r="BH757" s="35">
        <f t="shared" si="2004"/>
        <v>0</v>
      </c>
      <c r="BI757" s="35">
        <f t="shared" si="2004"/>
        <v>9.6533333333333324</v>
      </c>
      <c r="BJ757" s="35">
        <f t="shared" si="2004"/>
        <v>0</v>
      </c>
      <c r="BK757" s="35">
        <f t="shared" si="2004"/>
        <v>0</v>
      </c>
      <c r="BL757" s="1"/>
    </row>
    <row r="758" spans="1:64" ht="13">
      <c r="A758" s="28" t="s">
        <v>407</v>
      </c>
      <c r="B758" s="62" t="str">
        <f>INDEX([1]Sheet2!$B:$B,MATCH(C758,[1]Sheet2!$A:$A,0))</f>
        <v>E05006552</v>
      </c>
      <c r="C758" s="28" t="s">
        <v>913</v>
      </c>
      <c r="D758" s="29"/>
      <c r="E758" s="55">
        <v>1</v>
      </c>
      <c r="F758" s="32"/>
      <c r="G758" s="31">
        <v>1</v>
      </c>
      <c r="H758" s="32"/>
      <c r="I758" s="32"/>
      <c r="J758" s="32"/>
      <c r="K758" s="32"/>
      <c r="L758" s="32"/>
      <c r="M758" s="10"/>
      <c r="N758" s="32"/>
      <c r="O758" s="31">
        <v>1</v>
      </c>
      <c r="P758" s="32"/>
      <c r="Q758" s="32"/>
      <c r="R758" s="32"/>
      <c r="S758" s="32"/>
      <c r="T758" s="32"/>
      <c r="U758" s="1"/>
      <c r="V758" s="28">
        <v>250</v>
      </c>
      <c r="W758" s="28">
        <v>698</v>
      </c>
      <c r="X758" s="28">
        <v>296</v>
      </c>
      <c r="Y758" s="34"/>
      <c r="Z758" s="28">
        <v>111</v>
      </c>
      <c r="AA758" s="34"/>
      <c r="AB758" s="34">
        <v>0</v>
      </c>
      <c r="AC758" s="1"/>
      <c r="AD758" s="35">
        <f t="shared" ref="AD758:AJ758" si="2005">(V758/SUM($V758:$AB758))*100</f>
        <v>18.450184501845019</v>
      </c>
      <c r="AE758" s="35">
        <f t="shared" si="2005"/>
        <v>51.512915129151295</v>
      </c>
      <c r="AF758" s="35">
        <f t="shared" si="2005"/>
        <v>21.845018450184504</v>
      </c>
      <c r="AG758" s="35">
        <f t="shared" si="2005"/>
        <v>0</v>
      </c>
      <c r="AH758" s="35">
        <f t="shared" si="2005"/>
        <v>8.1918819188191883</v>
      </c>
      <c r="AI758" s="35">
        <f t="shared" si="2005"/>
        <v>0</v>
      </c>
      <c r="AJ758" s="35">
        <f t="shared" si="2005"/>
        <v>0</v>
      </c>
      <c r="AK758" s="1"/>
      <c r="AL758" s="35">
        <f t="shared" ref="AL758:AR758" si="2006">AD758-BE758</f>
        <v>-10.905747701544808</v>
      </c>
      <c r="AM758" s="35">
        <f t="shared" si="2006"/>
        <v>2.7671524172868942</v>
      </c>
      <c r="AN758" s="35">
        <f t="shared" si="2006"/>
        <v>14.184001501031961</v>
      </c>
      <c r="AO758" s="35">
        <f t="shared" si="2006"/>
        <v>0</v>
      </c>
      <c r="AP758" s="35">
        <f t="shared" si="2006"/>
        <v>-4.4182875727062374</v>
      </c>
      <c r="AQ758" s="35">
        <f t="shared" si="2006"/>
        <v>-1.6271186440677967</v>
      </c>
      <c r="AR758" s="35">
        <f t="shared" si="2006"/>
        <v>0</v>
      </c>
      <c r="AS758" s="1"/>
      <c r="AT758" s="1"/>
      <c r="AU758" s="1"/>
      <c r="AV758" s="1"/>
      <c r="AW758" s="36">
        <v>433</v>
      </c>
      <c r="AX758" s="36">
        <v>719</v>
      </c>
      <c r="AY758" s="36">
        <v>113</v>
      </c>
      <c r="AZ758" s="36">
        <v>0</v>
      </c>
      <c r="BA758" s="36">
        <v>186</v>
      </c>
      <c r="BB758" s="36">
        <v>24</v>
      </c>
      <c r="BC758" s="1">
        <v>0</v>
      </c>
      <c r="BD758" s="1"/>
      <c r="BE758" s="35">
        <f t="shared" ref="BE758:BK758" si="2007">(AW758/SUM($AW758:$BC758))*100</f>
        <v>29.355932203389827</v>
      </c>
      <c r="BF758" s="35">
        <f t="shared" si="2007"/>
        <v>48.745762711864401</v>
      </c>
      <c r="BG758" s="35">
        <f t="shared" si="2007"/>
        <v>7.6610169491525424</v>
      </c>
      <c r="BH758" s="35">
        <f t="shared" si="2007"/>
        <v>0</v>
      </c>
      <c r="BI758" s="35">
        <f t="shared" si="2007"/>
        <v>12.610169491525426</v>
      </c>
      <c r="BJ758" s="35">
        <f t="shared" si="2007"/>
        <v>1.6271186440677967</v>
      </c>
      <c r="BK758" s="35">
        <f t="shared" si="2007"/>
        <v>0</v>
      </c>
      <c r="BL758" s="1"/>
    </row>
    <row r="759" spans="1:64" ht="13">
      <c r="A759" s="28" t="s">
        <v>407</v>
      </c>
      <c r="B759" s="62" t="str">
        <f>INDEX([1]Sheet2!$B:$B,MATCH(C759,[1]Sheet2!$A:$A,0))</f>
        <v>E05006553</v>
      </c>
      <c r="C759" s="28" t="s">
        <v>914</v>
      </c>
      <c r="D759" s="29"/>
      <c r="E759" s="55">
        <v>1</v>
      </c>
      <c r="F759" s="32"/>
      <c r="G759" s="31">
        <v>1</v>
      </c>
      <c r="H759" s="32"/>
      <c r="I759" s="32"/>
      <c r="J759" s="32"/>
      <c r="K759" s="32"/>
      <c r="L759" s="32"/>
      <c r="M759" s="10"/>
      <c r="N759" s="32"/>
      <c r="O759" s="31">
        <v>1</v>
      </c>
      <c r="P759" s="32"/>
      <c r="Q759" s="32"/>
      <c r="R759" s="32"/>
      <c r="S759" s="32"/>
      <c r="T759" s="32"/>
      <c r="U759" s="1"/>
      <c r="V759" s="28">
        <v>156</v>
      </c>
      <c r="W759" s="28">
        <v>1094</v>
      </c>
      <c r="X759" s="28">
        <v>206</v>
      </c>
      <c r="Y759" s="34"/>
      <c r="Z759" s="28">
        <v>228</v>
      </c>
      <c r="AA759" s="34"/>
      <c r="AB759" s="34">
        <v>0</v>
      </c>
      <c r="AC759" s="1"/>
      <c r="AD759" s="35">
        <f t="shared" ref="AD759:AJ759" si="2008">(V759/SUM($V759:$AB759))*100</f>
        <v>9.2636579572446553</v>
      </c>
      <c r="AE759" s="35">
        <f t="shared" si="2008"/>
        <v>64.964370546318293</v>
      </c>
      <c r="AF759" s="35">
        <f t="shared" si="2008"/>
        <v>12.232779097387175</v>
      </c>
      <c r="AG759" s="35">
        <f t="shared" si="2008"/>
        <v>0</v>
      </c>
      <c r="AH759" s="35">
        <f t="shared" si="2008"/>
        <v>13.539192399049881</v>
      </c>
      <c r="AI759" s="35">
        <f t="shared" si="2008"/>
        <v>0</v>
      </c>
      <c r="AJ759" s="35">
        <f t="shared" si="2008"/>
        <v>0</v>
      </c>
      <c r="AK759" s="1"/>
      <c r="AL759" s="35">
        <f t="shared" ref="AL759:AR759" si="2009">AD759-BE759</f>
        <v>-0.88202362444108751</v>
      </c>
      <c r="AM759" s="35">
        <f t="shared" si="2009"/>
        <v>4.7146306919998722</v>
      </c>
      <c r="AN759" s="35">
        <f t="shared" si="2009"/>
        <v>6.6136323752227621</v>
      </c>
      <c r="AO759" s="35">
        <f t="shared" si="2009"/>
        <v>-4.5785639958376692</v>
      </c>
      <c r="AP759" s="35">
        <f t="shared" si="2009"/>
        <v>-5.8676754469438741</v>
      </c>
      <c r="AQ759" s="35">
        <f t="shared" si="2009"/>
        <v>0</v>
      </c>
      <c r="AR759" s="35">
        <f t="shared" si="2009"/>
        <v>0</v>
      </c>
      <c r="AS759" s="1"/>
      <c r="AT759" s="1"/>
      <c r="AU759" s="1"/>
      <c r="AV759" s="1"/>
      <c r="AW759" s="36">
        <v>195</v>
      </c>
      <c r="AX759" s="36">
        <v>1158</v>
      </c>
      <c r="AY759" s="36">
        <v>108</v>
      </c>
      <c r="AZ759" s="36">
        <v>88</v>
      </c>
      <c r="BA759" s="36">
        <v>373</v>
      </c>
      <c r="BB759" s="36">
        <v>0</v>
      </c>
      <c r="BC759" s="1">
        <v>0</v>
      </c>
      <c r="BD759" s="1"/>
      <c r="BE759" s="35">
        <f t="shared" ref="BE759:BK759" si="2010">(AW759/SUM($AW759:$BC759))*100</f>
        <v>10.145681581685743</v>
      </c>
      <c r="BF759" s="35">
        <f t="shared" si="2010"/>
        <v>60.24973985431842</v>
      </c>
      <c r="BG759" s="35">
        <f t="shared" si="2010"/>
        <v>5.6191467221644125</v>
      </c>
      <c r="BH759" s="35">
        <f t="shared" si="2010"/>
        <v>4.5785639958376692</v>
      </c>
      <c r="BI759" s="35">
        <f t="shared" si="2010"/>
        <v>19.406867845993755</v>
      </c>
      <c r="BJ759" s="35">
        <f t="shared" si="2010"/>
        <v>0</v>
      </c>
      <c r="BK759" s="35">
        <f t="shared" si="2010"/>
        <v>0</v>
      </c>
      <c r="BL759" s="1"/>
    </row>
    <row r="760" spans="1:64" ht="13">
      <c r="A760" s="28" t="s">
        <v>407</v>
      </c>
      <c r="B760" s="62" t="str">
        <f>INDEX([1]Sheet2!$B:$B,MATCH(C760,[1]Sheet2!$A:$A,0))</f>
        <v>E05006554</v>
      </c>
      <c r="C760" s="28" t="s">
        <v>915</v>
      </c>
      <c r="D760" s="29"/>
      <c r="E760" s="55">
        <v>1</v>
      </c>
      <c r="F760" s="32"/>
      <c r="G760" s="31">
        <v>1</v>
      </c>
      <c r="H760" s="32"/>
      <c r="I760" s="32"/>
      <c r="J760" s="32"/>
      <c r="K760" s="32"/>
      <c r="L760" s="32"/>
      <c r="M760" s="10"/>
      <c r="N760" s="32"/>
      <c r="O760" s="32"/>
      <c r="P760" s="32"/>
      <c r="Q760" s="32"/>
      <c r="R760" s="31">
        <v>1</v>
      </c>
      <c r="S760" s="32"/>
      <c r="T760" s="32"/>
      <c r="U760" s="1"/>
      <c r="V760" s="28">
        <v>93</v>
      </c>
      <c r="W760" s="28">
        <v>393</v>
      </c>
      <c r="X760" s="28">
        <v>368</v>
      </c>
      <c r="Y760" s="34"/>
      <c r="Z760" s="28">
        <v>153</v>
      </c>
      <c r="AA760" s="34"/>
      <c r="AB760" s="34">
        <v>0</v>
      </c>
      <c r="AC760" s="1"/>
      <c r="AD760" s="35">
        <f t="shared" ref="AD760:AJ760" si="2011">(V760/SUM($V760:$AB760))*100</f>
        <v>9.2353525322740815</v>
      </c>
      <c r="AE760" s="35">
        <f t="shared" si="2011"/>
        <v>39.026812313803376</v>
      </c>
      <c r="AF760" s="35">
        <f t="shared" si="2011"/>
        <v>36.544190665342605</v>
      </c>
      <c r="AG760" s="35">
        <f t="shared" si="2011"/>
        <v>0</v>
      </c>
      <c r="AH760" s="35">
        <f t="shared" si="2011"/>
        <v>15.193644488579942</v>
      </c>
      <c r="AI760" s="35">
        <f t="shared" si="2011"/>
        <v>0</v>
      </c>
      <c r="AJ760" s="35">
        <f t="shared" si="2011"/>
        <v>0</v>
      </c>
      <c r="AK760" s="1"/>
      <c r="AL760" s="35">
        <f t="shared" ref="AL760:AR760" si="2012">AD760-BE760</f>
        <v>-9.4562362527726478</v>
      </c>
      <c r="AM760" s="35">
        <f t="shared" si="2012"/>
        <v>14.393968522081078</v>
      </c>
      <c r="AN760" s="35">
        <f t="shared" si="2012"/>
        <v>24.928703348920706</v>
      </c>
      <c r="AO760" s="35">
        <f t="shared" si="2012"/>
        <v>0</v>
      </c>
      <c r="AP760" s="35">
        <f t="shared" si="2012"/>
        <v>-29.86643561822914</v>
      </c>
      <c r="AQ760" s="35">
        <f t="shared" si="2012"/>
        <v>0</v>
      </c>
      <c r="AR760" s="35">
        <f t="shared" si="2012"/>
        <v>0</v>
      </c>
      <c r="AS760" s="1"/>
      <c r="AT760" s="1"/>
      <c r="AU760" s="1"/>
      <c r="AV760" s="1"/>
      <c r="AW760" s="36">
        <v>280</v>
      </c>
      <c r="AX760" s="36">
        <v>369</v>
      </c>
      <c r="AY760" s="36">
        <v>174</v>
      </c>
      <c r="AZ760" s="36">
        <v>0</v>
      </c>
      <c r="BA760" s="36">
        <v>675</v>
      </c>
      <c r="BB760" s="36">
        <v>0</v>
      </c>
      <c r="BC760" s="1">
        <v>0</v>
      </c>
      <c r="BD760" s="1"/>
      <c r="BE760" s="35">
        <f t="shared" ref="BE760:BK760" si="2013">(AW760/SUM($AW760:$BC760))*100</f>
        <v>18.691588785046729</v>
      </c>
      <c r="BF760" s="35">
        <f t="shared" si="2013"/>
        <v>24.632843791722298</v>
      </c>
      <c r="BG760" s="35">
        <f t="shared" si="2013"/>
        <v>11.615487316421897</v>
      </c>
      <c r="BH760" s="35">
        <f t="shared" si="2013"/>
        <v>0</v>
      </c>
      <c r="BI760" s="35">
        <f t="shared" si="2013"/>
        <v>45.060080106809082</v>
      </c>
      <c r="BJ760" s="35">
        <f t="shared" si="2013"/>
        <v>0</v>
      </c>
      <c r="BK760" s="35">
        <f t="shared" si="2013"/>
        <v>0</v>
      </c>
      <c r="BL760" s="1"/>
    </row>
    <row r="761" spans="1:64" ht="13">
      <c r="A761" s="28" t="s">
        <v>407</v>
      </c>
      <c r="B761" s="62" t="str">
        <f>INDEX([1]Sheet2!$B:$B,MATCH(C761,[1]Sheet2!$A:$A,0))</f>
        <v>E05006555</v>
      </c>
      <c r="C761" s="28" t="s">
        <v>916</v>
      </c>
      <c r="D761" s="29"/>
      <c r="E761" s="55">
        <v>1</v>
      </c>
      <c r="F761" s="32"/>
      <c r="G761" s="31">
        <v>1</v>
      </c>
      <c r="H761" s="32"/>
      <c r="I761" s="32"/>
      <c r="J761" s="32"/>
      <c r="K761" s="32"/>
      <c r="L761" s="32"/>
      <c r="M761" s="10"/>
      <c r="N761" s="32"/>
      <c r="O761" s="31">
        <v>1</v>
      </c>
      <c r="P761" s="32"/>
      <c r="Q761" s="32"/>
      <c r="R761" s="32"/>
      <c r="S761" s="32"/>
      <c r="T761" s="32"/>
      <c r="U761" s="1"/>
      <c r="V761" s="28">
        <v>85</v>
      </c>
      <c r="W761" s="28">
        <v>1041</v>
      </c>
      <c r="X761" s="28">
        <v>66</v>
      </c>
      <c r="Y761" s="34"/>
      <c r="Z761" s="28">
        <v>936</v>
      </c>
      <c r="AA761" s="34"/>
      <c r="AB761" s="34">
        <v>0</v>
      </c>
      <c r="AC761" s="1"/>
      <c r="AD761" s="35">
        <f t="shared" ref="AD761:AJ761" si="2014">(V761/SUM($V761:$AB761))*100</f>
        <v>3.9943609022556394</v>
      </c>
      <c r="AE761" s="35">
        <f t="shared" si="2014"/>
        <v>48.919172932330831</v>
      </c>
      <c r="AF761" s="35">
        <f t="shared" si="2014"/>
        <v>3.1015037593984962</v>
      </c>
      <c r="AG761" s="35">
        <f t="shared" si="2014"/>
        <v>0</v>
      </c>
      <c r="AH761" s="35">
        <f t="shared" si="2014"/>
        <v>43.984962406015036</v>
      </c>
      <c r="AI761" s="35">
        <f t="shared" si="2014"/>
        <v>0</v>
      </c>
      <c r="AJ761" s="35">
        <f t="shared" si="2014"/>
        <v>0</v>
      </c>
      <c r="AK761" s="1"/>
      <c r="AL761" s="35">
        <f t="shared" ref="AL761:AR761" si="2015">AD761-BE761</f>
        <v>-1.0464456267890077</v>
      </c>
      <c r="AM761" s="35">
        <f t="shared" si="2015"/>
        <v>1.5835992405401456</v>
      </c>
      <c r="AN761" s="35">
        <f t="shared" si="2015"/>
        <v>-1.123172188753208</v>
      </c>
      <c r="AO761" s="35">
        <f t="shared" si="2015"/>
        <v>0</v>
      </c>
      <c r="AP761" s="35">
        <f t="shared" si="2015"/>
        <v>0.58601857500207899</v>
      </c>
      <c r="AQ761" s="35">
        <f t="shared" si="2015"/>
        <v>0</v>
      </c>
      <c r="AR761" s="35">
        <f t="shared" si="2015"/>
        <v>0</v>
      </c>
      <c r="AS761" s="1"/>
      <c r="AT761" s="1"/>
      <c r="AU761" s="1"/>
      <c r="AV761" s="1"/>
      <c r="AW761" s="36">
        <v>105</v>
      </c>
      <c r="AX761" s="36">
        <v>986</v>
      </c>
      <c r="AY761" s="36">
        <v>88</v>
      </c>
      <c r="AZ761" s="36">
        <v>0</v>
      </c>
      <c r="BA761" s="36">
        <v>904</v>
      </c>
      <c r="BB761" s="36">
        <v>0</v>
      </c>
      <c r="BC761" s="1">
        <v>0</v>
      </c>
      <c r="BD761" s="1"/>
      <c r="BE761" s="35">
        <f t="shared" ref="BE761:BK761" si="2016">(AW761/SUM($AW761:$BC761))*100</f>
        <v>5.0408065290446471</v>
      </c>
      <c r="BF761" s="35">
        <f t="shared" si="2016"/>
        <v>47.335573691790685</v>
      </c>
      <c r="BG761" s="35">
        <f t="shared" si="2016"/>
        <v>4.2246759481517042</v>
      </c>
      <c r="BH761" s="35">
        <f t="shared" si="2016"/>
        <v>0</v>
      </c>
      <c r="BI761" s="35">
        <f t="shared" si="2016"/>
        <v>43.398943831012957</v>
      </c>
      <c r="BJ761" s="35">
        <f t="shared" si="2016"/>
        <v>0</v>
      </c>
      <c r="BK761" s="35">
        <f t="shared" si="2016"/>
        <v>0</v>
      </c>
      <c r="BL761" s="1"/>
    </row>
    <row r="762" spans="1:64" ht="13">
      <c r="A762" s="28" t="s">
        <v>407</v>
      </c>
      <c r="B762" s="62" t="str">
        <f>INDEX([1]Sheet2!$B:$B,MATCH(C762,[1]Sheet2!$A:$A,0))</f>
        <v>E05006556</v>
      </c>
      <c r="C762" s="28" t="s">
        <v>917</v>
      </c>
      <c r="D762" s="29"/>
      <c r="E762" s="55">
        <v>1</v>
      </c>
      <c r="F762" s="32"/>
      <c r="G762" s="31">
        <v>1</v>
      </c>
      <c r="H762" s="32"/>
      <c r="I762" s="32"/>
      <c r="J762" s="32"/>
      <c r="K762" s="32"/>
      <c r="L762" s="32"/>
      <c r="M762" s="10"/>
      <c r="N762" s="32"/>
      <c r="O762" s="31">
        <v>1</v>
      </c>
      <c r="P762" s="32"/>
      <c r="Q762" s="32"/>
      <c r="R762" s="32"/>
      <c r="S762" s="32"/>
      <c r="T762" s="32"/>
      <c r="U762" s="1"/>
      <c r="V762" s="28">
        <v>199</v>
      </c>
      <c r="W762" s="28">
        <v>1424</v>
      </c>
      <c r="X762" s="34"/>
      <c r="Y762" s="34"/>
      <c r="Z762" s="28">
        <v>537</v>
      </c>
      <c r="AA762" s="34"/>
      <c r="AB762" s="34">
        <v>0</v>
      </c>
      <c r="AC762" s="1"/>
      <c r="AD762" s="35">
        <f t="shared" ref="AD762:AJ762" si="2017">(V762/SUM($V762:$AB762))*100</f>
        <v>9.2129629629629637</v>
      </c>
      <c r="AE762" s="35">
        <f t="shared" si="2017"/>
        <v>65.925925925925924</v>
      </c>
      <c r="AF762" s="35">
        <f t="shared" si="2017"/>
        <v>0</v>
      </c>
      <c r="AG762" s="35">
        <f t="shared" si="2017"/>
        <v>0</v>
      </c>
      <c r="AH762" s="35">
        <f t="shared" si="2017"/>
        <v>24.861111111111111</v>
      </c>
      <c r="AI762" s="35">
        <f t="shared" si="2017"/>
        <v>0</v>
      </c>
      <c r="AJ762" s="35">
        <f t="shared" si="2017"/>
        <v>0</v>
      </c>
      <c r="AK762" s="1"/>
      <c r="AL762" s="35">
        <f t="shared" ref="AL762:AR762" si="2018">AD762-BE762</f>
        <v>-0.95263041330198561</v>
      </c>
      <c r="AM762" s="35">
        <f t="shared" si="2018"/>
        <v>5.5303417492929938</v>
      </c>
      <c r="AN762" s="35">
        <f t="shared" si="2018"/>
        <v>-11.085556577736892</v>
      </c>
      <c r="AO762" s="35">
        <f t="shared" si="2018"/>
        <v>0</v>
      </c>
      <c r="AP762" s="35">
        <f t="shared" si="2018"/>
        <v>6.5078452417458834</v>
      </c>
      <c r="AQ762" s="35">
        <f t="shared" si="2018"/>
        <v>0</v>
      </c>
      <c r="AR762" s="35">
        <f t="shared" si="2018"/>
        <v>0</v>
      </c>
      <c r="AS762" s="1"/>
      <c r="AT762" s="1"/>
      <c r="AU762" s="1"/>
      <c r="AV762" s="1"/>
      <c r="AW762" s="36">
        <v>221</v>
      </c>
      <c r="AX762" s="36">
        <v>1313</v>
      </c>
      <c r="AY762" s="36">
        <v>241</v>
      </c>
      <c r="AZ762" s="36">
        <v>0</v>
      </c>
      <c r="BA762" s="36">
        <v>399</v>
      </c>
      <c r="BB762" s="36">
        <v>0</v>
      </c>
      <c r="BC762" s="1">
        <v>0</v>
      </c>
      <c r="BD762" s="1"/>
      <c r="BE762" s="35">
        <f t="shared" ref="BE762:BK762" si="2019">(AW762/SUM($AW762:$BC762))*100</f>
        <v>10.165593376264949</v>
      </c>
      <c r="BF762" s="35">
        <f t="shared" si="2019"/>
        <v>60.39558417663293</v>
      </c>
      <c r="BG762" s="35">
        <f t="shared" si="2019"/>
        <v>11.085556577736892</v>
      </c>
      <c r="BH762" s="35">
        <f t="shared" si="2019"/>
        <v>0</v>
      </c>
      <c r="BI762" s="35">
        <f t="shared" si="2019"/>
        <v>18.353265869365227</v>
      </c>
      <c r="BJ762" s="35">
        <f t="shared" si="2019"/>
        <v>0</v>
      </c>
      <c r="BK762" s="35">
        <f t="shared" si="2019"/>
        <v>0</v>
      </c>
      <c r="BL762" s="1"/>
    </row>
    <row r="763" spans="1:64" ht="13">
      <c r="A763" s="28" t="s">
        <v>407</v>
      </c>
      <c r="B763" s="62" t="str">
        <f>INDEX([1]Sheet2!$B:$B,MATCH(C763,[1]Sheet2!$A:$A,0))</f>
        <v>E05006557</v>
      </c>
      <c r="C763" s="28" t="s">
        <v>918</v>
      </c>
      <c r="D763" s="29"/>
      <c r="E763" s="55">
        <v>1</v>
      </c>
      <c r="F763" s="32"/>
      <c r="G763" s="31">
        <v>1</v>
      </c>
      <c r="H763" s="32"/>
      <c r="I763" s="32"/>
      <c r="J763" s="32"/>
      <c r="K763" s="32"/>
      <c r="L763" s="32"/>
      <c r="M763" s="10"/>
      <c r="N763" s="32"/>
      <c r="O763" s="31">
        <v>1</v>
      </c>
      <c r="P763" s="32"/>
      <c r="Q763" s="32"/>
      <c r="R763" s="32"/>
      <c r="S763" s="32"/>
      <c r="T763" s="32"/>
      <c r="U763" s="1"/>
      <c r="V763" s="28">
        <v>295</v>
      </c>
      <c r="W763" s="28">
        <v>845</v>
      </c>
      <c r="X763" s="28">
        <v>147</v>
      </c>
      <c r="Y763" s="34"/>
      <c r="Z763" s="28">
        <v>139</v>
      </c>
      <c r="AA763" s="34"/>
      <c r="AB763" s="34">
        <v>0</v>
      </c>
      <c r="AC763" s="1"/>
      <c r="AD763" s="35">
        <f t="shared" ref="AD763:AJ763" si="2020">(V763/SUM($V763:$AB763))*100</f>
        <v>20.687237026647967</v>
      </c>
      <c r="AE763" s="35">
        <f t="shared" si="2020"/>
        <v>59.256661991584856</v>
      </c>
      <c r="AF763" s="35">
        <f t="shared" si="2020"/>
        <v>10.308555399719495</v>
      </c>
      <c r="AG763" s="35">
        <f t="shared" si="2020"/>
        <v>0</v>
      </c>
      <c r="AH763" s="35">
        <f t="shared" si="2020"/>
        <v>9.7475455820476853</v>
      </c>
      <c r="AI763" s="35">
        <f t="shared" si="2020"/>
        <v>0</v>
      </c>
      <c r="AJ763" s="35">
        <f t="shared" si="2020"/>
        <v>0</v>
      </c>
      <c r="AK763" s="1"/>
      <c r="AL763" s="35">
        <f t="shared" ref="AL763:AR763" si="2021">AD763-BE763</f>
        <v>-1.6209966116349328</v>
      </c>
      <c r="AM763" s="35">
        <f t="shared" si="2021"/>
        <v>5.6324536875736015</v>
      </c>
      <c r="AN763" s="35">
        <f t="shared" si="2021"/>
        <v>4.3268523736814934</v>
      </c>
      <c r="AO763" s="35">
        <f t="shared" si="2021"/>
        <v>0</v>
      </c>
      <c r="AP763" s="35">
        <f t="shared" si="2021"/>
        <v>-8.3383094496201515</v>
      </c>
      <c r="AQ763" s="35">
        <f t="shared" si="2021"/>
        <v>0</v>
      </c>
      <c r="AR763" s="35">
        <f t="shared" si="2021"/>
        <v>0</v>
      </c>
      <c r="AS763" s="1"/>
      <c r="AT763" s="1"/>
      <c r="AU763" s="1"/>
      <c r="AV763" s="1"/>
      <c r="AW763" s="36">
        <v>317</v>
      </c>
      <c r="AX763" s="36">
        <v>762</v>
      </c>
      <c r="AY763" s="36">
        <v>85</v>
      </c>
      <c r="AZ763" s="36">
        <v>0</v>
      </c>
      <c r="BA763" s="36">
        <v>257</v>
      </c>
      <c r="BB763" s="36">
        <v>0</v>
      </c>
      <c r="BC763" s="1">
        <v>0</v>
      </c>
      <c r="BD763" s="1"/>
      <c r="BE763" s="35">
        <f t="shared" ref="BE763:BK763" si="2022">(AW763/SUM($AW763:$BC763))*100</f>
        <v>22.3082336382829</v>
      </c>
      <c r="BF763" s="35">
        <f t="shared" si="2022"/>
        <v>53.624208304011255</v>
      </c>
      <c r="BG763" s="35">
        <f t="shared" si="2022"/>
        <v>5.9817030260380015</v>
      </c>
      <c r="BH763" s="35">
        <f t="shared" si="2022"/>
        <v>0</v>
      </c>
      <c r="BI763" s="35">
        <f t="shared" si="2022"/>
        <v>18.085855031667837</v>
      </c>
      <c r="BJ763" s="35">
        <f t="shared" si="2022"/>
        <v>0</v>
      </c>
      <c r="BK763" s="35">
        <f t="shared" si="2022"/>
        <v>0</v>
      </c>
      <c r="BL763" s="1"/>
    </row>
    <row r="764" spans="1:64" ht="13">
      <c r="A764" s="28" t="s">
        <v>407</v>
      </c>
      <c r="B764" s="62" t="str">
        <f>INDEX([1]Sheet2!$B:$B,MATCH(C764,[1]Sheet2!$A:$A,0))</f>
        <v>E05006558</v>
      </c>
      <c r="C764" s="28" t="s">
        <v>919</v>
      </c>
      <c r="D764" s="29"/>
      <c r="E764" s="55">
        <v>1</v>
      </c>
      <c r="F764" s="32"/>
      <c r="G764" s="31">
        <v>1</v>
      </c>
      <c r="H764" s="32"/>
      <c r="I764" s="32"/>
      <c r="J764" s="32"/>
      <c r="K764" s="32"/>
      <c r="L764" s="32"/>
      <c r="M764" s="10"/>
      <c r="N764" s="32"/>
      <c r="O764" s="31">
        <v>1</v>
      </c>
      <c r="P764" s="32"/>
      <c r="Q764" s="32"/>
      <c r="R764" s="32"/>
      <c r="S764" s="32"/>
      <c r="T764" s="32"/>
      <c r="U764" s="1"/>
      <c r="V764" s="28">
        <v>218</v>
      </c>
      <c r="W764" s="28">
        <v>867</v>
      </c>
      <c r="X764" s="34"/>
      <c r="Y764" s="34"/>
      <c r="Z764" s="28">
        <v>251</v>
      </c>
      <c r="AA764" s="34"/>
      <c r="AB764" s="34">
        <v>0</v>
      </c>
      <c r="AC764" s="1"/>
      <c r="AD764" s="35">
        <f t="shared" ref="AD764:AJ764" si="2023">(V764/SUM($V764:$AB764))*100</f>
        <v>16.317365269461078</v>
      </c>
      <c r="AE764" s="35">
        <f t="shared" si="2023"/>
        <v>64.895209580838326</v>
      </c>
      <c r="AF764" s="35">
        <f t="shared" si="2023"/>
        <v>0</v>
      </c>
      <c r="AG764" s="35">
        <f t="shared" si="2023"/>
        <v>0</v>
      </c>
      <c r="AH764" s="35">
        <f t="shared" si="2023"/>
        <v>18.787425149700599</v>
      </c>
      <c r="AI764" s="35">
        <f t="shared" si="2023"/>
        <v>0</v>
      </c>
      <c r="AJ764" s="35">
        <f t="shared" si="2023"/>
        <v>0</v>
      </c>
      <c r="AK764" s="1"/>
      <c r="AL764" s="35">
        <f t="shared" ref="AL764:AR764" si="2024">AD764-BE764</f>
        <v>-2.4014959405033345</v>
      </c>
      <c r="AM764" s="35">
        <f t="shared" si="2024"/>
        <v>13.080262961621244</v>
      </c>
      <c r="AN764" s="35">
        <f t="shared" si="2024"/>
        <v>-7.3309608540925257</v>
      </c>
      <c r="AO764" s="35">
        <f t="shared" si="2024"/>
        <v>0</v>
      </c>
      <c r="AP764" s="35">
        <f t="shared" si="2024"/>
        <v>-3.3478061670253787</v>
      </c>
      <c r="AQ764" s="35">
        <f t="shared" si="2024"/>
        <v>0</v>
      </c>
      <c r="AR764" s="35">
        <f t="shared" si="2024"/>
        <v>0</v>
      </c>
      <c r="AS764" s="1"/>
      <c r="AT764" s="1"/>
      <c r="AU764" s="1"/>
      <c r="AV764" s="1"/>
      <c r="AW764" s="36">
        <v>263</v>
      </c>
      <c r="AX764" s="36">
        <v>728</v>
      </c>
      <c r="AY764" s="36">
        <v>103</v>
      </c>
      <c r="AZ764" s="36">
        <v>0</v>
      </c>
      <c r="BA764" s="36">
        <v>311</v>
      </c>
      <c r="BB764" s="36">
        <v>0</v>
      </c>
      <c r="BC764" s="1">
        <v>0</v>
      </c>
      <c r="BD764" s="1"/>
      <c r="BE764" s="35">
        <f t="shared" ref="BE764:BK764" si="2025">(AW764/SUM($AW764:$BC764))*100</f>
        <v>18.718861209964412</v>
      </c>
      <c r="BF764" s="35">
        <f t="shared" si="2025"/>
        <v>51.814946619217082</v>
      </c>
      <c r="BG764" s="35">
        <f t="shared" si="2025"/>
        <v>7.3309608540925257</v>
      </c>
      <c r="BH764" s="35">
        <f t="shared" si="2025"/>
        <v>0</v>
      </c>
      <c r="BI764" s="35">
        <f t="shared" si="2025"/>
        <v>22.135231316725978</v>
      </c>
      <c r="BJ764" s="35">
        <f t="shared" si="2025"/>
        <v>0</v>
      </c>
      <c r="BK764" s="35">
        <f t="shared" si="2025"/>
        <v>0</v>
      </c>
      <c r="BL764" s="1"/>
    </row>
    <row r="765" spans="1:64" ht="13">
      <c r="A765" s="28" t="s">
        <v>407</v>
      </c>
      <c r="B765" s="62" t="str">
        <f>INDEX([1]Sheet2!$B:$B,MATCH(C765,[1]Sheet2!$A:$A,0))</f>
        <v>E05006559</v>
      </c>
      <c r="C765" s="28" t="s">
        <v>920</v>
      </c>
      <c r="D765" s="29"/>
      <c r="E765" s="55">
        <v>1</v>
      </c>
      <c r="F765" s="32"/>
      <c r="G765" s="31">
        <v>1</v>
      </c>
      <c r="H765" s="32"/>
      <c r="I765" s="32"/>
      <c r="J765" s="32"/>
      <c r="K765" s="32"/>
      <c r="L765" s="32"/>
      <c r="M765" s="10"/>
      <c r="N765" s="32"/>
      <c r="O765" s="31">
        <v>1</v>
      </c>
      <c r="P765" s="32"/>
      <c r="Q765" s="32"/>
      <c r="R765" s="32"/>
      <c r="S765" s="32"/>
      <c r="T765" s="32"/>
      <c r="U765" s="1"/>
      <c r="V765" s="28">
        <v>580</v>
      </c>
      <c r="W765" s="28">
        <v>1044</v>
      </c>
      <c r="X765" s="28">
        <v>180</v>
      </c>
      <c r="Y765" s="34"/>
      <c r="Z765" s="28">
        <v>180</v>
      </c>
      <c r="AA765" s="34"/>
      <c r="AB765" s="34">
        <v>0</v>
      </c>
      <c r="AC765" s="1"/>
      <c r="AD765" s="35">
        <f t="shared" ref="AD765:AJ765" si="2026">(V765/SUM($V765:$AB765))*100</f>
        <v>29.233870967741936</v>
      </c>
      <c r="AE765" s="35">
        <f t="shared" si="2026"/>
        <v>52.620967741935488</v>
      </c>
      <c r="AF765" s="35">
        <f t="shared" si="2026"/>
        <v>9.07258064516129</v>
      </c>
      <c r="AG765" s="35">
        <f t="shared" si="2026"/>
        <v>0</v>
      </c>
      <c r="AH765" s="35">
        <f t="shared" si="2026"/>
        <v>9.07258064516129</v>
      </c>
      <c r="AI765" s="35">
        <f t="shared" si="2026"/>
        <v>0</v>
      </c>
      <c r="AJ765" s="35">
        <f t="shared" si="2026"/>
        <v>0</v>
      </c>
      <c r="AK765" s="1"/>
      <c r="AL765" s="35">
        <f t="shared" ref="AL765:AR765" si="2027">AD765-BE765</f>
        <v>14.271654343056799</v>
      </c>
      <c r="AM765" s="35">
        <f t="shared" si="2027"/>
        <v>-0.98104737141463261</v>
      </c>
      <c r="AN765" s="35">
        <f t="shared" si="2027"/>
        <v>0.55872674087917318</v>
      </c>
      <c r="AO765" s="35">
        <f t="shared" si="2027"/>
        <v>-10.125944584382871</v>
      </c>
      <c r="AP765" s="35">
        <f t="shared" si="2027"/>
        <v>-3.7233891281384572</v>
      </c>
      <c r="AQ765" s="35">
        <f t="shared" si="2027"/>
        <v>0</v>
      </c>
      <c r="AR765" s="35">
        <f t="shared" si="2027"/>
        <v>0</v>
      </c>
      <c r="AS765" s="1"/>
      <c r="AT765" s="1"/>
      <c r="AU765" s="1"/>
      <c r="AV765" s="1"/>
      <c r="AW765" s="36">
        <v>297</v>
      </c>
      <c r="AX765" s="36">
        <v>1064</v>
      </c>
      <c r="AY765" s="36">
        <v>169</v>
      </c>
      <c r="AZ765" s="36">
        <v>201</v>
      </c>
      <c r="BA765" s="36">
        <v>254</v>
      </c>
      <c r="BB765" s="36">
        <v>0</v>
      </c>
      <c r="BC765" s="1">
        <v>0</v>
      </c>
      <c r="BD765" s="1"/>
      <c r="BE765" s="35">
        <f t="shared" ref="BE765:BK765" si="2028">(AW765/SUM($AW765:$BC765))*100</f>
        <v>14.962216624685137</v>
      </c>
      <c r="BF765" s="35">
        <f t="shared" si="2028"/>
        <v>53.60201511335012</v>
      </c>
      <c r="BG765" s="35">
        <f t="shared" si="2028"/>
        <v>8.5138539042821169</v>
      </c>
      <c r="BH765" s="35">
        <f t="shared" si="2028"/>
        <v>10.125944584382871</v>
      </c>
      <c r="BI765" s="35">
        <f t="shared" si="2028"/>
        <v>12.795969773299747</v>
      </c>
      <c r="BJ765" s="35">
        <f t="shared" si="2028"/>
        <v>0</v>
      </c>
      <c r="BK765" s="35">
        <f t="shared" si="2028"/>
        <v>0</v>
      </c>
      <c r="BL765" s="1"/>
    </row>
    <row r="766" spans="1:64" ht="13">
      <c r="A766" s="28" t="s">
        <v>407</v>
      </c>
      <c r="B766" s="62" t="str">
        <f>INDEX([1]Sheet2!$B:$B,MATCH(C766,[1]Sheet2!$A:$A,0))</f>
        <v>E05005000</v>
      </c>
      <c r="C766" s="28" t="s">
        <v>921</v>
      </c>
      <c r="D766" s="29"/>
      <c r="E766" s="55">
        <v>1</v>
      </c>
      <c r="F766" s="32"/>
      <c r="G766" s="31">
        <v>1</v>
      </c>
      <c r="H766" s="32"/>
      <c r="I766" s="32"/>
      <c r="J766" s="32"/>
      <c r="K766" s="32"/>
      <c r="L766" s="32"/>
      <c r="M766" s="10"/>
      <c r="N766" s="32"/>
      <c r="O766" s="31">
        <v>1</v>
      </c>
      <c r="P766" s="32"/>
      <c r="Q766" s="32"/>
      <c r="R766" s="32"/>
      <c r="S766" s="32"/>
      <c r="T766" s="32"/>
      <c r="U766" s="1"/>
      <c r="V766" s="28">
        <v>185</v>
      </c>
      <c r="W766" s="28">
        <v>856</v>
      </c>
      <c r="X766" s="28">
        <v>712</v>
      </c>
      <c r="Y766" s="34"/>
      <c r="Z766" s="34"/>
      <c r="AA766" s="34"/>
      <c r="AB766" s="34">
        <v>0</v>
      </c>
      <c r="AC766" s="1"/>
      <c r="AD766" s="35">
        <f t="shared" ref="AD766:AJ766" si="2029">(V766/SUM($V766:$AB766))*100</f>
        <v>10.553337136337706</v>
      </c>
      <c r="AE766" s="35">
        <f t="shared" si="2029"/>
        <v>48.830576155162582</v>
      </c>
      <c r="AF766" s="35">
        <f t="shared" si="2029"/>
        <v>40.616086708499715</v>
      </c>
      <c r="AG766" s="35">
        <f t="shared" si="2029"/>
        <v>0</v>
      </c>
      <c r="AH766" s="35">
        <f t="shared" si="2029"/>
        <v>0</v>
      </c>
      <c r="AI766" s="35">
        <f t="shared" si="2029"/>
        <v>0</v>
      </c>
      <c r="AJ766" s="35">
        <f t="shared" si="2029"/>
        <v>0</v>
      </c>
      <c r="AK766" s="1"/>
      <c r="AL766" s="35">
        <f t="shared" ref="AL766:AR766" si="2030">AD766-BE766</f>
        <v>-4.7572069175862204</v>
      </c>
      <c r="AM766" s="35">
        <f t="shared" si="2030"/>
        <v>14.020754296712894</v>
      </c>
      <c r="AN766" s="35">
        <f t="shared" si="2030"/>
        <v>8.9839249367134819</v>
      </c>
      <c r="AO766" s="35">
        <f t="shared" si="2030"/>
        <v>0</v>
      </c>
      <c r="AP766" s="35">
        <f t="shared" si="2030"/>
        <v>-18.247472315840156</v>
      </c>
      <c r="AQ766" s="35">
        <f t="shared" si="2030"/>
        <v>0</v>
      </c>
      <c r="AR766" s="35">
        <f t="shared" si="2030"/>
        <v>0</v>
      </c>
      <c r="AS766" s="1"/>
      <c r="AT766" s="1"/>
      <c r="AU766" s="1"/>
      <c r="AV766" s="1"/>
      <c r="AW766" s="36">
        <v>318</v>
      </c>
      <c r="AX766" s="36">
        <v>723</v>
      </c>
      <c r="AY766" s="36">
        <v>657</v>
      </c>
      <c r="AZ766" s="36">
        <v>0</v>
      </c>
      <c r="BA766" s="36">
        <v>379</v>
      </c>
      <c r="BB766" s="36">
        <v>0</v>
      </c>
      <c r="BC766" s="1">
        <v>0</v>
      </c>
      <c r="BD766" s="1"/>
      <c r="BE766" s="35">
        <f t="shared" ref="BE766:BK766" si="2031">(AW766/SUM($AW766:$BC766))*100</f>
        <v>15.310544053923927</v>
      </c>
      <c r="BF766" s="35">
        <f t="shared" si="2031"/>
        <v>34.809821858449688</v>
      </c>
      <c r="BG766" s="35">
        <f t="shared" si="2031"/>
        <v>31.632161771786233</v>
      </c>
      <c r="BH766" s="35">
        <f t="shared" si="2031"/>
        <v>0</v>
      </c>
      <c r="BI766" s="35">
        <f t="shared" si="2031"/>
        <v>18.247472315840156</v>
      </c>
      <c r="BJ766" s="35">
        <f t="shared" si="2031"/>
        <v>0</v>
      </c>
      <c r="BK766" s="35">
        <f t="shared" si="2031"/>
        <v>0</v>
      </c>
      <c r="BL766" s="1"/>
    </row>
    <row r="767" spans="1:64" ht="13">
      <c r="A767" s="28" t="s">
        <v>407</v>
      </c>
      <c r="B767" s="62" t="str">
        <f>INDEX([1]Sheet2!$B:$B,MATCH(C767,[1]Sheet2!$A:$A,0))</f>
        <v>E05006561</v>
      </c>
      <c r="C767" s="28" t="s">
        <v>922</v>
      </c>
      <c r="D767" s="29"/>
      <c r="E767" s="55">
        <v>1</v>
      </c>
      <c r="F767" s="32"/>
      <c r="G767" s="31">
        <v>1</v>
      </c>
      <c r="H767" s="32"/>
      <c r="I767" s="32"/>
      <c r="J767" s="32"/>
      <c r="K767" s="32"/>
      <c r="L767" s="32"/>
      <c r="M767" s="10"/>
      <c r="N767" s="32"/>
      <c r="O767" s="31">
        <v>1</v>
      </c>
      <c r="P767" s="32"/>
      <c r="Q767" s="32"/>
      <c r="R767" s="32"/>
      <c r="S767" s="32"/>
      <c r="T767" s="32"/>
      <c r="U767" s="1"/>
      <c r="V767" s="28">
        <v>106</v>
      </c>
      <c r="W767" s="28">
        <v>647</v>
      </c>
      <c r="X767" s="28">
        <v>68</v>
      </c>
      <c r="Y767" s="34"/>
      <c r="Z767" s="28">
        <v>65</v>
      </c>
      <c r="AA767" s="34"/>
      <c r="AB767" s="34">
        <v>0</v>
      </c>
      <c r="AC767" s="1"/>
      <c r="AD767" s="35">
        <f t="shared" ref="AD767:AJ767" si="2032">(V767/SUM($V767:$AB767))*100</f>
        <v>11.963882618510159</v>
      </c>
      <c r="AE767" s="35">
        <f t="shared" si="2032"/>
        <v>73.02483069977427</v>
      </c>
      <c r="AF767" s="35">
        <f t="shared" si="2032"/>
        <v>7.6749435665914216</v>
      </c>
      <c r="AG767" s="35">
        <f t="shared" si="2032"/>
        <v>0</v>
      </c>
      <c r="AH767" s="35">
        <f t="shared" si="2032"/>
        <v>7.336343115124154</v>
      </c>
      <c r="AI767" s="35">
        <f t="shared" si="2032"/>
        <v>0</v>
      </c>
      <c r="AJ767" s="35">
        <f t="shared" si="2032"/>
        <v>0</v>
      </c>
      <c r="AK767" s="1"/>
      <c r="AL767" s="35">
        <f t="shared" ref="AL767:AR767" si="2033">AD767-BE767</f>
        <v>0.51193987822385978</v>
      </c>
      <c r="AM767" s="35">
        <f t="shared" si="2033"/>
        <v>1.4501885729848993</v>
      </c>
      <c r="AN767" s="35">
        <f t="shared" si="2033"/>
        <v>2.0512216852008285</v>
      </c>
      <c r="AO767" s="35">
        <f t="shared" si="2033"/>
        <v>0</v>
      </c>
      <c r="AP767" s="35">
        <f t="shared" si="2033"/>
        <v>-4.0133501364095876</v>
      </c>
      <c r="AQ767" s="35">
        <f t="shared" si="2033"/>
        <v>0</v>
      </c>
      <c r="AR767" s="35">
        <f t="shared" si="2033"/>
        <v>0</v>
      </c>
      <c r="AS767" s="1"/>
      <c r="AT767" s="1"/>
      <c r="AU767" s="1"/>
      <c r="AV767" s="1"/>
      <c r="AW767" s="36">
        <v>112</v>
      </c>
      <c r="AX767" s="36">
        <v>700</v>
      </c>
      <c r="AY767" s="36">
        <v>55</v>
      </c>
      <c r="AZ767" s="36">
        <v>0</v>
      </c>
      <c r="BA767" s="36">
        <v>111</v>
      </c>
      <c r="BB767" s="36">
        <v>0</v>
      </c>
      <c r="BC767" s="1">
        <v>0</v>
      </c>
      <c r="BD767" s="1"/>
      <c r="BE767" s="35">
        <f t="shared" ref="BE767:BK767" si="2034">(AW767/SUM($AW767:$BC767))*100</f>
        <v>11.451942740286299</v>
      </c>
      <c r="BF767" s="35">
        <f t="shared" si="2034"/>
        <v>71.574642126789371</v>
      </c>
      <c r="BG767" s="35">
        <f t="shared" si="2034"/>
        <v>5.6237218813905931</v>
      </c>
      <c r="BH767" s="35">
        <f t="shared" si="2034"/>
        <v>0</v>
      </c>
      <c r="BI767" s="35">
        <f t="shared" si="2034"/>
        <v>11.349693251533742</v>
      </c>
      <c r="BJ767" s="35">
        <f t="shared" si="2034"/>
        <v>0</v>
      </c>
      <c r="BK767" s="35">
        <f t="shared" si="2034"/>
        <v>0</v>
      </c>
      <c r="BL767" s="1"/>
    </row>
    <row r="768" spans="1:64" ht="13">
      <c r="A768" s="28" t="s">
        <v>407</v>
      </c>
      <c r="B768" s="62" t="str">
        <f>INDEX([1]Sheet2!$B:$B,MATCH(C768,[1]Sheet2!$A:$A,0))</f>
        <v>E05006562</v>
      </c>
      <c r="C768" s="28" t="s">
        <v>923</v>
      </c>
      <c r="D768" s="29"/>
      <c r="E768" s="55">
        <v>1</v>
      </c>
      <c r="F768" s="32"/>
      <c r="G768" s="32"/>
      <c r="H768" s="31">
        <v>1</v>
      </c>
      <c r="I768" s="32"/>
      <c r="J768" s="32"/>
      <c r="K768" s="32"/>
      <c r="L768" s="32"/>
      <c r="M768" s="10"/>
      <c r="N768" s="32"/>
      <c r="O768" s="31">
        <v>1</v>
      </c>
      <c r="P768" s="32"/>
      <c r="Q768" s="32"/>
      <c r="R768" s="32"/>
      <c r="S768" s="32"/>
      <c r="T768" s="32"/>
      <c r="U768" s="1"/>
      <c r="V768" s="28">
        <v>219</v>
      </c>
      <c r="W768" s="28">
        <v>879</v>
      </c>
      <c r="X768" s="28">
        <v>978</v>
      </c>
      <c r="Y768" s="34"/>
      <c r="Z768" s="28">
        <v>149</v>
      </c>
      <c r="AA768" s="34"/>
      <c r="AB768" s="34">
        <v>0</v>
      </c>
      <c r="AC768" s="1"/>
      <c r="AD768" s="35">
        <f t="shared" ref="AD768:AJ768" si="2035">(V768/SUM($V768:$AB768))*100</f>
        <v>9.8426966292134832</v>
      </c>
      <c r="AE768" s="35">
        <f t="shared" si="2035"/>
        <v>39.50561797752809</v>
      </c>
      <c r="AF768" s="35">
        <f t="shared" si="2035"/>
        <v>43.955056179775283</v>
      </c>
      <c r="AG768" s="35">
        <f t="shared" si="2035"/>
        <v>0</v>
      </c>
      <c r="AH768" s="35">
        <f t="shared" si="2035"/>
        <v>6.6966292134831464</v>
      </c>
      <c r="AI768" s="35">
        <f t="shared" si="2035"/>
        <v>0</v>
      </c>
      <c r="AJ768" s="35">
        <f t="shared" si="2035"/>
        <v>0</v>
      </c>
      <c r="AK768" s="1"/>
      <c r="AL768" s="35">
        <f t="shared" ref="AL768:AR768" si="2036">AD768-BE768</f>
        <v>-9.3880726015557503</v>
      </c>
      <c r="AM768" s="35">
        <f t="shared" si="2036"/>
        <v>-4.0995720132040674</v>
      </c>
      <c r="AN768" s="35">
        <f t="shared" si="2036"/>
        <v>18.514833751601046</v>
      </c>
      <c r="AO768" s="35">
        <f t="shared" si="2036"/>
        <v>0</v>
      </c>
      <c r="AP768" s="35">
        <f t="shared" si="2036"/>
        <v>-5.0271891368412289</v>
      </c>
      <c r="AQ768" s="35">
        <f t="shared" si="2036"/>
        <v>0</v>
      </c>
      <c r="AR768" s="35">
        <f t="shared" si="2036"/>
        <v>0</v>
      </c>
      <c r="AS768" s="1"/>
      <c r="AT768" s="1"/>
      <c r="AU768" s="1"/>
      <c r="AV768" s="1"/>
      <c r="AW768" s="36">
        <v>415</v>
      </c>
      <c r="AX768" s="36">
        <v>941</v>
      </c>
      <c r="AY768" s="36">
        <v>549</v>
      </c>
      <c r="AZ768" s="36">
        <v>0</v>
      </c>
      <c r="BA768" s="36">
        <v>253</v>
      </c>
      <c r="BB768" s="36">
        <v>0</v>
      </c>
      <c r="BC768" s="1">
        <v>0</v>
      </c>
      <c r="BD768" s="1"/>
      <c r="BE768" s="35">
        <f t="shared" ref="BE768:BK768" si="2037">(AW768/SUM($AW768:$BC768))*100</f>
        <v>19.230769230769234</v>
      </c>
      <c r="BF768" s="35">
        <f t="shared" si="2037"/>
        <v>43.605189990732157</v>
      </c>
      <c r="BG768" s="35">
        <f t="shared" si="2037"/>
        <v>25.440222428174238</v>
      </c>
      <c r="BH768" s="35">
        <f t="shared" si="2037"/>
        <v>0</v>
      </c>
      <c r="BI768" s="35">
        <f t="shared" si="2037"/>
        <v>11.723818350324375</v>
      </c>
      <c r="BJ768" s="35">
        <f t="shared" si="2037"/>
        <v>0</v>
      </c>
      <c r="BK768" s="35">
        <f t="shared" si="2037"/>
        <v>0</v>
      </c>
      <c r="BL768" s="1"/>
    </row>
    <row r="769" spans="1:64" ht="13">
      <c r="A769" s="28" t="s">
        <v>407</v>
      </c>
      <c r="B769" s="62" t="str">
        <f>INDEX([1]Sheet2!$B:$B,MATCH(C769,[1]Sheet2!$A:$A,0))</f>
        <v>E05006563</v>
      </c>
      <c r="C769" s="28" t="s">
        <v>924</v>
      </c>
      <c r="D769" s="29"/>
      <c r="E769" s="55">
        <v>1</v>
      </c>
      <c r="F769" s="32"/>
      <c r="G769" s="31">
        <v>1</v>
      </c>
      <c r="H769" s="32"/>
      <c r="I769" s="32"/>
      <c r="J769" s="32"/>
      <c r="K769" s="32"/>
      <c r="L769" s="32"/>
      <c r="M769" s="10"/>
      <c r="N769" s="32"/>
      <c r="O769" s="31">
        <v>1</v>
      </c>
      <c r="P769" s="32"/>
      <c r="Q769" s="32"/>
      <c r="R769" s="32"/>
      <c r="S769" s="32"/>
      <c r="T769" s="32"/>
      <c r="U769" s="1"/>
      <c r="V769" s="28">
        <v>260</v>
      </c>
      <c r="W769" s="28">
        <v>997</v>
      </c>
      <c r="X769" s="28">
        <v>231</v>
      </c>
      <c r="Y769" s="34"/>
      <c r="Z769" s="28">
        <v>231</v>
      </c>
      <c r="AA769" s="34"/>
      <c r="AB769" s="34">
        <v>0</v>
      </c>
      <c r="AC769" s="1"/>
      <c r="AD769" s="35">
        <f t="shared" ref="AD769:AJ769" si="2038">(V769/SUM($V769:$AB769))*100</f>
        <v>15.125072716695753</v>
      </c>
      <c r="AE769" s="35">
        <f t="shared" si="2038"/>
        <v>57.998836532867948</v>
      </c>
      <c r="AF769" s="35">
        <f t="shared" si="2038"/>
        <v>13.438045375218149</v>
      </c>
      <c r="AG769" s="35">
        <f t="shared" si="2038"/>
        <v>0</v>
      </c>
      <c r="AH769" s="35">
        <f t="shared" si="2038"/>
        <v>13.438045375218149</v>
      </c>
      <c r="AI769" s="35">
        <f t="shared" si="2038"/>
        <v>0</v>
      </c>
      <c r="AJ769" s="35">
        <f t="shared" si="2038"/>
        <v>0</v>
      </c>
      <c r="AK769" s="1"/>
      <c r="AL769" s="35">
        <f t="shared" ref="AL769:AR769" si="2039">AD769-BE769</f>
        <v>7.1478647394877761</v>
      </c>
      <c r="AM769" s="35">
        <f t="shared" si="2039"/>
        <v>8.2552467892782033</v>
      </c>
      <c r="AN769" s="35">
        <f t="shared" si="2039"/>
        <v>0.73149266866544238</v>
      </c>
      <c r="AO769" s="35">
        <f t="shared" si="2039"/>
        <v>-15.441595441595441</v>
      </c>
      <c r="AP769" s="35">
        <f t="shared" si="2039"/>
        <v>-0.6930087558359812</v>
      </c>
      <c r="AQ769" s="35">
        <f t="shared" si="2039"/>
        <v>0</v>
      </c>
      <c r="AR769" s="35">
        <f t="shared" si="2039"/>
        <v>0</v>
      </c>
      <c r="AS769" s="1"/>
      <c r="AT769" s="1"/>
      <c r="AU769" s="1"/>
      <c r="AV769" s="1"/>
      <c r="AW769" s="36">
        <v>140</v>
      </c>
      <c r="AX769" s="36">
        <v>873</v>
      </c>
      <c r="AY769" s="36">
        <v>223</v>
      </c>
      <c r="AZ769" s="36">
        <v>271</v>
      </c>
      <c r="BA769" s="36">
        <v>248</v>
      </c>
      <c r="BB769" s="36">
        <v>0</v>
      </c>
      <c r="BC769" s="1">
        <v>0</v>
      </c>
      <c r="BD769" s="1"/>
      <c r="BE769" s="35">
        <f t="shared" ref="BE769:BK769" si="2040">(AW769/SUM($AW769:$BC769))*100</f>
        <v>7.9772079772079767</v>
      </c>
      <c r="BF769" s="35">
        <f t="shared" si="2040"/>
        <v>49.743589743589745</v>
      </c>
      <c r="BG769" s="35">
        <f t="shared" si="2040"/>
        <v>12.706552706552706</v>
      </c>
      <c r="BH769" s="35">
        <f t="shared" si="2040"/>
        <v>15.441595441595441</v>
      </c>
      <c r="BI769" s="35">
        <f t="shared" si="2040"/>
        <v>14.13105413105413</v>
      </c>
      <c r="BJ769" s="35">
        <f t="shared" si="2040"/>
        <v>0</v>
      </c>
      <c r="BK769" s="35">
        <f t="shared" si="2040"/>
        <v>0</v>
      </c>
      <c r="BL769" s="1"/>
    </row>
    <row r="770" spans="1:64" ht="13">
      <c r="A770" s="28" t="s">
        <v>407</v>
      </c>
      <c r="B770" s="62" t="str">
        <f>INDEX([1]Sheet2!$B:$B,MATCH(C770,[1]Sheet2!$A:$A,0))</f>
        <v>E05006564</v>
      </c>
      <c r="C770" s="28" t="s">
        <v>925</v>
      </c>
      <c r="D770" s="29"/>
      <c r="E770" s="55">
        <v>1</v>
      </c>
      <c r="F770" s="32"/>
      <c r="G770" s="31">
        <v>1</v>
      </c>
      <c r="H770" s="32"/>
      <c r="I770" s="32"/>
      <c r="J770" s="32"/>
      <c r="K770" s="32"/>
      <c r="L770" s="32"/>
      <c r="M770" s="10"/>
      <c r="N770" s="32"/>
      <c r="O770" s="31">
        <v>1</v>
      </c>
      <c r="P770" s="32"/>
      <c r="Q770" s="32"/>
      <c r="R770" s="32"/>
      <c r="S770" s="32"/>
      <c r="T770" s="32"/>
      <c r="U770" s="1"/>
      <c r="V770" s="28">
        <v>86</v>
      </c>
      <c r="W770" s="28">
        <v>905</v>
      </c>
      <c r="X770" s="28">
        <v>67</v>
      </c>
      <c r="Y770" s="34"/>
      <c r="Z770" s="28">
        <v>479</v>
      </c>
      <c r="AA770" s="34"/>
      <c r="AB770" s="34">
        <v>0</v>
      </c>
      <c r="AC770" s="1"/>
      <c r="AD770" s="35">
        <f t="shared" ref="AD770:AJ770" si="2041">(V770/SUM($V770:$AB770))*100</f>
        <v>5.595315549772284</v>
      </c>
      <c r="AE770" s="35">
        <f t="shared" si="2041"/>
        <v>58.880936890045547</v>
      </c>
      <c r="AF770" s="35">
        <f t="shared" si="2041"/>
        <v>4.3591411841249181</v>
      </c>
      <c r="AG770" s="35">
        <f t="shared" si="2041"/>
        <v>0</v>
      </c>
      <c r="AH770" s="35">
        <f t="shared" si="2041"/>
        <v>31.164606376057254</v>
      </c>
      <c r="AI770" s="35">
        <f t="shared" si="2041"/>
        <v>0</v>
      </c>
      <c r="AJ770" s="35">
        <f t="shared" si="2041"/>
        <v>0</v>
      </c>
      <c r="AK770" s="1"/>
      <c r="AL770" s="35">
        <f t="shared" ref="AL770:AR770" si="2042">AD770-BE770</f>
        <v>-1.9662319297118893</v>
      </c>
      <c r="AM770" s="35">
        <f t="shared" si="2042"/>
        <v>7.5913706532342928</v>
      </c>
      <c r="AN770" s="35">
        <f t="shared" si="2042"/>
        <v>-4.316122590787157</v>
      </c>
      <c r="AO770" s="35">
        <f t="shared" si="2042"/>
        <v>0</v>
      </c>
      <c r="AP770" s="35">
        <f t="shared" si="2042"/>
        <v>-1.944989592398727E-2</v>
      </c>
      <c r="AQ770" s="35">
        <f t="shared" si="2042"/>
        <v>-1.2895662368112544</v>
      </c>
      <c r="AR770" s="35">
        <f t="shared" si="2042"/>
        <v>0</v>
      </c>
      <c r="AS770" s="1"/>
      <c r="AT770" s="1"/>
      <c r="AU770" s="1"/>
      <c r="AV770" s="1"/>
      <c r="AW770" s="36">
        <v>129</v>
      </c>
      <c r="AX770" s="36">
        <v>875</v>
      </c>
      <c r="AY770" s="36">
        <v>148</v>
      </c>
      <c r="AZ770" s="36">
        <v>0</v>
      </c>
      <c r="BA770" s="36">
        <v>532</v>
      </c>
      <c r="BB770" s="36">
        <v>22</v>
      </c>
      <c r="BC770" s="1">
        <v>0</v>
      </c>
      <c r="BD770" s="1"/>
      <c r="BE770" s="35">
        <f t="shared" ref="BE770:BK770" si="2043">(AW770/SUM($AW770:$BC770))*100</f>
        <v>7.5615474794841733</v>
      </c>
      <c r="BF770" s="35">
        <f t="shared" si="2043"/>
        <v>51.289566236811254</v>
      </c>
      <c r="BG770" s="35">
        <f t="shared" si="2043"/>
        <v>8.6752637749120751</v>
      </c>
      <c r="BH770" s="35">
        <f t="shared" si="2043"/>
        <v>0</v>
      </c>
      <c r="BI770" s="35">
        <f t="shared" si="2043"/>
        <v>31.184056271981241</v>
      </c>
      <c r="BJ770" s="35">
        <f t="shared" si="2043"/>
        <v>1.2895662368112544</v>
      </c>
      <c r="BK770" s="35">
        <f t="shared" si="2043"/>
        <v>0</v>
      </c>
      <c r="BL770" s="1"/>
    </row>
    <row r="771" spans="1:64" ht="13">
      <c r="A771" s="28" t="s">
        <v>407</v>
      </c>
      <c r="B771" s="62" t="str">
        <f>INDEX([1]Sheet2!$B:$B,MATCH(C771,[1]Sheet2!$A:$A,0))</f>
        <v>E05006565</v>
      </c>
      <c r="C771" s="28" t="s">
        <v>926</v>
      </c>
      <c r="D771" s="29"/>
      <c r="E771" s="55">
        <v>1</v>
      </c>
      <c r="F771" s="32"/>
      <c r="G771" s="32"/>
      <c r="H771" s="31">
        <v>1</v>
      </c>
      <c r="I771" s="32"/>
      <c r="J771" s="32"/>
      <c r="K771" s="32"/>
      <c r="L771" s="32"/>
      <c r="M771" s="10"/>
      <c r="N771" s="32"/>
      <c r="O771" s="32"/>
      <c r="P771" s="31">
        <v>1</v>
      </c>
      <c r="Q771" s="32"/>
      <c r="R771" s="32"/>
      <c r="S771" s="32"/>
      <c r="T771" s="32"/>
      <c r="U771" s="1"/>
      <c r="V771" s="28">
        <v>267</v>
      </c>
      <c r="W771" s="28">
        <v>291</v>
      </c>
      <c r="X771" s="28">
        <v>979</v>
      </c>
      <c r="Y771" s="34"/>
      <c r="Z771" s="28">
        <v>85</v>
      </c>
      <c r="AA771" s="34"/>
      <c r="AB771" s="34">
        <v>0</v>
      </c>
      <c r="AC771" s="1"/>
      <c r="AD771" s="35">
        <f t="shared" ref="AD771:AJ771" si="2044">(V771/SUM($V771:$AB771))*100</f>
        <v>16.461159062885329</v>
      </c>
      <c r="AE771" s="35">
        <f t="shared" si="2044"/>
        <v>17.940813810110974</v>
      </c>
      <c r="AF771" s="35">
        <f t="shared" si="2044"/>
        <v>60.357583230579536</v>
      </c>
      <c r="AG771" s="35">
        <f t="shared" si="2044"/>
        <v>0</v>
      </c>
      <c r="AH771" s="35">
        <f t="shared" si="2044"/>
        <v>5.2404438964241677</v>
      </c>
      <c r="AI771" s="35">
        <f t="shared" si="2044"/>
        <v>0</v>
      </c>
      <c r="AJ771" s="35">
        <f t="shared" si="2044"/>
        <v>0</v>
      </c>
      <c r="AK771" s="1"/>
      <c r="AL771" s="35">
        <f t="shared" ref="AL771:AR771" si="2045">AD771-BE771</f>
        <v>-6.0608673688327315</v>
      </c>
      <c r="AM771" s="35">
        <f t="shared" si="2045"/>
        <v>-9.1516972031048844</v>
      </c>
      <c r="AN771" s="35">
        <f t="shared" si="2045"/>
        <v>26.76727486053548</v>
      </c>
      <c r="AO771" s="35">
        <f t="shared" si="2045"/>
        <v>0</v>
      </c>
      <c r="AP771" s="35">
        <f t="shared" si="2045"/>
        <v>-11.55471028859786</v>
      </c>
      <c r="AQ771" s="35">
        <f t="shared" si="2045"/>
        <v>0</v>
      </c>
      <c r="AR771" s="35">
        <f t="shared" si="2045"/>
        <v>0</v>
      </c>
      <c r="AS771" s="1"/>
      <c r="AT771" s="1"/>
      <c r="AU771" s="1"/>
      <c r="AV771" s="1"/>
      <c r="AW771" s="36">
        <v>409</v>
      </c>
      <c r="AX771" s="36">
        <v>492</v>
      </c>
      <c r="AY771" s="36">
        <v>610</v>
      </c>
      <c r="AZ771" s="36">
        <v>0</v>
      </c>
      <c r="BA771" s="36">
        <v>305</v>
      </c>
      <c r="BB771" s="36">
        <v>0</v>
      </c>
      <c r="BC771" s="1">
        <v>0</v>
      </c>
      <c r="BD771" s="1"/>
      <c r="BE771" s="35">
        <f t="shared" ref="BE771:BK771" si="2046">(AW771/SUM($AW771:$BC771))*100</f>
        <v>22.522026431718061</v>
      </c>
      <c r="BF771" s="35">
        <f t="shared" si="2046"/>
        <v>27.092511013215859</v>
      </c>
      <c r="BG771" s="35">
        <f t="shared" si="2046"/>
        <v>33.590308370044056</v>
      </c>
      <c r="BH771" s="35">
        <f t="shared" si="2046"/>
        <v>0</v>
      </c>
      <c r="BI771" s="35">
        <f t="shared" si="2046"/>
        <v>16.795154185022028</v>
      </c>
      <c r="BJ771" s="35">
        <f t="shared" si="2046"/>
        <v>0</v>
      </c>
      <c r="BK771" s="35">
        <f t="shared" si="2046"/>
        <v>0</v>
      </c>
      <c r="BL771" s="1"/>
    </row>
    <row r="772" spans="1:64" ht="13">
      <c r="A772" s="28" t="s">
        <v>407</v>
      </c>
      <c r="B772" s="62" t="str">
        <f>INDEX([1]Sheet2!$B:$B,MATCH(C772,[1]Sheet2!$A:$A,0))</f>
        <v>E05000081</v>
      </c>
      <c r="C772" s="28" t="s">
        <v>33</v>
      </c>
      <c r="D772" s="29"/>
      <c r="E772" s="55">
        <v>1</v>
      </c>
      <c r="F772" s="32"/>
      <c r="G772" s="32"/>
      <c r="H772" s="32"/>
      <c r="I772" s="32"/>
      <c r="J772" s="31">
        <v>1</v>
      </c>
      <c r="K772" s="32"/>
      <c r="L772" s="32"/>
      <c r="M772" s="10"/>
      <c r="N772" s="32"/>
      <c r="O772" s="32"/>
      <c r="P772" s="32"/>
      <c r="Q772" s="32"/>
      <c r="R772" s="31">
        <v>1</v>
      </c>
      <c r="S772" s="32"/>
      <c r="T772" s="32"/>
      <c r="U772" s="1"/>
      <c r="V772" s="28">
        <v>82</v>
      </c>
      <c r="W772" s="28">
        <v>520</v>
      </c>
      <c r="X772" s="28">
        <v>60</v>
      </c>
      <c r="Y772" s="34"/>
      <c r="Z772" s="28">
        <v>677</v>
      </c>
      <c r="AA772" s="34"/>
      <c r="AB772" s="34">
        <v>0</v>
      </c>
      <c r="AC772" s="1"/>
      <c r="AD772" s="35">
        <f t="shared" ref="AD772:AJ772" si="2047">(V772/SUM($V772:$AB772))*100</f>
        <v>6.1239731142643761</v>
      </c>
      <c r="AE772" s="35">
        <f t="shared" si="2047"/>
        <v>38.834951456310677</v>
      </c>
      <c r="AF772" s="35">
        <f t="shared" si="2047"/>
        <v>4.480955937266617</v>
      </c>
      <c r="AG772" s="35">
        <f t="shared" si="2047"/>
        <v>0</v>
      </c>
      <c r="AH772" s="35">
        <f t="shared" si="2047"/>
        <v>50.560119492158329</v>
      </c>
      <c r="AI772" s="35">
        <f t="shared" si="2047"/>
        <v>0</v>
      </c>
      <c r="AJ772" s="35">
        <f t="shared" si="2047"/>
        <v>0</v>
      </c>
      <c r="AK772" s="1"/>
      <c r="AL772" s="35">
        <f t="shared" ref="AL772:AR772" si="2048">AD772-BE772</f>
        <v>-1.6980093537059542</v>
      </c>
      <c r="AM772" s="35">
        <f t="shared" si="2048"/>
        <v>2.017689150174462</v>
      </c>
      <c r="AN772" s="35">
        <f t="shared" si="2048"/>
        <v>-1.4529617970557025</v>
      </c>
      <c r="AO772" s="35">
        <f t="shared" si="2048"/>
        <v>0</v>
      </c>
      <c r="AP772" s="35">
        <f t="shared" si="2048"/>
        <v>1.1332820005871866</v>
      </c>
      <c r="AQ772" s="35">
        <f t="shared" si="2048"/>
        <v>0</v>
      </c>
      <c r="AR772" s="35">
        <f t="shared" si="2048"/>
        <v>0</v>
      </c>
      <c r="AS772" s="1"/>
      <c r="AT772" s="1"/>
      <c r="AU772" s="1"/>
      <c r="AV772" s="1"/>
      <c r="AW772" s="36">
        <v>116</v>
      </c>
      <c r="AX772" s="36">
        <v>546</v>
      </c>
      <c r="AY772" s="36">
        <v>88</v>
      </c>
      <c r="AZ772" s="36">
        <v>0</v>
      </c>
      <c r="BA772" s="36">
        <v>733</v>
      </c>
      <c r="BB772" s="36">
        <v>0</v>
      </c>
      <c r="BC772" s="1">
        <v>0</v>
      </c>
      <c r="BD772" s="1"/>
      <c r="BE772" s="35">
        <f t="shared" ref="BE772:BK772" si="2049">(AW772/SUM($AW772:$BC772))*100</f>
        <v>7.8219824679703303</v>
      </c>
      <c r="BF772" s="35">
        <f t="shared" si="2049"/>
        <v>36.817262306136215</v>
      </c>
      <c r="BG772" s="35">
        <f t="shared" si="2049"/>
        <v>5.9339177343223195</v>
      </c>
      <c r="BH772" s="35">
        <f t="shared" si="2049"/>
        <v>0</v>
      </c>
      <c r="BI772" s="35">
        <f t="shared" si="2049"/>
        <v>49.426837491571142</v>
      </c>
      <c r="BJ772" s="35">
        <f t="shared" si="2049"/>
        <v>0</v>
      </c>
      <c r="BK772" s="35">
        <f t="shared" si="2049"/>
        <v>0</v>
      </c>
      <c r="BL772" s="1"/>
    </row>
    <row r="773" spans="1:64" ht="13">
      <c r="A773" s="28" t="s">
        <v>407</v>
      </c>
      <c r="B773" s="62" t="str">
        <f>INDEX([1]Sheet2!$B:$B,MATCH(C773,[1]Sheet2!$A:$A,0))</f>
        <v>E05006567</v>
      </c>
      <c r="C773" s="28" t="s">
        <v>927</v>
      </c>
      <c r="D773" s="29"/>
      <c r="E773" s="55">
        <v>1</v>
      </c>
      <c r="F773" s="32"/>
      <c r="G773" s="32"/>
      <c r="H773" s="31">
        <v>1</v>
      </c>
      <c r="I773" s="32"/>
      <c r="J773" s="32"/>
      <c r="K773" s="32"/>
      <c r="L773" s="32"/>
      <c r="M773" s="10"/>
      <c r="N773" s="32"/>
      <c r="O773" s="32"/>
      <c r="P773" s="31">
        <v>1</v>
      </c>
      <c r="Q773" s="32"/>
      <c r="R773" s="32"/>
      <c r="S773" s="32"/>
      <c r="T773" s="32"/>
      <c r="U773" s="1"/>
      <c r="V773" s="28">
        <v>299</v>
      </c>
      <c r="W773" s="28">
        <v>588</v>
      </c>
      <c r="X773" s="28">
        <v>1153</v>
      </c>
      <c r="Y773" s="34"/>
      <c r="Z773" s="28">
        <v>163</v>
      </c>
      <c r="AA773" s="34"/>
      <c r="AB773" s="34">
        <v>0</v>
      </c>
      <c r="AC773" s="1"/>
      <c r="AD773" s="35">
        <f t="shared" ref="AD773:AJ773" si="2050">(V773/SUM($V773:$AB773))*100</f>
        <v>13.572401270994099</v>
      </c>
      <c r="AE773" s="35">
        <f t="shared" si="2050"/>
        <v>26.690876078075355</v>
      </c>
      <c r="AF773" s="35">
        <f t="shared" si="2050"/>
        <v>52.337721289151162</v>
      </c>
      <c r="AG773" s="35">
        <f t="shared" si="2050"/>
        <v>0</v>
      </c>
      <c r="AH773" s="35">
        <f t="shared" si="2050"/>
        <v>7.3990013617793924</v>
      </c>
      <c r="AI773" s="35">
        <f t="shared" si="2050"/>
        <v>0</v>
      </c>
      <c r="AJ773" s="35">
        <f t="shared" si="2050"/>
        <v>0</v>
      </c>
      <c r="AK773" s="1"/>
      <c r="AL773" s="35">
        <f t="shared" ref="AL773:AR773" si="2051">AD773-BE773</f>
        <v>-5.6181992511991119</v>
      </c>
      <c r="AM773" s="35">
        <f t="shared" si="2051"/>
        <v>11.721337348745504</v>
      </c>
      <c r="AN773" s="35">
        <f t="shared" si="2051"/>
        <v>4.470010236061519</v>
      </c>
      <c r="AO773" s="35">
        <f t="shared" si="2051"/>
        <v>0</v>
      </c>
      <c r="AP773" s="35">
        <f t="shared" si="2051"/>
        <v>-10.573148333607902</v>
      </c>
      <c r="AQ773" s="35">
        <f t="shared" si="2051"/>
        <v>0</v>
      </c>
      <c r="AR773" s="35">
        <f t="shared" si="2051"/>
        <v>0</v>
      </c>
      <c r="AS773" s="1"/>
      <c r="AT773" s="1"/>
      <c r="AU773" s="1"/>
      <c r="AV773" s="1"/>
      <c r="AW773" s="36">
        <v>441</v>
      </c>
      <c r="AX773" s="36">
        <v>344</v>
      </c>
      <c r="AY773" s="36">
        <v>1100</v>
      </c>
      <c r="AZ773" s="36">
        <v>0</v>
      </c>
      <c r="BA773" s="36">
        <v>413</v>
      </c>
      <c r="BB773" s="36">
        <v>0</v>
      </c>
      <c r="BC773" s="1">
        <v>0</v>
      </c>
      <c r="BD773" s="1"/>
      <c r="BE773" s="35">
        <f t="shared" ref="BE773:BK773" si="2052">(AW773/SUM($AW773:$BC773))*100</f>
        <v>19.190600522193211</v>
      </c>
      <c r="BF773" s="35">
        <f t="shared" si="2052"/>
        <v>14.969538729329852</v>
      </c>
      <c r="BG773" s="35">
        <f t="shared" si="2052"/>
        <v>47.867711053089643</v>
      </c>
      <c r="BH773" s="35">
        <f t="shared" si="2052"/>
        <v>0</v>
      </c>
      <c r="BI773" s="35">
        <f t="shared" si="2052"/>
        <v>17.972149695387294</v>
      </c>
      <c r="BJ773" s="35">
        <f t="shared" si="2052"/>
        <v>0</v>
      </c>
      <c r="BK773" s="35">
        <f t="shared" si="2052"/>
        <v>0</v>
      </c>
      <c r="BL773" s="1"/>
    </row>
    <row r="774" spans="1:64" ht="13">
      <c r="A774" s="28" t="s">
        <v>407</v>
      </c>
      <c r="B774" s="62" t="str">
        <f>INDEX([1]Sheet2!$B:$B,MATCH(C774,[1]Sheet2!$A:$A,0))</f>
        <v>E05006568</v>
      </c>
      <c r="C774" s="28" t="s">
        <v>928</v>
      </c>
      <c r="D774" s="29"/>
      <c r="E774" s="55">
        <v>1</v>
      </c>
      <c r="F774" s="32"/>
      <c r="G774" s="32"/>
      <c r="H774" s="31">
        <v>1</v>
      </c>
      <c r="I774" s="32"/>
      <c r="J774" s="32"/>
      <c r="K774" s="32"/>
      <c r="L774" s="32"/>
      <c r="M774" s="10"/>
      <c r="N774" s="32"/>
      <c r="O774" s="32"/>
      <c r="P774" s="31">
        <v>1</v>
      </c>
      <c r="Q774" s="32"/>
      <c r="R774" s="32"/>
      <c r="S774" s="32"/>
      <c r="T774" s="32"/>
      <c r="U774" s="1"/>
      <c r="V774" s="28">
        <v>517</v>
      </c>
      <c r="W774" s="28">
        <v>217</v>
      </c>
      <c r="X774" s="28">
        <v>1341</v>
      </c>
      <c r="Y774" s="34"/>
      <c r="Z774" s="28">
        <v>125</v>
      </c>
      <c r="AA774" s="34"/>
      <c r="AB774" s="34">
        <v>0</v>
      </c>
      <c r="AC774" s="1"/>
      <c r="AD774" s="35">
        <f t="shared" ref="AD774:AJ774" si="2053">(V774/SUM($V774:$AB774))*100</f>
        <v>23.5</v>
      </c>
      <c r="AE774" s="35">
        <f t="shared" si="2053"/>
        <v>9.8636363636363633</v>
      </c>
      <c r="AF774" s="35">
        <f t="shared" si="2053"/>
        <v>60.954545454545453</v>
      </c>
      <c r="AG774" s="35">
        <f t="shared" si="2053"/>
        <v>0</v>
      </c>
      <c r="AH774" s="35">
        <f t="shared" si="2053"/>
        <v>5.6818181818181817</v>
      </c>
      <c r="AI774" s="35">
        <f t="shared" si="2053"/>
        <v>0</v>
      </c>
      <c r="AJ774" s="35">
        <f t="shared" si="2053"/>
        <v>0</v>
      </c>
      <c r="AK774" s="1"/>
      <c r="AL774" s="35">
        <f t="shared" ref="AL774:AR774" si="2054">AD774-BE774</f>
        <v>-7.655085135757016</v>
      </c>
      <c r="AM774" s="35">
        <f t="shared" si="2054"/>
        <v>-1.6411956658160065</v>
      </c>
      <c r="AN774" s="35">
        <f t="shared" si="2054"/>
        <v>16.269777852152451</v>
      </c>
      <c r="AO774" s="35">
        <f t="shared" si="2054"/>
        <v>0</v>
      </c>
      <c r="AP774" s="35">
        <f t="shared" si="2054"/>
        <v>-6.9734970505794251</v>
      </c>
      <c r="AQ774" s="35">
        <f t="shared" si="2054"/>
        <v>0</v>
      </c>
      <c r="AR774" s="35">
        <f t="shared" si="2054"/>
        <v>0</v>
      </c>
      <c r="AS774" s="1"/>
      <c r="AT774" s="1"/>
      <c r="AU774" s="1"/>
      <c r="AV774" s="1"/>
      <c r="AW774" s="36">
        <v>677</v>
      </c>
      <c r="AX774" s="36">
        <v>250</v>
      </c>
      <c r="AY774" s="36">
        <v>971</v>
      </c>
      <c r="AZ774" s="36">
        <v>0</v>
      </c>
      <c r="BA774" s="36">
        <v>275</v>
      </c>
      <c r="BB774" s="36">
        <v>0</v>
      </c>
      <c r="BC774" s="1">
        <v>0</v>
      </c>
      <c r="BD774" s="1"/>
      <c r="BE774" s="35">
        <f t="shared" ref="BE774:BK774" si="2055">(AW774/SUM($AW774:$BC774))*100</f>
        <v>31.155085135757016</v>
      </c>
      <c r="BF774" s="35">
        <f t="shared" si="2055"/>
        <v>11.50483202945237</v>
      </c>
      <c r="BG774" s="35">
        <f t="shared" si="2055"/>
        <v>44.684767602393002</v>
      </c>
      <c r="BH774" s="35">
        <f t="shared" si="2055"/>
        <v>0</v>
      </c>
      <c r="BI774" s="35">
        <f t="shared" si="2055"/>
        <v>12.655315232397607</v>
      </c>
      <c r="BJ774" s="35">
        <f t="shared" si="2055"/>
        <v>0</v>
      </c>
      <c r="BK774" s="35">
        <f t="shared" si="2055"/>
        <v>0</v>
      </c>
      <c r="BL774" s="1"/>
    </row>
    <row r="775" spans="1:64" ht="13">
      <c r="A775" s="28" t="s">
        <v>410</v>
      </c>
      <c r="B775" s="62" t="str">
        <f>INDEX([1]Sheet2!$B:$B,MATCH(C775,[1]Sheet2!$A:$A,0))</f>
        <v>E05002078</v>
      </c>
      <c r="C775" s="28" t="s">
        <v>929</v>
      </c>
      <c r="D775" s="29"/>
      <c r="E775" s="55">
        <v>1</v>
      </c>
      <c r="F775" s="31">
        <v>1</v>
      </c>
      <c r="G775" s="32"/>
      <c r="H775" s="32"/>
      <c r="I775" s="32"/>
      <c r="J775" s="32"/>
      <c r="K775" s="32"/>
      <c r="L775" s="32"/>
      <c r="M775" s="10"/>
      <c r="N775" s="31">
        <v>1</v>
      </c>
      <c r="O775" s="32"/>
      <c r="P775" s="32"/>
      <c r="Q775" s="32"/>
      <c r="R775" s="32"/>
      <c r="S775" s="32"/>
      <c r="T775" s="32"/>
      <c r="U775" s="1"/>
      <c r="V775" s="37">
        <v>1731</v>
      </c>
      <c r="W775" s="37">
        <v>1307</v>
      </c>
      <c r="X775" s="28">
        <v>122</v>
      </c>
      <c r="Y775" s="28">
        <v>188</v>
      </c>
      <c r="Z775" s="34"/>
      <c r="AA775" s="34"/>
      <c r="AB775" s="34">
        <v>0</v>
      </c>
      <c r="AC775" s="1"/>
      <c r="AD775" s="35">
        <f t="shared" ref="AD775:AJ775" si="2056">(V775/SUM($V775:$AB775))*100</f>
        <v>51.702508960573482</v>
      </c>
      <c r="AE775" s="35">
        <f t="shared" si="2056"/>
        <v>39.038231780167266</v>
      </c>
      <c r="AF775" s="35">
        <f t="shared" si="2056"/>
        <v>3.6439665471923539</v>
      </c>
      <c r="AG775" s="35">
        <f t="shared" si="2056"/>
        <v>5.6152927120669061</v>
      </c>
      <c r="AH775" s="35">
        <f t="shared" si="2056"/>
        <v>0</v>
      </c>
      <c r="AI775" s="35">
        <f t="shared" si="2056"/>
        <v>0</v>
      </c>
      <c r="AJ775" s="35">
        <f t="shared" si="2056"/>
        <v>0</v>
      </c>
      <c r="AK775" s="1"/>
      <c r="AL775" s="35">
        <f t="shared" ref="AL775:AR775" si="2057">AD775-BE775</f>
        <v>16.595823327572063</v>
      </c>
      <c r="AM775" s="35">
        <f t="shared" si="2057"/>
        <v>7.6584309266822039</v>
      </c>
      <c r="AN775" s="35">
        <f t="shared" si="2057"/>
        <v>3.6439665471923539</v>
      </c>
      <c r="AO775" s="35">
        <f t="shared" si="2057"/>
        <v>-26.504195196894681</v>
      </c>
      <c r="AP775" s="35">
        <f t="shared" si="2057"/>
        <v>0</v>
      </c>
      <c r="AQ775" s="35">
        <f t="shared" si="2057"/>
        <v>0</v>
      </c>
      <c r="AR775" s="35">
        <f t="shared" si="2057"/>
        <v>-1.3940256045519204</v>
      </c>
      <c r="AS775" s="1"/>
      <c r="AT775" s="1"/>
      <c r="AU775" s="1"/>
      <c r="AV775" s="1"/>
      <c r="AW775" s="36">
        <v>1234</v>
      </c>
      <c r="AX775" s="36">
        <v>1103</v>
      </c>
      <c r="AY775" s="36">
        <v>0</v>
      </c>
      <c r="AZ775" s="36">
        <v>1129</v>
      </c>
      <c r="BA775" s="36">
        <v>0</v>
      </c>
      <c r="BB775" s="36">
        <v>0</v>
      </c>
      <c r="BC775" s="1">
        <v>49</v>
      </c>
      <c r="BD775" s="1"/>
      <c r="BE775" s="35">
        <f t="shared" ref="BE775:BK775" si="2058">(AW775/SUM($AW775:$BC775))*100</f>
        <v>35.106685633001419</v>
      </c>
      <c r="BF775" s="35">
        <f t="shared" si="2058"/>
        <v>31.379800853485062</v>
      </c>
      <c r="BG775" s="35">
        <f t="shared" si="2058"/>
        <v>0</v>
      </c>
      <c r="BH775" s="35">
        <f t="shared" si="2058"/>
        <v>32.119487908961588</v>
      </c>
      <c r="BI775" s="35">
        <f t="shared" si="2058"/>
        <v>0</v>
      </c>
      <c r="BJ775" s="35">
        <f t="shared" si="2058"/>
        <v>0</v>
      </c>
      <c r="BK775" s="35">
        <f t="shared" si="2058"/>
        <v>1.3940256045519204</v>
      </c>
      <c r="BL775" s="1"/>
    </row>
    <row r="776" spans="1:64" ht="13">
      <c r="A776" s="28" t="s">
        <v>410</v>
      </c>
      <c r="B776" s="62" t="str">
        <f>INDEX([1]Sheet2!$B:$B,MATCH(C776,[1]Sheet2!$A:$A,0))</f>
        <v>E05002079</v>
      </c>
      <c r="C776" s="28" t="s">
        <v>930</v>
      </c>
      <c r="D776" s="29"/>
      <c r="E776" s="55">
        <v>1</v>
      </c>
      <c r="F776" s="31">
        <v>1</v>
      </c>
      <c r="G776" s="32"/>
      <c r="H776" s="32"/>
      <c r="I776" s="32"/>
      <c r="J776" s="32"/>
      <c r="K776" s="32"/>
      <c r="L776" s="32"/>
      <c r="M776" s="10"/>
      <c r="N776" s="31">
        <v>1</v>
      </c>
      <c r="O776" s="32"/>
      <c r="P776" s="32"/>
      <c r="Q776" s="32"/>
      <c r="R776" s="32"/>
      <c r="S776" s="32"/>
      <c r="T776" s="32"/>
      <c r="U776" s="1"/>
      <c r="V776" s="37">
        <v>1935</v>
      </c>
      <c r="W776" s="37">
        <v>1507</v>
      </c>
      <c r="X776" s="28">
        <v>202</v>
      </c>
      <c r="Y776" s="34"/>
      <c r="Z776" s="28">
        <v>193</v>
      </c>
      <c r="AA776" s="34"/>
      <c r="AB776" s="34">
        <v>0</v>
      </c>
      <c r="AC776" s="1"/>
      <c r="AD776" s="35">
        <f t="shared" ref="AD776:AJ776" si="2059">(V776/SUM($V776:$AB776))*100</f>
        <v>50.430023455824866</v>
      </c>
      <c r="AE776" s="35">
        <f t="shared" si="2059"/>
        <v>39.275475632004166</v>
      </c>
      <c r="AF776" s="35">
        <f t="shared" si="2059"/>
        <v>5.264529580401355</v>
      </c>
      <c r="AG776" s="35">
        <f t="shared" si="2059"/>
        <v>0</v>
      </c>
      <c r="AH776" s="35">
        <f t="shared" si="2059"/>
        <v>5.0299713317696115</v>
      </c>
      <c r="AI776" s="35">
        <f t="shared" si="2059"/>
        <v>0</v>
      </c>
      <c r="AJ776" s="35">
        <f t="shared" si="2059"/>
        <v>0</v>
      </c>
      <c r="AK776" s="1"/>
      <c r="AL776" s="35">
        <f t="shared" ref="AL776:AR776" si="2060">AD776-BE776</f>
        <v>10.787365722714874</v>
      </c>
      <c r="AM776" s="35">
        <f t="shared" si="2060"/>
        <v>15.071120523126442</v>
      </c>
      <c r="AN776" s="35">
        <f t="shared" si="2060"/>
        <v>5.264529580401355</v>
      </c>
      <c r="AO776" s="35">
        <f t="shared" si="2060"/>
        <v>-22.836404243439421</v>
      </c>
      <c r="AP776" s="35">
        <f t="shared" si="2060"/>
        <v>-7.0303301757680758</v>
      </c>
      <c r="AQ776" s="35">
        <f t="shared" si="2060"/>
        <v>0</v>
      </c>
      <c r="AR776" s="35">
        <f t="shared" si="2060"/>
        <v>-1.256281407035176</v>
      </c>
      <c r="AS776" s="1"/>
      <c r="AT776" s="1"/>
      <c r="AU776" s="1"/>
      <c r="AV776" s="1"/>
      <c r="AW776" s="36">
        <v>1420</v>
      </c>
      <c r="AX776" s="36">
        <v>867</v>
      </c>
      <c r="AY776" s="36">
        <v>0</v>
      </c>
      <c r="AZ776" s="36">
        <v>818</v>
      </c>
      <c r="BA776" s="36">
        <v>432</v>
      </c>
      <c r="BB776" s="36">
        <v>0</v>
      </c>
      <c r="BC776" s="1">
        <v>45</v>
      </c>
      <c r="BD776" s="1"/>
      <c r="BE776" s="35">
        <f t="shared" ref="BE776:BK776" si="2061">(AW776/SUM($AW776:$BC776))*100</f>
        <v>39.642657733109992</v>
      </c>
      <c r="BF776" s="35">
        <f t="shared" si="2061"/>
        <v>24.204355108877724</v>
      </c>
      <c r="BG776" s="35">
        <f t="shared" si="2061"/>
        <v>0</v>
      </c>
      <c r="BH776" s="35">
        <f t="shared" si="2061"/>
        <v>22.836404243439421</v>
      </c>
      <c r="BI776" s="35">
        <f t="shared" si="2061"/>
        <v>12.060301507537687</v>
      </c>
      <c r="BJ776" s="35">
        <f t="shared" si="2061"/>
        <v>0</v>
      </c>
      <c r="BK776" s="35">
        <f t="shared" si="2061"/>
        <v>1.256281407035176</v>
      </c>
      <c r="BL776" s="1"/>
    </row>
    <row r="777" spans="1:64" ht="13">
      <c r="A777" s="28" t="s">
        <v>410</v>
      </c>
      <c r="B777" s="62" t="str">
        <f>INDEX([1]Sheet2!$B:$B,MATCH(C777,[1]Sheet2!$A:$A,0))</f>
        <v>E05002080</v>
      </c>
      <c r="C777" s="28" t="s">
        <v>931</v>
      </c>
      <c r="D777" s="29"/>
      <c r="E777" s="55">
        <v>1</v>
      </c>
      <c r="F777" s="32"/>
      <c r="G777" s="31">
        <v>1</v>
      </c>
      <c r="H777" s="32"/>
      <c r="I777" s="32"/>
      <c r="J777" s="32"/>
      <c r="K777" s="32"/>
      <c r="L777" s="32"/>
      <c r="M777" s="10"/>
      <c r="N777" s="32"/>
      <c r="O777" s="31">
        <v>1</v>
      </c>
      <c r="P777" s="32"/>
      <c r="Q777" s="32"/>
      <c r="R777" s="32"/>
      <c r="S777" s="32"/>
      <c r="T777" s="32"/>
      <c r="U777" s="1"/>
      <c r="V777" s="28">
        <v>934</v>
      </c>
      <c r="W777" s="37">
        <v>1893</v>
      </c>
      <c r="X777" s="28">
        <v>116</v>
      </c>
      <c r="Y777" s="28">
        <v>159</v>
      </c>
      <c r="Z777" s="28">
        <v>99</v>
      </c>
      <c r="AA777" s="28">
        <v>84</v>
      </c>
      <c r="AB777" s="34">
        <v>22</v>
      </c>
      <c r="AC777" s="1"/>
      <c r="AD777" s="35">
        <f t="shared" ref="AD777:AJ777" si="2062">(V777/SUM($V777:$AB777))*100</f>
        <v>28.243120653159963</v>
      </c>
      <c r="AE777" s="35">
        <f t="shared" si="2062"/>
        <v>57.24221348654369</v>
      </c>
      <c r="AF777" s="35">
        <f t="shared" si="2062"/>
        <v>3.5077109162382825</v>
      </c>
      <c r="AG777" s="35">
        <f t="shared" si="2062"/>
        <v>4.8079830662231631</v>
      </c>
      <c r="AH777" s="35">
        <f t="shared" si="2062"/>
        <v>2.9936498336861206</v>
      </c>
      <c r="AI777" s="35">
        <f t="shared" si="2062"/>
        <v>2.5400665255518593</v>
      </c>
      <c r="AJ777" s="35">
        <f t="shared" si="2062"/>
        <v>0.66525551859691556</v>
      </c>
      <c r="AK777" s="1"/>
      <c r="AL777" s="35">
        <f t="shared" ref="AL777:AR777" si="2063">AD777-BE777</f>
        <v>10.768591477488457</v>
      </c>
      <c r="AM777" s="35">
        <f t="shared" si="2063"/>
        <v>20.934711171014207</v>
      </c>
      <c r="AN777" s="35">
        <f t="shared" si="2063"/>
        <v>-0.9998531467441194</v>
      </c>
      <c r="AO777" s="35">
        <f t="shared" si="2063"/>
        <v>-28.813505047392152</v>
      </c>
      <c r="AP777" s="35">
        <f t="shared" si="2063"/>
        <v>-3.4589589961996463</v>
      </c>
      <c r="AQ777" s="35">
        <f t="shared" si="2063"/>
        <v>2.5400665255518593</v>
      </c>
      <c r="AR777" s="35">
        <f t="shared" si="2063"/>
        <v>-0.97105198371861401</v>
      </c>
      <c r="AS777" s="1"/>
      <c r="AT777" s="1"/>
      <c r="AU777" s="1"/>
      <c r="AV777" s="1"/>
      <c r="AW777" s="36">
        <v>566</v>
      </c>
      <c r="AX777" s="36">
        <v>1176</v>
      </c>
      <c r="AY777" s="36">
        <v>146</v>
      </c>
      <c r="AZ777" s="36">
        <v>1089</v>
      </c>
      <c r="BA777" s="36">
        <v>209</v>
      </c>
      <c r="BB777" s="36">
        <v>0</v>
      </c>
      <c r="BC777" s="1">
        <v>53</v>
      </c>
      <c r="BD777" s="1"/>
      <c r="BE777" s="35">
        <f t="shared" ref="BE777:BK777" si="2064">(AW777/SUM($AW777:$BC777))*100</f>
        <v>17.474529175671506</v>
      </c>
      <c r="BF777" s="35">
        <f t="shared" si="2064"/>
        <v>36.307502315529483</v>
      </c>
      <c r="BG777" s="35">
        <f t="shared" si="2064"/>
        <v>4.5075640629824019</v>
      </c>
      <c r="BH777" s="35">
        <f t="shared" si="2064"/>
        <v>33.621488113615314</v>
      </c>
      <c r="BI777" s="35">
        <f t="shared" si="2064"/>
        <v>6.4526088298857669</v>
      </c>
      <c r="BJ777" s="35">
        <f t="shared" si="2064"/>
        <v>0</v>
      </c>
      <c r="BK777" s="35">
        <f t="shared" si="2064"/>
        <v>1.6363075023155296</v>
      </c>
      <c r="BL777" s="1"/>
    </row>
    <row r="778" spans="1:64" ht="13">
      <c r="A778" s="28" t="s">
        <v>410</v>
      </c>
      <c r="B778" s="62" t="str">
        <f>INDEX([1]Sheet2!$B:$B,MATCH(C778,[1]Sheet2!$A:$A,0))</f>
        <v>E05002081</v>
      </c>
      <c r="C778" s="28" t="s">
        <v>932</v>
      </c>
      <c r="D778" s="29"/>
      <c r="E778" s="55">
        <v>1</v>
      </c>
      <c r="F778" s="32"/>
      <c r="G778" s="31">
        <v>1</v>
      </c>
      <c r="H778" s="32"/>
      <c r="I778" s="32"/>
      <c r="J778" s="32"/>
      <c r="K778" s="32"/>
      <c r="L778" s="32"/>
      <c r="M778" s="10"/>
      <c r="N778" s="31">
        <v>1</v>
      </c>
      <c r="O778" s="32"/>
      <c r="P778" s="32"/>
      <c r="Q778" s="32"/>
      <c r="R778" s="32"/>
      <c r="S778" s="32"/>
      <c r="T778" s="32"/>
      <c r="U778" s="1"/>
      <c r="V778" s="28">
        <v>789</v>
      </c>
      <c r="W778" s="28">
        <v>954</v>
      </c>
      <c r="X778" s="28">
        <v>76</v>
      </c>
      <c r="Y778" s="34"/>
      <c r="Z778" s="34"/>
      <c r="AA778" s="34"/>
      <c r="AB778" s="34">
        <v>24</v>
      </c>
      <c r="AC778" s="1"/>
      <c r="AD778" s="35">
        <f t="shared" ref="AD778:AJ778" si="2065">(V778/SUM($V778:$AB778))*100</f>
        <v>42.810634834508953</v>
      </c>
      <c r="AE778" s="35">
        <f t="shared" si="2065"/>
        <v>51.763429191535536</v>
      </c>
      <c r="AF778" s="35">
        <f t="shared" si="2065"/>
        <v>4.1237113402061851</v>
      </c>
      <c r="AG778" s="35">
        <f t="shared" si="2065"/>
        <v>0</v>
      </c>
      <c r="AH778" s="35">
        <f t="shared" si="2065"/>
        <v>0</v>
      </c>
      <c r="AI778" s="35">
        <f t="shared" si="2065"/>
        <v>0</v>
      </c>
      <c r="AJ778" s="35">
        <f t="shared" si="2065"/>
        <v>1.3022246337493217</v>
      </c>
      <c r="AK778" s="1"/>
      <c r="AL778" s="35">
        <f t="shared" ref="AL778:AR778" si="2066">AD778-BE778</f>
        <v>-1.4295612439224143</v>
      </c>
      <c r="AM778" s="35">
        <f t="shared" si="2066"/>
        <v>25.415389975849262</v>
      </c>
      <c r="AN778" s="35">
        <f t="shared" si="2066"/>
        <v>0.14086820295128355</v>
      </c>
      <c r="AO778" s="35">
        <f t="shared" si="2066"/>
        <v>-8.7622549019607838</v>
      </c>
      <c r="AP778" s="35">
        <f t="shared" si="2066"/>
        <v>-14.583333333333334</v>
      </c>
      <c r="AQ778" s="35">
        <f t="shared" si="2066"/>
        <v>-0.36764705882352938</v>
      </c>
      <c r="AR778" s="35">
        <f t="shared" si="2066"/>
        <v>-0.41346164076048231</v>
      </c>
      <c r="AS778" s="1"/>
      <c r="AT778" s="1"/>
      <c r="AU778" s="1"/>
      <c r="AV778" s="1"/>
      <c r="AW778" s="36">
        <v>722</v>
      </c>
      <c r="AX778" s="36">
        <v>430</v>
      </c>
      <c r="AY778" s="36">
        <v>65</v>
      </c>
      <c r="AZ778" s="36">
        <v>143</v>
      </c>
      <c r="BA778" s="36">
        <v>238</v>
      </c>
      <c r="BB778" s="36">
        <v>6</v>
      </c>
      <c r="BC778" s="1">
        <v>28</v>
      </c>
      <c r="BD778" s="1"/>
      <c r="BE778" s="35">
        <f t="shared" ref="BE778:BK778" si="2067">(AW778/SUM($AW778:$BC778))*100</f>
        <v>44.240196078431367</v>
      </c>
      <c r="BF778" s="35">
        <f t="shared" si="2067"/>
        <v>26.348039215686274</v>
      </c>
      <c r="BG778" s="35">
        <f t="shared" si="2067"/>
        <v>3.9828431372549016</v>
      </c>
      <c r="BH778" s="35">
        <f t="shared" si="2067"/>
        <v>8.7622549019607838</v>
      </c>
      <c r="BI778" s="35">
        <f t="shared" si="2067"/>
        <v>14.583333333333334</v>
      </c>
      <c r="BJ778" s="35">
        <f t="shared" si="2067"/>
        <v>0.36764705882352938</v>
      </c>
      <c r="BK778" s="35">
        <f t="shared" si="2067"/>
        <v>1.715686274509804</v>
      </c>
      <c r="BL778" s="1"/>
    </row>
    <row r="779" spans="1:64" ht="13">
      <c r="A779" s="28" t="s">
        <v>410</v>
      </c>
      <c r="B779" s="62" t="str">
        <f>INDEX([1]Sheet2!$B:$B,MATCH(C779,[1]Sheet2!$A:$A,0))</f>
        <v>E05002082</v>
      </c>
      <c r="C779" s="28" t="s">
        <v>933</v>
      </c>
      <c r="D779" s="29"/>
      <c r="E779" s="55">
        <v>1</v>
      </c>
      <c r="F779" s="32"/>
      <c r="G779" s="31">
        <v>1</v>
      </c>
      <c r="H779" s="32"/>
      <c r="I779" s="32"/>
      <c r="J779" s="32"/>
      <c r="K779" s="32"/>
      <c r="L779" s="32"/>
      <c r="M779" s="10"/>
      <c r="N779" s="32"/>
      <c r="O779" s="31">
        <v>1</v>
      </c>
      <c r="P779" s="32"/>
      <c r="Q779" s="32"/>
      <c r="R779" s="32"/>
      <c r="S779" s="32"/>
      <c r="T779" s="32"/>
      <c r="U779" s="1"/>
      <c r="V779" s="28">
        <v>997</v>
      </c>
      <c r="W779" s="37">
        <v>1940</v>
      </c>
      <c r="X779" s="28">
        <v>97</v>
      </c>
      <c r="Y779" s="34"/>
      <c r="Z779" s="28">
        <v>158</v>
      </c>
      <c r="AA779" s="34"/>
      <c r="AB779" s="34">
        <v>40</v>
      </c>
      <c r="AC779" s="1"/>
      <c r="AD779" s="35">
        <f t="shared" ref="AD779:AJ779" si="2068">(V779/SUM($V779:$AB779))*100</f>
        <v>30.847772277227726</v>
      </c>
      <c r="AE779" s="35">
        <f t="shared" si="2068"/>
        <v>60.024752475247524</v>
      </c>
      <c r="AF779" s="35">
        <f t="shared" si="2068"/>
        <v>3.0012376237623761</v>
      </c>
      <c r="AG779" s="35">
        <f t="shared" si="2068"/>
        <v>0</v>
      </c>
      <c r="AH779" s="35">
        <f t="shared" si="2068"/>
        <v>4.8886138613861387</v>
      </c>
      <c r="AI779" s="35">
        <f t="shared" si="2068"/>
        <v>0</v>
      </c>
      <c r="AJ779" s="35">
        <f t="shared" si="2068"/>
        <v>1.2376237623762376</v>
      </c>
      <c r="AK779" s="1"/>
      <c r="AL779" s="35">
        <f t="shared" ref="AL779:AR779" si="2069">AD779-BE779</f>
        <v>14.007281479681716</v>
      </c>
      <c r="AM779" s="35">
        <f t="shared" si="2069"/>
        <v>20.423525481382498</v>
      </c>
      <c r="AN779" s="35">
        <f t="shared" si="2069"/>
        <v>3.0012376237623761</v>
      </c>
      <c r="AO779" s="35">
        <f t="shared" si="2069"/>
        <v>-32.54601226993865</v>
      </c>
      <c r="AP779" s="35">
        <f t="shared" si="2069"/>
        <v>-3.9150671202089544</v>
      </c>
      <c r="AQ779" s="35">
        <f t="shared" si="2069"/>
        <v>0</v>
      </c>
      <c r="AR779" s="35">
        <f t="shared" si="2069"/>
        <v>-0.97096519467897724</v>
      </c>
      <c r="AS779" s="1"/>
      <c r="AT779" s="1"/>
      <c r="AU779" s="1"/>
      <c r="AV779" s="1"/>
      <c r="AW779" s="36">
        <v>549</v>
      </c>
      <c r="AX779" s="36">
        <v>1291</v>
      </c>
      <c r="AY779" s="36">
        <v>0</v>
      </c>
      <c r="AZ779" s="36">
        <v>1061</v>
      </c>
      <c r="BA779" s="36">
        <v>287</v>
      </c>
      <c r="BB779" s="36">
        <v>0</v>
      </c>
      <c r="BC779" s="1">
        <v>72</v>
      </c>
      <c r="BD779" s="1"/>
      <c r="BE779" s="35">
        <f t="shared" ref="BE779:BK779" si="2070">(AW779/SUM($AW779:$BC779))*100</f>
        <v>16.840490797546011</v>
      </c>
      <c r="BF779" s="35">
        <f t="shared" si="2070"/>
        <v>39.601226993865026</v>
      </c>
      <c r="BG779" s="35">
        <f t="shared" si="2070"/>
        <v>0</v>
      </c>
      <c r="BH779" s="35">
        <f t="shared" si="2070"/>
        <v>32.54601226993865</v>
      </c>
      <c r="BI779" s="35">
        <f t="shared" si="2070"/>
        <v>8.8036809815950932</v>
      </c>
      <c r="BJ779" s="35">
        <f t="shared" si="2070"/>
        <v>0</v>
      </c>
      <c r="BK779" s="35">
        <f t="shared" si="2070"/>
        <v>2.2085889570552149</v>
      </c>
      <c r="BL779" s="1"/>
    </row>
    <row r="780" spans="1:64" ht="13">
      <c r="A780" s="28" t="s">
        <v>410</v>
      </c>
      <c r="B780" s="62" t="str">
        <f>INDEX([1]Sheet2!$B:$B,MATCH(C780,[1]Sheet2!$A:$A,0))</f>
        <v>E05002083</v>
      </c>
      <c r="C780" s="28" t="s">
        <v>934</v>
      </c>
      <c r="D780" s="29"/>
      <c r="E780" s="55">
        <v>1</v>
      </c>
      <c r="F780" s="31">
        <v>1</v>
      </c>
      <c r="G780" s="32"/>
      <c r="H780" s="32"/>
      <c r="I780" s="32"/>
      <c r="J780" s="32"/>
      <c r="K780" s="32"/>
      <c r="L780" s="32"/>
      <c r="M780" s="10"/>
      <c r="N780" s="31">
        <v>1</v>
      </c>
      <c r="O780" s="32"/>
      <c r="P780" s="32"/>
      <c r="Q780" s="32"/>
      <c r="R780" s="32"/>
      <c r="S780" s="32"/>
      <c r="T780" s="32"/>
      <c r="U780" s="1"/>
      <c r="V780" s="37">
        <v>2313</v>
      </c>
      <c r="W780" s="37">
        <v>1094</v>
      </c>
      <c r="X780" s="28">
        <v>176</v>
      </c>
      <c r="Y780" s="28">
        <v>220</v>
      </c>
      <c r="Z780" s="34"/>
      <c r="AA780" s="34"/>
      <c r="AB780" s="34">
        <v>0</v>
      </c>
      <c r="AC780" s="1"/>
      <c r="AD780" s="35">
        <f t="shared" ref="AD780:AJ780" si="2071">(V780/SUM($V780:$AB780))*100</f>
        <v>60.820404943465689</v>
      </c>
      <c r="AE780" s="35">
        <f t="shared" si="2071"/>
        <v>28.766763081777547</v>
      </c>
      <c r="AF780" s="35">
        <f t="shared" si="2071"/>
        <v>4.6279253221141206</v>
      </c>
      <c r="AG780" s="35">
        <f t="shared" si="2071"/>
        <v>5.7849066526426505</v>
      </c>
      <c r="AH780" s="35">
        <f t="shared" si="2071"/>
        <v>0</v>
      </c>
      <c r="AI780" s="35">
        <f t="shared" si="2071"/>
        <v>0</v>
      </c>
      <c r="AJ780" s="35">
        <f t="shared" si="2071"/>
        <v>0</v>
      </c>
      <c r="AK780" s="1"/>
      <c r="AL780" s="35">
        <f t="shared" ref="AL780:AR780" si="2072">AD780-BE780</f>
        <v>17.990305558704684</v>
      </c>
      <c r="AM780" s="35">
        <f t="shared" si="2072"/>
        <v>2.0511928025536932</v>
      </c>
      <c r="AN780" s="35">
        <f t="shared" si="2072"/>
        <v>4.6279253221141206</v>
      </c>
      <c r="AO780" s="35">
        <f t="shared" si="2072"/>
        <v>-23.344293536661656</v>
      </c>
      <c r="AP780" s="35">
        <f t="shared" si="2072"/>
        <v>0</v>
      </c>
      <c r="AQ780" s="35">
        <f t="shared" si="2072"/>
        <v>0</v>
      </c>
      <c r="AR780" s="35">
        <f t="shared" si="2072"/>
        <v>-1.3251301467108376</v>
      </c>
      <c r="AS780" s="1"/>
      <c r="AT780" s="1"/>
      <c r="AU780" s="1"/>
      <c r="AV780" s="1"/>
      <c r="AW780" s="36">
        <v>1810</v>
      </c>
      <c r="AX780" s="36">
        <v>1129</v>
      </c>
      <c r="AY780" s="36">
        <v>0</v>
      </c>
      <c r="AZ780" s="36">
        <v>1231</v>
      </c>
      <c r="BA780" s="36">
        <v>0</v>
      </c>
      <c r="BB780" s="36">
        <v>0</v>
      </c>
      <c r="BC780" s="1">
        <v>56</v>
      </c>
      <c r="BD780" s="1"/>
      <c r="BE780" s="35">
        <f t="shared" ref="BE780:BK780" si="2073">(AW780/SUM($AW780:$BC780))*100</f>
        <v>42.830099384761006</v>
      </c>
      <c r="BF780" s="35">
        <f t="shared" si="2073"/>
        <v>26.715570279223854</v>
      </c>
      <c r="BG780" s="35">
        <f t="shared" si="2073"/>
        <v>0</v>
      </c>
      <c r="BH780" s="35">
        <f t="shared" si="2073"/>
        <v>29.129200189304306</v>
      </c>
      <c r="BI780" s="35">
        <f t="shared" si="2073"/>
        <v>0</v>
      </c>
      <c r="BJ780" s="35">
        <f t="shared" si="2073"/>
        <v>0</v>
      </c>
      <c r="BK780" s="35">
        <f t="shared" si="2073"/>
        <v>1.3251301467108376</v>
      </c>
      <c r="BL780" s="1"/>
    </row>
    <row r="781" spans="1:64" ht="13">
      <c r="A781" s="28" t="s">
        <v>410</v>
      </c>
      <c r="B781" s="62" t="str">
        <f>INDEX([1]Sheet2!$B:$B,MATCH(C781,[1]Sheet2!$A:$A,0))</f>
        <v>E05002084</v>
      </c>
      <c r="C781" s="28" t="s">
        <v>935</v>
      </c>
      <c r="D781" s="29"/>
      <c r="E781" s="55">
        <v>1</v>
      </c>
      <c r="F781" s="32"/>
      <c r="G781" s="31">
        <v>1</v>
      </c>
      <c r="H781" s="32"/>
      <c r="I781" s="32"/>
      <c r="J781" s="32"/>
      <c r="K781" s="32"/>
      <c r="L781" s="32"/>
      <c r="M781" s="10"/>
      <c r="N781" s="32"/>
      <c r="O781" s="32"/>
      <c r="P781" s="32"/>
      <c r="Q781" s="31">
        <v>1</v>
      </c>
      <c r="R781" s="32"/>
      <c r="S781" s="32"/>
      <c r="T781" s="32"/>
      <c r="U781" s="1"/>
      <c r="V781" s="37">
        <v>1129</v>
      </c>
      <c r="W781" s="37">
        <v>1914</v>
      </c>
      <c r="X781" s="28">
        <v>140</v>
      </c>
      <c r="Y781" s="28">
        <v>198</v>
      </c>
      <c r="Z781" s="34"/>
      <c r="AA781" s="34"/>
      <c r="AB781" s="34">
        <v>0</v>
      </c>
      <c r="AC781" s="1"/>
      <c r="AD781" s="35">
        <f t="shared" ref="AD781:AJ781" si="2074">(V781/SUM($V781:$AB781))*100</f>
        <v>33.39248742975451</v>
      </c>
      <c r="AE781" s="35">
        <f t="shared" si="2074"/>
        <v>56.610470275066547</v>
      </c>
      <c r="AF781" s="35">
        <f t="shared" si="2074"/>
        <v>4.1407867494824018</v>
      </c>
      <c r="AG781" s="35">
        <f t="shared" si="2074"/>
        <v>5.8562555456965395</v>
      </c>
      <c r="AH781" s="35">
        <f t="shared" si="2074"/>
        <v>0</v>
      </c>
      <c r="AI781" s="35">
        <f t="shared" si="2074"/>
        <v>0</v>
      </c>
      <c r="AJ781" s="35">
        <f t="shared" si="2074"/>
        <v>0</v>
      </c>
      <c r="AK781" s="1"/>
      <c r="AL781" s="35">
        <f t="shared" ref="AL781:AR781" si="2075">AD781-BE781</f>
        <v>14.259261105516952</v>
      </c>
      <c r="AM781" s="35">
        <f t="shared" si="2075"/>
        <v>18.504531270251135</v>
      </c>
      <c r="AN781" s="35">
        <f t="shared" si="2075"/>
        <v>4.1407867494824018</v>
      </c>
      <c r="AO781" s="35">
        <f t="shared" si="2075"/>
        <v>-33.919025353179862</v>
      </c>
      <c r="AP781" s="35">
        <f t="shared" si="2075"/>
        <v>0</v>
      </c>
      <c r="AQ781" s="35">
        <f t="shared" si="2075"/>
        <v>0</v>
      </c>
      <c r="AR781" s="35">
        <f t="shared" si="2075"/>
        <v>-2.985553772070626</v>
      </c>
      <c r="AS781" s="1"/>
      <c r="AT781" s="1"/>
      <c r="AU781" s="1"/>
      <c r="AV781" s="1"/>
      <c r="AW781" s="36">
        <v>596</v>
      </c>
      <c r="AX781" s="36">
        <v>1187</v>
      </c>
      <c r="AY781" s="36">
        <v>0</v>
      </c>
      <c r="AZ781" s="36">
        <v>1239</v>
      </c>
      <c r="BA781" s="36">
        <v>0</v>
      </c>
      <c r="BB781" s="36">
        <v>0</v>
      </c>
      <c r="BC781" s="1">
        <v>93</v>
      </c>
      <c r="BD781" s="1"/>
      <c r="BE781" s="35">
        <f t="shared" ref="BE781:BK781" si="2076">(AW781/SUM($AW781:$BC781))*100</f>
        <v>19.133226324237558</v>
      </c>
      <c r="BF781" s="35">
        <f t="shared" si="2076"/>
        <v>38.105939004815411</v>
      </c>
      <c r="BG781" s="35">
        <f t="shared" si="2076"/>
        <v>0</v>
      </c>
      <c r="BH781" s="35">
        <f t="shared" si="2076"/>
        <v>39.775280898876403</v>
      </c>
      <c r="BI781" s="35">
        <f t="shared" si="2076"/>
        <v>0</v>
      </c>
      <c r="BJ781" s="35">
        <f t="shared" si="2076"/>
        <v>0</v>
      </c>
      <c r="BK781" s="35">
        <f t="shared" si="2076"/>
        <v>2.985553772070626</v>
      </c>
      <c r="BL781" s="1"/>
    </row>
    <row r="782" spans="1:64" ht="13">
      <c r="A782" s="28" t="s">
        <v>410</v>
      </c>
      <c r="B782" s="62" t="str">
        <f>INDEX([1]Sheet2!$B:$B,MATCH(C782,[1]Sheet2!$A:$A,0))</f>
        <v>E05002085</v>
      </c>
      <c r="C782" s="28" t="s">
        <v>936</v>
      </c>
      <c r="D782" s="29"/>
      <c r="E782" s="55">
        <v>1</v>
      </c>
      <c r="F782" s="32"/>
      <c r="G782" s="31">
        <v>1</v>
      </c>
      <c r="H782" s="32"/>
      <c r="I782" s="32"/>
      <c r="J782" s="32"/>
      <c r="K782" s="32"/>
      <c r="L782" s="32"/>
      <c r="M782" s="10"/>
      <c r="N782" s="32"/>
      <c r="O782" s="32"/>
      <c r="P782" s="32"/>
      <c r="Q782" s="31">
        <v>1</v>
      </c>
      <c r="R782" s="32"/>
      <c r="S782" s="32"/>
      <c r="T782" s="32"/>
      <c r="U782" s="1"/>
      <c r="V782" s="37">
        <v>1280</v>
      </c>
      <c r="W782" s="37">
        <v>1724</v>
      </c>
      <c r="X782" s="28">
        <v>81</v>
      </c>
      <c r="Y782" s="28">
        <v>209</v>
      </c>
      <c r="Z782" s="34"/>
      <c r="AA782" s="34"/>
      <c r="AB782" s="34">
        <v>0</v>
      </c>
      <c r="AC782" s="1"/>
      <c r="AD782" s="35">
        <f t="shared" ref="AD782:AJ782" si="2077">(V782/SUM($V782:$AB782))*100</f>
        <v>38.858530661809347</v>
      </c>
      <c r="AE782" s="35">
        <f t="shared" si="2077"/>
        <v>52.337583485124469</v>
      </c>
      <c r="AF782" s="35">
        <f t="shared" si="2077"/>
        <v>2.459016393442623</v>
      </c>
      <c r="AG782" s="35">
        <f t="shared" si="2077"/>
        <v>6.3448694596235571</v>
      </c>
      <c r="AH782" s="35">
        <f t="shared" si="2077"/>
        <v>0</v>
      </c>
      <c r="AI782" s="35">
        <f t="shared" si="2077"/>
        <v>0</v>
      </c>
      <c r="AJ782" s="35">
        <f t="shared" si="2077"/>
        <v>0</v>
      </c>
      <c r="AK782" s="1"/>
      <c r="AL782" s="35">
        <f t="shared" ref="AL782:AR782" si="2078">AD782-BE782</f>
        <v>25.176792552590321</v>
      </c>
      <c r="AM782" s="35">
        <f t="shared" si="2078"/>
        <v>15.989961641319418</v>
      </c>
      <c r="AN782" s="35">
        <f t="shared" si="2078"/>
        <v>2.459016393442623</v>
      </c>
      <c r="AO782" s="35">
        <f t="shared" si="2078"/>
        <v>-40.924654909137452</v>
      </c>
      <c r="AP782" s="35">
        <f t="shared" si="2078"/>
        <v>0</v>
      </c>
      <c r="AQ782" s="35">
        <f t="shared" si="2078"/>
        <v>0</v>
      </c>
      <c r="AR782" s="35">
        <f t="shared" si="2078"/>
        <v>-2.7011156782149151</v>
      </c>
      <c r="AS782" s="1"/>
      <c r="AT782" s="1"/>
      <c r="AU782" s="1"/>
      <c r="AV782" s="1"/>
      <c r="AW782" s="36">
        <v>466</v>
      </c>
      <c r="AX782" s="36">
        <v>1238</v>
      </c>
      <c r="AY782" s="36">
        <v>0</v>
      </c>
      <c r="AZ782" s="36">
        <v>1610</v>
      </c>
      <c r="BA782" s="36">
        <v>0</v>
      </c>
      <c r="BB782" s="36">
        <v>0</v>
      </c>
      <c r="BC782" s="1">
        <v>92</v>
      </c>
      <c r="BD782" s="1"/>
      <c r="BE782" s="35">
        <f t="shared" ref="BE782:BK782" si="2079">(AW782/SUM($AW782:$BC782))*100</f>
        <v>13.681738109219024</v>
      </c>
      <c r="BF782" s="35">
        <f t="shared" si="2079"/>
        <v>36.347621843805051</v>
      </c>
      <c r="BG782" s="35">
        <f t="shared" si="2079"/>
        <v>0</v>
      </c>
      <c r="BH782" s="35">
        <f t="shared" si="2079"/>
        <v>47.269524368761012</v>
      </c>
      <c r="BI782" s="35">
        <f t="shared" si="2079"/>
        <v>0</v>
      </c>
      <c r="BJ782" s="35">
        <f t="shared" si="2079"/>
        <v>0</v>
      </c>
      <c r="BK782" s="35">
        <f t="shared" si="2079"/>
        <v>2.7011156782149151</v>
      </c>
      <c r="BL782" s="1"/>
    </row>
    <row r="783" spans="1:64" ht="13">
      <c r="A783" s="28" t="s">
        <v>410</v>
      </c>
      <c r="B783" s="62" t="str">
        <f>INDEX([1]Sheet2!$B:$B,MATCH(C783,[1]Sheet2!$A:$A,0))</f>
        <v>E05002086</v>
      </c>
      <c r="C783" s="28" t="s">
        <v>937</v>
      </c>
      <c r="D783" s="29"/>
      <c r="E783" s="55">
        <v>1</v>
      </c>
      <c r="F783" s="31">
        <v>1</v>
      </c>
      <c r="G783" s="32"/>
      <c r="H783" s="32"/>
      <c r="I783" s="32"/>
      <c r="J783" s="32"/>
      <c r="K783" s="32"/>
      <c r="L783" s="32"/>
      <c r="M783" s="10"/>
      <c r="N783" s="32"/>
      <c r="O783" s="32"/>
      <c r="P783" s="32"/>
      <c r="Q783" s="31">
        <v>1</v>
      </c>
      <c r="R783" s="32"/>
      <c r="S783" s="32"/>
      <c r="T783" s="32"/>
      <c r="U783" s="1"/>
      <c r="V783" s="37">
        <v>1832</v>
      </c>
      <c r="W783" s="37">
        <v>1474</v>
      </c>
      <c r="X783" s="28">
        <v>156</v>
      </c>
      <c r="Y783" s="28">
        <v>242</v>
      </c>
      <c r="Z783" s="34"/>
      <c r="AA783" s="34"/>
      <c r="AB783" s="34">
        <v>0</v>
      </c>
      <c r="AC783" s="1"/>
      <c r="AD783" s="35">
        <f t="shared" ref="AD783:AJ783" si="2080">(V783/SUM($V783:$AB783))*100</f>
        <v>49.460043196544277</v>
      </c>
      <c r="AE783" s="35">
        <f t="shared" si="2080"/>
        <v>39.794816414686821</v>
      </c>
      <c r="AF783" s="35">
        <f t="shared" si="2080"/>
        <v>4.2116630669546433</v>
      </c>
      <c r="AG783" s="35">
        <f t="shared" si="2080"/>
        <v>6.5334773218142548</v>
      </c>
      <c r="AH783" s="35">
        <f t="shared" si="2080"/>
        <v>0</v>
      </c>
      <c r="AI783" s="35">
        <f t="shared" si="2080"/>
        <v>0</v>
      </c>
      <c r="AJ783" s="35">
        <f t="shared" si="2080"/>
        <v>0</v>
      </c>
      <c r="AK783" s="1"/>
      <c r="AL783" s="35">
        <f t="shared" ref="AL783:AR783" si="2081">AD783-BE783</f>
        <v>25.011873316689567</v>
      </c>
      <c r="AM783" s="35">
        <f t="shared" si="2081"/>
        <v>4.3379848975032473</v>
      </c>
      <c r="AN783" s="35">
        <f t="shared" si="2081"/>
        <v>4.2116630669546433</v>
      </c>
      <c r="AO783" s="35">
        <f t="shared" si="2081"/>
        <v>-32.499772189222355</v>
      </c>
      <c r="AP783" s="35">
        <f t="shared" si="2081"/>
        <v>0</v>
      </c>
      <c r="AQ783" s="35">
        <f t="shared" si="2081"/>
        <v>0</v>
      </c>
      <c r="AR783" s="35">
        <f t="shared" si="2081"/>
        <v>-1.0617490919251187</v>
      </c>
      <c r="AS783" s="1"/>
      <c r="AT783" s="1"/>
      <c r="AU783" s="1"/>
      <c r="AV783" s="1"/>
      <c r="AW783" s="36">
        <v>875</v>
      </c>
      <c r="AX783" s="36">
        <v>1269</v>
      </c>
      <c r="AY783" s="36">
        <v>0</v>
      </c>
      <c r="AZ783" s="36">
        <v>1397</v>
      </c>
      <c r="BA783" s="36">
        <v>0</v>
      </c>
      <c r="BB783" s="36">
        <v>0</v>
      </c>
      <c r="BC783" s="1">
        <v>38</v>
      </c>
      <c r="BD783" s="1"/>
      <c r="BE783" s="35">
        <f t="shared" ref="BE783:BK783" si="2082">(AW783/SUM($AW783:$BC783))*100</f>
        <v>24.44816987985471</v>
      </c>
      <c r="BF783" s="35">
        <f t="shared" si="2082"/>
        <v>35.456831517183574</v>
      </c>
      <c r="BG783" s="35">
        <f t="shared" si="2082"/>
        <v>0</v>
      </c>
      <c r="BH783" s="35">
        <f t="shared" si="2082"/>
        <v>39.033249511036608</v>
      </c>
      <c r="BI783" s="35">
        <f t="shared" si="2082"/>
        <v>0</v>
      </c>
      <c r="BJ783" s="35">
        <f t="shared" si="2082"/>
        <v>0</v>
      </c>
      <c r="BK783" s="35">
        <f t="shared" si="2082"/>
        <v>1.0617490919251187</v>
      </c>
      <c r="BL783" s="1"/>
    </row>
    <row r="784" spans="1:64" ht="13">
      <c r="A784" s="28" t="s">
        <v>410</v>
      </c>
      <c r="B784" s="62" t="str">
        <f>INDEX([1]Sheet2!$B:$B,MATCH(C784,[1]Sheet2!$A:$A,0))</f>
        <v>E05002087</v>
      </c>
      <c r="C784" s="28" t="s">
        <v>938</v>
      </c>
      <c r="D784" s="29"/>
      <c r="E784" s="55">
        <v>1</v>
      </c>
      <c r="F784" s="32"/>
      <c r="G784" s="31">
        <v>1</v>
      </c>
      <c r="H784" s="32"/>
      <c r="I784" s="32"/>
      <c r="J784" s="32"/>
      <c r="K784" s="32"/>
      <c r="L784" s="32"/>
      <c r="M784" s="10"/>
      <c r="N784" s="31">
        <v>1</v>
      </c>
      <c r="O784" s="32"/>
      <c r="P784" s="32"/>
      <c r="Q784" s="32"/>
      <c r="R784" s="32"/>
      <c r="S784" s="32"/>
      <c r="T784" s="32"/>
      <c r="U784" s="1"/>
      <c r="V784" s="37">
        <v>2081</v>
      </c>
      <c r="W784" s="37">
        <v>2324</v>
      </c>
      <c r="X784" s="28">
        <v>24</v>
      </c>
      <c r="Y784" s="34"/>
      <c r="Z784" s="28">
        <v>173</v>
      </c>
      <c r="AA784" s="34"/>
      <c r="AB784" s="34">
        <v>0</v>
      </c>
      <c r="AC784" s="1"/>
      <c r="AD784" s="35">
        <f t="shared" ref="AD784:AJ784" si="2083">(V784/SUM($V784:$AB784))*100</f>
        <v>45.219469795740977</v>
      </c>
      <c r="AE784" s="35">
        <f t="shared" si="2083"/>
        <v>50.499782703172535</v>
      </c>
      <c r="AF784" s="35">
        <f t="shared" si="2083"/>
        <v>0.5215123859191656</v>
      </c>
      <c r="AG784" s="35">
        <f t="shared" si="2083"/>
        <v>0</v>
      </c>
      <c r="AH784" s="35">
        <f t="shared" si="2083"/>
        <v>3.7592351151673182</v>
      </c>
      <c r="AI784" s="35">
        <f t="shared" si="2083"/>
        <v>0</v>
      </c>
      <c r="AJ784" s="35">
        <f t="shared" si="2083"/>
        <v>0</v>
      </c>
      <c r="AK784" s="1"/>
      <c r="AL784" s="35">
        <f t="shared" ref="AL784:AR784" si="2084">AD784-BE784</f>
        <v>6.0077580840292697</v>
      </c>
      <c r="AM784" s="35">
        <f t="shared" si="2084"/>
        <v>22.03131423470407</v>
      </c>
      <c r="AN784" s="35">
        <f t="shared" si="2084"/>
        <v>-4.2983074339006544</v>
      </c>
      <c r="AO784" s="35">
        <f t="shared" si="2084"/>
        <v>-18.13063063063063</v>
      </c>
      <c r="AP784" s="35">
        <f t="shared" si="2084"/>
        <v>-4.4164405605083576</v>
      </c>
      <c r="AQ784" s="35">
        <f t="shared" si="2084"/>
        <v>0</v>
      </c>
      <c r="AR784" s="35">
        <f t="shared" si="2084"/>
        <v>-1.1936936936936937</v>
      </c>
      <c r="AS784" s="1"/>
      <c r="AT784" s="1"/>
      <c r="AU784" s="1"/>
      <c r="AV784" s="1"/>
      <c r="AW784" s="36">
        <v>1741</v>
      </c>
      <c r="AX784" s="36">
        <v>1264</v>
      </c>
      <c r="AY784" s="36">
        <v>214</v>
      </c>
      <c r="AZ784" s="36">
        <v>805</v>
      </c>
      <c r="BA784" s="36">
        <v>363</v>
      </c>
      <c r="BB784" s="36">
        <v>0</v>
      </c>
      <c r="BC784" s="1">
        <v>53</v>
      </c>
      <c r="BD784" s="1"/>
      <c r="BE784" s="35">
        <f t="shared" ref="BE784:BK784" si="2085">(AW784/SUM($AW784:$BC784))*100</f>
        <v>39.211711711711708</v>
      </c>
      <c r="BF784" s="35">
        <f t="shared" si="2085"/>
        <v>28.468468468468465</v>
      </c>
      <c r="BG784" s="35">
        <f t="shared" si="2085"/>
        <v>4.8198198198198199</v>
      </c>
      <c r="BH784" s="35">
        <f t="shared" si="2085"/>
        <v>18.13063063063063</v>
      </c>
      <c r="BI784" s="35">
        <f t="shared" si="2085"/>
        <v>8.1756756756756754</v>
      </c>
      <c r="BJ784" s="35">
        <f t="shared" si="2085"/>
        <v>0</v>
      </c>
      <c r="BK784" s="35">
        <f t="shared" si="2085"/>
        <v>1.1936936936936937</v>
      </c>
      <c r="BL784" s="1"/>
    </row>
    <row r="785" spans="1:64" ht="13">
      <c r="A785" s="28" t="s">
        <v>410</v>
      </c>
      <c r="B785" s="62" t="str">
        <f>INDEX([1]Sheet2!$B:$B,MATCH(C785,[1]Sheet2!$A:$A,0))</f>
        <v>E05002088</v>
      </c>
      <c r="C785" s="28" t="s">
        <v>939</v>
      </c>
      <c r="D785" s="29"/>
      <c r="E785" s="55">
        <v>1</v>
      </c>
      <c r="F785" s="31">
        <v>1</v>
      </c>
      <c r="G785" s="32"/>
      <c r="H785" s="32"/>
      <c r="I785" s="32"/>
      <c r="J785" s="32"/>
      <c r="K785" s="32"/>
      <c r="L785" s="32"/>
      <c r="M785" s="10"/>
      <c r="N785" s="31">
        <v>1</v>
      </c>
      <c r="O785" s="32"/>
      <c r="P785" s="32"/>
      <c r="Q785" s="32"/>
      <c r="R785" s="32"/>
      <c r="S785" s="32"/>
      <c r="T785" s="32"/>
      <c r="U785" s="1"/>
      <c r="V785" s="37">
        <v>1051</v>
      </c>
      <c r="W785" s="28">
        <v>532</v>
      </c>
      <c r="X785" s="28">
        <v>132</v>
      </c>
      <c r="Y785" s="34"/>
      <c r="Z785" s="34"/>
      <c r="AA785" s="34"/>
      <c r="AB785" s="34">
        <v>0</v>
      </c>
      <c r="AC785" s="1"/>
      <c r="AD785" s="35">
        <f t="shared" ref="AD785:AJ785" si="2086">(V785/SUM($V785:$AB785))*100</f>
        <v>61.282798833819243</v>
      </c>
      <c r="AE785" s="35">
        <f t="shared" si="2086"/>
        <v>31.020408163265305</v>
      </c>
      <c r="AF785" s="35">
        <f t="shared" si="2086"/>
        <v>7.6967930029154514</v>
      </c>
      <c r="AG785" s="35">
        <f t="shared" si="2086"/>
        <v>0</v>
      </c>
      <c r="AH785" s="35">
        <f t="shared" si="2086"/>
        <v>0</v>
      </c>
      <c r="AI785" s="35">
        <f t="shared" si="2086"/>
        <v>0</v>
      </c>
      <c r="AJ785" s="35">
        <f t="shared" si="2086"/>
        <v>0</v>
      </c>
      <c r="AK785" s="1"/>
      <c r="AL785" s="35">
        <f t="shared" ref="AL785:AR785" si="2087">AD785-BE785</f>
        <v>21.921644789512186</v>
      </c>
      <c r="AM785" s="35">
        <f t="shared" si="2087"/>
        <v>10.360954273517752</v>
      </c>
      <c r="AN785" s="35">
        <f t="shared" si="2087"/>
        <v>7.6967930029154514</v>
      </c>
      <c r="AO785" s="35">
        <f t="shared" si="2087"/>
        <v>-36.42452344152499</v>
      </c>
      <c r="AP785" s="35">
        <f t="shared" si="2087"/>
        <v>0</v>
      </c>
      <c r="AQ785" s="35">
        <f t="shared" si="2087"/>
        <v>0</v>
      </c>
      <c r="AR785" s="35">
        <f t="shared" si="2087"/>
        <v>-3.554868624420402</v>
      </c>
      <c r="AS785" s="1"/>
      <c r="AT785" s="1"/>
      <c r="AU785" s="1"/>
      <c r="AV785" s="1"/>
      <c r="AW785" s="36">
        <v>764</v>
      </c>
      <c r="AX785" s="36">
        <v>401</v>
      </c>
      <c r="AY785" s="36">
        <v>0</v>
      </c>
      <c r="AZ785" s="36">
        <v>707</v>
      </c>
      <c r="BA785" s="36">
        <v>0</v>
      </c>
      <c r="BB785" s="36">
        <v>0</v>
      </c>
      <c r="BC785" s="1">
        <v>69</v>
      </c>
      <c r="BD785" s="1"/>
      <c r="BE785" s="35">
        <f t="shared" ref="BE785:BK785" si="2088">(AW785/SUM($AW785:$BC785))*100</f>
        <v>39.361154044307057</v>
      </c>
      <c r="BF785" s="35">
        <f t="shared" si="2088"/>
        <v>20.659453889747553</v>
      </c>
      <c r="BG785" s="35">
        <f t="shared" si="2088"/>
        <v>0</v>
      </c>
      <c r="BH785" s="35">
        <f t="shared" si="2088"/>
        <v>36.42452344152499</v>
      </c>
      <c r="BI785" s="35">
        <f t="shared" si="2088"/>
        <v>0</v>
      </c>
      <c r="BJ785" s="35">
        <f t="shared" si="2088"/>
        <v>0</v>
      </c>
      <c r="BK785" s="35">
        <f t="shared" si="2088"/>
        <v>3.554868624420402</v>
      </c>
      <c r="BL785" s="1"/>
    </row>
    <row r="786" spans="1:64" ht="13">
      <c r="A786" s="28" t="s">
        <v>410</v>
      </c>
      <c r="B786" s="62" t="str">
        <f>INDEX([1]Sheet2!$B:$B,MATCH(C786,[1]Sheet2!$A:$A,0))</f>
        <v>E05002090</v>
      </c>
      <c r="C786" s="28" t="s">
        <v>940</v>
      </c>
      <c r="D786" s="29"/>
      <c r="E786" s="55">
        <v>1</v>
      </c>
      <c r="F786" s="31">
        <v>1</v>
      </c>
      <c r="G786" s="32"/>
      <c r="H786" s="32"/>
      <c r="I786" s="32"/>
      <c r="J786" s="32"/>
      <c r="K786" s="32"/>
      <c r="L786" s="32"/>
      <c r="M786" s="10"/>
      <c r="N786" s="31">
        <v>1</v>
      </c>
      <c r="O786" s="32"/>
      <c r="P786" s="32"/>
      <c r="Q786" s="32"/>
      <c r="R786" s="32"/>
      <c r="S786" s="32"/>
      <c r="T786" s="32"/>
      <c r="U786" s="1"/>
      <c r="V786" s="37">
        <v>2649</v>
      </c>
      <c r="W786" s="28">
        <v>850</v>
      </c>
      <c r="X786" s="28">
        <v>241</v>
      </c>
      <c r="Y786" s="34"/>
      <c r="Z786" s="34"/>
      <c r="AA786" s="34"/>
      <c r="AB786" s="34">
        <v>0</v>
      </c>
      <c r="AC786" s="1"/>
      <c r="AD786" s="35">
        <f t="shared" ref="AD786:AJ786" si="2089">(V786/SUM($V786:$AB786))*100</f>
        <v>70.828877005347593</v>
      </c>
      <c r="AE786" s="35">
        <f t="shared" si="2089"/>
        <v>22.727272727272727</v>
      </c>
      <c r="AF786" s="35">
        <f t="shared" si="2089"/>
        <v>6.4438502673796787</v>
      </c>
      <c r="AG786" s="35">
        <f t="shared" si="2089"/>
        <v>0</v>
      </c>
      <c r="AH786" s="35">
        <f t="shared" si="2089"/>
        <v>0</v>
      </c>
      <c r="AI786" s="35">
        <f t="shared" si="2089"/>
        <v>0</v>
      </c>
      <c r="AJ786" s="35">
        <f t="shared" si="2089"/>
        <v>0</v>
      </c>
      <c r="AK786" s="1"/>
      <c r="AL786" s="35">
        <f t="shared" ref="AL786:AR786" si="2090">AD786-BE786</f>
        <v>22.403089898900816</v>
      </c>
      <c r="AM786" s="35">
        <f t="shared" si="2090"/>
        <v>3.9866430421153076</v>
      </c>
      <c r="AN786" s="35">
        <f t="shared" si="2090"/>
        <v>6.4438502673796787</v>
      </c>
      <c r="AO786" s="35">
        <f t="shared" si="2090"/>
        <v>-27.411294352823589</v>
      </c>
      <c r="AP786" s="35">
        <f t="shared" si="2090"/>
        <v>0</v>
      </c>
      <c r="AQ786" s="35">
        <f t="shared" si="2090"/>
        <v>0</v>
      </c>
      <c r="AR786" s="35">
        <f t="shared" si="2090"/>
        <v>-5.422288855572214</v>
      </c>
      <c r="AS786" s="1"/>
      <c r="AT786" s="1"/>
      <c r="AU786" s="1"/>
      <c r="AV786" s="1"/>
      <c r="AW786" s="36">
        <v>1938</v>
      </c>
      <c r="AX786" s="36">
        <v>750</v>
      </c>
      <c r="AY786" s="36">
        <v>0</v>
      </c>
      <c r="AZ786" s="36">
        <v>1097</v>
      </c>
      <c r="BA786" s="36">
        <v>0</v>
      </c>
      <c r="BB786" s="36">
        <v>0</v>
      </c>
      <c r="BC786" s="1">
        <v>217</v>
      </c>
      <c r="BD786" s="1"/>
      <c r="BE786" s="35">
        <f t="shared" ref="BE786:BK786" si="2091">(AW786/SUM($AW786:$BC786))*100</f>
        <v>48.425787106446776</v>
      </c>
      <c r="BF786" s="35">
        <f t="shared" si="2091"/>
        <v>18.740629685157419</v>
      </c>
      <c r="BG786" s="35">
        <f t="shared" si="2091"/>
        <v>0</v>
      </c>
      <c r="BH786" s="35">
        <f t="shared" si="2091"/>
        <v>27.411294352823589</v>
      </c>
      <c r="BI786" s="35">
        <f t="shared" si="2091"/>
        <v>0</v>
      </c>
      <c r="BJ786" s="35">
        <f t="shared" si="2091"/>
        <v>0</v>
      </c>
      <c r="BK786" s="35">
        <f t="shared" si="2091"/>
        <v>5.422288855572214</v>
      </c>
      <c r="BL786" s="1"/>
    </row>
    <row r="787" spans="1:64" ht="13">
      <c r="A787" s="28" t="s">
        <v>410</v>
      </c>
      <c r="B787" s="62" t="str">
        <f>INDEX([1]Sheet2!$B:$B,MATCH(C787,[1]Sheet2!$A:$A,0))</f>
        <v>E05002091</v>
      </c>
      <c r="C787" s="28" t="s">
        <v>941</v>
      </c>
      <c r="D787" s="29"/>
      <c r="E787" s="55">
        <v>1</v>
      </c>
      <c r="F787" s="31">
        <v>1</v>
      </c>
      <c r="G787" s="32"/>
      <c r="H787" s="32"/>
      <c r="I787" s="32"/>
      <c r="J787" s="32"/>
      <c r="K787" s="32"/>
      <c r="L787" s="32"/>
      <c r="M787" s="10"/>
      <c r="N787" s="31">
        <v>1</v>
      </c>
      <c r="O787" s="32"/>
      <c r="P787" s="32"/>
      <c r="Q787" s="32"/>
      <c r="R787" s="32"/>
      <c r="S787" s="32"/>
      <c r="T787" s="32"/>
      <c r="U787" s="1"/>
      <c r="V787" s="37">
        <v>2411</v>
      </c>
      <c r="W787" s="28">
        <v>905</v>
      </c>
      <c r="X787" s="28">
        <v>424</v>
      </c>
      <c r="Y787" s="34"/>
      <c r="Z787" s="34"/>
      <c r="AA787" s="34"/>
      <c r="AB787" s="34">
        <v>0</v>
      </c>
      <c r="AC787" s="1"/>
      <c r="AD787" s="35">
        <f t="shared" ref="AD787:AJ787" si="2092">(V787/SUM($V787:$AB787))*100</f>
        <v>64.465240641711233</v>
      </c>
      <c r="AE787" s="35">
        <f t="shared" si="2092"/>
        <v>24.197860962566846</v>
      </c>
      <c r="AF787" s="35">
        <f t="shared" si="2092"/>
        <v>11.336898395721926</v>
      </c>
      <c r="AG787" s="35">
        <f t="shared" si="2092"/>
        <v>0</v>
      </c>
      <c r="AH787" s="35">
        <f t="shared" si="2092"/>
        <v>0</v>
      </c>
      <c r="AI787" s="35">
        <f t="shared" si="2092"/>
        <v>0</v>
      </c>
      <c r="AJ787" s="35">
        <f t="shared" si="2092"/>
        <v>0</v>
      </c>
      <c r="AK787" s="1"/>
      <c r="AL787" s="35">
        <f t="shared" ref="AL787:AR787" si="2093">AD787-BE787</f>
        <v>20.540712339824438</v>
      </c>
      <c r="AM787" s="35">
        <f t="shared" si="2093"/>
        <v>6.8896848619379156</v>
      </c>
      <c r="AN787" s="35">
        <f t="shared" si="2093"/>
        <v>11.336898395721926</v>
      </c>
      <c r="AO787" s="35">
        <f t="shared" si="2093"/>
        <v>-36.830188679245282</v>
      </c>
      <c r="AP787" s="35">
        <f t="shared" si="2093"/>
        <v>0</v>
      </c>
      <c r="AQ787" s="35">
        <f t="shared" si="2093"/>
        <v>0</v>
      </c>
      <c r="AR787" s="35">
        <f t="shared" si="2093"/>
        <v>-1.9371069182389937</v>
      </c>
      <c r="AS787" s="1"/>
      <c r="AT787" s="1"/>
      <c r="AU787" s="1"/>
      <c r="AV787" s="1"/>
      <c r="AW787" s="36">
        <v>1746</v>
      </c>
      <c r="AX787" s="36">
        <v>688</v>
      </c>
      <c r="AY787" s="36">
        <v>0</v>
      </c>
      <c r="AZ787" s="36">
        <v>1464</v>
      </c>
      <c r="BA787" s="36">
        <v>0</v>
      </c>
      <c r="BB787" s="36">
        <v>0</v>
      </c>
      <c r="BC787" s="1">
        <v>77</v>
      </c>
      <c r="BD787" s="1"/>
      <c r="BE787" s="35">
        <f t="shared" ref="BE787:BK787" si="2094">(AW787/SUM($AW787:$BC787))*100</f>
        <v>43.924528301886795</v>
      </c>
      <c r="BF787" s="35">
        <f t="shared" si="2094"/>
        <v>17.308176100628931</v>
      </c>
      <c r="BG787" s="35">
        <f t="shared" si="2094"/>
        <v>0</v>
      </c>
      <c r="BH787" s="35">
        <f t="shared" si="2094"/>
        <v>36.830188679245282</v>
      </c>
      <c r="BI787" s="35">
        <f t="shared" si="2094"/>
        <v>0</v>
      </c>
      <c r="BJ787" s="35">
        <f t="shared" si="2094"/>
        <v>0</v>
      </c>
      <c r="BK787" s="35">
        <f t="shared" si="2094"/>
        <v>1.9371069182389937</v>
      </c>
      <c r="BL787" s="1"/>
    </row>
    <row r="788" spans="1:64" ht="13">
      <c r="A788" s="28" t="s">
        <v>410</v>
      </c>
      <c r="B788" s="62" t="str">
        <f>INDEX([1]Sheet2!$B:$B,MATCH(C788,[1]Sheet2!$A:$A,0))</f>
        <v>E05002092</v>
      </c>
      <c r="C788" s="28" t="s">
        <v>942</v>
      </c>
      <c r="D788" s="29"/>
      <c r="E788" s="55">
        <v>1</v>
      </c>
      <c r="F788" s="31">
        <v>1</v>
      </c>
      <c r="G788" s="32"/>
      <c r="H788" s="32"/>
      <c r="I788" s="32"/>
      <c r="J788" s="32"/>
      <c r="K788" s="32"/>
      <c r="L788" s="32"/>
      <c r="M788" s="10"/>
      <c r="N788" s="31">
        <v>1</v>
      </c>
      <c r="O788" s="32"/>
      <c r="P788" s="32"/>
      <c r="Q788" s="32"/>
      <c r="R788" s="32"/>
      <c r="S788" s="32"/>
      <c r="T788" s="32"/>
      <c r="U788" s="1"/>
      <c r="V788" s="37">
        <v>1964</v>
      </c>
      <c r="W788" s="28">
        <v>842</v>
      </c>
      <c r="X788" s="28">
        <v>247</v>
      </c>
      <c r="Y788" s="34"/>
      <c r="Z788" s="28">
        <v>212</v>
      </c>
      <c r="AA788" s="28">
        <v>767</v>
      </c>
      <c r="AB788" s="34">
        <v>0</v>
      </c>
      <c r="AC788" s="1"/>
      <c r="AD788" s="35">
        <f t="shared" ref="AD788:AJ788" si="2095">(V788/SUM($V788:$AB788))*100</f>
        <v>48.710317460317462</v>
      </c>
      <c r="AE788" s="35">
        <f t="shared" si="2095"/>
        <v>20.88293650793651</v>
      </c>
      <c r="AF788" s="35">
        <f t="shared" si="2095"/>
        <v>6.1259920634920633</v>
      </c>
      <c r="AG788" s="35">
        <f t="shared" si="2095"/>
        <v>0</v>
      </c>
      <c r="AH788" s="35">
        <f t="shared" si="2095"/>
        <v>5.2579365079365079</v>
      </c>
      <c r="AI788" s="35">
        <f t="shared" si="2095"/>
        <v>19.022817460317459</v>
      </c>
      <c r="AJ788" s="35">
        <f t="shared" si="2095"/>
        <v>0</v>
      </c>
      <c r="AK788" s="1"/>
      <c r="AL788" s="35">
        <f t="shared" ref="AL788:AR788" si="2096">AD788-BE788</f>
        <v>9.5899470899470884</v>
      </c>
      <c r="AM788" s="35">
        <f t="shared" si="2096"/>
        <v>-7.8997648442090451E-2</v>
      </c>
      <c r="AN788" s="35">
        <f t="shared" si="2096"/>
        <v>6.1259920634920633</v>
      </c>
      <c r="AO788" s="35">
        <f t="shared" si="2096"/>
        <v>-37.860082304526749</v>
      </c>
      <c r="AP788" s="35">
        <f t="shared" si="2096"/>
        <v>5.2579365079365079</v>
      </c>
      <c r="AQ788" s="35">
        <f t="shared" si="2096"/>
        <v>19.022817460317459</v>
      </c>
      <c r="AR788" s="35">
        <f t="shared" si="2096"/>
        <v>-2.0576131687242798</v>
      </c>
      <c r="AS788" s="1"/>
      <c r="AT788" s="1"/>
      <c r="AU788" s="1"/>
      <c r="AV788" s="1"/>
      <c r="AW788" s="36">
        <v>1521</v>
      </c>
      <c r="AX788" s="36">
        <v>815</v>
      </c>
      <c r="AY788" s="36">
        <v>0</v>
      </c>
      <c r="AZ788" s="36">
        <v>1472</v>
      </c>
      <c r="BA788" s="36">
        <v>0</v>
      </c>
      <c r="BB788" s="36">
        <v>0</v>
      </c>
      <c r="BC788" s="1">
        <v>80</v>
      </c>
      <c r="BD788" s="1"/>
      <c r="BE788" s="35">
        <f t="shared" ref="BE788:BK788" si="2097">(AW788/SUM($AW788:$BC788))*100</f>
        <v>39.120370370370374</v>
      </c>
      <c r="BF788" s="35">
        <f t="shared" si="2097"/>
        <v>20.9619341563786</v>
      </c>
      <c r="BG788" s="35">
        <f t="shared" si="2097"/>
        <v>0</v>
      </c>
      <c r="BH788" s="35">
        <f t="shared" si="2097"/>
        <v>37.860082304526749</v>
      </c>
      <c r="BI788" s="35">
        <f t="shared" si="2097"/>
        <v>0</v>
      </c>
      <c r="BJ788" s="35">
        <f t="shared" si="2097"/>
        <v>0</v>
      </c>
      <c r="BK788" s="35">
        <f t="shared" si="2097"/>
        <v>2.0576131687242798</v>
      </c>
      <c r="BL788" s="1"/>
    </row>
    <row r="789" spans="1:64" ht="13">
      <c r="A789" s="28" t="s">
        <v>410</v>
      </c>
      <c r="B789" s="62" t="str">
        <f>INDEX([1]Sheet2!$B:$B,MATCH(C789,[1]Sheet2!$A:$A,0))</f>
        <v>E05002095</v>
      </c>
      <c r="C789" s="28" t="s">
        <v>943</v>
      </c>
      <c r="D789" s="29"/>
      <c r="E789" s="55">
        <v>1</v>
      </c>
      <c r="F789" s="32"/>
      <c r="G789" s="31">
        <v>1</v>
      </c>
      <c r="H789" s="32"/>
      <c r="I789" s="32"/>
      <c r="J789" s="32"/>
      <c r="K789" s="32"/>
      <c r="L789" s="32"/>
      <c r="M789" s="10"/>
      <c r="N789" s="32"/>
      <c r="O789" s="31">
        <v>1</v>
      </c>
      <c r="P789" s="32"/>
      <c r="Q789" s="32"/>
      <c r="R789" s="32"/>
      <c r="S789" s="32"/>
      <c r="T789" s="32"/>
      <c r="U789" s="1"/>
      <c r="V789" s="37">
        <v>1359</v>
      </c>
      <c r="W789" s="37">
        <v>1838</v>
      </c>
      <c r="X789" s="28">
        <v>217</v>
      </c>
      <c r="Y789" s="34"/>
      <c r="Z789" s="34"/>
      <c r="AA789" s="34"/>
      <c r="AB789" s="34">
        <v>79</v>
      </c>
      <c r="AC789" s="1"/>
      <c r="AD789" s="35">
        <f t="shared" ref="AD789:AJ789" si="2098">(V789/SUM($V789:$AB789))*100</f>
        <v>38.906384196965362</v>
      </c>
      <c r="AE789" s="35">
        <f t="shared" si="2098"/>
        <v>52.619524763813338</v>
      </c>
      <c r="AF789" s="35">
        <f t="shared" si="2098"/>
        <v>6.2124248496993983</v>
      </c>
      <c r="AG789" s="35">
        <f t="shared" si="2098"/>
        <v>0</v>
      </c>
      <c r="AH789" s="35">
        <f t="shared" si="2098"/>
        <v>0</v>
      </c>
      <c r="AI789" s="35">
        <f t="shared" si="2098"/>
        <v>0</v>
      </c>
      <c r="AJ789" s="35">
        <f t="shared" si="2098"/>
        <v>2.2616661895219008</v>
      </c>
      <c r="AK789" s="1"/>
      <c r="AL789" s="35">
        <f t="shared" ref="AL789:AR789" si="2099">AD789-BE789</f>
        <v>15.467679493804219</v>
      </c>
      <c r="AM789" s="35">
        <f t="shared" si="2099"/>
        <v>17.975474391158492</v>
      </c>
      <c r="AN789" s="35">
        <f t="shared" si="2099"/>
        <v>6.2124248496993983</v>
      </c>
      <c r="AO789" s="35">
        <f t="shared" si="2099"/>
        <v>-32.228218966846569</v>
      </c>
      <c r="AP789" s="35">
        <f t="shared" si="2099"/>
        <v>0</v>
      </c>
      <c r="AQ789" s="35">
        <f t="shared" si="2099"/>
        <v>-8.8152145977897707</v>
      </c>
      <c r="AR789" s="35">
        <f t="shared" si="2099"/>
        <v>1.3878548299742266</v>
      </c>
      <c r="AS789" s="1"/>
      <c r="AT789" s="1"/>
      <c r="AU789" s="1"/>
      <c r="AV789" s="1"/>
      <c r="AW789" s="36">
        <v>912</v>
      </c>
      <c r="AX789" s="36">
        <v>1348</v>
      </c>
      <c r="AY789" s="36">
        <v>0</v>
      </c>
      <c r="AZ789" s="36">
        <v>1254</v>
      </c>
      <c r="BA789" s="36">
        <v>0</v>
      </c>
      <c r="BB789" s="36">
        <v>343</v>
      </c>
      <c r="BC789" s="1">
        <v>34</v>
      </c>
      <c r="BD789" s="1"/>
      <c r="BE789" s="35">
        <f t="shared" ref="BE789:BK789" si="2100">(AW789/SUM($AW789:$BC789))*100</f>
        <v>23.438704703161143</v>
      </c>
      <c r="BF789" s="35">
        <f t="shared" si="2100"/>
        <v>34.644050372654846</v>
      </c>
      <c r="BG789" s="35">
        <f t="shared" si="2100"/>
        <v>0</v>
      </c>
      <c r="BH789" s="35">
        <f t="shared" si="2100"/>
        <v>32.228218966846569</v>
      </c>
      <c r="BI789" s="35">
        <f t="shared" si="2100"/>
        <v>0</v>
      </c>
      <c r="BJ789" s="35">
        <f t="shared" si="2100"/>
        <v>8.8152145977897707</v>
      </c>
      <c r="BK789" s="35">
        <f t="shared" si="2100"/>
        <v>0.87381135954767408</v>
      </c>
      <c r="BL789" s="1"/>
    </row>
    <row r="790" spans="1:64" ht="13">
      <c r="A790" s="28" t="s">
        <v>410</v>
      </c>
      <c r="B790" s="62" t="str">
        <f>INDEX([1]Sheet2!$B:$B,MATCH(C790,[1]Sheet2!$A:$A,0))</f>
        <v>E05002093</v>
      </c>
      <c r="C790" s="28" t="s">
        <v>944</v>
      </c>
      <c r="D790" s="29"/>
      <c r="E790" s="55">
        <v>1</v>
      </c>
      <c r="F790" s="32"/>
      <c r="G790" s="31">
        <v>1</v>
      </c>
      <c r="H790" s="32"/>
      <c r="I790" s="32"/>
      <c r="J790" s="32"/>
      <c r="K790" s="32"/>
      <c r="L790" s="32"/>
      <c r="M790" s="10"/>
      <c r="N790" s="32"/>
      <c r="O790" s="31">
        <v>1</v>
      </c>
      <c r="P790" s="32"/>
      <c r="Q790" s="32"/>
      <c r="R790" s="32"/>
      <c r="S790" s="32"/>
      <c r="T790" s="32"/>
      <c r="U790" s="1"/>
      <c r="V790" s="37">
        <v>1189</v>
      </c>
      <c r="W790" s="37">
        <v>1458</v>
      </c>
      <c r="X790" s="28">
        <v>93</v>
      </c>
      <c r="Y790" s="34"/>
      <c r="Z790" s="34"/>
      <c r="AA790" s="28">
        <v>165</v>
      </c>
      <c r="AB790" s="34">
        <v>57</v>
      </c>
      <c r="AC790" s="1"/>
      <c r="AD790" s="35">
        <f t="shared" ref="AD790:AJ790" si="2101">(V790/SUM($V790:$AB790))*100</f>
        <v>40.141796083727208</v>
      </c>
      <c r="AE790" s="35">
        <f t="shared" si="2101"/>
        <v>49.223497636731942</v>
      </c>
      <c r="AF790" s="35">
        <f t="shared" si="2101"/>
        <v>3.1397704253882512</v>
      </c>
      <c r="AG790" s="35">
        <f t="shared" si="2101"/>
        <v>0</v>
      </c>
      <c r="AH790" s="35">
        <f t="shared" si="2101"/>
        <v>0</v>
      </c>
      <c r="AI790" s="35">
        <f t="shared" si="2101"/>
        <v>5.5705604321404456</v>
      </c>
      <c r="AJ790" s="35">
        <f t="shared" si="2101"/>
        <v>1.9243754220121541</v>
      </c>
      <c r="AK790" s="1"/>
      <c r="AL790" s="35">
        <f t="shared" ref="AL790:AR790" si="2102">AD790-BE790</f>
        <v>20.489347426539215</v>
      </c>
      <c r="AM790" s="35">
        <f t="shared" si="2102"/>
        <v>10.360938395025777</v>
      </c>
      <c r="AN790" s="35">
        <f t="shared" si="2102"/>
        <v>3.1397704253882512</v>
      </c>
      <c r="AO790" s="35">
        <f t="shared" si="2102"/>
        <v>-38.515007898894154</v>
      </c>
      <c r="AP790" s="35">
        <f t="shared" si="2102"/>
        <v>0</v>
      </c>
      <c r="AQ790" s="35">
        <f t="shared" si="2102"/>
        <v>5.5705604321404456</v>
      </c>
      <c r="AR790" s="35">
        <f t="shared" si="2102"/>
        <v>-1.0456087801995362</v>
      </c>
      <c r="AS790" s="1"/>
      <c r="AT790" s="1"/>
      <c r="AU790" s="1"/>
      <c r="AV790" s="1"/>
      <c r="AW790" s="36">
        <v>622</v>
      </c>
      <c r="AX790" s="36">
        <v>1230</v>
      </c>
      <c r="AY790" s="36">
        <v>0</v>
      </c>
      <c r="AZ790" s="36">
        <v>1219</v>
      </c>
      <c r="BA790" s="36">
        <v>0</v>
      </c>
      <c r="BB790" s="36">
        <v>0</v>
      </c>
      <c r="BC790" s="1">
        <v>94</v>
      </c>
      <c r="BD790" s="1"/>
      <c r="BE790" s="35">
        <f t="shared" ref="BE790:BK790" si="2103">(AW790/SUM($AW790:$BC790))*100</f>
        <v>19.652448657187993</v>
      </c>
      <c r="BF790" s="35">
        <f t="shared" si="2103"/>
        <v>38.862559241706165</v>
      </c>
      <c r="BG790" s="35">
        <f t="shared" si="2103"/>
        <v>0</v>
      </c>
      <c r="BH790" s="35">
        <f t="shared" si="2103"/>
        <v>38.515007898894154</v>
      </c>
      <c r="BI790" s="35">
        <f t="shared" si="2103"/>
        <v>0</v>
      </c>
      <c r="BJ790" s="35">
        <f t="shared" si="2103"/>
        <v>0</v>
      </c>
      <c r="BK790" s="35">
        <f t="shared" si="2103"/>
        <v>2.9699842022116902</v>
      </c>
      <c r="BL790" s="1"/>
    </row>
    <row r="791" spans="1:64" ht="13">
      <c r="A791" s="28" t="s">
        <v>410</v>
      </c>
      <c r="B791" s="62" t="str">
        <f>INDEX([1]Sheet2!$B:$B,MATCH(C791,[1]Sheet2!$A:$A,0))</f>
        <v>E05002094</v>
      </c>
      <c r="C791" s="28" t="s">
        <v>945</v>
      </c>
      <c r="D791" s="29"/>
      <c r="E791" s="55">
        <v>1</v>
      </c>
      <c r="F791" s="32"/>
      <c r="G791" s="31">
        <v>1</v>
      </c>
      <c r="H791" s="32"/>
      <c r="I791" s="32"/>
      <c r="J791" s="32"/>
      <c r="K791" s="32"/>
      <c r="L791" s="32"/>
      <c r="M791" s="10"/>
      <c r="N791" s="32"/>
      <c r="O791" s="31">
        <v>1</v>
      </c>
      <c r="P791" s="32"/>
      <c r="Q791" s="32"/>
      <c r="R791" s="32"/>
      <c r="S791" s="32"/>
      <c r="T791" s="32"/>
      <c r="U791" s="1"/>
      <c r="V791" s="37">
        <v>1232</v>
      </c>
      <c r="W791" s="37">
        <v>1981</v>
      </c>
      <c r="X791" s="28">
        <v>221</v>
      </c>
      <c r="Y791" s="34"/>
      <c r="Z791" s="28">
        <v>157</v>
      </c>
      <c r="AA791" s="34"/>
      <c r="AB791" s="34">
        <v>41</v>
      </c>
      <c r="AC791" s="1"/>
      <c r="AD791" s="35">
        <f t="shared" ref="AD791:AJ791" si="2104">(V791/SUM($V791:$AB791))*100</f>
        <v>33.920704845814981</v>
      </c>
      <c r="AE791" s="35">
        <f t="shared" si="2104"/>
        <v>54.542951541850215</v>
      </c>
      <c r="AF791" s="35">
        <f t="shared" si="2104"/>
        <v>6.0848017621145374</v>
      </c>
      <c r="AG791" s="35">
        <f t="shared" si="2104"/>
        <v>0</v>
      </c>
      <c r="AH791" s="35">
        <f t="shared" si="2104"/>
        <v>4.322687224669604</v>
      </c>
      <c r="AI791" s="35">
        <f t="shared" si="2104"/>
        <v>0</v>
      </c>
      <c r="AJ791" s="35">
        <f t="shared" si="2104"/>
        <v>1.1288546255506606</v>
      </c>
      <c r="AK791" s="1"/>
      <c r="AL791" s="35">
        <f t="shared" ref="AL791:AR791" si="2105">AD791-BE791</f>
        <v>11.403556023864489</v>
      </c>
      <c r="AM791" s="35">
        <f t="shared" si="2105"/>
        <v>18.78392977030235</v>
      </c>
      <c r="AN791" s="35">
        <f t="shared" si="2105"/>
        <v>0.95506719605429247</v>
      </c>
      <c r="AO791" s="35">
        <f t="shared" si="2105"/>
        <v>-24.783775723232925</v>
      </c>
      <c r="AP791" s="35">
        <f t="shared" si="2105"/>
        <v>-5.1315328767321251</v>
      </c>
      <c r="AQ791" s="35">
        <f t="shared" si="2105"/>
        <v>0</v>
      </c>
      <c r="AR791" s="35">
        <f t="shared" si="2105"/>
        <v>-1.2272443902560797</v>
      </c>
      <c r="AS791" s="1"/>
      <c r="AT791" s="1"/>
      <c r="AU791" s="1"/>
      <c r="AV791" s="1"/>
      <c r="AW791" s="36">
        <v>755</v>
      </c>
      <c r="AX791" s="36">
        <v>1199</v>
      </c>
      <c r="AY791" s="36">
        <v>172</v>
      </c>
      <c r="AZ791" s="36">
        <v>831</v>
      </c>
      <c r="BA791" s="36">
        <v>317</v>
      </c>
      <c r="BB791" s="36">
        <v>0</v>
      </c>
      <c r="BC791" s="1">
        <v>79</v>
      </c>
      <c r="BD791" s="1"/>
      <c r="BE791" s="35">
        <f t="shared" ref="BE791:BK791" si="2106">(AW791/SUM($AW791:$BC791))*100</f>
        <v>22.517148821950492</v>
      </c>
      <c r="BF791" s="35">
        <f t="shared" si="2106"/>
        <v>35.759021771547864</v>
      </c>
      <c r="BG791" s="35">
        <f t="shared" si="2106"/>
        <v>5.1297345660602449</v>
      </c>
      <c r="BH791" s="35">
        <f t="shared" si="2106"/>
        <v>24.783775723232925</v>
      </c>
      <c r="BI791" s="35">
        <f t="shared" si="2106"/>
        <v>9.4542201014017291</v>
      </c>
      <c r="BJ791" s="35">
        <f t="shared" si="2106"/>
        <v>0</v>
      </c>
      <c r="BK791" s="35">
        <f t="shared" si="2106"/>
        <v>2.3560990158067403</v>
      </c>
      <c r="BL791" s="1"/>
    </row>
    <row r="792" spans="1:64" ht="13">
      <c r="A792" s="28" t="s">
        <v>410</v>
      </c>
      <c r="B792" s="62" t="str">
        <f>INDEX([1]Sheet2!$B:$B,MATCH(C792,[1]Sheet2!$A:$A,0))</f>
        <v>E05002096</v>
      </c>
      <c r="C792" s="28" t="s">
        <v>946</v>
      </c>
      <c r="D792" s="29"/>
      <c r="E792" s="55">
        <v>1</v>
      </c>
      <c r="F792" s="32"/>
      <c r="G792" s="31">
        <v>1</v>
      </c>
      <c r="H792" s="32"/>
      <c r="I792" s="32"/>
      <c r="J792" s="32"/>
      <c r="K792" s="32"/>
      <c r="L792" s="32"/>
      <c r="M792" s="10"/>
      <c r="N792" s="32"/>
      <c r="O792" s="31">
        <v>1</v>
      </c>
      <c r="P792" s="32"/>
      <c r="Q792" s="32"/>
      <c r="R792" s="32"/>
      <c r="S792" s="32"/>
      <c r="T792" s="32"/>
      <c r="U792" s="1"/>
      <c r="V792" s="37">
        <v>1219</v>
      </c>
      <c r="W792" s="37">
        <v>1915</v>
      </c>
      <c r="X792" s="28">
        <v>184</v>
      </c>
      <c r="Y792" s="28">
        <v>143</v>
      </c>
      <c r="Z792" s="28">
        <v>186</v>
      </c>
      <c r="AA792" s="34"/>
      <c r="AB792" s="34">
        <v>0</v>
      </c>
      <c r="AC792" s="1"/>
      <c r="AD792" s="35">
        <f t="shared" ref="AD792:AJ792" si="2107">(V792/SUM($V792:$AB792))*100</f>
        <v>33.424732656978343</v>
      </c>
      <c r="AE792" s="35">
        <f t="shared" si="2107"/>
        <v>52.508911434055385</v>
      </c>
      <c r="AF792" s="35">
        <f t="shared" si="2107"/>
        <v>5.0452426652042774</v>
      </c>
      <c r="AG792" s="35">
        <f t="shared" si="2107"/>
        <v>3.9210309843707156</v>
      </c>
      <c r="AH792" s="35">
        <f t="shared" si="2107"/>
        <v>5.1000822593912805</v>
      </c>
      <c r="AI792" s="35">
        <f t="shared" si="2107"/>
        <v>0</v>
      </c>
      <c r="AJ792" s="35">
        <f t="shared" si="2107"/>
        <v>0</v>
      </c>
      <c r="AK792" s="1"/>
      <c r="AL792" s="35">
        <f t="shared" ref="AL792:AR792" si="2108">AD792-BE792</f>
        <v>10.913670710075689</v>
      </c>
      <c r="AM792" s="35">
        <f t="shared" si="2108"/>
        <v>15.644973380958042</v>
      </c>
      <c r="AN792" s="35">
        <f t="shared" si="2108"/>
        <v>5.0452426652042774</v>
      </c>
      <c r="AO792" s="35">
        <f t="shared" si="2108"/>
        <v>-18.25817255545229</v>
      </c>
      <c r="AP792" s="35">
        <f t="shared" si="2108"/>
        <v>-4.1089885370688961</v>
      </c>
      <c r="AQ792" s="35">
        <f t="shared" si="2108"/>
        <v>-7.7157079646017701</v>
      </c>
      <c r="AR792" s="35">
        <f t="shared" si="2108"/>
        <v>-1.5210176991150441</v>
      </c>
      <c r="AS792" s="1"/>
      <c r="AT792" s="1"/>
      <c r="AU792" s="1"/>
      <c r="AV792" s="1"/>
      <c r="AW792" s="36">
        <v>814</v>
      </c>
      <c r="AX792" s="36">
        <v>1333</v>
      </c>
      <c r="AY792" s="36">
        <v>0</v>
      </c>
      <c r="AZ792" s="36">
        <v>802</v>
      </c>
      <c r="BA792" s="36">
        <v>333</v>
      </c>
      <c r="BB792" s="36">
        <v>279</v>
      </c>
      <c r="BC792" s="1">
        <v>55</v>
      </c>
      <c r="BD792" s="1"/>
      <c r="BE792" s="35">
        <f t="shared" ref="BE792:BK792" si="2109">(AW792/SUM($AW792:$BC792))*100</f>
        <v>22.511061946902654</v>
      </c>
      <c r="BF792" s="35">
        <f t="shared" si="2109"/>
        <v>36.863938053097343</v>
      </c>
      <c r="BG792" s="35">
        <f t="shared" si="2109"/>
        <v>0</v>
      </c>
      <c r="BH792" s="35">
        <f t="shared" si="2109"/>
        <v>22.179203539823007</v>
      </c>
      <c r="BI792" s="35">
        <f t="shared" si="2109"/>
        <v>9.2090707964601766</v>
      </c>
      <c r="BJ792" s="35">
        <f t="shared" si="2109"/>
        <v>7.7157079646017701</v>
      </c>
      <c r="BK792" s="35">
        <f t="shared" si="2109"/>
        <v>1.5210176991150441</v>
      </c>
      <c r="BL792" s="1"/>
    </row>
    <row r="793" spans="1:64" ht="13">
      <c r="A793" s="28" t="s">
        <v>410</v>
      </c>
      <c r="B793" s="62" t="str">
        <f>INDEX([1]Sheet2!$B:$B,MATCH(C793,[1]Sheet2!$A:$A,0))</f>
        <v>E05002097</v>
      </c>
      <c r="C793" s="28" t="s">
        <v>947</v>
      </c>
      <c r="D793" s="29"/>
      <c r="E793" s="55">
        <v>1</v>
      </c>
      <c r="F793" s="32"/>
      <c r="G793" s="31">
        <v>1</v>
      </c>
      <c r="H793" s="32"/>
      <c r="I793" s="32"/>
      <c r="J793" s="32"/>
      <c r="K793" s="32"/>
      <c r="L793" s="32"/>
      <c r="M793" s="10"/>
      <c r="N793" s="32"/>
      <c r="O793" s="31">
        <v>1</v>
      </c>
      <c r="P793" s="32"/>
      <c r="Q793" s="32"/>
      <c r="R793" s="32"/>
      <c r="S793" s="32"/>
      <c r="T793" s="32"/>
      <c r="U793" s="1"/>
      <c r="V793" s="28">
        <v>910</v>
      </c>
      <c r="W793" s="37">
        <v>2102</v>
      </c>
      <c r="X793" s="28">
        <v>209</v>
      </c>
      <c r="Y793" s="34"/>
      <c r="Z793" s="34"/>
      <c r="AA793" s="34"/>
      <c r="AB793" s="34">
        <v>80</v>
      </c>
      <c r="AC793" s="1"/>
      <c r="AD793" s="35">
        <f t="shared" ref="AD793:AJ793" si="2110">(V793/SUM($V793:$AB793))*100</f>
        <v>27.567403817025145</v>
      </c>
      <c r="AE793" s="35">
        <f t="shared" si="2110"/>
        <v>63.677673432293247</v>
      </c>
      <c r="AF793" s="35">
        <f t="shared" si="2110"/>
        <v>6.33141472281127</v>
      </c>
      <c r="AG793" s="35">
        <f t="shared" si="2110"/>
        <v>0</v>
      </c>
      <c r="AH793" s="35">
        <f t="shared" si="2110"/>
        <v>0</v>
      </c>
      <c r="AI793" s="35">
        <f t="shared" si="2110"/>
        <v>0</v>
      </c>
      <c r="AJ793" s="35">
        <f t="shared" si="2110"/>
        <v>2.4235080278703425</v>
      </c>
      <c r="AK793" s="1"/>
      <c r="AL793" s="35">
        <f t="shared" ref="AL793:AR793" si="2111">AD793-BE793</f>
        <v>7.9262631569802871</v>
      </c>
      <c r="AM793" s="35">
        <f t="shared" si="2111"/>
        <v>22.344767312459865</v>
      </c>
      <c r="AN793" s="35">
        <f t="shared" si="2111"/>
        <v>6.33141472281127</v>
      </c>
      <c r="AO793" s="35">
        <f t="shared" si="2111"/>
        <v>-25.664851009291894</v>
      </c>
      <c r="AP793" s="35">
        <f t="shared" si="2111"/>
        <v>-11.342518423582185</v>
      </c>
      <c r="AQ793" s="35">
        <f t="shared" si="2111"/>
        <v>0</v>
      </c>
      <c r="AR793" s="35">
        <f t="shared" si="2111"/>
        <v>0.40492424062266563</v>
      </c>
      <c r="AS793" s="1"/>
      <c r="AT793" s="1"/>
      <c r="AU793" s="1"/>
      <c r="AV793" s="1"/>
      <c r="AW793" s="36">
        <v>613</v>
      </c>
      <c r="AX793" s="36">
        <v>1290</v>
      </c>
      <c r="AY793" s="36">
        <v>0</v>
      </c>
      <c r="AZ793" s="36">
        <v>801</v>
      </c>
      <c r="BA793" s="36">
        <v>354</v>
      </c>
      <c r="BB793" s="36">
        <v>0</v>
      </c>
      <c r="BC793" s="1">
        <v>63</v>
      </c>
      <c r="BD793" s="1"/>
      <c r="BE793" s="35">
        <f t="shared" ref="BE793:BK793" si="2112">(AW793/SUM($AW793:$BC793))*100</f>
        <v>19.641140660044858</v>
      </c>
      <c r="BF793" s="35">
        <f t="shared" si="2112"/>
        <v>41.332906119833382</v>
      </c>
      <c r="BG793" s="35">
        <f t="shared" si="2112"/>
        <v>0</v>
      </c>
      <c r="BH793" s="35">
        <f t="shared" si="2112"/>
        <v>25.664851009291894</v>
      </c>
      <c r="BI793" s="35">
        <f t="shared" si="2112"/>
        <v>11.342518423582185</v>
      </c>
      <c r="BJ793" s="35">
        <f t="shared" si="2112"/>
        <v>0</v>
      </c>
      <c r="BK793" s="35">
        <f t="shared" si="2112"/>
        <v>2.0185837872476768</v>
      </c>
      <c r="BL793" s="1"/>
    </row>
    <row r="794" spans="1:64" ht="13">
      <c r="A794" s="28" t="s">
        <v>411</v>
      </c>
      <c r="B794" s="62" t="str">
        <f>INDEX([1]Sheet2!$B:$B,MATCH(C794,[1]Sheet2!$A:$A,0))</f>
        <v>E05002441</v>
      </c>
      <c r="C794" s="28" t="s">
        <v>948</v>
      </c>
      <c r="D794" s="29"/>
      <c r="E794" s="55">
        <v>1</v>
      </c>
      <c r="F794" s="38"/>
      <c r="G794" s="32"/>
      <c r="H794" s="31">
        <v>1</v>
      </c>
      <c r="I794" s="32"/>
      <c r="J794" s="32"/>
      <c r="K794" s="32"/>
      <c r="L794" s="32"/>
      <c r="M794" s="10"/>
      <c r="N794" s="32"/>
      <c r="O794" s="32"/>
      <c r="P794" s="32"/>
      <c r="Q794" s="31">
        <v>1</v>
      </c>
      <c r="R794" s="32"/>
      <c r="S794" s="32"/>
      <c r="T794" s="32"/>
      <c r="U794" s="1"/>
      <c r="V794" s="37">
        <v>1285</v>
      </c>
      <c r="W794" s="28">
        <v>794</v>
      </c>
      <c r="X794" s="37">
        <v>1421</v>
      </c>
      <c r="Y794" s="28">
        <v>169</v>
      </c>
      <c r="Z794" s="28">
        <v>132</v>
      </c>
      <c r="AA794" s="34"/>
      <c r="AB794" s="34"/>
      <c r="AC794" s="1"/>
      <c r="AD794" s="35">
        <f t="shared" ref="AD794:AJ794" si="2113">(V794/SUM($V794:$AB794))*100</f>
        <v>33.806892922915019</v>
      </c>
      <c r="AE794" s="35">
        <f t="shared" si="2113"/>
        <v>20.88923967377006</v>
      </c>
      <c r="AF794" s="35">
        <f t="shared" si="2113"/>
        <v>37.384898710865563</v>
      </c>
      <c r="AG794" s="35">
        <f t="shared" si="2113"/>
        <v>4.4461983688503031</v>
      </c>
      <c r="AH794" s="35">
        <f t="shared" si="2113"/>
        <v>3.472770323599053</v>
      </c>
      <c r="AI794" s="35">
        <f t="shared" si="2113"/>
        <v>0</v>
      </c>
      <c r="AJ794" s="35">
        <f t="shared" si="2113"/>
        <v>0</v>
      </c>
      <c r="AK794" s="1"/>
      <c r="AL794" s="43">
        <f t="shared" ref="AL794:AR794" si="2114">AD794-BE794</f>
        <v>12.898981120061581</v>
      </c>
      <c r="AM794" s="44">
        <f t="shared" si="2114"/>
        <v>4.2355431757155877</v>
      </c>
      <c r="AN794" s="45">
        <f t="shared" si="2114"/>
        <v>8.4354823684531084</v>
      </c>
      <c r="AO794" s="46">
        <f t="shared" si="2114"/>
        <v>-26.863788660981083</v>
      </c>
      <c r="AP794" s="47">
        <f t="shared" si="2114"/>
        <v>3.472770323599053</v>
      </c>
      <c r="AQ794" s="48">
        <f t="shared" si="2114"/>
        <v>0</v>
      </c>
      <c r="AR794" s="48">
        <f t="shared" si="2114"/>
        <v>-2.1789883268482488</v>
      </c>
      <c r="AS794" s="1"/>
      <c r="AT794" s="1"/>
      <c r="AU794" s="1"/>
      <c r="AV794" s="1"/>
      <c r="AW794" s="36">
        <v>806</v>
      </c>
      <c r="AX794" s="36">
        <v>642</v>
      </c>
      <c r="AY794" s="36">
        <v>1116</v>
      </c>
      <c r="AZ794" s="36">
        <v>1207</v>
      </c>
      <c r="BA794" s="36">
        <v>0</v>
      </c>
      <c r="BB794" s="36">
        <v>0</v>
      </c>
      <c r="BC794" s="36">
        <v>84</v>
      </c>
      <c r="BD794" s="1"/>
      <c r="BE794" s="35">
        <f t="shared" ref="BE794:BK794" si="2115">(AW794/SUM($AW794:$BC794))*100</f>
        <v>20.907911802853437</v>
      </c>
      <c r="BF794" s="35">
        <f t="shared" si="2115"/>
        <v>16.653696498054472</v>
      </c>
      <c r="BG794" s="35">
        <f t="shared" si="2115"/>
        <v>28.949416342412455</v>
      </c>
      <c r="BH794" s="35">
        <f t="shared" si="2115"/>
        <v>31.309987029831387</v>
      </c>
      <c r="BI794" s="35">
        <f t="shared" si="2115"/>
        <v>0</v>
      </c>
      <c r="BJ794" s="35">
        <f t="shared" si="2115"/>
        <v>0</v>
      </c>
      <c r="BK794" s="35">
        <f t="shared" si="2115"/>
        <v>2.1789883268482488</v>
      </c>
      <c r="BL794" s="1"/>
    </row>
    <row r="795" spans="1:64" ht="13">
      <c r="A795" s="28" t="s">
        <v>411</v>
      </c>
      <c r="B795" s="62" t="str">
        <f>INDEX([1]Sheet2!$B:$B,MATCH(C795,[1]Sheet2!$A:$A,0))</f>
        <v>E05002442</v>
      </c>
      <c r="C795" s="28" t="s">
        <v>949</v>
      </c>
      <c r="D795" s="29"/>
      <c r="E795" s="55">
        <v>1</v>
      </c>
      <c r="F795" s="38"/>
      <c r="G795" s="31">
        <v>1</v>
      </c>
      <c r="H795" s="38"/>
      <c r="I795" s="32"/>
      <c r="J795" s="32"/>
      <c r="K795" s="32"/>
      <c r="L795" s="32"/>
      <c r="M795" s="10"/>
      <c r="N795" s="32"/>
      <c r="O795" s="32"/>
      <c r="P795" s="31">
        <v>1</v>
      </c>
      <c r="Q795" s="32"/>
      <c r="R795" s="32"/>
      <c r="S795" s="32"/>
      <c r="T795" s="32"/>
      <c r="U795" s="1"/>
      <c r="V795" s="28">
        <v>627</v>
      </c>
      <c r="W795" s="28">
        <v>1721</v>
      </c>
      <c r="X795" s="28">
        <v>1377</v>
      </c>
      <c r="Y795" s="33"/>
      <c r="Z795" s="28">
        <v>181</v>
      </c>
      <c r="AA795" s="34"/>
      <c r="AB795" s="34"/>
      <c r="AC795" s="1"/>
      <c r="AD795" s="35">
        <f t="shared" ref="AD795:AJ795" si="2116">(V795/SUM($V795:$AB795))*100</f>
        <v>16.052227342549923</v>
      </c>
      <c r="AE795" s="35">
        <f t="shared" si="2116"/>
        <v>44.060419866871484</v>
      </c>
      <c r="AF795" s="35">
        <f t="shared" si="2116"/>
        <v>35.253456221198157</v>
      </c>
      <c r="AG795" s="35">
        <f t="shared" si="2116"/>
        <v>0</v>
      </c>
      <c r="AH795" s="35">
        <f t="shared" si="2116"/>
        <v>4.6338965693804406</v>
      </c>
      <c r="AI795" s="35">
        <f t="shared" si="2116"/>
        <v>0</v>
      </c>
      <c r="AJ795" s="35">
        <f t="shared" si="2116"/>
        <v>0</v>
      </c>
      <c r="AK795" s="1"/>
      <c r="AL795" s="43">
        <f t="shared" ref="AL795:AR795" si="2117">AD795-BE795</f>
        <v>-1.3074702439577841</v>
      </c>
      <c r="AM795" s="44">
        <f t="shared" si="2117"/>
        <v>28.30002440307387</v>
      </c>
      <c r="AN795" s="45">
        <f t="shared" si="2117"/>
        <v>3.9071346160803913</v>
      </c>
      <c r="AO795" s="46">
        <f t="shared" si="2117"/>
        <v>-16.690898517010758</v>
      </c>
      <c r="AP795" s="47">
        <f t="shared" si="2117"/>
        <v>-12.231471270107786</v>
      </c>
      <c r="AQ795" s="48">
        <f t="shared" si="2117"/>
        <v>0</v>
      </c>
      <c r="AR795" s="48">
        <f t="shared" si="2117"/>
        <v>-1.9773189880779296</v>
      </c>
      <c r="AS795" s="1"/>
      <c r="AT795" s="1"/>
      <c r="AU795" s="1"/>
      <c r="AV795" s="1"/>
      <c r="AW795" s="36">
        <v>597</v>
      </c>
      <c r="AX795" s="36">
        <v>542</v>
      </c>
      <c r="AY795" s="36">
        <v>1078</v>
      </c>
      <c r="AZ795" s="36">
        <v>574</v>
      </c>
      <c r="BA795" s="36">
        <v>580</v>
      </c>
      <c r="BB795" s="36">
        <v>0</v>
      </c>
      <c r="BC795" s="36">
        <v>68</v>
      </c>
      <c r="BD795" s="1"/>
      <c r="BE795" s="35">
        <f t="shared" ref="BE795:BK795" si="2118">(AW795/SUM($AW795:$BC795))*100</f>
        <v>17.359697586507707</v>
      </c>
      <c r="BF795" s="35">
        <f t="shared" si="2118"/>
        <v>15.760395463797616</v>
      </c>
      <c r="BG795" s="35">
        <f t="shared" si="2118"/>
        <v>31.346321605117765</v>
      </c>
      <c r="BH795" s="35">
        <f t="shared" si="2118"/>
        <v>16.690898517010758</v>
      </c>
      <c r="BI795" s="35">
        <f t="shared" si="2118"/>
        <v>16.865367839488226</v>
      </c>
      <c r="BJ795" s="35">
        <f t="shared" si="2118"/>
        <v>0</v>
      </c>
      <c r="BK795" s="35">
        <f t="shared" si="2118"/>
        <v>1.9773189880779296</v>
      </c>
      <c r="BL795" s="1"/>
    </row>
    <row r="796" spans="1:64" ht="13">
      <c r="A796" s="28" t="s">
        <v>411</v>
      </c>
      <c r="B796" s="62" t="str">
        <f>INDEX([1]Sheet2!$B:$B,MATCH(C796,[1]Sheet2!$A:$A,0))</f>
        <v>E05002443</v>
      </c>
      <c r="C796" s="28" t="s">
        <v>950</v>
      </c>
      <c r="D796" s="29"/>
      <c r="E796" s="55">
        <v>1</v>
      </c>
      <c r="F796" s="38"/>
      <c r="G796" s="31">
        <v>1</v>
      </c>
      <c r="H796" s="38"/>
      <c r="I796" s="32"/>
      <c r="J796" s="32"/>
      <c r="K796" s="32"/>
      <c r="L796" s="32"/>
      <c r="M796" s="10"/>
      <c r="N796" s="32"/>
      <c r="O796" s="32"/>
      <c r="P796" s="32"/>
      <c r="Q796" s="31">
        <v>1</v>
      </c>
      <c r="R796" s="32"/>
      <c r="S796" s="32"/>
      <c r="T796" s="32"/>
      <c r="U796" s="1"/>
      <c r="V796" s="28">
        <v>619</v>
      </c>
      <c r="W796" s="28">
        <v>844</v>
      </c>
      <c r="X796" s="28">
        <v>729</v>
      </c>
      <c r="Y796" s="33"/>
      <c r="Z796" s="28">
        <v>141</v>
      </c>
      <c r="AA796" s="28">
        <v>155</v>
      </c>
      <c r="AB796" s="34"/>
      <c r="AC796" s="1"/>
      <c r="AD796" s="35">
        <f t="shared" ref="AD796:AJ796" si="2119">(V796/SUM($V796:$AB796))*100</f>
        <v>24.879421221864952</v>
      </c>
      <c r="AE796" s="35">
        <f t="shared" si="2119"/>
        <v>33.922829581993568</v>
      </c>
      <c r="AF796" s="35">
        <f t="shared" si="2119"/>
        <v>29.30064308681672</v>
      </c>
      <c r="AG796" s="35">
        <f t="shared" si="2119"/>
        <v>0</v>
      </c>
      <c r="AH796" s="35">
        <f t="shared" si="2119"/>
        <v>5.667202572347267</v>
      </c>
      <c r="AI796" s="35">
        <f t="shared" si="2119"/>
        <v>6.229903536977492</v>
      </c>
      <c r="AJ796" s="35">
        <f t="shared" si="2119"/>
        <v>0</v>
      </c>
      <c r="AK796" s="1"/>
      <c r="AL796" s="43">
        <f t="shared" ref="AL796:AR796" si="2120">AD796-BE796</f>
        <v>13.958148190039157</v>
      </c>
      <c r="AM796" s="44">
        <f t="shared" si="2120"/>
        <v>10.271238292211322</v>
      </c>
      <c r="AN796" s="45">
        <f t="shared" si="2120"/>
        <v>-1.2856215697996944</v>
      </c>
      <c r="AO796" s="46">
        <f t="shared" si="2120"/>
        <v>-31.490787269681743</v>
      </c>
      <c r="AP796" s="47">
        <f t="shared" si="2120"/>
        <v>5.667202572347267</v>
      </c>
      <c r="AQ796" s="48">
        <f t="shared" si="2120"/>
        <v>6.229903536977492</v>
      </c>
      <c r="AR796" s="48">
        <f t="shared" si="2120"/>
        <v>-3.350083752093802</v>
      </c>
      <c r="AS796" s="1"/>
      <c r="AT796" s="1"/>
      <c r="AU796" s="1"/>
      <c r="AV796" s="1"/>
      <c r="AW796" s="36">
        <v>326</v>
      </c>
      <c r="AX796" s="36">
        <v>706</v>
      </c>
      <c r="AY796" s="36">
        <v>913</v>
      </c>
      <c r="AZ796" s="36">
        <v>940</v>
      </c>
      <c r="BA796" s="36">
        <v>0</v>
      </c>
      <c r="BB796" s="36">
        <v>0</v>
      </c>
      <c r="BC796" s="36">
        <v>100</v>
      </c>
      <c r="BD796" s="1"/>
      <c r="BE796" s="35">
        <f t="shared" ref="BE796:BK796" si="2121">(AW796/SUM($AW796:$BC796))*100</f>
        <v>10.921273031825795</v>
      </c>
      <c r="BF796" s="35">
        <f t="shared" si="2121"/>
        <v>23.651591289782246</v>
      </c>
      <c r="BG796" s="35">
        <f t="shared" si="2121"/>
        <v>30.586264656616414</v>
      </c>
      <c r="BH796" s="35">
        <f t="shared" si="2121"/>
        <v>31.490787269681743</v>
      </c>
      <c r="BI796" s="35">
        <f t="shared" si="2121"/>
        <v>0</v>
      </c>
      <c r="BJ796" s="35">
        <f t="shared" si="2121"/>
        <v>0</v>
      </c>
      <c r="BK796" s="35">
        <f t="shared" si="2121"/>
        <v>3.350083752093802</v>
      </c>
      <c r="BL796" s="1"/>
    </row>
    <row r="797" spans="1:64" ht="13">
      <c r="A797" s="28" t="s">
        <v>411</v>
      </c>
      <c r="B797" s="62" t="str">
        <f>INDEX([1]Sheet2!$B:$B,MATCH(C797,[1]Sheet2!$A:$A,0))</f>
        <v>E05002444</v>
      </c>
      <c r="C797" s="28" t="s">
        <v>951</v>
      </c>
      <c r="D797" s="29"/>
      <c r="E797" s="55">
        <v>1</v>
      </c>
      <c r="F797" s="31">
        <v>1</v>
      </c>
      <c r="G797" s="32"/>
      <c r="H797" s="38"/>
      <c r="I797" s="32"/>
      <c r="J797" s="32"/>
      <c r="K797" s="32"/>
      <c r="L797" s="32"/>
      <c r="M797" s="10"/>
      <c r="N797" s="32"/>
      <c r="O797" s="32"/>
      <c r="P797" s="32"/>
      <c r="Q797" s="31">
        <v>1</v>
      </c>
      <c r="R797" s="32"/>
      <c r="S797" s="32"/>
      <c r="T797" s="32"/>
      <c r="U797" s="1"/>
      <c r="V797" s="28">
        <v>1355</v>
      </c>
      <c r="W797" s="28">
        <v>824</v>
      </c>
      <c r="X797" s="28">
        <v>423</v>
      </c>
      <c r="Y797" s="28">
        <v>161</v>
      </c>
      <c r="Z797" s="28">
        <v>130</v>
      </c>
      <c r="AA797" s="34"/>
      <c r="AB797" s="34"/>
      <c r="AC797" s="1"/>
      <c r="AD797" s="35">
        <f t="shared" ref="AD797:AJ797" si="2122">(V797/SUM($V797:$AB797))*100</f>
        <v>46.837193225025928</v>
      </c>
      <c r="AE797" s="35">
        <f t="shared" si="2122"/>
        <v>28.482544071897685</v>
      </c>
      <c r="AF797" s="35">
        <f t="shared" si="2122"/>
        <v>14.62150017283097</v>
      </c>
      <c r="AG797" s="35">
        <f t="shared" si="2122"/>
        <v>5.5651572761838919</v>
      </c>
      <c r="AH797" s="35">
        <f t="shared" si="2122"/>
        <v>4.4936052540615279</v>
      </c>
      <c r="AI797" s="35">
        <f t="shared" si="2122"/>
        <v>0</v>
      </c>
      <c r="AJ797" s="35">
        <f t="shared" si="2122"/>
        <v>0</v>
      </c>
      <c r="AK797" s="1"/>
      <c r="AL797" s="43">
        <f t="shared" ref="AL797:AR797" si="2123">AD797-BE797</f>
        <v>16.65314414527133</v>
      </c>
      <c r="AM797" s="44">
        <f t="shared" si="2123"/>
        <v>7.5009489798731437</v>
      </c>
      <c r="AN797" s="45">
        <f t="shared" si="2123"/>
        <v>-1.0533464529359016</v>
      </c>
      <c r="AO797" s="46">
        <f t="shared" si="2123"/>
        <v>-25.99925990173022</v>
      </c>
      <c r="AP797" s="47">
        <f t="shared" si="2123"/>
        <v>4.4936052540615279</v>
      </c>
      <c r="AQ797" s="48">
        <f t="shared" si="2123"/>
        <v>0</v>
      </c>
      <c r="AR797" s="48">
        <f t="shared" si="2123"/>
        <v>-1.5950920245398774</v>
      </c>
      <c r="AS797" s="1"/>
      <c r="AT797" s="1"/>
      <c r="AU797" s="1"/>
      <c r="AV797" s="1"/>
      <c r="AW797" s="36">
        <v>984</v>
      </c>
      <c r="AX797" s="36">
        <v>684</v>
      </c>
      <c r="AY797" s="36">
        <v>511</v>
      </c>
      <c r="AZ797" s="36">
        <v>1029</v>
      </c>
      <c r="BA797" s="36">
        <v>0</v>
      </c>
      <c r="BB797" s="36">
        <v>0</v>
      </c>
      <c r="BC797" s="36">
        <v>52</v>
      </c>
      <c r="BD797" s="1"/>
      <c r="BE797" s="35">
        <f t="shared" ref="BE797:BK797" si="2124">(AW797/SUM($AW797:$BC797))*100</f>
        <v>30.184049079754597</v>
      </c>
      <c r="BF797" s="35">
        <f t="shared" si="2124"/>
        <v>20.981595092024541</v>
      </c>
      <c r="BG797" s="35">
        <f t="shared" si="2124"/>
        <v>15.674846625766872</v>
      </c>
      <c r="BH797" s="35">
        <f t="shared" si="2124"/>
        <v>31.564417177914113</v>
      </c>
      <c r="BI797" s="35">
        <f t="shared" si="2124"/>
        <v>0</v>
      </c>
      <c r="BJ797" s="35">
        <f t="shared" si="2124"/>
        <v>0</v>
      </c>
      <c r="BK797" s="35">
        <f t="shared" si="2124"/>
        <v>1.5950920245398774</v>
      </c>
      <c r="BL797" s="1"/>
    </row>
    <row r="798" spans="1:64" ht="13">
      <c r="A798" s="28" t="s">
        <v>411</v>
      </c>
      <c r="B798" s="62" t="str">
        <f>INDEX([1]Sheet2!$B:$B,MATCH(C798,[1]Sheet2!$A:$A,0))</f>
        <v>E05002445</v>
      </c>
      <c r="C798" s="28" t="s">
        <v>952</v>
      </c>
      <c r="D798" s="29"/>
      <c r="E798" s="55">
        <v>1</v>
      </c>
      <c r="F798" s="31">
        <v>1</v>
      </c>
      <c r="G798" s="32"/>
      <c r="H798" s="38"/>
      <c r="I798" s="32"/>
      <c r="J798" s="32"/>
      <c r="K798" s="32"/>
      <c r="L798" s="32"/>
      <c r="M798" s="10"/>
      <c r="N798" s="31">
        <v>1</v>
      </c>
      <c r="O798" s="32"/>
      <c r="P798" s="32"/>
      <c r="Q798" s="32"/>
      <c r="R798" s="32"/>
      <c r="S798" s="32"/>
      <c r="T798" s="32"/>
      <c r="U798" s="1"/>
      <c r="V798" s="28">
        <v>1614</v>
      </c>
      <c r="W798" s="28">
        <v>954</v>
      </c>
      <c r="X798" s="28">
        <v>213</v>
      </c>
      <c r="Y798" s="28">
        <v>173</v>
      </c>
      <c r="Z798" s="33"/>
      <c r="AA798" s="28">
        <v>110</v>
      </c>
      <c r="AB798" s="34"/>
      <c r="AC798" s="1"/>
      <c r="AD798" s="35">
        <f t="shared" ref="AD798:AJ798" si="2125">(V798/SUM($V798:$AB798))*100</f>
        <v>52.676240208877289</v>
      </c>
      <c r="AE798" s="35">
        <f t="shared" si="2125"/>
        <v>31.135770234986943</v>
      </c>
      <c r="AF798" s="35">
        <f t="shared" si="2125"/>
        <v>6.9516971279373365</v>
      </c>
      <c r="AG798" s="35">
        <f t="shared" si="2125"/>
        <v>5.64621409921671</v>
      </c>
      <c r="AH798" s="35">
        <f t="shared" si="2125"/>
        <v>0</v>
      </c>
      <c r="AI798" s="35">
        <f t="shared" si="2125"/>
        <v>3.5900783289817233</v>
      </c>
      <c r="AJ798" s="35">
        <f t="shared" si="2125"/>
        <v>0</v>
      </c>
      <c r="AK798" s="1"/>
      <c r="AL798" s="43">
        <f t="shared" ref="AL798:AR798" si="2126">AD798-BE798</f>
        <v>21.680522864123539</v>
      </c>
      <c r="AM798" s="44">
        <f t="shared" si="2126"/>
        <v>8.4644640251368379</v>
      </c>
      <c r="AN798" s="45">
        <f t="shared" si="2126"/>
        <v>-9.0547268549320421</v>
      </c>
      <c r="AO798" s="46">
        <f t="shared" si="2126"/>
        <v>-18.3098886845092</v>
      </c>
      <c r="AP798" s="47">
        <f t="shared" si="2126"/>
        <v>-4.4967880085653107</v>
      </c>
      <c r="AQ798" s="48">
        <f t="shared" si="2126"/>
        <v>3.5900783289817233</v>
      </c>
      <c r="AR798" s="48">
        <f t="shared" si="2126"/>
        <v>-1.873661670235546</v>
      </c>
      <c r="AS798" s="1"/>
      <c r="AT798" s="1"/>
      <c r="AU798" s="1"/>
      <c r="AV798" s="1"/>
      <c r="AW798" s="36">
        <v>1158</v>
      </c>
      <c r="AX798" s="36">
        <v>847</v>
      </c>
      <c r="AY798" s="36">
        <v>598</v>
      </c>
      <c r="AZ798" s="36">
        <v>895</v>
      </c>
      <c r="BA798" s="36">
        <v>168</v>
      </c>
      <c r="BB798" s="36">
        <v>0</v>
      </c>
      <c r="BC798" s="36">
        <v>70</v>
      </c>
      <c r="BD798" s="1"/>
      <c r="BE798" s="35">
        <f t="shared" ref="BE798:BK798" si="2127">(AW798/SUM($AW798:$BC798))*100</f>
        <v>30.99571734475375</v>
      </c>
      <c r="BF798" s="35">
        <f t="shared" si="2127"/>
        <v>22.671306209850105</v>
      </c>
      <c r="BG798" s="35">
        <f t="shared" si="2127"/>
        <v>16.006423982869379</v>
      </c>
      <c r="BH798" s="35">
        <f t="shared" si="2127"/>
        <v>23.95610278372591</v>
      </c>
      <c r="BI798" s="35">
        <f t="shared" si="2127"/>
        <v>4.4967880085653107</v>
      </c>
      <c r="BJ798" s="35">
        <f t="shared" si="2127"/>
        <v>0</v>
      </c>
      <c r="BK798" s="35">
        <f t="shared" si="2127"/>
        <v>1.873661670235546</v>
      </c>
      <c r="BL798" s="1"/>
    </row>
    <row r="799" spans="1:64" ht="13">
      <c r="A799" s="28" t="s">
        <v>411</v>
      </c>
      <c r="B799" s="62" t="str">
        <f>INDEX([1]Sheet2!$B:$B,MATCH(C799,[1]Sheet2!$A:$A,0))</f>
        <v>E05002446</v>
      </c>
      <c r="C799" s="28" t="s">
        <v>953</v>
      </c>
      <c r="D799" s="29"/>
      <c r="E799" s="55">
        <v>1</v>
      </c>
      <c r="F799" s="31">
        <v>1</v>
      </c>
      <c r="G799" s="32"/>
      <c r="H799" s="38"/>
      <c r="I799" s="32"/>
      <c r="J799" s="32"/>
      <c r="K799" s="32"/>
      <c r="L799" s="32"/>
      <c r="M799" s="10"/>
      <c r="N799" s="31">
        <v>1</v>
      </c>
      <c r="O799" s="32"/>
      <c r="P799" s="32"/>
      <c r="Q799" s="32"/>
      <c r="R799" s="32"/>
      <c r="S799" s="32"/>
      <c r="T799" s="32"/>
      <c r="U799" s="1"/>
      <c r="V799" s="28">
        <v>2588</v>
      </c>
      <c r="W799" s="28">
        <v>918</v>
      </c>
      <c r="X799" s="28">
        <v>340</v>
      </c>
      <c r="Y799" s="33"/>
      <c r="Z799" s="33"/>
      <c r="AA799" s="34"/>
      <c r="AB799" s="34"/>
      <c r="AC799" s="1"/>
      <c r="AD799" s="35">
        <f t="shared" ref="AD799:AJ799" si="2128">(V799/SUM($V799:$AB799))*100</f>
        <v>67.290691627665112</v>
      </c>
      <c r="AE799" s="35">
        <f t="shared" si="2128"/>
        <v>23.868954758190327</v>
      </c>
      <c r="AF799" s="35">
        <f t="shared" si="2128"/>
        <v>8.8403536141445649</v>
      </c>
      <c r="AG799" s="35">
        <f t="shared" si="2128"/>
        <v>0</v>
      </c>
      <c r="AH799" s="35">
        <f t="shared" si="2128"/>
        <v>0</v>
      </c>
      <c r="AI799" s="35">
        <f t="shared" si="2128"/>
        <v>0</v>
      </c>
      <c r="AJ799" s="35">
        <f t="shared" si="2128"/>
        <v>0</v>
      </c>
      <c r="AK799" s="1"/>
      <c r="AL799" s="43">
        <f t="shared" ref="AL799:AR799" si="2129">AD799-BE799</f>
        <v>14.293383088394251</v>
      </c>
      <c r="AM799" s="44">
        <f t="shared" si="2129"/>
        <v>7.573383434481002</v>
      </c>
      <c r="AN799" s="45">
        <f t="shared" si="2129"/>
        <v>1.5734096454633804</v>
      </c>
      <c r="AO799" s="46">
        <f t="shared" si="2129"/>
        <v>-22.06997797895767</v>
      </c>
      <c r="AP799" s="47">
        <f t="shared" si="2129"/>
        <v>0</v>
      </c>
      <c r="AQ799" s="48">
        <f t="shared" si="2129"/>
        <v>0</v>
      </c>
      <c r="AR799" s="48">
        <f t="shared" si="2129"/>
        <v>-1.370198189380964</v>
      </c>
      <c r="AS799" s="1"/>
      <c r="AT799" s="1"/>
      <c r="AU799" s="1"/>
      <c r="AV799" s="1"/>
      <c r="AW799" s="36">
        <v>2166</v>
      </c>
      <c r="AX799" s="36">
        <v>666</v>
      </c>
      <c r="AY799" s="36">
        <v>297</v>
      </c>
      <c r="AZ799" s="36">
        <v>902</v>
      </c>
      <c r="BA799" s="36">
        <v>0</v>
      </c>
      <c r="BB799" s="36">
        <v>0</v>
      </c>
      <c r="BC799" s="36">
        <v>56</v>
      </c>
      <c r="BD799" s="1"/>
      <c r="BE799" s="35">
        <f t="shared" ref="BE799:BK799" si="2130">(AW799/SUM($AW799:$BC799))*100</f>
        <v>52.997308539270861</v>
      </c>
      <c r="BF799" s="35">
        <f t="shared" si="2130"/>
        <v>16.295571323709325</v>
      </c>
      <c r="BG799" s="35">
        <f t="shared" si="2130"/>
        <v>7.2669439686811845</v>
      </c>
      <c r="BH799" s="35">
        <f t="shared" si="2130"/>
        <v>22.06997797895767</v>
      </c>
      <c r="BI799" s="35">
        <f t="shared" si="2130"/>
        <v>0</v>
      </c>
      <c r="BJ799" s="35">
        <f t="shared" si="2130"/>
        <v>0</v>
      </c>
      <c r="BK799" s="35">
        <f t="shared" si="2130"/>
        <v>1.370198189380964</v>
      </c>
      <c r="BL799" s="1"/>
    </row>
    <row r="800" spans="1:64" ht="13">
      <c r="A800" s="28" t="s">
        <v>411</v>
      </c>
      <c r="B800" s="62" t="str">
        <f>INDEX([1]Sheet2!$B:$B,MATCH(C800,[1]Sheet2!$A:$A,0))</f>
        <v>E05002447</v>
      </c>
      <c r="C800" s="28" t="s">
        <v>954</v>
      </c>
      <c r="D800" s="29"/>
      <c r="E800" s="55">
        <v>1</v>
      </c>
      <c r="F800" s="31">
        <v>1</v>
      </c>
      <c r="G800" s="32"/>
      <c r="H800" s="38"/>
      <c r="I800" s="32"/>
      <c r="J800" s="32"/>
      <c r="K800" s="32"/>
      <c r="L800" s="32"/>
      <c r="M800" s="10"/>
      <c r="N800" s="31">
        <v>1</v>
      </c>
      <c r="O800" s="32"/>
      <c r="P800" s="32"/>
      <c r="Q800" s="32"/>
      <c r="R800" s="32"/>
      <c r="S800" s="32"/>
      <c r="T800" s="32"/>
      <c r="U800" s="1"/>
      <c r="V800" s="28">
        <v>1763</v>
      </c>
      <c r="W800" s="28">
        <v>1144</v>
      </c>
      <c r="X800" s="28">
        <v>969</v>
      </c>
      <c r="Y800" s="33"/>
      <c r="Z800" s="28">
        <v>172</v>
      </c>
      <c r="AA800" s="34"/>
      <c r="AB800" s="34"/>
      <c r="AC800" s="1"/>
      <c r="AD800" s="35">
        <f t="shared" ref="AD800:AJ800" si="2131">(V800/SUM($V800:$AB800))*100</f>
        <v>43.552371541501977</v>
      </c>
      <c r="AE800" s="35">
        <f t="shared" si="2131"/>
        <v>28.260869565217391</v>
      </c>
      <c r="AF800" s="35">
        <f t="shared" si="2131"/>
        <v>23.937747035573125</v>
      </c>
      <c r="AG800" s="35">
        <f t="shared" si="2131"/>
        <v>0</v>
      </c>
      <c r="AH800" s="35">
        <f t="shared" si="2131"/>
        <v>4.2490118577075098</v>
      </c>
      <c r="AI800" s="35">
        <f t="shared" si="2131"/>
        <v>0</v>
      </c>
      <c r="AJ800" s="35">
        <f t="shared" si="2131"/>
        <v>0</v>
      </c>
      <c r="AK800" s="1"/>
      <c r="AL800" s="43">
        <f t="shared" ref="AL800:AR800" si="2132">AD800-BE800</f>
        <v>3.8291526793799875</v>
      </c>
      <c r="AM800" s="44">
        <f t="shared" si="2132"/>
        <v>18.727297038308116</v>
      </c>
      <c r="AN800" s="45">
        <f t="shared" si="2132"/>
        <v>-4.355435947512472</v>
      </c>
      <c r="AO800" s="46">
        <f t="shared" si="2132"/>
        <v>-14.710404920553563</v>
      </c>
      <c r="AP800" s="47">
        <f t="shared" si="2132"/>
        <v>-2.2860983421899785</v>
      </c>
      <c r="AQ800" s="48">
        <f t="shared" si="2132"/>
        <v>0</v>
      </c>
      <c r="AR800" s="48">
        <f t="shared" si="2132"/>
        <v>-1.2045105074320861</v>
      </c>
      <c r="AS800" s="1"/>
      <c r="AT800" s="1"/>
      <c r="AU800" s="1"/>
      <c r="AV800" s="1"/>
      <c r="AW800" s="36">
        <v>1550</v>
      </c>
      <c r="AX800" s="36">
        <v>372</v>
      </c>
      <c r="AY800" s="36">
        <v>1104</v>
      </c>
      <c r="AZ800" s="36">
        <v>574</v>
      </c>
      <c r="BA800" s="36">
        <v>255</v>
      </c>
      <c r="BB800" s="36">
        <v>0</v>
      </c>
      <c r="BC800" s="36">
        <v>47</v>
      </c>
      <c r="BD800" s="1"/>
      <c r="BE800" s="35">
        <f t="shared" ref="BE800:BK800" si="2133">(AW800/SUM($AW800:$BC800))*100</f>
        <v>39.723218862121989</v>
      </c>
      <c r="BF800" s="35">
        <f t="shared" si="2133"/>
        <v>9.5335725269092766</v>
      </c>
      <c r="BG800" s="35">
        <f t="shared" si="2133"/>
        <v>28.293182983085597</v>
      </c>
      <c r="BH800" s="35">
        <f t="shared" si="2133"/>
        <v>14.710404920553563</v>
      </c>
      <c r="BI800" s="35">
        <f t="shared" si="2133"/>
        <v>6.5351101998974883</v>
      </c>
      <c r="BJ800" s="35">
        <f t="shared" si="2133"/>
        <v>0</v>
      </c>
      <c r="BK800" s="35">
        <f t="shared" si="2133"/>
        <v>1.2045105074320861</v>
      </c>
      <c r="BL800" s="1"/>
    </row>
    <row r="801" spans="1:64" ht="13">
      <c r="A801" s="28" t="s">
        <v>411</v>
      </c>
      <c r="B801" s="62" t="str">
        <f>INDEX([1]Sheet2!$B:$B,MATCH(C801,[1]Sheet2!$A:$A,0))</f>
        <v>E05002448</v>
      </c>
      <c r="C801" s="28" t="s">
        <v>955</v>
      </c>
      <c r="D801" s="29"/>
      <c r="E801" s="55">
        <v>1</v>
      </c>
      <c r="F801" s="38"/>
      <c r="G801" s="31">
        <v>1</v>
      </c>
      <c r="H801" s="38"/>
      <c r="I801" s="32"/>
      <c r="J801" s="32"/>
      <c r="K801" s="32"/>
      <c r="L801" s="32"/>
      <c r="M801" s="10"/>
      <c r="N801" s="32"/>
      <c r="O801" s="32"/>
      <c r="P801" s="32"/>
      <c r="Q801" s="31">
        <v>1</v>
      </c>
      <c r="R801" s="32"/>
      <c r="S801" s="32"/>
      <c r="T801" s="32"/>
      <c r="U801" s="1"/>
      <c r="V801" s="28">
        <v>543</v>
      </c>
      <c r="W801" s="28">
        <v>1108</v>
      </c>
      <c r="X801" s="28">
        <v>1036</v>
      </c>
      <c r="Y801" s="28">
        <v>154</v>
      </c>
      <c r="Z801" s="28">
        <v>114</v>
      </c>
      <c r="AA801" s="34"/>
      <c r="AB801" s="34"/>
      <c r="AC801" s="1"/>
      <c r="AD801" s="35">
        <f t="shared" ref="AD801:AJ801" si="2134">(V801/SUM($V801:$AB801))*100</f>
        <v>18.3756345177665</v>
      </c>
      <c r="AE801" s="35">
        <f t="shared" si="2134"/>
        <v>37.495769881556683</v>
      </c>
      <c r="AF801" s="35">
        <f t="shared" si="2134"/>
        <v>35.059221658206432</v>
      </c>
      <c r="AG801" s="35">
        <f t="shared" si="2134"/>
        <v>5.21150592216582</v>
      </c>
      <c r="AH801" s="35">
        <f t="shared" si="2134"/>
        <v>3.857868020304569</v>
      </c>
      <c r="AI801" s="35">
        <f t="shared" si="2134"/>
        <v>0</v>
      </c>
      <c r="AJ801" s="35">
        <f t="shared" si="2134"/>
        <v>0</v>
      </c>
      <c r="AK801" s="1"/>
      <c r="AL801" s="43">
        <f t="shared" ref="AL801:AR801" si="2135">AD801-BE801</f>
        <v>1.161669775284647</v>
      </c>
      <c r="AM801" s="44">
        <f t="shared" si="2135"/>
        <v>11.432859407999821</v>
      </c>
      <c r="AN801" s="45">
        <f t="shared" si="2135"/>
        <v>35.059221658206432</v>
      </c>
      <c r="AO801" s="46">
        <f t="shared" si="2135"/>
        <v>-26.001767496430791</v>
      </c>
      <c r="AP801" s="47">
        <f t="shared" si="2135"/>
        <v>3.857868020304569</v>
      </c>
      <c r="AQ801" s="48">
        <f t="shared" si="2135"/>
        <v>-21.707569996543381</v>
      </c>
      <c r="AR801" s="48">
        <f t="shared" si="2135"/>
        <v>-3.8022813688212929</v>
      </c>
      <c r="AS801" s="1"/>
      <c r="AT801" s="1"/>
      <c r="AU801" s="1"/>
      <c r="AV801" s="1"/>
      <c r="AW801" s="36">
        <v>498</v>
      </c>
      <c r="AX801" s="36">
        <v>754</v>
      </c>
      <c r="AY801" s="36">
        <v>0</v>
      </c>
      <c r="AZ801" s="36">
        <v>903</v>
      </c>
      <c r="BA801" s="36">
        <v>0</v>
      </c>
      <c r="BB801" s="36">
        <v>628</v>
      </c>
      <c r="BC801" s="36">
        <v>110</v>
      </c>
      <c r="BD801" s="1"/>
      <c r="BE801" s="35">
        <f t="shared" ref="BE801:BK801" si="2136">(AW801/SUM($AW801:$BC801))*100</f>
        <v>17.213964742481853</v>
      </c>
      <c r="BF801" s="35">
        <f t="shared" si="2136"/>
        <v>26.062910473556862</v>
      </c>
      <c r="BG801" s="35">
        <f t="shared" si="2136"/>
        <v>0</v>
      </c>
      <c r="BH801" s="35">
        <f t="shared" si="2136"/>
        <v>31.213273418596611</v>
      </c>
      <c r="BI801" s="35">
        <f t="shared" si="2136"/>
        <v>0</v>
      </c>
      <c r="BJ801" s="35">
        <f t="shared" si="2136"/>
        <v>21.707569996543381</v>
      </c>
      <c r="BK801" s="35">
        <f t="shared" si="2136"/>
        <v>3.8022813688212929</v>
      </c>
      <c r="BL801" s="1"/>
    </row>
    <row r="802" spans="1:64" ht="13">
      <c r="A802" s="28" t="s">
        <v>411</v>
      </c>
      <c r="B802" s="62" t="str">
        <f>INDEX([1]Sheet2!$B:$B,MATCH(C802,[1]Sheet2!$A:$A,0))</f>
        <v>E05002449</v>
      </c>
      <c r="C802" s="28" t="s">
        <v>956</v>
      </c>
      <c r="D802" s="29"/>
      <c r="E802" s="55">
        <v>1</v>
      </c>
      <c r="F802" s="31">
        <v>1</v>
      </c>
      <c r="G802" s="32"/>
      <c r="H802" s="38"/>
      <c r="I802" s="32"/>
      <c r="J802" s="32"/>
      <c r="K802" s="32"/>
      <c r="L802" s="32"/>
      <c r="M802" s="10"/>
      <c r="N802" s="31">
        <v>1</v>
      </c>
      <c r="O802" s="32"/>
      <c r="P802" s="32"/>
      <c r="Q802" s="32"/>
      <c r="R802" s="32"/>
      <c r="S802" s="32"/>
      <c r="T802" s="32"/>
      <c r="U802" s="1"/>
      <c r="V802" s="28">
        <v>1739</v>
      </c>
      <c r="W802" s="28">
        <v>868</v>
      </c>
      <c r="X802" s="28">
        <v>224</v>
      </c>
      <c r="Y802" s="33"/>
      <c r="Z802" s="28">
        <v>199</v>
      </c>
      <c r="AA802" s="34"/>
      <c r="AB802" s="34"/>
      <c r="AC802" s="1"/>
      <c r="AD802" s="35">
        <f t="shared" ref="AD802:AJ802" si="2137">(V802/SUM($V802:$AB802))*100</f>
        <v>57.392739273927397</v>
      </c>
      <c r="AE802" s="35">
        <f t="shared" si="2137"/>
        <v>28.64686468646865</v>
      </c>
      <c r="AF802" s="35">
        <f t="shared" si="2137"/>
        <v>7.3927392739273925</v>
      </c>
      <c r="AG802" s="35">
        <f t="shared" si="2137"/>
        <v>0</v>
      </c>
      <c r="AH802" s="35">
        <f t="shared" si="2137"/>
        <v>6.5676567656765679</v>
      </c>
      <c r="AI802" s="35">
        <f t="shared" si="2137"/>
        <v>0</v>
      </c>
      <c r="AJ802" s="35">
        <f t="shared" si="2137"/>
        <v>0</v>
      </c>
      <c r="AK802" s="1"/>
      <c r="AL802" s="43">
        <f t="shared" ref="AL802:AR802" si="2138">AD802-BE802</f>
        <v>16.543456977276676</v>
      </c>
      <c r="AM802" s="44">
        <f t="shared" si="2138"/>
        <v>3.1983000931672123</v>
      </c>
      <c r="AN802" s="45">
        <f t="shared" si="2138"/>
        <v>1.0530263552671055</v>
      </c>
      <c r="AO802" s="46">
        <f t="shared" si="2138"/>
        <v>-25.448564593301437</v>
      </c>
      <c r="AP802" s="47">
        <f t="shared" si="2138"/>
        <v>6.5676567656765679</v>
      </c>
      <c r="AQ802" s="48">
        <f t="shared" si="2138"/>
        <v>0</v>
      </c>
      <c r="AR802" s="48">
        <f t="shared" si="2138"/>
        <v>-1.9138755980861244</v>
      </c>
      <c r="AS802" s="1"/>
      <c r="AT802" s="1"/>
      <c r="AU802" s="1"/>
      <c r="AV802" s="1"/>
      <c r="AW802" s="36">
        <v>1366</v>
      </c>
      <c r="AX802" s="36">
        <v>851</v>
      </c>
      <c r="AY802" s="36">
        <v>212</v>
      </c>
      <c r="AZ802" s="36">
        <v>851</v>
      </c>
      <c r="BA802" s="36">
        <v>0</v>
      </c>
      <c r="BB802" s="36">
        <v>0</v>
      </c>
      <c r="BC802" s="36">
        <v>64</v>
      </c>
      <c r="BD802" s="1"/>
      <c r="BE802" s="35">
        <f t="shared" ref="BE802:BK802" si="2139">(AW802/SUM($AW802:$BC802))*100</f>
        <v>40.849282296650721</v>
      </c>
      <c r="BF802" s="35">
        <f t="shared" si="2139"/>
        <v>25.448564593301437</v>
      </c>
      <c r="BG802" s="35">
        <f t="shared" si="2139"/>
        <v>6.339712918660287</v>
      </c>
      <c r="BH802" s="35">
        <f t="shared" si="2139"/>
        <v>25.448564593301437</v>
      </c>
      <c r="BI802" s="35">
        <f t="shared" si="2139"/>
        <v>0</v>
      </c>
      <c r="BJ802" s="35">
        <f t="shared" si="2139"/>
        <v>0</v>
      </c>
      <c r="BK802" s="35">
        <f t="shared" si="2139"/>
        <v>1.9138755980861244</v>
      </c>
      <c r="BL802" s="1"/>
    </row>
    <row r="803" spans="1:64" ht="13">
      <c r="A803" s="28" t="s">
        <v>411</v>
      </c>
      <c r="B803" s="62" t="str">
        <f>INDEX([1]Sheet2!$B:$B,MATCH(C803,[1]Sheet2!$A:$A,0))</f>
        <v>E05002218</v>
      </c>
      <c r="C803" s="28" t="s">
        <v>957</v>
      </c>
      <c r="D803" s="29"/>
      <c r="E803" s="55">
        <v>1</v>
      </c>
      <c r="F803" s="38"/>
      <c r="G803" s="32"/>
      <c r="H803" s="31">
        <v>1</v>
      </c>
      <c r="I803" s="32"/>
      <c r="J803" s="32"/>
      <c r="K803" s="32"/>
      <c r="L803" s="32"/>
      <c r="M803" s="10"/>
      <c r="N803" s="32"/>
      <c r="O803" s="32"/>
      <c r="P803" s="31">
        <v>1</v>
      </c>
      <c r="Q803" s="32"/>
      <c r="R803" s="32"/>
      <c r="S803" s="32"/>
      <c r="T803" s="32"/>
      <c r="U803" s="1"/>
      <c r="V803" s="28">
        <v>856</v>
      </c>
      <c r="W803" s="28">
        <v>1264</v>
      </c>
      <c r="X803" s="28">
        <v>1656</v>
      </c>
      <c r="Y803" s="33"/>
      <c r="Z803" s="28">
        <v>193</v>
      </c>
      <c r="AA803" s="34"/>
      <c r="AB803" s="34"/>
      <c r="AC803" s="1"/>
      <c r="AD803" s="35">
        <f t="shared" ref="AD803:AJ803" si="2140">(V803/SUM($V803:$AB803))*100</f>
        <v>21.567145376669185</v>
      </c>
      <c r="AE803" s="35">
        <f t="shared" si="2140"/>
        <v>31.846812799193753</v>
      </c>
      <c r="AF803" s="35">
        <f t="shared" si="2140"/>
        <v>41.723356009070294</v>
      </c>
      <c r="AG803" s="35">
        <f t="shared" si="2140"/>
        <v>0</v>
      </c>
      <c r="AH803" s="35">
        <f t="shared" si="2140"/>
        <v>4.8626858150667678</v>
      </c>
      <c r="AI803" s="35">
        <f t="shared" si="2140"/>
        <v>0</v>
      </c>
      <c r="AJ803" s="35">
        <f t="shared" si="2140"/>
        <v>0</v>
      </c>
      <c r="AK803" s="1"/>
      <c r="AL803" s="43">
        <f t="shared" ref="AL803:AR803" si="2141">AD803-BE803</f>
        <v>0.62343676739766352</v>
      </c>
      <c r="AM803" s="44">
        <f t="shared" si="2141"/>
        <v>10.599572181092206</v>
      </c>
      <c r="AN803" s="45">
        <f t="shared" si="2141"/>
        <v>11.480530402006277</v>
      </c>
      <c r="AO803" s="46">
        <f t="shared" si="2141"/>
        <v>-24.475717439293597</v>
      </c>
      <c r="AP803" s="47">
        <f t="shared" si="2141"/>
        <v>4.8626858150667678</v>
      </c>
      <c r="AQ803" s="48">
        <f t="shared" si="2141"/>
        <v>0</v>
      </c>
      <c r="AR803" s="48">
        <f t="shared" si="2141"/>
        <v>-3.0905077262693159</v>
      </c>
      <c r="AS803" s="1"/>
      <c r="AT803" s="1"/>
      <c r="AU803" s="1"/>
      <c r="AV803" s="1"/>
      <c r="AW803" s="36">
        <v>759</v>
      </c>
      <c r="AX803" s="36">
        <v>770</v>
      </c>
      <c r="AY803" s="36">
        <v>1096</v>
      </c>
      <c r="AZ803" s="36">
        <v>887</v>
      </c>
      <c r="BA803" s="36">
        <v>0</v>
      </c>
      <c r="BB803" s="36">
        <v>0</v>
      </c>
      <c r="BC803" s="36">
        <v>112</v>
      </c>
      <c r="BD803" s="1"/>
      <c r="BE803" s="35">
        <f t="shared" ref="BE803:BK803" si="2142">(AW803/SUM($AW803:$BC803))*100</f>
        <v>20.943708609271521</v>
      </c>
      <c r="BF803" s="35">
        <f t="shared" si="2142"/>
        <v>21.247240618101547</v>
      </c>
      <c r="BG803" s="35">
        <f t="shared" si="2142"/>
        <v>30.242825607064017</v>
      </c>
      <c r="BH803" s="35">
        <f t="shared" si="2142"/>
        <v>24.475717439293597</v>
      </c>
      <c r="BI803" s="35">
        <f t="shared" si="2142"/>
        <v>0</v>
      </c>
      <c r="BJ803" s="35">
        <f t="shared" si="2142"/>
        <v>0</v>
      </c>
      <c r="BK803" s="35">
        <f t="shared" si="2142"/>
        <v>3.0905077262693159</v>
      </c>
      <c r="BL803" s="1"/>
    </row>
    <row r="804" spans="1:64" ht="13">
      <c r="A804" s="28" t="s">
        <v>411</v>
      </c>
      <c r="B804" s="62" t="str">
        <f>INDEX([1]Sheet2!$B:$B,MATCH(C804,[1]Sheet2!$A:$A,0))</f>
        <v>E05002451</v>
      </c>
      <c r="C804" s="28" t="s">
        <v>958</v>
      </c>
      <c r="D804" s="29"/>
      <c r="E804" s="55">
        <v>1</v>
      </c>
      <c r="F804" s="38"/>
      <c r="G804" s="32"/>
      <c r="H804" s="31">
        <v>1</v>
      </c>
      <c r="I804" s="32"/>
      <c r="J804" s="32"/>
      <c r="K804" s="32"/>
      <c r="L804" s="32"/>
      <c r="M804" s="10"/>
      <c r="N804" s="32"/>
      <c r="O804" s="32"/>
      <c r="P804" s="32"/>
      <c r="Q804" s="31">
        <v>1</v>
      </c>
      <c r="R804" s="32"/>
      <c r="S804" s="32"/>
      <c r="T804" s="32"/>
      <c r="U804" s="1"/>
      <c r="V804" s="28">
        <v>625</v>
      </c>
      <c r="W804" s="28">
        <v>768</v>
      </c>
      <c r="X804" s="28">
        <v>1124</v>
      </c>
      <c r="Y804" s="28">
        <v>148</v>
      </c>
      <c r="Z804" s="28">
        <v>136</v>
      </c>
      <c r="AA804" s="34"/>
      <c r="AB804" s="34"/>
      <c r="AC804" s="1"/>
      <c r="AD804" s="35">
        <f t="shared" ref="AD804:AJ804" si="2143">(V804/SUM($V804:$AB804))*100</f>
        <v>22.313459478757586</v>
      </c>
      <c r="AE804" s="35">
        <f t="shared" si="2143"/>
        <v>27.418779007497324</v>
      </c>
      <c r="AF804" s="35">
        <f t="shared" si="2143"/>
        <v>40.128525526597642</v>
      </c>
      <c r="AG804" s="35">
        <f t="shared" si="2143"/>
        <v>5.2838272045697963</v>
      </c>
      <c r="AH804" s="35">
        <f t="shared" si="2143"/>
        <v>4.8554087825776504</v>
      </c>
      <c r="AI804" s="35">
        <f t="shared" si="2143"/>
        <v>0</v>
      </c>
      <c r="AJ804" s="35">
        <f t="shared" si="2143"/>
        <v>0</v>
      </c>
      <c r="AK804" s="1"/>
      <c r="AL804" s="43">
        <f t="shared" ref="AL804:AR804" si="2144">AD804-BE804</f>
        <v>8.5976665344779946</v>
      </c>
      <c r="AM804" s="44">
        <f t="shared" si="2144"/>
        <v>3.482082667240153</v>
      </c>
      <c r="AN804" s="45">
        <f t="shared" si="2144"/>
        <v>10.388993709914491</v>
      </c>
      <c r="AO804" s="46">
        <f t="shared" si="2144"/>
        <v>-25.906413481219854</v>
      </c>
      <c r="AP804" s="47">
        <f t="shared" si="2144"/>
        <v>4.8554087825776504</v>
      </c>
      <c r="AQ804" s="48">
        <f t="shared" si="2144"/>
        <v>0</v>
      </c>
      <c r="AR804" s="48">
        <f t="shared" si="2144"/>
        <v>-1.4177382129904386</v>
      </c>
      <c r="AS804" s="1"/>
      <c r="AT804" s="1"/>
      <c r="AU804" s="1"/>
      <c r="AV804" s="1"/>
      <c r="AW804" s="36">
        <v>416</v>
      </c>
      <c r="AX804" s="36">
        <v>726</v>
      </c>
      <c r="AY804" s="36">
        <v>902</v>
      </c>
      <c r="AZ804" s="36">
        <v>946</v>
      </c>
      <c r="BA804" s="36">
        <v>0</v>
      </c>
      <c r="BB804" s="36">
        <v>0</v>
      </c>
      <c r="BC804" s="36">
        <v>43</v>
      </c>
      <c r="BD804" s="1"/>
      <c r="BE804" s="35">
        <f t="shared" ref="BE804:BK804" si="2145">(AW804/SUM($AW804:$BC804))*100</f>
        <v>13.715792944279592</v>
      </c>
      <c r="BF804" s="35">
        <f t="shared" si="2145"/>
        <v>23.936696340257171</v>
      </c>
      <c r="BG804" s="35">
        <f t="shared" si="2145"/>
        <v>29.739531816683151</v>
      </c>
      <c r="BH804" s="35">
        <f t="shared" si="2145"/>
        <v>31.19024068578965</v>
      </c>
      <c r="BI804" s="35">
        <f t="shared" si="2145"/>
        <v>0</v>
      </c>
      <c r="BJ804" s="35">
        <f t="shared" si="2145"/>
        <v>0</v>
      </c>
      <c r="BK804" s="35">
        <f t="shared" si="2145"/>
        <v>1.4177382129904386</v>
      </c>
      <c r="BL804" s="1"/>
    </row>
    <row r="805" spans="1:64" ht="13">
      <c r="A805" s="28" t="s">
        <v>411</v>
      </c>
      <c r="B805" s="62" t="str">
        <f>INDEX([1]Sheet2!$B:$B,MATCH(C805,[1]Sheet2!$A:$A,0))</f>
        <v>E05002452</v>
      </c>
      <c r="C805" s="28" t="s">
        <v>959</v>
      </c>
      <c r="D805" s="29"/>
      <c r="E805" s="55">
        <v>1</v>
      </c>
      <c r="F805" s="31">
        <v>1</v>
      </c>
      <c r="G805" s="32"/>
      <c r="H805" s="38"/>
      <c r="I805" s="32"/>
      <c r="J805" s="32"/>
      <c r="K805" s="32"/>
      <c r="L805" s="32"/>
      <c r="M805" s="10"/>
      <c r="N805" s="32"/>
      <c r="O805" s="32"/>
      <c r="P805" s="32"/>
      <c r="Q805" s="31">
        <v>1</v>
      </c>
      <c r="R805" s="32"/>
      <c r="S805" s="32"/>
      <c r="T805" s="32"/>
      <c r="U805" s="1"/>
      <c r="V805" s="28">
        <v>1224</v>
      </c>
      <c r="W805" s="28">
        <v>1100</v>
      </c>
      <c r="X805" s="28">
        <v>165</v>
      </c>
      <c r="Y805" s="28">
        <v>191</v>
      </c>
      <c r="Z805" s="33"/>
      <c r="AA805" s="34"/>
      <c r="AB805" s="34"/>
      <c r="AC805" s="1"/>
      <c r="AD805" s="35">
        <f t="shared" ref="AD805:AJ805" si="2146">(V805/SUM($V805:$AB805))*100</f>
        <v>45.671641791044777</v>
      </c>
      <c r="AE805" s="35">
        <f t="shared" si="2146"/>
        <v>41.044776119402989</v>
      </c>
      <c r="AF805" s="35">
        <f t="shared" si="2146"/>
        <v>6.1567164179104479</v>
      </c>
      <c r="AG805" s="35">
        <f t="shared" si="2146"/>
        <v>7.1268656716417915</v>
      </c>
      <c r="AH805" s="35">
        <f t="shared" si="2146"/>
        <v>0</v>
      </c>
      <c r="AI805" s="35">
        <f t="shared" si="2146"/>
        <v>0</v>
      </c>
      <c r="AJ805" s="35">
        <f t="shared" si="2146"/>
        <v>0</v>
      </c>
      <c r="AK805" s="1"/>
      <c r="AL805" s="43">
        <f t="shared" ref="AL805:AR805" si="2147">AD805-BE805</f>
        <v>25.606091900294597</v>
      </c>
      <c r="AM805" s="44">
        <f t="shared" si="2147"/>
        <v>10.709743344457614</v>
      </c>
      <c r="AN805" s="45">
        <f t="shared" si="2147"/>
        <v>1.7503070952593189</v>
      </c>
      <c r="AO805" s="46">
        <f t="shared" si="2147"/>
        <v>-32.858567685969277</v>
      </c>
      <c r="AP805" s="47">
        <f t="shared" si="2147"/>
        <v>-4.6977421704297164</v>
      </c>
      <c r="AQ805" s="48">
        <f t="shared" si="2147"/>
        <v>0</v>
      </c>
      <c r="AR805" s="48">
        <f t="shared" si="2147"/>
        <v>-0.50983248361252731</v>
      </c>
      <c r="AS805" s="1"/>
      <c r="AT805" s="1"/>
      <c r="AU805" s="1"/>
      <c r="AV805" s="1"/>
      <c r="AW805" s="36">
        <v>551</v>
      </c>
      <c r="AX805" s="36">
        <v>833</v>
      </c>
      <c r="AY805" s="36">
        <v>121</v>
      </c>
      <c r="AZ805" s="36">
        <v>1098</v>
      </c>
      <c r="BA805" s="36">
        <v>129</v>
      </c>
      <c r="BB805" s="36">
        <v>0</v>
      </c>
      <c r="BC805" s="36">
        <v>14</v>
      </c>
      <c r="BD805" s="1"/>
      <c r="BE805" s="35">
        <f t="shared" ref="BE805:BK805" si="2148">(AW805/SUM($AW805:$BC805))*100</f>
        <v>20.06554989075018</v>
      </c>
      <c r="BF805" s="35">
        <f t="shared" si="2148"/>
        <v>30.335032774945375</v>
      </c>
      <c r="BG805" s="35">
        <f t="shared" si="2148"/>
        <v>4.4064093226511289</v>
      </c>
      <c r="BH805" s="35">
        <f t="shared" si="2148"/>
        <v>39.985433357611072</v>
      </c>
      <c r="BI805" s="35">
        <f t="shared" si="2148"/>
        <v>4.6977421704297164</v>
      </c>
      <c r="BJ805" s="35">
        <f t="shared" si="2148"/>
        <v>0</v>
      </c>
      <c r="BK805" s="35">
        <f t="shared" si="2148"/>
        <v>0.50983248361252731</v>
      </c>
      <c r="BL805" s="1"/>
    </row>
    <row r="806" spans="1:64" ht="13">
      <c r="A806" s="28" t="s">
        <v>411</v>
      </c>
      <c r="B806" s="62" t="str">
        <f>INDEX([1]Sheet2!$B:$B,MATCH(C806,[1]Sheet2!$A:$A,0))</f>
        <v>E05002453</v>
      </c>
      <c r="C806" s="28" t="s">
        <v>960</v>
      </c>
      <c r="D806" s="29"/>
      <c r="E806" s="55">
        <v>1</v>
      </c>
      <c r="F806" s="38"/>
      <c r="G806" s="31">
        <v>1</v>
      </c>
      <c r="H806" s="38"/>
      <c r="I806" s="32"/>
      <c r="J806" s="32"/>
      <c r="K806" s="32"/>
      <c r="L806" s="32"/>
      <c r="M806" s="10"/>
      <c r="N806" s="31">
        <v>1</v>
      </c>
      <c r="O806" s="32"/>
      <c r="P806" s="32"/>
      <c r="Q806" s="32"/>
      <c r="R806" s="32"/>
      <c r="S806" s="32"/>
      <c r="T806" s="32"/>
      <c r="U806" s="1"/>
      <c r="V806" s="28">
        <v>1165</v>
      </c>
      <c r="W806" s="28">
        <v>1270</v>
      </c>
      <c r="X806" s="28">
        <v>867</v>
      </c>
      <c r="Y806" s="33"/>
      <c r="Z806" s="28">
        <v>187</v>
      </c>
      <c r="AA806" s="34"/>
      <c r="AB806" s="34"/>
      <c r="AC806" s="1"/>
      <c r="AD806" s="35">
        <f t="shared" ref="AD806:AJ806" si="2149">(V806/SUM($V806:$AB806))*100</f>
        <v>33.390656348523933</v>
      </c>
      <c r="AE806" s="35">
        <f t="shared" si="2149"/>
        <v>36.400114646030381</v>
      </c>
      <c r="AF806" s="35">
        <f t="shared" si="2149"/>
        <v>24.849527085124677</v>
      </c>
      <c r="AG806" s="35">
        <f t="shared" si="2149"/>
        <v>0</v>
      </c>
      <c r="AH806" s="35">
        <f t="shared" si="2149"/>
        <v>5.359701920321009</v>
      </c>
      <c r="AI806" s="35">
        <f t="shared" si="2149"/>
        <v>0</v>
      </c>
      <c r="AJ806" s="35">
        <f t="shared" si="2149"/>
        <v>0</v>
      </c>
      <c r="AK806" s="1"/>
      <c r="AL806" s="43">
        <f t="shared" ref="AL806:AR806" si="2150">AD806-BE806</f>
        <v>-2.8768397634511871</v>
      </c>
      <c r="AM806" s="44">
        <f t="shared" si="2150"/>
        <v>24.518310602484505</v>
      </c>
      <c r="AN806" s="45">
        <f t="shared" si="2150"/>
        <v>-1.3713127282501318</v>
      </c>
      <c r="AO806" s="46">
        <f t="shared" si="2150"/>
        <v>-12.28615863141524</v>
      </c>
      <c r="AP806" s="47">
        <f t="shared" si="2150"/>
        <v>-6.6776231185592403</v>
      </c>
      <c r="AQ806" s="48">
        <f t="shared" si="2150"/>
        <v>0</v>
      </c>
      <c r="AR806" s="48">
        <f t="shared" si="2150"/>
        <v>-1.3063763608087091</v>
      </c>
      <c r="AS806" s="1"/>
      <c r="AT806" s="1"/>
      <c r="AU806" s="1"/>
      <c r="AV806" s="1"/>
      <c r="AW806" s="36">
        <v>1166</v>
      </c>
      <c r="AX806" s="36">
        <v>382</v>
      </c>
      <c r="AY806" s="36">
        <v>843</v>
      </c>
      <c r="AZ806" s="36">
        <v>395</v>
      </c>
      <c r="BA806" s="36">
        <v>387</v>
      </c>
      <c r="BB806" s="36">
        <v>0</v>
      </c>
      <c r="BC806" s="36">
        <v>42</v>
      </c>
      <c r="BD806" s="1"/>
      <c r="BE806" s="35">
        <f t="shared" ref="BE806:BK806" si="2151">(AW806/SUM($AW806:$BC806))*100</f>
        <v>36.26749611197512</v>
      </c>
      <c r="BF806" s="35">
        <f t="shared" si="2151"/>
        <v>11.881804043545879</v>
      </c>
      <c r="BG806" s="35">
        <f t="shared" si="2151"/>
        <v>26.220839813374809</v>
      </c>
      <c r="BH806" s="35">
        <f t="shared" si="2151"/>
        <v>12.28615863141524</v>
      </c>
      <c r="BI806" s="35">
        <f t="shared" si="2151"/>
        <v>12.037325038880249</v>
      </c>
      <c r="BJ806" s="35">
        <f t="shared" si="2151"/>
        <v>0</v>
      </c>
      <c r="BK806" s="35">
        <f t="shared" si="2151"/>
        <v>1.3063763608087091</v>
      </c>
      <c r="BL806" s="1"/>
    </row>
    <row r="807" spans="1:64" ht="13">
      <c r="A807" s="28" t="s">
        <v>411</v>
      </c>
      <c r="B807" s="62" t="str">
        <f>INDEX([1]Sheet2!$B:$B,MATCH(C807,[1]Sheet2!$A:$A,0))</f>
        <v>E05002454</v>
      </c>
      <c r="C807" s="28" t="s">
        <v>961</v>
      </c>
      <c r="D807" s="29"/>
      <c r="E807" s="55">
        <v>1</v>
      </c>
      <c r="F807" s="38"/>
      <c r="G807" s="32"/>
      <c r="H807" s="31">
        <v>1</v>
      </c>
      <c r="I807" s="32"/>
      <c r="J807" s="32"/>
      <c r="K807" s="32"/>
      <c r="L807" s="32"/>
      <c r="M807" s="10"/>
      <c r="N807" s="32"/>
      <c r="O807" s="32"/>
      <c r="P807" s="31">
        <v>1</v>
      </c>
      <c r="Q807" s="32"/>
      <c r="R807" s="32"/>
      <c r="S807" s="32"/>
      <c r="T807" s="32"/>
      <c r="U807" s="1"/>
      <c r="V807" s="28">
        <v>1055</v>
      </c>
      <c r="W807" s="28">
        <v>1049</v>
      </c>
      <c r="X807" s="28">
        <v>1195</v>
      </c>
      <c r="Y807" s="33"/>
      <c r="Z807" s="28">
        <v>154</v>
      </c>
      <c r="AA807" s="34"/>
      <c r="AB807" s="34"/>
      <c r="AC807" s="1"/>
      <c r="AD807" s="35">
        <f t="shared" ref="AD807:AJ807" si="2152">(V807/SUM($V807:$AB807))*100</f>
        <v>30.553142195192585</v>
      </c>
      <c r="AE807" s="35">
        <f t="shared" si="2152"/>
        <v>30.379380249058791</v>
      </c>
      <c r="AF807" s="35">
        <f t="shared" si="2152"/>
        <v>34.607587604981177</v>
      </c>
      <c r="AG807" s="35">
        <f t="shared" si="2152"/>
        <v>0</v>
      </c>
      <c r="AH807" s="35">
        <f t="shared" si="2152"/>
        <v>4.4598899507674483</v>
      </c>
      <c r="AI807" s="35">
        <f t="shared" si="2152"/>
        <v>0</v>
      </c>
      <c r="AJ807" s="35">
        <f t="shared" si="2152"/>
        <v>0</v>
      </c>
      <c r="AK807" s="1"/>
      <c r="AL807" s="43">
        <f t="shared" ref="AL807:AR807" si="2153">AD807-BE807</f>
        <v>-0.49536201625092247</v>
      </c>
      <c r="AM807" s="44">
        <f t="shared" si="2153"/>
        <v>15.450539122134597</v>
      </c>
      <c r="AN807" s="45">
        <f t="shared" si="2153"/>
        <v>-1.2042044368428151</v>
      </c>
      <c r="AO807" s="46">
        <f t="shared" si="2153"/>
        <v>-16.26488527446994</v>
      </c>
      <c r="AP807" s="47">
        <f t="shared" si="2153"/>
        <v>4.4598899507674483</v>
      </c>
      <c r="AQ807" s="48">
        <f t="shared" si="2153"/>
        <v>0</v>
      </c>
      <c r="AR807" s="48">
        <f t="shared" si="2153"/>
        <v>-1.9459773453383677</v>
      </c>
      <c r="AS807" s="1"/>
      <c r="AT807" s="1"/>
      <c r="AU807" s="1"/>
      <c r="AV807" s="1"/>
      <c r="AW807" s="36">
        <v>1069</v>
      </c>
      <c r="AX807" s="36">
        <v>514</v>
      </c>
      <c r="AY807" s="36">
        <v>1233</v>
      </c>
      <c r="AZ807" s="36">
        <v>560</v>
      </c>
      <c r="BA807" s="36">
        <v>0</v>
      </c>
      <c r="BB807" s="36">
        <v>0</v>
      </c>
      <c r="BC807" s="36">
        <v>67</v>
      </c>
      <c r="BD807" s="1"/>
      <c r="BE807" s="35">
        <f t="shared" ref="BE807:BK807" si="2154">(AW807/SUM($AW807:$BC807))*100</f>
        <v>31.048504211443507</v>
      </c>
      <c r="BF807" s="35">
        <f t="shared" si="2154"/>
        <v>14.928841126924194</v>
      </c>
      <c r="BG807" s="35">
        <f t="shared" si="2154"/>
        <v>35.811792041823992</v>
      </c>
      <c r="BH807" s="35">
        <f t="shared" si="2154"/>
        <v>16.26488527446994</v>
      </c>
      <c r="BI807" s="35">
        <f t="shared" si="2154"/>
        <v>0</v>
      </c>
      <c r="BJ807" s="35">
        <f t="shared" si="2154"/>
        <v>0</v>
      </c>
      <c r="BK807" s="35">
        <f t="shared" si="2154"/>
        <v>1.9459773453383677</v>
      </c>
      <c r="BL807" s="1"/>
    </row>
    <row r="808" spans="1:64" ht="13">
      <c r="A808" s="28" t="s">
        <v>238</v>
      </c>
      <c r="B808" s="62" t="str">
        <f>INDEX([1]Sheet2!$B:$B,MATCH(C808,[1]Sheet2!$A:$A,0))</f>
        <v>E05005271</v>
      </c>
      <c r="C808" s="28" t="s">
        <v>962</v>
      </c>
      <c r="D808" s="29"/>
      <c r="E808" s="55">
        <v>1</v>
      </c>
      <c r="F808" s="32"/>
      <c r="G808" s="31">
        <v>1</v>
      </c>
      <c r="H808" s="32"/>
      <c r="I808" s="32"/>
      <c r="J808" s="32"/>
      <c r="K808" s="32"/>
      <c r="L808" s="32"/>
      <c r="M808" s="10"/>
      <c r="N808" s="32"/>
      <c r="O808" s="31">
        <v>1</v>
      </c>
      <c r="P808" s="32"/>
      <c r="Q808" s="32"/>
      <c r="R808" s="32"/>
      <c r="S808" s="32"/>
      <c r="T808" s="32"/>
      <c r="U808" s="1"/>
      <c r="V808" s="28">
        <v>272</v>
      </c>
      <c r="W808" s="28">
        <v>804</v>
      </c>
      <c r="X808" s="34"/>
      <c r="Y808" s="28">
        <v>152</v>
      </c>
      <c r="Z808" s="34"/>
      <c r="AA808" s="34"/>
      <c r="AB808" s="34">
        <v>0</v>
      </c>
      <c r="AC808" s="1"/>
      <c r="AD808" s="35">
        <f t="shared" ref="AD808:AJ808" si="2155">(V808/SUM($V808:$AB808))*100</f>
        <v>22.149837133550488</v>
      </c>
      <c r="AE808" s="35">
        <f t="shared" si="2155"/>
        <v>65.472312703583057</v>
      </c>
      <c r="AF808" s="35">
        <f t="shared" si="2155"/>
        <v>0</v>
      </c>
      <c r="AG808" s="35">
        <f t="shared" si="2155"/>
        <v>12.37785016286645</v>
      </c>
      <c r="AH808" s="35">
        <f t="shared" si="2155"/>
        <v>0</v>
      </c>
      <c r="AI808" s="35">
        <f t="shared" si="2155"/>
        <v>0</v>
      </c>
      <c r="AJ808" s="35">
        <f t="shared" si="2155"/>
        <v>0</v>
      </c>
      <c r="AK808" s="1"/>
      <c r="AL808" s="35">
        <f t="shared" ref="AL808:AR808" si="2156">AD808-BE808</f>
        <v>10.09175632546968</v>
      </c>
      <c r="AM808" s="35">
        <f t="shared" si="2156"/>
        <v>10.548070279340635</v>
      </c>
      <c r="AN808" s="35">
        <f t="shared" si="2156"/>
        <v>0</v>
      </c>
      <c r="AO808" s="35">
        <f t="shared" si="2156"/>
        <v>-20.639826604810317</v>
      </c>
      <c r="AP808" s="35">
        <f t="shared" si="2156"/>
        <v>0</v>
      </c>
      <c r="AQ808" s="35">
        <f t="shared" si="2156"/>
        <v>0</v>
      </c>
      <c r="AR808" s="35">
        <f t="shared" si="2156"/>
        <v>0</v>
      </c>
      <c r="AS808" s="1"/>
      <c r="AT808" s="1"/>
      <c r="AU808" s="1"/>
      <c r="AV808" s="1"/>
      <c r="AW808" s="36">
        <v>191</v>
      </c>
      <c r="AX808" s="36">
        <v>870</v>
      </c>
      <c r="AY808" s="36">
        <v>0</v>
      </c>
      <c r="AZ808" s="36">
        <v>523</v>
      </c>
      <c r="BA808" s="36">
        <v>0</v>
      </c>
      <c r="BB808" s="36">
        <v>0</v>
      </c>
      <c r="BC808" s="1">
        <v>0</v>
      </c>
      <c r="BD808" s="1"/>
      <c r="BE808" s="35">
        <f t="shared" ref="BE808:BK808" si="2157">(AW808/SUM($AW808:$BC808))*100</f>
        <v>12.058080808080808</v>
      </c>
      <c r="BF808" s="35">
        <f t="shared" si="2157"/>
        <v>54.924242424242422</v>
      </c>
      <c r="BG808" s="35">
        <f t="shared" si="2157"/>
        <v>0</v>
      </c>
      <c r="BH808" s="35">
        <f t="shared" si="2157"/>
        <v>33.017676767676768</v>
      </c>
      <c r="BI808" s="35">
        <f t="shared" si="2157"/>
        <v>0</v>
      </c>
      <c r="BJ808" s="35">
        <f t="shared" si="2157"/>
        <v>0</v>
      </c>
      <c r="BK808" s="35">
        <f t="shared" si="2157"/>
        <v>0</v>
      </c>
      <c r="BL808" s="1"/>
    </row>
    <row r="809" spans="1:64" ht="13">
      <c r="A809" s="28" t="s">
        <v>238</v>
      </c>
      <c r="B809" s="62" t="str">
        <f>INDEX([1]Sheet2!$B:$B,MATCH(C809,[1]Sheet2!$A:$A,0))</f>
        <v>E05005272</v>
      </c>
      <c r="C809" s="28" t="s">
        <v>963</v>
      </c>
      <c r="D809" s="29"/>
      <c r="E809" s="55">
        <v>1</v>
      </c>
      <c r="F809" s="32"/>
      <c r="G809" s="32"/>
      <c r="H809" s="31">
        <v>1</v>
      </c>
      <c r="I809" s="32"/>
      <c r="J809" s="32"/>
      <c r="K809" s="32"/>
      <c r="L809" s="32"/>
      <c r="M809" s="10"/>
      <c r="N809" s="32"/>
      <c r="O809" s="32"/>
      <c r="P809" s="31">
        <v>1</v>
      </c>
      <c r="Q809" s="32"/>
      <c r="R809" s="32"/>
      <c r="S809" s="32"/>
      <c r="T809" s="32"/>
      <c r="U809" s="1"/>
      <c r="V809" s="28">
        <v>353</v>
      </c>
      <c r="W809" s="28">
        <v>333</v>
      </c>
      <c r="X809" s="28">
        <v>966</v>
      </c>
      <c r="Y809" s="34"/>
      <c r="Z809" s="34"/>
      <c r="AA809" s="34"/>
      <c r="AB809" s="34">
        <v>0</v>
      </c>
      <c r="AC809" s="1"/>
      <c r="AD809" s="35">
        <f t="shared" ref="AD809:AJ809" si="2158">(V809/SUM($V809:$AB809))*100</f>
        <v>21.368038740920099</v>
      </c>
      <c r="AE809" s="35">
        <f t="shared" si="2158"/>
        <v>20.157384987893462</v>
      </c>
      <c r="AF809" s="35">
        <f t="shared" si="2158"/>
        <v>58.474576271186443</v>
      </c>
      <c r="AG809" s="35">
        <f t="shared" si="2158"/>
        <v>0</v>
      </c>
      <c r="AH809" s="35">
        <f t="shared" si="2158"/>
        <v>0</v>
      </c>
      <c r="AI809" s="35">
        <f t="shared" si="2158"/>
        <v>0</v>
      </c>
      <c r="AJ809" s="35">
        <f t="shared" si="2158"/>
        <v>0</v>
      </c>
      <c r="AK809" s="1"/>
      <c r="AL809" s="35">
        <f t="shared" ref="AL809:AR809" si="2159">AD809-BE809</f>
        <v>-8.4501430772617177</v>
      </c>
      <c r="AM809" s="35">
        <f t="shared" si="2159"/>
        <v>-5.9032210727126007</v>
      </c>
      <c r="AN809" s="35">
        <f t="shared" si="2159"/>
        <v>14.353364149974318</v>
      </c>
      <c r="AO809" s="35">
        <f t="shared" si="2159"/>
        <v>0</v>
      </c>
      <c r="AP809" s="35">
        <f t="shared" si="2159"/>
        <v>0</v>
      </c>
      <c r="AQ809" s="35">
        <f t="shared" si="2159"/>
        <v>0</v>
      </c>
      <c r="AR809" s="35">
        <f t="shared" si="2159"/>
        <v>0</v>
      </c>
      <c r="AS809" s="1"/>
      <c r="AT809" s="1"/>
      <c r="AU809" s="1"/>
      <c r="AV809" s="1"/>
      <c r="AW809" s="36">
        <v>492</v>
      </c>
      <c r="AX809" s="36">
        <v>430</v>
      </c>
      <c r="AY809" s="36">
        <v>728</v>
      </c>
      <c r="AZ809" s="36">
        <v>0</v>
      </c>
      <c r="BA809" s="36">
        <v>0</v>
      </c>
      <c r="BB809" s="36">
        <v>0</v>
      </c>
      <c r="BC809" s="1">
        <v>0</v>
      </c>
      <c r="BD809" s="1"/>
      <c r="BE809" s="35">
        <f t="shared" ref="BE809:BK809" si="2160">(AW809/SUM($AW809:$BC809))*100</f>
        <v>29.818181818181817</v>
      </c>
      <c r="BF809" s="35">
        <f t="shared" si="2160"/>
        <v>26.060606060606062</v>
      </c>
      <c r="BG809" s="35">
        <f t="shared" si="2160"/>
        <v>44.121212121212125</v>
      </c>
      <c r="BH809" s="35">
        <f t="shared" si="2160"/>
        <v>0</v>
      </c>
      <c r="BI809" s="35">
        <f t="shared" si="2160"/>
        <v>0</v>
      </c>
      <c r="BJ809" s="35">
        <f t="shared" si="2160"/>
        <v>0</v>
      </c>
      <c r="BK809" s="35">
        <f t="shared" si="2160"/>
        <v>0</v>
      </c>
      <c r="BL809" s="1"/>
    </row>
    <row r="810" spans="1:64" ht="13">
      <c r="A810" s="28" t="s">
        <v>238</v>
      </c>
      <c r="B810" s="62" t="str">
        <f>INDEX([1]Sheet2!$B:$B,MATCH(C810,[1]Sheet2!$A:$A,0))</f>
        <v>E05000538</v>
      </c>
      <c r="C810" s="28" t="s">
        <v>964</v>
      </c>
      <c r="D810" s="29"/>
      <c r="E810" s="55">
        <v>1</v>
      </c>
      <c r="F810" s="32"/>
      <c r="G810" s="31">
        <v>1</v>
      </c>
      <c r="H810" s="32"/>
      <c r="I810" s="32"/>
      <c r="J810" s="32"/>
      <c r="K810" s="32"/>
      <c r="L810" s="32"/>
      <c r="M810" s="10"/>
      <c r="N810" s="31">
        <v>1</v>
      </c>
      <c r="O810" s="32"/>
      <c r="P810" s="32"/>
      <c r="Q810" s="32"/>
      <c r="R810" s="32"/>
      <c r="S810" s="32"/>
      <c r="T810" s="32"/>
      <c r="U810" s="1"/>
      <c r="V810" s="28">
        <v>500</v>
      </c>
      <c r="W810" s="28">
        <v>734</v>
      </c>
      <c r="X810" s="28">
        <v>72</v>
      </c>
      <c r="Y810" s="34"/>
      <c r="Z810" s="34"/>
      <c r="AA810" s="34"/>
      <c r="AB810" s="34">
        <v>0</v>
      </c>
      <c r="AC810" s="1"/>
      <c r="AD810" s="35">
        <f t="shared" ref="AD810:AJ810" si="2161">(V810/SUM($V810:$AB810))*100</f>
        <v>38.284839203675347</v>
      </c>
      <c r="AE810" s="35">
        <f t="shared" si="2161"/>
        <v>56.202143950995406</v>
      </c>
      <c r="AF810" s="35">
        <f t="shared" si="2161"/>
        <v>5.5130168453292496</v>
      </c>
      <c r="AG810" s="35">
        <f t="shared" si="2161"/>
        <v>0</v>
      </c>
      <c r="AH810" s="35">
        <f t="shared" si="2161"/>
        <v>0</v>
      </c>
      <c r="AI810" s="35">
        <f t="shared" si="2161"/>
        <v>0</v>
      </c>
      <c r="AJ810" s="35">
        <f t="shared" si="2161"/>
        <v>0</v>
      </c>
      <c r="AK810" s="1"/>
      <c r="AL810" s="35">
        <f t="shared" ref="AL810:AR810" si="2162">AD810-BE810</f>
        <v>-4.8866327234870255</v>
      </c>
      <c r="AM810" s="35">
        <f t="shared" si="2162"/>
        <v>17.6588966065341</v>
      </c>
      <c r="AN810" s="35">
        <f t="shared" si="2162"/>
        <v>-2.1501091030774271</v>
      </c>
      <c r="AO810" s="35">
        <f t="shared" si="2162"/>
        <v>-10.62215477996965</v>
      </c>
      <c r="AP810" s="35">
        <f t="shared" si="2162"/>
        <v>0</v>
      </c>
      <c r="AQ810" s="35">
        <f t="shared" si="2162"/>
        <v>0</v>
      </c>
      <c r="AR810" s="35">
        <f t="shared" si="2162"/>
        <v>0</v>
      </c>
      <c r="AS810" s="1"/>
      <c r="AT810" s="1"/>
      <c r="AU810" s="1"/>
      <c r="AV810" s="1"/>
      <c r="AW810" s="36">
        <v>569</v>
      </c>
      <c r="AX810" s="36">
        <v>508</v>
      </c>
      <c r="AY810" s="36">
        <v>101</v>
      </c>
      <c r="AZ810" s="36">
        <v>140</v>
      </c>
      <c r="BA810" s="36">
        <v>0</v>
      </c>
      <c r="BB810" s="36">
        <v>0</v>
      </c>
      <c r="BC810" s="1">
        <v>0</v>
      </c>
      <c r="BD810" s="1"/>
      <c r="BE810" s="35">
        <f t="shared" ref="BE810:BK810" si="2163">(AW810/SUM($AW810:$BC810))*100</f>
        <v>43.171471927162372</v>
      </c>
      <c r="BF810" s="35">
        <f t="shared" si="2163"/>
        <v>38.543247344461307</v>
      </c>
      <c r="BG810" s="35">
        <f t="shared" si="2163"/>
        <v>7.6631259484066767</v>
      </c>
      <c r="BH810" s="35">
        <f t="shared" si="2163"/>
        <v>10.62215477996965</v>
      </c>
      <c r="BI810" s="35">
        <f t="shared" si="2163"/>
        <v>0</v>
      </c>
      <c r="BJ810" s="35">
        <f t="shared" si="2163"/>
        <v>0</v>
      </c>
      <c r="BK810" s="35">
        <f t="shared" si="2163"/>
        <v>0</v>
      </c>
      <c r="BL810" s="1"/>
    </row>
    <row r="811" spans="1:64" ht="13">
      <c r="A811" s="28" t="s">
        <v>238</v>
      </c>
      <c r="B811" s="62" t="str">
        <f>INDEX([1]Sheet2!$B:$B,MATCH(C811,[1]Sheet2!$A:$A,0))</f>
        <v>E05005275</v>
      </c>
      <c r="C811" s="28" t="s">
        <v>965</v>
      </c>
      <c r="D811" s="29"/>
      <c r="E811" s="55">
        <v>1</v>
      </c>
      <c r="F811" s="32"/>
      <c r="G811" s="31">
        <v>1</v>
      </c>
      <c r="H811" s="32"/>
      <c r="I811" s="32"/>
      <c r="J811" s="32"/>
      <c r="K811" s="32"/>
      <c r="L811" s="32"/>
      <c r="M811" s="10"/>
      <c r="N811" s="32"/>
      <c r="O811" s="31">
        <v>1</v>
      </c>
      <c r="P811" s="32"/>
      <c r="Q811" s="32"/>
      <c r="R811" s="32"/>
      <c r="S811" s="32"/>
      <c r="T811" s="32"/>
      <c r="U811" s="1"/>
      <c r="V811" s="28">
        <v>152</v>
      </c>
      <c r="W811" s="28">
        <v>734</v>
      </c>
      <c r="X811" s="28">
        <v>65</v>
      </c>
      <c r="Y811" s="34"/>
      <c r="Z811" s="34"/>
      <c r="AA811" s="34"/>
      <c r="AB811" s="34">
        <v>26</v>
      </c>
      <c r="AC811" s="1"/>
      <c r="AD811" s="35">
        <f t="shared" ref="AD811:AJ811" si="2164">(V811/SUM($V811:$AB811))*100</f>
        <v>15.55783009211873</v>
      </c>
      <c r="AE811" s="35">
        <f t="shared" si="2164"/>
        <v>75.127942681678604</v>
      </c>
      <c r="AF811" s="35">
        <f t="shared" si="2164"/>
        <v>6.6530194472876154</v>
      </c>
      <c r="AG811" s="35">
        <f t="shared" si="2164"/>
        <v>0</v>
      </c>
      <c r="AH811" s="35">
        <f t="shared" si="2164"/>
        <v>0</v>
      </c>
      <c r="AI811" s="35">
        <f t="shared" si="2164"/>
        <v>0</v>
      </c>
      <c r="AJ811" s="35">
        <f t="shared" si="2164"/>
        <v>2.6612077789150463</v>
      </c>
      <c r="AK811" s="1"/>
      <c r="AL811" s="35">
        <f t="shared" ref="AL811:AR811" si="2165">AD811-BE811</f>
        <v>-4.0918271813009195</v>
      </c>
      <c r="AM811" s="35">
        <f t="shared" si="2165"/>
        <v>-5.2224000449017467</v>
      </c>
      <c r="AN811" s="35">
        <f t="shared" si="2165"/>
        <v>6.6530194472876154</v>
      </c>
      <c r="AO811" s="35">
        <f t="shared" si="2165"/>
        <v>0</v>
      </c>
      <c r="AP811" s="35">
        <f t="shared" si="2165"/>
        <v>0</v>
      </c>
      <c r="AQ811" s="35">
        <f t="shared" si="2165"/>
        <v>0</v>
      </c>
      <c r="AR811" s="35">
        <f t="shared" si="2165"/>
        <v>2.6612077789150463</v>
      </c>
      <c r="AS811" s="1"/>
      <c r="AT811" s="1"/>
      <c r="AU811" s="1"/>
      <c r="AV811" s="1"/>
      <c r="AW811" s="36">
        <v>258</v>
      </c>
      <c r="AX811" s="36">
        <v>1055</v>
      </c>
      <c r="AY811" s="36">
        <v>0</v>
      </c>
      <c r="AZ811" s="36">
        <v>0</v>
      </c>
      <c r="BA811" s="36">
        <v>0</v>
      </c>
      <c r="BB811" s="36">
        <v>0</v>
      </c>
      <c r="BC811" s="1">
        <v>0</v>
      </c>
      <c r="BD811" s="1"/>
      <c r="BE811" s="35">
        <f t="shared" ref="BE811:BK811" si="2166">(AW811/SUM($AW811:$BC811))*100</f>
        <v>19.649657273419649</v>
      </c>
      <c r="BF811" s="35">
        <f t="shared" si="2166"/>
        <v>80.350342726580351</v>
      </c>
      <c r="BG811" s="35">
        <f t="shared" si="2166"/>
        <v>0</v>
      </c>
      <c r="BH811" s="35">
        <f t="shared" si="2166"/>
        <v>0</v>
      </c>
      <c r="BI811" s="35">
        <f t="shared" si="2166"/>
        <v>0</v>
      </c>
      <c r="BJ811" s="35">
        <f t="shared" si="2166"/>
        <v>0</v>
      </c>
      <c r="BK811" s="35">
        <f t="shared" si="2166"/>
        <v>0</v>
      </c>
      <c r="BL811" s="1"/>
    </row>
    <row r="812" spans="1:64" ht="13">
      <c r="A812" s="28" t="s">
        <v>238</v>
      </c>
      <c r="B812" s="62" t="str">
        <f>INDEX([1]Sheet2!$B:$B,MATCH(C812,[1]Sheet2!$A:$A,0))</f>
        <v>E05005276</v>
      </c>
      <c r="C812" s="28" t="s">
        <v>966</v>
      </c>
      <c r="D812" s="29"/>
      <c r="E812" s="55">
        <v>1</v>
      </c>
      <c r="F812" s="32"/>
      <c r="G812" s="31">
        <v>1</v>
      </c>
      <c r="H812" s="32"/>
      <c r="I812" s="32"/>
      <c r="J812" s="32"/>
      <c r="K812" s="32"/>
      <c r="L812" s="32"/>
      <c r="M812" s="10"/>
      <c r="N812" s="31">
        <v>1</v>
      </c>
      <c r="O812" s="32"/>
      <c r="P812" s="32"/>
      <c r="Q812" s="32"/>
      <c r="R812" s="32"/>
      <c r="S812" s="32"/>
      <c r="T812" s="32"/>
      <c r="U812" s="1"/>
      <c r="V812" s="28">
        <v>744</v>
      </c>
      <c r="W812" s="28">
        <v>881</v>
      </c>
      <c r="X812" s="28">
        <v>122</v>
      </c>
      <c r="Y812" s="34"/>
      <c r="Z812" s="34"/>
      <c r="AA812" s="34"/>
      <c r="AB812" s="34">
        <v>0</v>
      </c>
      <c r="AC812" s="1"/>
      <c r="AD812" s="35">
        <f t="shared" ref="AD812:AJ812" si="2167">(V812/SUM($V812:$AB812))*100</f>
        <v>42.587292501431023</v>
      </c>
      <c r="AE812" s="35">
        <f t="shared" si="2167"/>
        <v>50.429307384087011</v>
      </c>
      <c r="AF812" s="35">
        <f t="shared" si="2167"/>
        <v>6.9834001144819693</v>
      </c>
      <c r="AG812" s="35">
        <f t="shared" si="2167"/>
        <v>0</v>
      </c>
      <c r="AH812" s="35">
        <f t="shared" si="2167"/>
        <v>0</v>
      </c>
      <c r="AI812" s="35">
        <f t="shared" si="2167"/>
        <v>0</v>
      </c>
      <c r="AJ812" s="35">
        <f t="shared" si="2167"/>
        <v>0</v>
      </c>
      <c r="AK812" s="1"/>
      <c r="AL812" s="35">
        <f t="shared" ref="AL812:AR812" si="2168">AD812-BE812</f>
        <v>4.8129178204713483</v>
      </c>
      <c r="AM812" s="35">
        <f t="shared" si="2168"/>
        <v>22.813176705169194</v>
      </c>
      <c r="AN812" s="35">
        <f t="shared" si="2168"/>
        <v>0.75573293735078018</v>
      </c>
      <c r="AO812" s="35">
        <f t="shared" si="2168"/>
        <v>-21.796835119959162</v>
      </c>
      <c r="AP812" s="35">
        <f t="shared" si="2168"/>
        <v>-6.5849923430321589</v>
      </c>
      <c r="AQ812" s="35">
        <f t="shared" si="2168"/>
        <v>0</v>
      </c>
      <c r="AR812" s="35">
        <f t="shared" si="2168"/>
        <v>0</v>
      </c>
      <c r="AS812" s="1"/>
      <c r="AT812" s="1"/>
      <c r="AU812" s="1"/>
      <c r="AV812" s="1"/>
      <c r="AW812" s="36">
        <v>740</v>
      </c>
      <c r="AX812" s="36">
        <v>541</v>
      </c>
      <c r="AY812" s="36">
        <v>122</v>
      </c>
      <c r="AZ812" s="36">
        <v>427</v>
      </c>
      <c r="BA812" s="36">
        <v>129</v>
      </c>
      <c r="BB812" s="36">
        <v>0</v>
      </c>
      <c r="BC812" s="1">
        <v>0</v>
      </c>
      <c r="BD812" s="1"/>
      <c r="BE812" s="35">
        <f t="shared" ref="BE812:BK812" si="2169">(AW812/SUM($AW812:$BC812))*100</f>
        <v>37.774374680959674</v>
      </c>
      <c r="BF812" s="35">
        <f t="shared" si="2169"/>
        <v>27.616130678917816</v>
      </c>
      <c r="BG812" s="35">
        <f t="shared" si="2169"/>
        <v>6.2276671771311891</v>
      </c>
      <c r="BH812" s="35">
        <f t="shared" si="2169"/>
        <v>21.796835119959162</v>
      </c>
      <c r="BI812" s="35">
        <f t="shared" si="2169"/>
        <v>6.5849923430321589</v>
      </c>
      <c r="BJ812" s="35">
        <f t="shared" si="2169"/>
        <v>0</v>
      </c>
      <c r="BK812" s="35">
        <f t="shared" si="2169"/>
        <v>0</v>
      </c>
      <c r="BL812" s="1"/>
    </row>
    <row r="813" spans="1:64" ht="13">
      <c r="A813" s="28" t="s">
        <v>238</v>
      </c>
      <c r="B813" s="62" t="str">
        <f>INDEX([1]Sheet2!$B:$B,MATCH(C813,[1]Sheet2!$A:$A,0))</f>
        <v>E05005277</v>
      </c>
      <c r="C813" s="28" t="s">
        <v>967</v>
      </c>
      <c r="D813" s="29"/>
      <c r="E813" s="55">
        <v>2</v>
      </c>
      <c r="F813" s="31">
        <v>2</v>
      </c>
      <c r="G813" s="32"/>
      <c r="H813" s="32"/>
      <c r="I813" s="32"/>
      <c r="J813" s="32"/>
      <c r="K813" s="32"/>
      <c r="L813" s="32"/>
      <c r="M813" s="10"/>
      <c r="N813" s="31">
        <v>2</v>
      </c>
      <c r="O813" s="32"/>
      <c r="P813" s="32"/>
      <c r="Q813" s="32"/>
      <c r="R813" s="32"/>
      <c r="S813" s="32"/>
      <c r="T813" s="32"/>
      <c r="U813" s="1"/>
      <c r="V813" s="28">
        <v>1072</v>
      </c>
      <c r="W813" s="28">
        <v>534</v>
      </c>
      <c r="X813" s="28">
        <v>682</v>
      </c>
      <c r="Y813" s="34"/>
      <c r="Z813" s="34"/>
      <c r="AA813" s="34"/>
      <c r="AB813" s="34">
        <v>0</v>
      </c>
      <c r="AC813" s="1"/>
      <c r="AD813" s="35">
        <f t="shared" ref="AD813:AJ813" si="2170">(V813/SUM($V813:$AB813))*100</f>
        <v>46.853146853146853</v>
      </c>
      <c r="AE813" s="35">
        <f t="shared" si="2170"/>
        <v>23.33916083916084</v>
      </c>
      <c r="AF813" s="35">
        <f t="shared" si="2170"/>
        <v>29.807692307692307</v>
      </c>
      <c r="AG813" s="35">
        <f t="shared" si="2170"/>
        <v>0</v>
      </c>
      <c r="AH813" s="35">
        <f t="shared" si="2170"/>
        <v>0</v>
      </c>
      <c r="AI813" s="35">
        <f t="shared" si="2170"/>
        <v>0</v>
      </c>
      <c r="AJ813" s="35">
        <f t="shared" si="2170"/>
        <v>0</v>
      </c>
      <c r="AK813" s="1"/>
      <c r="AL813" s="35">
        <f t="shared" ref="AL813:AR813" si="2171">AD813-BE813</f>
        <v>-8.1312071924499278</v>
      </c>
      <c r="AM813" s="35">
        <f t="shared" si="2171"/>
        <v>2.2394737582489057</v>
      </c>
      <c r="AN813" s="35">
        <f t="shared" si="2171"/>
        <v>21.358876929954263</v>
      </c>
      <c r="AO813" s="35">
        <f t="shared" si="2171"/>
        <v>-15.467143495753241</v>
      </c>
      <c r="AP813" s="35">
        <f t="shared" si="2171"/>
        <v>0</v>
      </c>
      <c r="AQ813" s="35">
        <f t="shared" si="2171"/>
        <v>0</v>
      </c>
      <c r="AR813" s="35">
        <f t="shared" si="2171"/>
        <v>0</v>
      </c>
      <c r="AS813" s="1"/>
      <c r="AT813" s="1"/>
      <c r="AU813" s="1"/>
      <c r="AV813" s="1"/>
      <c r="AW813" s="36">
        <v>1230</v>
      </c>
      <c r="AX813" s="36">
        <v>472</v>
      </c>
      <c r="AY813" s="36">
        <v>189</v>
      </c>
      <c r="AZ813" s="36">
        <v>346</v>
      </c>
      <c r="BA813" s="36">
        <v>0</v>
      </c>
      <c r="BB813" s="36">
        <v>0</v>
      </c>
      <c r="BC813" s="1">
        <v>0</v>
      </c>
      <c r="BD813" s="1"/>
      <c r="BE813" s="35">
        <f t="shared" ref="BE813:BK813" si="2172">(AW813/SUM($AW813:$BC813))*100</f>
        <v>54.984354045596781</v>
      </c>
      <c r="BF813" s="35">
        <f t="shared" si="2172"/>
        <v>21.099687080911934</v>
      </c>
      <c r="BG813" s="35">
        <f t="shared" si="2172"/>
        <v>8.4488153777380415</v>
      </c>
      <c r="BH813" s="35">
        <f t="shared" si="2172"/>
        <v>15.467143495753241</v>
      </c>
      <c r="BI813" s="35">
        <f t="shared" si="2172"/>
        <v>0</v>
      </c>
      <c r="BJ813" s="35">
        <f t="shared" si="2172"/>
        <v>0</v>
      </c>
      <c r="BK813" s="35">
        <f t="shared" si="2172"/>
        <v>0</v>
      </c>
      <c r="BL813" s="1"/>
    </row>
    <row r="814" spans="1:64" ht="13">
      <c r="A814" s="28" t="s">
        <v>238</v>
      </c>
      <c r="B814" s="62" t="str">
        <f>INDEX([1]Sheet2!$B:$B,MATCH(C814,[1]Sheet2!$A:$A,0))</f>
        <v>E05005278</v>
      </c>
      <c r="C814" s="28" t="s">
        <v>968</v>
      </c>
      <c r="D814" s="29"/>
      <c r="E814" s="55">
        <v>1</v>
      </c>
      <c r="F814" s="32"/>
      <c r="G814" s="32"/>
      <c r="H814" s="31">
        <v>1</v>
      </c>
      <c r="I814" s="32"/>
      <c r="J814" s="32"/>
      <c r="K814" s="32"/>
      <c r="L814" s="32"/>
      <c r="M814" s="10"/>
      <c r="N814" s="32"/>
      <c r="O814" s="32"/>
      <c r="P814" s="31">
        <v>1</v>
      </c>
      <c r="Q814" s="32"/>
      <c r="R814" s="32"/>
      <c r="S814" s="32"/>
      <c r="T814" s="32"/>
      <c r="U814" s="1"/>
      <c r="V814" s="28">
        <v>265</v>
      </c>
      <c r="W814" s="28">
        <v>375</v>
      </c>
      <c r="X814" s="28">
        <v>763</v>
      </c>
      <c r="Y814" s="28">
        <v>74</v>
      </c>
      <c r="Z814" s="34"/>
      <c r="AA814" s="34"/>
      <c r="AB814" s="34">
        <v>0</v>
      </c>
      <c r="AC814" s="1"/>
      <c r="AD814" s="35">
        <f t="shared" ref="AD814:AJ814" si="2173">(V814/SUM($V814:$AB814))*100</f>
        <v>17.941773865944484</v>
      </c>
      <c r="AE814" s="35">
        <f t="shared" si="2173"/>
        <v>25.389302640487475</v>
      </c>
      <c r="AF814" s="35">
        <f t="shared" si="2173"/>
        <v>51.658767772511851</v>
      </c>
      <c r="AG814" s="35">
        <f t="shared" si="2173"/>
        <v>5.0101557210561944</v>
      </c>
      <c r="AH814" s="35">
        <f t="shared" si="2173"/>
        <v>0</v>
      </c>
      <c r="AI814" s="35">
        <f t="shared" si="2173"/>
        <v>0</v>
      </c>
      <c r="AJ814" s="35">
        <f t="shared" si="2173"/>
        <v>0</v>
      </c>
      <c r="AK814" s="1"/>
      <c r="AL814" s="35">
        <f t="shared" ref="AL814:AR814" si="2174">AD814-BE814</f>
        <v>6.226292694396367</v>
      </c>
      <c r="AM814" s="35">
        <f t="shared" si="2174"/>
        <v>-0.29061367750415457</v>
      </c>
      <c r="AN814" s="35">
        <f t="shared" si="2174"/>
        <v>17.139939320629004</v>
      </c>
      <c r="AO814" s="35">
        <f t="shared" si="2174"/>
        <v>-23.075618337521213</v>
      </c>
      <c r="AP814" s="35">
        <f t="shared" si="2174"/>
        <v>0</v>
      </c>
      <c r="AQ814" s="35">
        <f t="shared" si="2174"/>
        <v>0</v>
      </c>
      <c r="AR814" s="35">
        <f t="shared" si="2174"/>
        <v>0</v>
      </c>
      <c r="AS814" s="1"/>
      <c r="AT814" s="1"/>
      <c r="AU814" s="1"/>
      <c r="AV814" s="1"/>
      <c r="AW814" s="36">
        <v>224</v>
      </c>
      <c r="AX814" s="36">
        <v>491</v>
      </c>
      <c r="AY814" s="36">
        <v>660</v>
      </c>
      <c r="AZ814" s="36">
        <v>537</v>
      </c>
      <c r="BA814" s="36">
        <v>0</v>
      </c>
      <c r="BB814" s="36">
        <v>0</v>
      </c>
      <c r="BC814" s="1">
        <v>0</v>
      </c>
      <c r="BD814" s="1"/>
      <c r="BE814" s="35">
        <f t="shared" ref="BE814:BK814" si="2175">(AW814/SUM($AW814:$BC814))*100</f>
        <v>11.715481171548117</v>
      </c>
      <c r="BF814" s="35">
        <f t="shared" si="2175"/>
        <v>25.67991631799163</v>
      </c>
      <c r="BG814" s="35">
        <f t="shared" si="2175"/>
        <v>34.518828451882847</v>
      </c>
      <c r="BH814" s="35">
        <f t="shared" si="2175"/>
        <v>28.085774058577407</v>
      </c>
      <c r="BI814" s="35">
        <f t="shared" si="2175"/>
        <v>0</v>
      </c>
      <c r="BJ814" s="35">
        <f t="shared" si="2175"/>
        <v>0</v>
      </c>
      <c r="BK814" s="35">
        <f t="shared" si="2175"/>
        <v>0</v>
      </c>
      <c r="BL814" s="1"/>
    </row>
    <row r="815" spans="1:64" ht="13">
      <c r="A815" s="28" t="s">
        <v>238</v>
      </c>
      <c r="B815" s="62" t="str">
        <f>INDEX([1]Sheet2!$B:$B,MATCH(C815,[1]Sheet2!$A:$A,0))</f>
        <v>E05005279</v>
      </c>
      <c r="C815" s="28" t="s">
        <v>969</v>
      </c>
      <c r="D815" s="29"/>
      <c r="E815" s="55">
        <v>1</v>
      </c>
      <c r="F815" s="32"/>
      <c r="G815" s="31">
        <v>1</v>
      </c>
      <c r="H815" s="32"/>
      <c r="I815" s="32"/>
      <c r="J815" s="32"/>
      <c r="K815" s="32"/>
      <c r="L815" s="32"/>
      <c r="M815" s="10"/>
      <c r="N815" s="32"/>
      <c r="O815" s="31">
        <v>1</v>
      </c>
      <c r="P815" s="32"/>
      <c r="Q815" s="32"/>
      <c r="R815" s="32"/>
      <c r="S815" s="32"/>
      <c r="T815" s="32"/>
      <c r="U815" s="1"/>
      <c r="V815" s="28">
        <v>463</v>
      </c>
      <c r="W815" s="28">
        <v>769</v>
      </c>
      <c r="X815" s="28">
        <v>197</v>
      </c>
      <c r="Y815" s="28">
        <v>78</v>
      </c>
      <c r="Z815" s="34"/>
      <c r="AA815" s="34"/>
      <c r="AB815" s="34">
        <v>0</v>
      </c>
      <c r="AC815" s="1"/>
      <c r="AD815" s="35">
        <f t="shared" ref="AD815:AJ815" si="2176">(V815/SUM($V815:$AB815))*100</f>
        <v>30.723291307232913</v>
      </c>
      <c r="AE815" s="35">
        <f t="shared" si="2176"/>
        <v>51.028533510285335</v>
      </c>
      <c r="AF815" s="35">
        <f t="shared" si="2176"/>
        <v>13.072329130723293</v>
      </c>
      <c r="AG815" s="35">
        <f t="shared" si="2176"/>
        <v>5.1758460517584606</v>
      </c>
      <c r="AH815" s="35">
        <f t="shared" si="2176"/>
        <v>0</v>
      </c>
      <c r="AI815" s="35">
        <f t="shared" si="2176"/>
        <v>0</v>
      </c>
      <c r="AJ815" s="35">
        <f t="shared" si="2176"/>
        <v>0</v>
      </c>
      <c r="AK815" s="1"/>
      <c r="AL815" s="35">
        <f t="shared" ref="AL815:AR815" si="2177">AD815-BE815</f>
        <v>9.8404390152125387</v>
      </c>
      <c r="AM815" s="35">
        <f t="shared" si="2177"/>
        <v>-8.3376238185205551</v>
      </c>
      <c r="AN815" s="35">
        <f t="shared" si="2177"/>
        <v>-6.6786612484504495</v>
      </c>
      <c r="AO815" s="35">
        <f t="shared" si="2177"/>
        <v>5.1758460517584606</v>
      </c>
      <c r="AP815" s="35">
        <f t="shared" si="2177"/>
        <v>0</v>
      </c>
      <c r="AQ815" s="35">
        <f t="shared" si="2177"/>
        <v>0</v>
      </c>
      <c r="AR815" s="35">
        <f t="shared" si="2177"/>
        <v>0</v>
      </c>
      <c r="AS815" s="1"/>
      <c r="AT815" s="1"/>
      <c r="AU815" s="1"/>
      <c r="AV815" s="1"/>
      <c r="AW815" s="36">
        <v>369</v>
      </c>
      <c r="AX815" s="36">
        <v>1049</v>
      </c>
      <c r="AY815" s="36">
        <v>349</v>
      </c>
      <c r="AZ815" s="36">
        <v>0</v>
      </c>
      <c r="BA815" s="36">
        <v>0</v>
      </c>
      <c r="BB815" s="36">
        <v>0</v>
      </c>
      <c r="BC815" s="1">
        <v>0</v>
      </c>
      <c r="BD815" s="1"/>
      <c r="BE815" s="35">
        <f t="shared" ref="BE815:BK815" si="2178">(AW815/SUM($AW815:$BC815))*100</f>
        <v>20.882852292020374</v>
      </c>
      <c r="BF815" s="35">
        <f t="shared" si="2178"/>
        <v>59.36615732880589</v>
      </c>
      <c r="BG815" s="35">
        <f t="shared" si="2178"/>
        <v>19.750990379173743</v>
      </c>
      <c r="BH815" s="35">
        <f t="shared" si="2178"/>
        <v>0</v>
      </c>
      <c r="BI815" s="35">
        <f t="shared" si="2178"/>
        <v>0</v>
      </c>
      <c r="BJ815" s="35">
        <f t="shared" si="2178"/>
        <v>0</v>
      </c>
      <c r="BK815" s="35">
        <f t="shared" si="2178"/>
        <v>0</v>
      </c>
      <c r="BL815" s="1"/>
    </row>
    <row r="816" spans="1:64" ht="13">
      <c r="A816" s="28" t="s">
        <v>238</v>
      </c>
      <c r="B816" s="62" t="str">
        <f>INDEX([1]Sheet2!$B:$B,MATCH(C816,[1]Sheet2!$A:$A,0))</f>
        <v>E05005280</v>
      </c>
      <c r="C816" s="28" t="s">
        <v>970</v>
      </c>
      <c r="D816" s="29"/>
      <c r="E816" s="55">
        <v>1</v>
      </c>
      <c r="F816" s="31">
        <v>1</v>
      </c>
      <c r="G816" s="32"/>
      <c r="H816" s="32"/>
      <c r="I816" s="32"/>
      <c r="J816" s="32"/>
      <c r="K816" s="32"/>
      <c r="L816" s="32"/>
      <c r="M816" s="10"/>
      <c r="N816" s="31">
        <v>1</v>
      </c>
      <c r="O816" s="32"/>
      <c r="P816" s="32"/>
      <c r="Q816" s="32"/>
      <c r="R816" s="32"/>
      <c r="S816" s="32"/>
      <c r="T816" s="32"/>
      <c r="U816" s="1"/>
      <c r="V816" s="28">
        <v>775</v>
      </c>
      <c r="W816" s="28">
        <v>347</v>
      </c>
      <c r="X816" s="28">
        <v>462</v>
      </c>
      <c r="Y816" s="34"/>
      <c r="Z816" s="34"/>
      <c r="AA816" s="34"/>
      <c r="AB816" s="34">
        <v>0</v>
      </c>
      <c r="AC816" s="1"/>
      <c r="AD816" s="35">
        <f t="shared" ref="AD816:AJ816" si="2179">(V816/SUM($V816:$AB816))*100</f>
        <v>48.926767676767675</v>
      </c>
      <c r="AE816" s="35">
        <f t="shared" si="2179"/>
        <v>21.906565656565657</v>
      </c>
      <c r="AF816" s="35">
        <f t="shared" si="2179"/>
        <v>29.166666666666668</v>
      </c>
      <c r="AG816" s="35">
        <f t="shared" si="2179"/>
        <v>0</v>
      </c>
      <c r="AH816" s="35">
        <f t="shared" si="2179"/>
        <v>0</v>
      </c>
      <c r="AI816" s="35">
        <f t="shared" si="2179"/>
        <v>0</v>
      </c>
      <c r="AJ816" s="35">
        <f t="shared" si="2179"/>
        <v>0</v>
      </c>
      <c r="AK816" s="1"/>
      <c r="AL816" s="35">
        <f t="shared" ref="AL816:AR816" si="2180">AD816-BE816</f>
        <v>11.788777898232752</v>
      </c>
      <c r="AM816" s="35">
        <f t="shared" si="2180"/>
        <v>3.8486440211312463</v>
      </c>
      <c r="AN816" s="35">
        <f t="shared" si="2180"/>
        <v>6.6794434980124926</v>
      </c>
      <c r="AO816" s="35">
        <f t="shared" si="2180"/>
        <v>-22.316865417376491</v>
      </c>
      <c r="AP816" s="35">
        <f t="shared" si="2180"/>
        <v>0</v>
      </c>
      <c r="AQ816" s="35">
        <f t="shared" si="2180"/>
        <v>0</v>
      </c>
      <c r="AR816" s="35">
        <f t="shared" si="2180"/>
        <v>0</v>
      </c>
      <c r="AS816" s="1"/>
      <c r="AT816" s="1"/>
      <c r="AU816" s="1"/>
      <c r="AV816" s="1"/>
      <c r="AW816" s="36">
        <v>654</v>
      </c>
      <c r="AX816" s="36">
        <v>318</v>
      </c>
      <c r="AY816" s="36">
        <v>396</v>
      </c>
      <c r="AZ816" s="36">
        <v>393</v>
      </c>
      <c r="BA816" s="36">
        <v>0</v>
      </c>
      <c r="BB816" s="36">
        <v>0</v>
      </c>
      <c r="BC816" s="1">
        <v>0</v>
      </c>
      <c r="BD816" s="1"/>
      <c r="BE816" s="35">
        <f t="shared" ref="BE816:BK816" si="2181">(AW816/SUM($AW816:$BC816))*100</f>
        <v>37.137989778534923</v>
      </c>
      <c r="BF816" s="35">
        <f t="shared" si="2181"/>
        <v>18.057921635434411</v>
      </c>
      <c r="BG816" s="35">
        <f t="shared" si="2181"/>
        <v>22.487223168654175</v>
      </c>
      <c r="BH816" s="35">
        <f t="shared" si="2181"/>
        <v>22.316865417376491</v>
      </c>
      <c r="BI816" s="35">
        <f t="shared" si="2181"/>
        <v>0</v>
      </c>
      <c r="BJ816" s="35">
        <f t="shared" si="2181"/>
        <v>0</v>
      </c>
      <c r="BK816" s="35">
        <f t="shared" si="2181"/>
        <v>0</v>
      </c>
      <c r="BL816" s="1"/>
    </row>
    <row r="817" spans="1:64" ht="13">
      <c r="A817" s="28" t="s">
        <v>238</v>
      </c>
      <c r="B817" s="62" t="str">
        <f>INDEX([1]Sheet2!$B:$B,MATCH(C817,[1]Sheet2!$A:$A,0))</f>
        <v>E05005281</v>
      </c>
      <c r="C817" s="28" t="s">
        <v>971</v>
      </c>
      <c r="D817" s="29"/>
      <c r="E817" s="55">
        <v>1</v>
      </c>
      <c r="F817" s="32"/>
      <c r="G817" s="31">
        <v>1</v>
      </c>
      <c r="H817" s="32"/>
      <c r="I817" s="32"/>
      <c r="J817" s="32"/>
      <c r="K817" s="32"/>
      <c r="L817" s="32"/>
      <c r="M817" s="10"/>
      <c r="N817" s="32"/>
      <c r="O817" s="31">
        <v>1</v>
      </c>
      <c r="P817" s="32"/>
      <c r="Q817" s="32"/>
      <c r="R817" s="32"/>
      <c r="S817" s="32"/>
      <c r="T817" s="32"/>
      <c r="U817" s="1"/>
      <c r="V817" s="28">
        <v>174</v>
      </c>
      <c r="W817" s="28">
        <v>655</v>
      </c>
      <c r="X817" s="34"/>
      <c r="Y817" s="34"/>
      <c r="Z817" s="34"/>
      <c r="AA817" s="34"/>
      <c r="AB817" s="34">
        <v>0</v>
      </c>
      <c r="AC817" s="1"/>
      <c r="AD817" s="35">
        <f t="shared" ref="AD817:AJ817" si="2182">(V817/SUM($V817:$AB817))*100</f>
        <v>20.989143546441497</v>
      </c>
      <c r="AE817" s="35">
        <f t="shared" si="2182"/>
        <v>79.010856453558503</v>
      </c>
      <c r="AF817" s="35">
        <f t="shared" si="2182"/>
        <v>0</v>
      </c>
      <c r="AG817" s="35">
        <f t="shared" si="2182"/>
        <v>0</v>
      </c>
      <c r="AH817" s="35">
        <f t="shared" si="2182"/>
        <v>0</v>
      </c>
      <c r="AI817" s="35">
        <f t="shared" si="2182"/>
        <v>0</v>
      </c>
      <c r="AJ817" s="35">
        <f t="shared" si="2182"/>
        <v>0</v>
      </c>
      <c r="AK817" s="1"/>
      <c r="AL817" s="35">
        <f t="shared" ref="AL817:AR817" si="2183">AD817-BE817</f>
        <v>7.5276050849030351</v>
      </c>
      <c r="AM817" s="35">
        <f t="shared" si="2183"/>
        <v>5.7315042268378562</v>
      </c>
      <c r="AN817" s="35">
        <f t="shared" si="2183"/>
        <v>0</v>
      </c>
      <c r="AO817" s="35">
        <f t="shared" si="2183"/>
        <v>0</v>
      </c>
      <c r="AP817" s="35">
        <f t="shared" si="2183"/>
        <v>-13.259109311740891</v>
      </c>
      <c r="AQ817" s="35">
        <f t="shared" si="2183"/>
        <v>0</v>
      </c>
      <c r="AR817" s="35">
        <f t="shared" si="2183"/>
        <v>0</v>
      </c>
      <c r="AS817" s="1"/>
      <c r="AT817" s="1"/>
      <c r="AU817" s="1"/>
      <c r="AV817" s="1"/>
      <c r="AW817" s="36">
        <v>133</v>
      </c>
      <c r="AX817" s="36">
        <v>724</v>
      </c>
      <c r="AY817" s="36">
        <v>0</v>
      </c>
      <c r="AZ817" s="36">
        <v>0</v>
      </c>
      <c r="BA817" s="36">
        <v>131</v>
      </c>
      <c r="BB817" s="36">
        <v>0</v>
      </c>
      <c r="BC817" s="1">
        <v>0</v>
      </c>
      <c r="BD817" s="1"/>
      <c r="BE817" s="35">
        <f t="shared" ref="BE817:BK817" si="2184">(AW817/SUM($AW817:$BC817))*100</f>
        <v>13.461538461538462</v>
      </c>
      <c r="BF817" s="35">
        <f t="shared" si="2184"/>
        <v>73.279352226720647</v>
      </c>
      <c r="BG817" s="35">
        <f t="shared" si="2184"/>
        <v>0</v>
      </c>
      <c r="BH817" s="35">
        <f t="shared" si="2184"/>
        <v>0</v>
      </c>
      <c r="BI817" s="35">
        <f t="shared" si="2184"/>
        <v>13.259109311740891</v>
      </c>
      <c r="BJ817" s="35">
        <f t="shared" si="2184"/>
        <v>0</v>
      </c>
      <c r="BK817" s="35">
        <f t="shared" si="2184"/>
        <v>0</v>
      </c>
      <c r="BL817" s="1"/>
    </row>
    <row r="818" spans="1:64" ht="13">
      <c r="A818" s="28" t="s">
        <v>238</v>
      </c>
      <c r="B818" s="62" t="str">
        <f>INDEX([1]Sheet2!$B:$B,MATCH(C818,[1]Sheet2!$A:$A,0))</f>
        <v>E05005283</v>
      </c>
      <c r="C818" s="28" t="s">
        <v>972</v>
      </c>
      <c r="D818" s="29"/>
      <c r="E818" s="55">
        <v>1</v>
      </c>
      <c r="F818" s="31">
        <v>1</v>
      </c>
      <c r="G818" s="32"/>
      <c r="H818" s="32"/>
      <c r="I818" s="32"/>
      <c r="J818" s="32"/>
      <c r="K818" s="32"/>
      <c r="L818" s="32"/>
      <c r="M818" s="10"/>
      <c r="N818" s="31">
        <v>1</v>
      </c>
      <c r="O818" s="32"/>
      <c r="P818" s="32"/>
      <c r="Q818" s="32"/>
      <c r="R818" s="32"/>
      <c r="S818" s="32"/>
      <c r="T818" s="32"/>
      <c r="U818" s="1"/>
      <c r="V818" s="28">
        <v>1549</v>
      </c>
      <c r="W818" s="28">
        <v>414</v>
      </c>
      <c r="X818" s="28">
        <v>188</v>
      </c>
      <c r="Y818" s="34"/>
      <c r="Z818" s="34"/>
      <c r="AA818" s="34"/>
      <c r="AB818" s="34">
        <v>0</v>
      </c>
      <c r="AC818" s="1"/>
      <c r="AD818" s="35">
        <f t="shared" ref="AD818:AJ818" si="2185">(V818/SUM($V818:$AB818))*100</f>
        <v>72.013017201301722</v>
      </c>
      <c r="AE818" s="35">
        <f t="shared" si="2185"/>
        <v>19.246861924686193</v>
      </c>
      <c r="AF818" s="35">
        <f t="shared" si="2185"/>
        <v>8.7401208740120868</v>
      </c>
      <c r="AG818" s="35">
        <f t="shared" si="2185"/>
        <v>0</v>
      </c>
      <c r="AH818" s="35">
        <f t="shared" si="2185"/>
        <v>0</v>
      </c>
      <c r="AI818" s="35">
        <f t="shared" si="2185"/>
        <v>0</v>
      </c>
      <c r="AJ818" s="35">
        <f t="shared" si="2185"/>
        <v>0</v>
      </c>
      <c r="AK818" s="1"/>
      <c r="AL818" s="35">
        <f t="shared" ref="AL818:AR818" si="2186">AD818-BE818</f>
        <v>16.120920656105319</v>
      </c>
      <c r="AM818" s="35">
        <f t="shared" si="2186"/>
        <v>6.0902126109143069</v>
      </c>
      <c r="AN818" s="35">
        <f t="shared" si="2186"/>
        <v>2.7297091371450737</v>
      </c>
      <c r="AO818" s="35">
        <f t="shared" si="2186"/>
        <v>-24.940842404164695</v>
      </c>
      <c r="AP818" s="35">
        <f t="shared" si="2186"/>
        <v>0</v>
      </c>
      <c r="AQ818" s="35">
        <f t="shared" si="2186"/>
        <v>0</v>
      </c>
      <c r="AR818" s="35">
        <f t="shared" si="2186"/>
        <v>0</v>
      </c>
      <c r="AS818" s="1"/>
      <c r="AT818" s="1"/>
      <c r="AU818" s="1"/>
      <c r="AV818" s="1"/>
      <c r="AW818" s="36">
        <v>1181</v>
      </c>
      <c r="AX818" s="36">
        <v>278</v>
      </c>
      <c r="AY818" s="36">
        <v>127</v>
      </c>
      <c r="AZ818" s="36">
        <v>527</v>
      </c>
      <c r="BA818" s="36">
        <v>0</v>
      </c>
      <c r="BB818" s="36">
        <v>0</v>
      </c>
      <c r="BC818" s="1">
        <v>0</v>
      </c>
      <c r="BD818" s="1"/>
      <c r="BE818" s="35">
        <f t="shared" ref="BE818:BK818" si="2187">(AW818/SUM($AW818:$BC818))*100</f>
        <v>55.892096545196402</v>
      </c>
      <c r="BF818" s="35">
        <f t="shared" si="2187"/>
        <v>13.156649313771887</v>
      </c>
      <c r="BG818" s="35">
        <f t="shared" si="2187"/>
        <v>6.0104117368670131</v>
      </c>
      <c r="BH818" s="35">
        <f t="shared" si="2187"/>
        <v>24.940842404164695</v>
      </c>
      <c r="BI818" s="35">
        <f t="shared" si="2187"/>
        <v>0</v>
      </c>
      <c r="BJ818" s="35">
        <f t="shared" si="2187"/>
        <v>0</v>
      </c>
      <c r="BK818" s="35">
        <f t="shared" si="2187"/>
        <v>0</v>
      </c>
      <c r="BL818" s="1"/>
    </row>
    <row r="819" spans="1:64" ht="13">
      <c r="A819" s="28" t="s">
        <v>238</v>
      </c>
      <c r="B819" s="62" t="str">
        <f>INDEX([1]Sheet2!$B:$B,MATCH(C819,[1]Sheet2!$A:$A,0))</f>
        <v>E05005284</v>
      </c>
      <c r="C819" s="28" t="s">
        <v>973</v>
      </c>
      <c r="D819" s="29"/>
      <c r="E819" s="55">
        <v>1</v>
      </c>
      <c r="F819" s="32"/>
      <c r="G819" s="31">
        <v>1</v>
      </c>
      <c r="H819" s="32"/>
      <c r="I819" s="32"/>
      <c r="J819" s="32"/>
      <c r="K819" s="32"/>
      <c r="L819" s="32"/>
      <c r="M819" s="10"/>
      <c r="N819" s="32"/>
      <c r="O819" s="31">
        <v>1</v>
      </c>
      <c r="P819" s="32"/>
      <c r="Q819" s="32"/>
      <c r="R819" s="32"/>
      <c r="S819" s="32"/>
      <c r="T819" s="32"/>
      <c r="U819" s="1"/>
      <c r="V819" s="28">
        <v>247</v>
      </c>
      <c r="W819" s="28">
        <v>784</v>
      </c>
      <c r="X819" s="34"/>
      <c r="Y819" s="28">
        <v>115</v>
      </c>
      <c r="Z819" s="34"/>
      <c r="AA819" s="34"/>
      <c r="AB819" s="34">
        <v>0</v>
      </c>
      <c r="AC819" s="1"/>
      <c r="AD819" s="35">
        <f t="shared" ref="AD819:AJ819" si="2188">(V819/SUM($V819:$AB819))*100</f>
        <v>21.553228621291449</v>
      </c>
      <c r="AE819" s="35">
        <f t="shared" si="2188"/>
        <v>68.411867364746954</v>
      </c>
      <c r="AF819" s="35">
        <f t="shared" si="2188"/>
        <v>0</v>
      </c>
      <c r="AG819" s="35">
        <f t="shared" si="2188"/>
        <v>10.034904013961606</v>
      </c>
      <c r="AH819" s="35">
        <f t="shared" si="2188"/>
        <v>0</v>
      </c>
      <c r="AI819" s="35">
        <f t="shared" si="2188"/>
        <v>0</v>
      </c>
      <c r="AJ819" s="35">
        <f t="shared" si="2188"/>
        <v>0</v>
      </c>
      <c r="AK819" s="1"/>
      <c r="AL819" s="35">
        <f t="shared" ref="AL819:AR819" si="2189">AD819-BE819</f>
        <v>8.2059190475667805</v>
      </c>
      <c r="AM819" s="35">
        <f t="shared" si="2189"/>
        <v>14.463579454194893</v>
      </c>
      <c r="AN819" s="35">
        <f t="shared" si="2189"/>
        <v>0</v>
      </c>
      <c r="AO819" s="35">
        <f t="shared" si="2189"/>
        <v>-22.669498501761659</v>
      </c>
      <c r="AP819" s="35">
        <f t="shared" si="2189"/>
        <v>0</v>
      </c>
      <c r="AQ819" s="35">
        <f t="shared" si="2189"/>
        <v>0</v>
      </c>
      <c r="AR819" s="35">
        <f t="shared" si="2189"/>
        <v>0</v>
      </c>
      <c r="AS819" s="1"/>
      <c r="AT819" s="1"/>
      <c r="AU819" s="1"/>
      <c r="AV819" s="1"/>
      <c r="AW819" s="36">
        <v>191</v>
      </c>
      <c r="AX819" s="36">
        <v>772</v>
      </c>
      <c r="AY819" s="36">
        <v>0</v>
      </c>
      <c r="AZ819" s="36">
        <v>468</v>
      </c>
      <c r="BA819" s="36">
        <v>0</v>
      </c>
      <c r="BB819" s="36">
        <v>0</v>
      </c>
      <c r="BC819" s="1">
        <v>0</v>
      </c>
      <c r="BD819" s="1"/>
      <c r="BE819" s="35">
        <f t="shared" ref="BE819:BK819" si="2190">(AW819/SUM($AW819:$BC819))*100</f>
        <v>13.347309573724669</v>
      </c>
      <c r="BF819" s="35">
        <f t="shared" si="2190"/>
        <v>53.948287910552061</v>
      </c>
      <c r="BG819" s="35">
        <f t="shared" si="2190"/>
        <v>0</v>
      </c>
      <c r="BH819" s="35">
        <f t="shared" si="2190"/>
        <v>32.704402515723267</v>
      </c>
      <c r="BI819" s="35">
        <f t="shared" si="2190"/>
        <v>0</v>
      </c>
      <c r="BJ819" s="35">
        <f t="shared" si="2190"/>
        <v>0</v>
      </c>
      <c r="BK819" s="35">
        <f t="shared" si="2190"/>
        <v>0</v>
      </c>
      <c r="BL819" s="1"/>
    </row>
    <row r="820" spans="1:64" ht="13">
      <c r="A820" s="28" t="s">
        <v>238</v>
      </c>
      <c r="B820" s="62" t="str">
        <f>INDEX([1]Sheet2!$B:$B,MATCH(C820,[1]Sheet2!$A:$A,0))</f>
        <v>E05005285</v>
      </c>
      <c r="C820" s="28" t="s">
        <v>974</v>
      </c>
      <c r="D820" s="29"/>
      <c r="E820" s="55">
        <v>1</v>
      </c>
      <c r="F820" s="32"/>
      <c r="G820" s="31">
        <v>1</v>
      </c>
      <c r="H820" s="32"/>
      <c r="I820" s="32"/>
      <c r="J820" s="32"/>
      <c r="K820" s="32"/>
      <c r="L820" s="32"/>
      <c r="M820" s="10"/>
      <c r="N820" s="32"/>
      <c r="O820" s="31">
        <v>1</v>
      </c>
      <c r="P820" s="32"/>
      <c r="Q820" s="32"/>
      <c r="R820" s="32"/>
      <c r="S820" s="32"/>
      <c r="T820" s="32"/>
      <c r="U820" s="1"/>
      <c r="V820" s="28">
        <v>261</v>
      </c>
      <c r="W820" s="28">
        <v>1054</v>
      </c>
      <c r="X820" s="34"/>
      <c r="Y820" s="34"/>
      <c r="Z820" s="34"/>
      <c r="AA820" s="34"/>
      <c r="AB820" s="34">
        <v>0</v>
      </c>
      <c r="AC820" s="1"/>
      <c r="AD820" s="35">
        <f t="shared" ref="AD820:AJ820" si="2191">(V820/SUM($V820:$AB820))*100</f>
        <v>19.847908745247146</v>
      </c>
      <c r="AE820" s="35">
        <f t="shared" si="2191"/>
        <v>80.152091254752861</v>
      </c>
      <c r="AF820" s="35">
        <f t="shared" si="2191"/>
        <v>0</v>
      </c>
      <c r="AG820" s="35">
        <f t="shared" si="2191"/>
        <v>0</v>
      </c>
      <c r="AH820" s="35">
        <f t="shared" si="2191"/>
        <v>0</v>
      </c>
      <c r="AI820" s="35">
        <f t="shared" si="2191"/>
        <v>0</v>
      </c>
      <c r="AJ820" s="35">
        <f t="shared" si="2191"/>
        <v>0</v>
      </c>
      <c r="AK820" s="1"/>
      <c r="AL820" s="35">
        <f t="shared" ref="AL820:AR820" si="2192">AD820-BE820</f>
        <v>0.72813962547802547</v>
      </c>
      <c r="AM820" s="35">
        <f t="shared" si="2192"/>
        <v>-0.72813962547802191</v>
      </c>
      <c r="AN820" s="35">
        <f t="shared" si="2192"/>
        <v>0</v>
      </c>
      <c r="AO820" s="35">
        <f t="shared" si="2192"/>
        <v>0</v>
      </c>
      <c r="AP820" s="35">
        <f t="shared" si="2192"/>
        <v>0</v>
      </c>
      <c r="AQ820" s="35">
        <f t="shared" si="2192"/>
        <v>0</v>
      </c>
      <c r="AR820" s="35">
        <f t="shared" si="2192"/>
        <v>0</v>
      </c>
      <c r="AS820" s="1"/>
      <c r="AT820" s="1"/>
      <c r="AU820" s="1"/>
      <c r="AV820" s="1"/>
      <c r="AW820" s="36">
        <v>265</v>
      </c>
      <c r="AX820" s="36">
        <v>1121</v>
      </c>
      <c r="AY820" s="36">
        <v>0</v>
      </c>
      <c r="AZ820" s="36">
        <v>0</v>
      </c>
      <c r="BA820" s="36">
        <v>0</v>
      </c>
      <c r="BB820" s="36">
        <v>0</v>
      </c>
      <c r="BC820" s="1">
        <v>0</v>
      </c>
      <c r="BD820" s="1"/>
      <c r="BE820" s="35">
        <f t="shared" ref="BE820:BK820" si="2193">(AW820/SUM($AW820:$BC820))*100</f>
        <v>19.119769119769121</v>
      </c>
      <c r="BF820" s="35">
        <f t="shared" si="2193"/>
        <v>80.880230880230883</v>
      </c>
      <c r="BG820" s="35">
        <f t="shared" si="2193"/>
        <v>0</v>
      </c>
      <c r="BH820" s="35">
        <f t="shared" si="2193"/>
        <v>0</v>
      </c>
      <c r="BI820" s="35">
        <f t="shared" si="2193"/>
        <v>0</v>
      </c>
      <c r="BJ820" s="35">
        <f t="shared" si="2193"/>
        <v>0</v>
      </c>
      <c r="BK820" s="35">
        <f t="shared" si="2193"/>
        <v>0</v>
      </c>
      <c r="BL820" s="1"/>
    </row>
    <row r="821" spans="1:64" ht="13">
      <c r="A821" s="28" t="s">
        <v>238</v>
      </c>
      <c r="B821" s="62" t="str">
        <f>INDEX([1]Sheet2!$B:$B,MATCH(C821,[1]Sheet2!$A:$A,0))</f>
        <v>E05005288</v>
      </c>
      <c r="C821" s="28" t="s">
        <v>975</v>
      </c>
      <c r="D821" s="29"/>
      <c r="E821" s="55">
        <v>1</v>
      </c>
      <c r="F821" s="31">
        <v>1</v>
      </c>
      <c r="G821" s="32"/>
      <c r="H821" s="32"/>
      <c r="I821" s="32"/>
      <c r="J821" s="32"/>
      <c r="K821" s="32"/>
      <c r="L821" s="32"/>
      <c r="M821" s="10"/>
      <c r="N821" s="31">
        <v>1</v>
      </c>
      <c r="O821" s="32"/>
      <c r="P821" s="32"/>
      <c r="Q821" s="32"/>
      <c r="R821" s="32"/>
      <c r="S821" s="32"/>
      <c r="T821" s="32"/>
      <c r="U821" s="1"/>
      <c r="V821" s="28">
        <v>922</v>
      </c>
      <c r="W821" s="28">
        <v>652</v>
      </c>
      <c r="X821" s="28">
        <v>172</v>
      </c>
      <c r="Y821" s="34"/>
      <c r="Z821" s="34"/>
      <c r="AA821" s="34"/>
      <c r="AB821" s="34">
        <v>0</v>
      </c>
      <c r="AC821" s="1"/>
      <c r="AD821" s="35">
        <f t="shared" ref="AD821:AJ821" si="2194">(V821/SUM($V821:$AB821))*100</f>
        <v>52.806414662084769</v>
      </c>
      <c r="AE821" s="35">
        <f t="shared" si="2194"/>
        <v>37.342497136311572</v>
      </c>
      <c r="AF821" s="35">
        <f t="shared" si="2194"/>
        <v>9.8510882016036661</v>
      </c>
      <c r="AG821" s="35">
        <f t="shared" si="2194"/>
        <v>0</v>
      </c>
      <c r="AH821" s="35">
        <f t="shared" si="2194"/>
        <v>0</v>
      </c>
      <c r="AI821" s="35">
        <f t="shared" si="2194"/>
        <v>0</v>
      </c>
      <c r="AJ821" s="35">
        <f t="shared" si="2194"/>
        <v>0</v>
      </c>
      <c r="AK821" s="1"/>
      <c r="AL821" s="35">
        <f t="shared" ref="AL821:AR821" si="2195">AD821-BE821</f>
        <v>16.5738341719358</v>
      </c>
      <c r="AM821" s="35">
        <f t="shared" si="2195"/>
        <v>5.3867066509679873</v>
      </c>
      <c r="AN821" s="35">
        <f t="shared" si="2195"/>
        <v>4.5651679709453292</v>
      </c>
      <c r="AO821" s="35">
        <f t="shared" si="2195"/>
        <v>-20.903411821239789</v>
      </c>
      <c r="AP821" s="35">
        <f t="shared" si="2195"/>
        <v>-5.6222969726093224</v>
      </c>
      <c r="AQ821" s="35">
        <f t="shared" si="2195"/>
        <v>0</v>
      </c>
      <c r="AR821" s="35">
        <f t="shared" si="2195"/>
        <v>0</v>
      </c>
      <c r="AS821" s="1"/>
      <c r="AT821" s="1"/>
      <c r="AU821" s="1"/>
      <c r="AV821" s="1"/>
      <c r="AW821" s="36">
        <v>754</v>
      </c>
      <c r="AX821" s="36">
        <v>665</v>
      </c>
      <c r="AY821" s="36">
        <v>110</v>
      </c>
      <c r="AZ821" s="36">
        <v>435</v>
      </c>
      <c r="BA821" s="36">
        <v>117</v>
      </c>
      <c r="BB821" s="36">
        <v>0</v>
      </c>
      <c r="BC821" s="1">
        <v>0</v>
      </c>
      <c r="BD821" s="1"/>
      <c r="BE821" s="35">
        <f t="shared" ref="BE821:BK821" si="2196">(AW821/SUM($AW821:$BC821))*100</f>
        <v>36.232580490148969</v>
      </c>
      <c r="BF821" s="35">
        <f t="shared" si="2196"/>
        <v>31.955790485343584</v>
      </c>
      <c r="BG821" s="35">
        <f t="shared" si="2196"/>
        <v>5.2859202306583368</v>
      </c>
      <c r="BH821" s="35">
        <f t="shared" si="2196"/>
        <v>20.903411821239789</v>
      </c>
      <c r="BI821" s="35">
        <f t="shared" si="2196"/>
        <v>5.6222969726093224</v>
      </c>
      <c r="BJ821" s="35">
        <f t="shared" si="2196"/>
        <v>0</v>
      </c>
      <c r="BK821" s="35">
        <f t="shared" si="2196"/>
        <v>0</v>
      </c>
      <c r="BL821" s="1"/>
    </row>
    <row r="822" spans="1:64" ht="13">
      <c r="A822" s="28" t="s">
        <v>238</v>
      </c>
      <c r="B822" s="62" t="str">
        <f>INDEX([1]Sheet2!$B:$B,MATCH(C822,[1]Sheet2!$A:$A,0))</f>
        <v>E05000378</v>
      </c>
      <c r="C822" s="28" t="s">
        <v>976</v>
      </c>
      <c r="D822" s="29"/>
      <c r="E822" s="55">
        <v>1</v>
      </c>
      <c r="F822" s="32"/>
      <c r="G822" s="31">
        <v>1</v>
      </c>
      <c r="H822" s="32"/>
      <c r="I822" s="32"/>
      <c r="J822" s="32"/>
      <c r="K822" s="32"/>
      <c r="L822" s="32"/>
      <c r="M822" s="10"/>
      <c r="N822" s="32"/>
      <c r="O822" s="31">
        <v>1</v>
      </c>
      <c r="P822" s="32"/>
      <c r="Q822" s="32"/>
      <c r="R822" s="32"/>
      <c r="S822" s="32"/>
      <c r="T822" s="32"/>
      <c r="U822" s="1"/>
      <c r="V822" s="28">
        <v>112</v>
      </c>
      <c r="W822" s="28">
        <v>752</v>
      </c>
      <c r="X822" s="34"/>
      <c r="Y822" s="34"/>
      <c r="Z822" s="34"/>
      <c r="AA822" s="34"/>
      <c r="AB822" s="34">
        <v>0</v>
      </c>
      <c r="AC822" s="1"/>
      <c r="AD822" s="35">
        <f t="shared" ref="AD822:AJ822" si="2197">(V822/SUM($V822:$AB822))*100</f>
        <v>12.962962962962962</v>
      </c>
      <c r="AE822" s="35">
        <f t="shared" si="2197"/>
        <v>87.037037037037038</v>
      </c>
      <c r="AF822" s="35">
        <f t="shared" si="2197"/>
        <v>0</v>
      </c>
      <c r="AG822" s="35">
        <f t="shared" si="2197"/>
        <v>0</v>
      </c>
      <c r="AH822" s="35">
        <f t="shared" si="2197"/>
        <v>0</v>
      </c>
      <c r="AI822" s="35">
        <f t="shared" si="2197"/>
        <v>0</v>
      </c>
      <c r="AJ822" s="35">
        <f t="shared" si="2197"/>
        <v>0</v>
      </c>
      <c r="AK822" s="1"/>
      <c r="AL822" s="35">
        <f t="shared" ref="AL822:AR822" si="2198">AD822-BE822</f>
        <v>0.85116172072693708</v>
      </c>
      <c r="AM822" s="35">
        <f t="shared" si="2198"/>
        <v>-0.8511617207269353</v>
      </c>
      <c r="AN822" s="35">
        <f t="shared" si="2198"/>
        <v>0</v>
      </c>
      <c r="AO822" s="35">
        <f t="shared" si="2198"/>
        <v>0</v>
      </c>
      <c r="AP822" s="35">
        <f t="shared" si="2198"/>
        <v>0</v>
      </c>
      <c r="AQ822" s="35">
        <f t="shared" si="2198"/>
        <v>0</v>
      </c>
      <c r="AR822" s="35">
        <f t="shared" si="2198"/>
        <v>0</v>
      </c>
      <c r="AS822" s="1"/>
      <c r="AT822" s="1"/>
      <c r="AU822" s="1"/>
      <c r="AV822" s="1"/>
      <c r="AW822" s="36">
        <v>117</v>
      </c>
      <c r="AX822" s="36">
        <v>849</v>
      </c>
      <c r="AY822" s="36">
        <v>0</v>
      </c>
      <c r="AZ822" s="36">
        <v>0</v>
      </c>
      <c r="BA822" s="36">
        <v>0</v>
      </c>
      <c r="BB822" s="36">
        <v>0</v>
      </c>
      <c r="BC822" s="1">
        <v>0</v>
      </c>
      <c r="BD822" s="1"/>
      <c r="BE822" s="35">
        <f t="shared" ref="BE822:BK822" si="2199">(AW822/SUM($AW822:$BC822))*100</f>
        <v>12.111801242236025</v>
      </c>
      <c r="BF822" s="35">
        <f t="shared" si="2199"/>
        <v>87.888198757763973</v>
      </c>
      <c r="BG822" s="35">
        <f t="shared" si="2199"/>
        <v>0</v>
      </c>
      <c r="BH822" s="35">
        <f t="shared" si="2199"/>
        <v>0</v>
      </c>
      <c r="BI822" s="35">
        <f t="shared" si="2199"/>
        <v>0</v>
      </c>
      <c r="BJ822" s="35">
        <f t="shared" si="2199"/>
        <v>0</v>
      </c>
      <c r="BK822" s="35">
        <f t="shared" si="2199"/>
        <v>0</v>
      </c>
      <c r="BL822" s="1"/>
    </row>
    <row r="823" spans="1:64" ht="13">
      <c r="A823" s="28" t="s">
        <v>238</v>
      </c>
      <c r="B823" s="62" t="str">
        <f>INDEX([1]Sheet2!$B:$B,MATCH(C823,[1]Sheet2!$A:$A,0))</f>
        <v>E05001316</v>
      </c>
      <c r="C823" s="28" t="s">
        <v>977</v>
      </c>
      <c r="D823" s="29"/>
      <c r="E823" s="55">
        <v>1</v>
      </c>
      <c r="F823" s="32"/>
      <c r="G823" s="31">
        <v>1</v>
      </c>
      <c r="H823" s="32"/>
      <c r="I823" s="32"/>
      <c r="J823" s="32"/>
      <c r="K823" s="32"/>
      <c r="L823" s="32"/>
      <c r="M823" s="10"/>
      <c r="N823" s="32"/>
      <c r="O823" s="31">
        <v>1</v>
      </c>
      <c r="P823" s="32"/>
      <c r="Q823" s="32"/>
      <c r="R823" s="32"/>
      <c r="S823" s="32"/>
      <c r="T823" s="32"/>
      <c r="U823" s="1"/>
      <c r="V823" s="28">
        <v>136</v>
      </c>
      <c r="W823" s="28">
        <v>957</v>
      </c>
      <c r="X823" s="34"/>
      <c r="Y823" s="34"/>
      <c r="Z823" s="34"/>
      <c r="AA823" s="34"/>
      <c r="AB823" s="34">
        <v>0</v>
      </c>
      <c r="AC823" s="1"/>
      <c r="AD823" s="35">
        <f t="shared" ref="AD823:AJ823" si="2200">(V823/SUM($V823:$AB823))*100</f>
        <v>12.442817932296432</v>
      </c>
      <c r="AE823" s="35">
        <f t="shared" si="2200"/>
        <v>87.557182067703565</v>
      </c>
      <c r="AF823" s="35">
        <f t="shared" si="2200"/>
        <v>0</v>
      </c>
      <c r="AG823" s="35">
        <f t="shared" si="2200"/>
        <v>0</v>
      </c>
      <c r="AH823" s="35">
        <f t="shared" si="2200"/>
        <v>0</v>
      </c>
      <c r="AI823" s="35">
        <f t="shared" si="2200"/>
        <v>0</v>
      </c>
      <c r="AJ823" s="35">
        <f t="shared" si="2200"/>
        <v>0</v>
      </c>
      <c r="AK823" s="1"/>
      <c r="AL823" s="35">
        <f t="shared" ref="AL823:AR823" si="2201">AD823-BE823</f>
        <v>-0.88560622086998997</v>
      </c>
      <c r="AM823" s="35">
        <f t="shared" si="2201"/>
        <v>0.88560622086998819</v>
      </c>
      <c r="AN823" s="35">
        <f t="shared" si="2201"/>
        <v>0</v>
      </c>
      <c r="AO823" s="35">
        <f t="shared" si="2201"/>
        <v>0</v>
      </c>
      <c r="AP823" s="35">
        <f t="shared" si="2201"/>
        <v>0</v>
      </c>
      <c r="AQ823" s="35">
        <f t="shared" si="2201"/>
        <v>0</v>
      </c>
      <c r="AR823" s="35">
        <f t="shared" si="2201"/>
        <v>0</v>
      </c>
      <c r="AS823" s="1"/>
      <c r="AT823" s="1"/>
      <c r="AU823" s="1"/>
      <c r="AV823" s="1"/>
      <c r="AW823" s="36">
        <v>181</v>
      </c>
      <c r="AX823" s="36">
        <v>1177</v>
      </c>
      <c r="AY823" s="36">
        <v>0</v>
      </c>
      <c r="AZ823" s="36">
        <v>0</v>
      </c>
      <c r="BA823" s="36">
        <v>0</v>
      </c>
      <c r="BB823" s="36">
        <v>0</v>
      </c>
      <c r="BC823" s="1">
        <v>0</v>
      </c>
      <c r="BD823" s="1"/>
      <c r="BE823" s="35">
        <f t="shared" ref="BE823:BK823" si="2202">(AW823/SUM($AW823:$BC823))*100</f>
        <v>13.328424153166422</v>
      </c>
      <c r="BF823" s="35">
        <f t="shared" si="2202"/>
        <v>86.671575846833576</v>
      </c>
      <c r="BG823" s="35">
        <f t="shared" si="2202"/>
        <v>0</v>
      </c>
      <c r="BH823" s="35">
        <f t="shared" si="2202"/>
        <v>0</v>
      </c>
      <c r="BI823" s="35">
        <f t="shared" si="2202"/>
        <v>0</v>
      </c>
      <c r="BJ823" s="35">
        <f t="shared" si="2202"/>
        <v>0</v>
      </c>
      <c r="BK823" s="35">
        <f t="shared" si="2202"/>
        <v>0</v>
      </c>
      <c r="BL823" s="1"/>
    </row>
    <row r="824" spans="1:64" ht="13">
      <c r="A824" s="28" t="s">
        <v>238</v>
      </c>
      <c r="B824" s="62" t="str">
        <f>INDEX([1]Sheet2!$B:$B,MATCH(C824,[1]Sheet2!$A:$A,0))</f>
        <v>E05000929</v>
      </c>
      <c r="C824" s="28" t="s">
        <v>978</v>
      </c>
      <c r="D824" s="29"/>
      <c r="E824" s="55">
        <v>1</v>
      </c>
      <c r="F824" s="32"/>
      <c r="G824" s="31">
        <v>1</v>
      </c>
      <c r="H824" s="32"/>
      <c r="I824" s="32"/>
      <c r="J824" s="32"/>
      <c r="K824" s="32"/>
      <c r="L824" s="32"/>
      <c r="M824" s="10"/>
      <c r="N824" s="32"/>
      <c r="O824" s="31">
        <v>1</v>
      </c>
      <c r="P824" s="32"/>
      <c r="Q824" s="32"/>
      <c r="R824" s="32"/>
      <c r="S824" s="32"/>
      <c r="T824" s="32"/>
      <c r="U824" s="1"/>
      <c r="V824" s="28">
        <v>248</v>
      </c>
      <c r="W824" s="28">
        <v>1194</v>
      </c>
      <c r="X824" s="34"/>
      <c r="Y824" s="34"/>
      <c r="Z824" s="34"/>
      <c r="AA824" s="34"/>
      <c r="AB824" s="34">
        <v>0</v>
      </c>
      <c r="AC824" s="1"/>
      <c r="AD824" s="35">
        <f t="shared" ref="AD824:AJ824" si="2203">(V824/SUM($V824:$AB824))*100</f>
        <v>17.198335644937586</v>
      </c>
      <c r="AE824" s="35">
        <f t="shared" si="2203"/>
        <v>82.801664355062414</v>
      </c>
      <c r="AF824" s="35">
        <f t="shared" si="2203"/>
        <v>0</v>
      </c>
      <c r="AG824" s="35">
        <f t="shared" si="2203"/>
        <v>0</v>
      </c>
      <c r="AH824" s="35">
        <f t="shared" si="2203"/>
        <v>0</v>
      </c>
      <c r="AI824" s="35">
        <f t="shared" si="2203"/>
        <v>0</v>
      </c>
      <c r="AJ824" s="35">
        <f t="shared" si="2203"/>
        <v>0</v>
      </c>
      <c r="AK824" s="1"/>
      <c r="AL824" s="35">
        <f t="shared" ref="AL824:AR824" si="2204">AD824-BE824</f>
        <v>-4.0516643550624138</v>
      </c>
      <c r="AM824" s="35">
        <f t="shared" si="2204"/>
        <v>4.0516643550624138</v>
      </c>
      <c r="AN824" s="35">
        <f t="shared" si="2204"/>
        <v>0</v>
      </c>
      <c r="AO824" s="35">
        <f t="shared" si="2204"/>
        <v>0</v>
      </c>
      <c r="AP824" s="35">
        <f t="shared" si="2204"/>
        <v>0</v>
      </c>
      <c r="AQ824" s="35">
        <f t="shared" si="2204"/>
        <v>0</v>
      </c>
      <c r="AR824" s="35">
        <f t="shared" si="2204"/>
        <v>0</v>
      </c>
      <c r="AS824" s="1"/>
      <c r="AT824" s="1"/>
      <c r="AU824" s="1"/>
      <c r="AV824" s="1"/>
      <c r="AW824" s="36">
        <v>357</v>
      </c>
      <c r="AX824" s="36">
        <v>1323</v>
      </c>
      <c r="AY824" s="36">
        <v>0</v>
      </c>
      <c r="AZ824" s="36">
        <v>0</v>
      </c>
      <c r="BA824" s="36">
        <v>0</v>
      </c>
      <c r="BB824" s="36">
        <v>0</v>
      </c>
      <c r="BC824" s="1">
        <v>0</v>
      </c>
      <c r="BD824" s="1"/>
      <c r="BE824" s="35">
        <f t="shared" ref="BE824:BK824" si="2205">(AW824/SUM($AW824:$BC824))*100</f>
        <v>21.25</v>
      </c>
      <c r="BF824" s="35">
        <f t="shared" si="2205"/>
        <v>78.75</v>
      </c>
      <c r="BG824" s="35">
        <f t="shared" si="2205"/>
        <v>0</v>
      </c>
      <c r="BH824" s="35">
        <f t="shared" si="2205"/>
        <v>0</v>
      </c>
      <c r="BI824" s="35">
        <f t="shared" si="2205"/>
        <v>0</v>
      </c>
      <c r="BJ824" s="35">
        <f t="shared" si="2205"/>
        <v>0</v>
      </c>
      <c r="BK824" s="35">
        <f t="shared" si="2205"/>
        <v>0</v>
      </c>
      <c r="BL824" s="1"/>
    </row>
    <row r="825" spans="1:64" ht="13">
      <c r="A825" s="28" t="s">
        <v>238</v>
      </c>
      <c r="B825" s="62" t="str">
        <f>INDEX([1]Sheet2!$B:$B,MATCH(C825,[1]Sheet2!$A:$A,0))</f>
        <v>E05005290</v>
      </c>
      <c r="C825" s="28" t="s">
        <v>979</v>
      </c>
      <c r="D825" s="29"/>
      <c r="E825" s="55">
        <v>1</v>
      </c>
      <c r="F825" s="32"/>
      <c r="G825" s="31">
        <v>1</v>
      </c>
      <c r="H825" s="32"/>
      <c r="I825" s="32"/>
      <c r="J825" s="32"/>
      <c r="K825" s="32"/>
      <c r="L825" s="32"/>
      <c r="M825" s="10"/>
      <c r="N825" s="32"/>
      <c r="O825" s="31">
        <v>1</v>
      </c>
      <c r="P825" s="32"/>
      <c r="Q825" s="32"/>
      <c r="R825" s="32"/>
      <c r="S825" s="32"/>
      <c r="T825" s="32"/>
      <c r="U825" s="1"/>
      <c r="V825" s="28">
        <v>254</v>
      </c>
      <c r="W825" s="28">
        <v>827</v>
      </c>
      <c r="X825" s="28">
        <v>119</v>
      </c>
      <c r="Y825" s="28">
        <v>76</v>
      </c>
      <c r="Z825" s="34"/>
      <c r="AA825" s="34"/>
      <c r="AB825" s="34">
        <v>0</v>
      </c>
      <c r="AC825" s="1"/>
      <c r="AD825" s="35">
        <f t="shared" ref="AD825:AJ825" si="2206">(V825/SUM($V825:$AB825))*100</f>
        <v>19.905956112852667</v>
      </c>
      <c r="AE825" s="35">
        <f t="shared" si="2206"/>
        <v>64.811912225705328</v>
      </c>
      <c r="AF825" s="35">
        <f t="shared" si="2206"/>
        <v>9.3260188087774303</v>
      </c>
      <c r="AG825" s="35">
        <f t="shared" si="2206"/>
        <v>5.9561128526645764</v>
      </c>
      <c r="AH825" s="35">
        <f t="shared" si="2206"/>
        <v>0</v>
      </c>
      <c r="AI825" s="35">
        <f t="shared" si="2206"/>
        <v>0</v>
      </c>
      <c r="AJ825" s="35">
        <f t="shared" si="2206"/>
        <v>0</v>
      </c>
      <c r="AK825" s="1"/>
      <c r="AL825" s="35">
        <f t="shared" ref="AL825:AR825" si="2207">AD825-BE825</f>
        <v>5.7556514412209818</v>
      </c>
      <c r="AM825" s="35">
        <f t="shared" si="2207"/>
        <v>10.377247364500178</v>
      </c>
      <c r="AN825" s="35">
        <f t="shared" si="2207"/>
        <v>9.3260188087774303</v>
      </c>
      <c r="AO825" s="35">
        <f t="shared" si="2207"/>
        <v>-16.454178278005699</v>
      </c>
      <c r="AP825" s="35">
        <f t="shared" si="2207"/>
        <v>0</v>
      </c>
      <c r="AQ825" s="35">
        <f t="shared" si="2207"/>
        <v>-9.0047393364928912</v>
      </c>
      <c r="AR825" s="35">
        <f t="shared" si="2207"/>
        <v>0</v>
      </c>
      <c r="AS825" s="1"/>
      <c r="AT825" s="1"/>
      <c r="AU825" s="1"/>
      <c r="AV825" s="1"/>
      <c r="AW825" s="36">
        <v>209</v>
      </c>
      <c r="AX825" s="36">
        <v>804</v>
      </c>
      <c r="AY825" s="36">
        <v>0</v>
      </c>
      <c r="AZ825" s="36">
        <v>331</v>
      </c>
      <c r="BA825" s="36">
        <v>0</v>
      </c>
      <c r="BB825" s="36">
        <v>133</v>
      </c>
      <c r="BC825" s="1">
        <v>0</v>
      </c>
      <c r="BD825" s="1"/>
      <c r="BE825" s="35">
        <f t="shared" ref="BE825:BK825" si="2208">(AW825/SUM($AW825:$BC825))*100</f>
        <v>14.150304671631686</v>
      </c>
      <c r="BF825" s="35">
        <f t="shared" si="2208"/>
        <v>54.43466486120515</v>
      </c>
      <c r="BG825" s="35">
        <f t="shared" si="2208"/>
        <v>0</v>
      </c>
      <c r="BH825" s="35">
        <f t="shared" si="2208"/>
        <v>22.410291130670277</v>
      </c>
      <c r="BI825" s="35">
        <f t="shared" si="2208"/>
        <v>0</v>
      </c>
      <c r="BJ825" s="35">
        <f t="shared" si="2208"/>
        <v>9.0047393364928912</v>
      </c>
      <c r="BK825" s="35">
        <f t="shared" si="2208"/>
        <v>0</v>
      </c>
      <c r="BL825" s="1"/>
    </row>
    <row r="826" spans="1:64" ht="13">
      <c r="A826" s="28" t="s">
        <v>238</v>
      </c>
      <c r="B826" s="62" t="str">
        <f>INDEX([1]Sheet2!$B:$B,MATCH(C826,[1]Sheet2!$A:$A,0))</f>
        <v>E05001686</v>
      </c>
      <c r="C826" s="28" t="s">
        <v>980</v>
      </c>
      <c r="D826" s="29"/>
      <c r="E826" s="55">
        <v>1</v>
      </c>
      <c r="F826" s="32"/>
      <c r="G826" s="31">
        <v>1</v>
      </c>
      <c r="H826" s="32"/>
      <c r="I826" s="32"/>
      <c r="J826" s="32"/>
      <c r="K826" s="32"/>
      <c r="L826" s="32"/>
      <c r="M826" s="10"/>
      <c r="N826" s="32"/>
      <c r="O826" s="31">
        <v>1</v>
      </c>
      <c r="P826" s="32"/>
      <c r="Q826" s="32"/>
      <c r="R826" s="32"/>
      <c r="S826" s="32"/>
      <c r="T826" s="32"/>
      <c r="U826" s="1"/>
      <c r="V826" s="28">
        <v>101</v>
      </c>
      <c r="W826" s="28">
        <v>396</v>
      </c>
      <c r="X826" s="34"/>
      <c r="Y826" s="34"/>
      <c r="Z826" s="34"/>
      <c r="AA826" s="34"/>
      <c r="AB826" s="34">
        <v>0</v>
      </c>
      <c r="AC826" s="1"/>
      <c r="AD826" s="35">
        <f t="shared" ref="AD826:AJ826" si="2209">(V826/SUM($V826:$AB826))*100</f>
        <v>20.321931589537222</v>
      </c>
      <c r="AE826" s="35">
        <f t="shared" si="2209"/>
        <v>79.678068410462771</v>
      </c>
      <c r="AF826" s="35">
        <f t="shared" si="2209"/>
        <v>0</v>
      </c>
      <c r="AG826" s="35">
        <f t="shared" si="2209"/>
        <v>0</v>
      </c>
      <c r="AH826" s="35">
        <f t="shared" si="2209"/>
        <v>0</v>
      </c>
      <c r="AI826" s="35">
        <f t="shared" si="2209"/>
        <v>0</v>
      </c>
      <c r="AJ826" s="35">
        <f t="shared" si="2209"/>
        <v>0</v>
      </c>
      <c r="AK826" s="1"/>
      <c r="AL826" s="35">
        <f t="shared" ref="AL826:AR826" si="2210">AD826-BE826</f>
        <v>-1.0939976140026033</v>
      </c>
      <c r="AM826" s="35">
        <f t="shared" si="2210"/>
        <v>1.0939976140025891</v>
      </c>
      <c r="AN826" s="35">
        <f t="shared" si="2210"/>
        <v>0</v>
      </c>
      <c r="AO826" s="35">
        <f t="shared" si="2210"/>
        <v>0</v>
      </c>
      <c r="AP826" s="35">
        <f t="shared" si="2210"/>
        <v>0</v>
      </c>
      <c r="AQ826" s="35">
        <f t="shared" si="2210"/>
        <v>0</v>
      </c>
      <c r="AR826" s="35">
        <f t="shared" si="2210"/>
        <v>0</v>
      </c>
      <c r="AS826" s="1"/>
      <c r="AT826" s="1"/>
      <c r="AU826" s="1"/>
      <c r="AV826" s="1"/>
      <c r="AW826" s="36">
        <v>121</v>
      </c>
      <c r="AX826" s="36">
        <v>444</v>
      </c>
      <c r="AY826" s="36">
        <v>0</v>
      </c>
      <c r="AZ826" s="36">
        <v>0</v>
      </c>
      <c r="BA826" s="36">
        <v>0</v>
      </c>
      <c r="BB826" s="36">
        <v>0</v>
      </c>
      <c r="BC826" s="1">
        <v>0</v>
      </c>
      <c r="BD826" s="1"/>
      <c r="BE826" s="35">
        <f t="shared" ref="BE826:BK826" si="2211">(AW826/SUM($AW826:$BC826))*100</f>
        <v>21.415929203539825</v>
      </c>
      <c r="BF826" s="35">
        <f t="shared" si="2211"/>
        <v>78.584070796460182</v>
      </c>
      <c r="BG826" s="35">
        <f t="shared" si="2211"/>
        <v>0</v>
      </c>
      <c r="BH826" s="35">
        <f t="shared" si="2211"/>
        <v>0</v>
      </c>
      <c r="BI826" s="35">
        <f t="shared" si="2211"/>
        <v>0</v>
      </c>
      <c r="BJ826" s="35">
        <f t="shared" si="2211"/>
        <v>0</v>
      </c>
      <c r="BK826" s="35">
        <f t="shared" si="2211"/>
        <v>0</v>
      </c>
      <c r="BL826" s="1"/>
    </row>
    <row r="827" spans="1:64" ht="13">
      <c r="A827" s="28" t="s">
        <v>412</v>
      </c>
      <c r="B827" s="62" t="str">
        <f>INDEX([1]Sheet2!$B:$B,MATCH(C827,[1]Sheet2!$A:$A,0))</f>
        <v>E05000026</v>
      </c>
      <c r="C827" s="28" t="s">
        <v>53</v>
      </c>
      <c r="D827" s="29"/>
      <c r="E827" s="55">
        <v>1</v>
      </c>
      <c r="F827" s="32"/>
      <c r="G827" s="31">
        <v>1</v>
      </c>
      <c r="H827" s="32"/>
      <c r="I827" s="32"/>
      <c r="J827" s="32"/>
      <c r="K827" s="32"/>
      <c r="L827" s="32"/>
      <c r="M827" s="10"/>
      <c r="N827" s="32"/>
      <c r="O827" s="31">
        <v>1</v>
      </c>
      <c r="P827" s="32"/>
      <c r="Q827" s="32"/>
      <c r="R827" s="32"/>
      <c r="S827" s="32"/>
      <c r="T827" s="32"/>
      <c r="U827" s="1"/>
      <c r="V827" s="28">
        <v>510</v>
      </c>
      <c r="W827" s="28">
        <v>1542</v>
      </c>
      <c r="X827" s="28">
        <v>249</v>
      </c>
      <c r="Y827" s="34"/>
      <c r="Z827" s="28">
        <v>266</v>
      </c>
      <c r="AA827" s="34"/>
      <c r="AB827" s="34">
        <v>0</v>
      </c>
      <c r="AC827" s="1"/>
      <c r="AD827" s="35">
        <f t="shared" ref="AD827:AJ827" si="2212">(V827/SUM($V827:$AB827))*100</f>
        <v>19.867549668874172</v>
      </c>
      <c r="AE827" s="35">
        <f t="shared" si="2212"/>
        <v>60.070120763537204</v>
      </c>
      <c r="AF827" s="35">
        <f t="shared" si="2212"/>
        <v>9.7000389559797426</v>
      </c>
      <c r="AG827" s="35">
        <f t="shared" si="2212"/>
        <v>0</v>
      </c>
      <c r="AH827" s="35">
        <f t="shared" si="2212"/>
        <v>10.362290611608882</v>
      </c>
      <c r="AI827" s="35">
        <f t="shared" si="2212"/>
        <v>0</v>
      </c>
      <c r="AJ827" s="35">
        <f t="shared" si="2212"/>
        <v>0</v>
      </c>
      <c r="AK827" s="1"/>
      <c r="AL827" s="35">
        <f t="shared" ref="AL827:AR827" si="2213">AD827-BE827</f>
        <v>0.39235491692665292</v>
      </c>
      <c r="AM827" s="35">
        <f t="shared" si="2213"/>
        <v>11.07463080863765</v>
      </c>
      <c r="AN827" s="35">
        <f t="shared" si="2213"/>
        <v>0.76194957508593397</v>
      </c>
      <c r="AO827" s="35">
        <f t="shared" si="2213"/>
        <v>-9.6760967609676083</v>
      </c>
      <c r="AP827" s="35">
        <f t="shared" si="2213"/>
        <v>-2.5528385396826305</v>
      </c>
      <c r="AQ827" s="35">
        <f t="shared" si="2213"/>
        <v>0</v>
      </c>
      <c r="AR827" s="35">
        <f t="shared" si="2213"/>
        <v>0</v>
      </c>
      <c r="AS827" s="1"/>
      <c r="AT827" s="1"/>
      <c r="AU827" s="1"/>
      <c r="AV827" s="1"/>
      <c r="AW827" s="36">
        <v>475</v>
      </c>
      <c r="AX827" s="36">
        <v>1195</v>
      </c>
      <c r="AY827" s="36">
        <v>218</v>
      </c>
      <c r="AZ827" s="36">
        <v>236</v>
      </c>
      <c r="BA827" s="36">
        <v>315</v>
      </c>
      <c r="BB827" s="36">
        <v>0</v>
      </c>
      <c r="BC827" s="1">
        <v>0</v>
      </c>
      <c r="BD827" s="1"/>
      <c r="BE827" s="35">
        <f t="shared" ref="BE827:BK827" si="2214">(AW827/SUM($AW827:$BC827))*100</f>
        <v>19.475194751947519</v>
      </c>
      <c r="BF827" s="35">
        <f t="shared" si="2214"/>
        <v>48.995489954899554</v>
      </c>
      <c r="BG827" s="35">
        <f t="shared" si="2214"/>
        <v>8.9380893808938087</v>
      </c>
      <c r="BH827" s="35">
        <f t="shared" si="2214"/>
        <v>9.6760967609676083</v>
      </c>
      <c r="BI827" s="35">
        <f t="shared" si="2214"/>
        <v>12.915129151291513</v>
      </c>
      <c r="BJ827" s="35">
        <f t="shared" si="2214"/>
        <v>0</v>
      </c>
      <c r="BK827" s="35">
        <f t="shared" si="2214"/>
        <v>0</v>
      </c>
      <c r="BL827" s="1"/>
    </row>
    <row r="828" spans="1:64" ht="13">
      <c r="A828" s="28" t="s">
        <v>412</v>
      </c>
      <c r="B828" s="62" t="str">
        <f>INDEX([1]Sheet2!$B:$B,MATCH(C828,[1]Sheet2!$A:$A,0))</f>
        <v>E05002320</v>
      </c>
      <c r="C828" s="28" t="s">
        <v>981</v>
      </c>
      <c r="D828" s="29"/>
      <c r="E828" s="55">
        <v>1</v>
      </c>
      <c r="F828" s="32"/>
      <c r="G828" s="31">
        <v>1</v>
      </c>
      <c r="H828" s="32"/>
      <c r="I828" s="32"/>
      <c r="J828" s="32"/>
      <c r="K828" s="32"/>
      <c r="L828" s="32"/>
      <c r="M828" s="10"/>
      <c r="N828" s="32"/>
      <c r="O828" s="31">
        <v>1</v>
      </c>
      <c r="P828" s="32"/>
      <c r="Q828" s="32"/>
      <c r="R828" s="32"/>
      <c r="S828" s="32"/>
      <c r="T828" s="32"/>
      <c r="U828" s="1"/>
      <c r="V828" s="28">
        <v>420</v>
      </c>
      <c r="W828" s="28">
        <v>1470</v>
      </c>
      <c r="X828" s="28">
        <v>158</v>
      </c>
      <c r="Y828" s="34"/>
      <c r="Z828" s="28">
        <v>184</v>
      </c>
      <c r="AA828" s="34"/>
      <c r="AB828" s="34">
        <v>0</v>
      </c>
      <c r="AC828" s="1"/>
      <c r="AD828" s="35">
        <f t="shared" ref="AD828:AJ828" si="2215">(V828/SUM($V828:$AB828))*100</f>
        <v>18.817204301075268</v>
      </c>
      <c r="AE828" s="35">
        <f t="shared" si="2215"/>
        <v>65.86021505376344</v>
      </c>
      <c r="AF828" s="35">
        <f t="shared" si="2215"/>
        <v>7.0788530465949826</v>
      </c>
      <c r="AG828" s="35">
        <f t="shared" si="2215"/>
        <v>0</v>
      </c>
      <c r="AH828" s="35">
        <f t="shared" si="2215"/>
        <v>8.2437275985663092</v>
      </c>
      <c r="AI828" s="35">
        <f t="shared" si="2215"/>
        <v>0</v>
      </c>
      <c r="AJ828" s="35">
        <f t="shared" si="2215"/>
        <v>0</v>
      </c>
      <c r="AK828" s="1"/>
      <c r="AL828" s="35">
        <f t="shared" ref="AL828:AR828" si="2216">AD828-BE828</f>
        <v>-1.2737047898338218</v>
      </c>
      <c r="AM828" s="35">
        <f t="shared" si="2216"/>
        <v>8.8147605083088933</v>
      </c>
      <c r="AN828" s="35">
        <f t="shared" si="2216"/>
        <v>-0.51205604431410823</v>
      </c>
      <c r="AO828" s="35">
        <f t="shared" si="2216"/>
        <v>0</v>
      </c>
      <c r="AP828" s="35">
        <f t="shared" si="2216"/>
        <v>-5.0744542196155091</v>
      </c>
      <c r="AQ828" s="35">
        <f t="shared" si="2216"/>
        <v>0</v>
      </c>
      <c r="AR828" s="35">
        <f t="shared" si="2216"/>
        <v>-1.9545454545454546</v>
      </c>
      <c r="AS828" s="1"/>
      <c r="AT828" s="1"/>
      <c r="AU828" s="1"/>
      <c r="AV828" s="1"/>
      <c r="AW828" s="36">
        <v>442</v>
      </c>
      <c r="AX828" s="36">
        <v>1255</v>
      </c>
      <c r="AY828" s="36">
        <v>167</v>
      </c>
      <c r="AZ828" s="36">
        <v>0</v>
      </c>
      <c r="BA828" s="36">
        <v>293</v>
      </c>
      <c r="BB828" s="36">
        <v>0</v>
      </c>
      <c r="BC828" s="1">
        <v>43</v>
      </c>
      <c r="BD828" s="1"/>
      <c r="BE828" s="35">
        <f t="shared" ref="BE828:BK828" si="2217">(AW828/SUM($AW828:$BC828))*100</f>
        <v>20.09090909090909</v>
      </c>
      <c r="BF828" s="35">
        <f t="shared" si="2217"/>
        <v>57.045454545454547</v>
      </c>
      <c r="BG828" s="35">
        <f t="shared" si="2217"/>
        <v>7.5909090909090908</v>
      </c>
      <c r="BH828" s="35">
        <f t="shared" si="2217"/>
        <v>0</v>
      </c>
      <c r="BI828" s="35">
        <f t="shared" si="2217"/>
        <v>13.318181818181818</v>
      </c>
      <c r="BJ828" s="35">
        <f t="shared" si="2217"/>
        <v>0</v>
      </c>
      <c r="BK828" s="35">
        <f t="shared" si="2217"/>
        <v>1.9545454545454546</v>
      </c>
      <c r="BL828" s="1"/>
    </row>
    <row r="829" spans="1:64" ht="13">
      <c r="A829" s="28" t="s">
        <v>412</v>
      </c>
      <c r="B829" s="62" t="str">
        <f>INDEX([1]Sheet2!$B:$B,MATCH(C829,[1]Sheet2!$A:$A,0))</f>
        <v>E05002321</v>
      </c>
      <c r="C829" s="28" t="s">
        <v>982</v>
      </c>
      <c r="D829" s="29"/>
      <c r="E829" s="55">
        <v>1</v>
      </c>
      <c r="F829" s="32"/>
      <c r="G829" s="31">
        <v>1</v>
      </c>
      <c r="H829" s="32"/>
      <c r="I829" s="32"/>
      <c r="J829" s="32"/>
      <c r="K829" s="32"/>
      <c r="L829" s="32"/>
      <c r="M829" s="10"/>
      <c r="N829" s="32"/>
      <c r="O829" s="31">
        <v>1</v>
      </c>
      <c r="P829" s="32"/>
      <c r="Q829" s="32"/>
      <c r="R829" s="32"/>
      <c r="S829" s="32"/>
      <c r="T829" s="32"/>
      <c r="U829" s="1"/>
      <c r="V829" s="28">
        <v>824</v>
      </c>
      <c r="W829" s="28">
        <v>1531</v>
      </c>
      <c r="X829" s="28">
        <v>294</v>
      </c>
      <c r="Y829" s="34"/>
      <c r="Z829" s="28">
        <v>219</v>
      </c>
      <c r="AA829" s="34"/>
      <c r="AB829" s="34">
        <v>0</v>
      </c>
      <c r="AC829" s="1"/>
      <c r="AD829" s="35">
        <f t="shared" ref="AD829:AJ829" si="2218">(V829/SUM($V829:$AB829))*100</f>
        <v>28.730822873082285</v>
      </c>
      <c r="AE829" s="35">
        <f t="shared" si="2218"/>
        <v>53.382147838214792</v>
      </c>
      <c r="AF829" s="35">
        <f t="shared" si="2218"/>
        <v>10.251046025104603</v>
      </c>
      <c r="AG829" s="35">
        <f t="shared" si="2218"/>
        <v>0</v>
      </c>
      <c r="AH829" s="35">
        <f t="shared" si="2218"/>
        <v>7.6359832635983267</v>
      </c>
      <c r="AI829" s="35">
        <f t="shared" si="2218"/>
        <v>0</v>
      </c>
      <c r="AJ829" s="35">
        <f t="shared" si="2218"/>
        <v>0</v>
      </c>
      <c r="AK829" s="1"/>
      <c r="AL829" s="35">
        <f t="shared" ref="AL829:AR829" si="2219">AD829-BE829</f>
        <v>-1.8856154830820984</v>
      </c>
      <c r="AM829" s="35">
        <f t="shared" si="2219"/>
        <v>16.361599893009313</v>
      </c>
      <c r="AN829" s="35">
        <f t="shared" si="2219"/>
        <v>2.990772052501864</v>
      </c>
      <c r="AO829" s="35">
        <f t="shared" si="2219"/>
        <v>-11.917808219178081</v>
      </c>
      <c r="AP829" s="35">
        <f t="shared" si="2219"/>
        <v>-4.7612770103742772</v>
      </c>
      <c r="AQ829" s="35">
        <f t="shared" si="2219"/>
        <v>0</v>
      </c>
      <c r="AR829" s="35">
        <f t="shared" si="2219"/>
        <v>-0.78767123287671237</v>
      </c>
      <c r="AS829" s="1"/>
      <c r="AT829" s="1"/>
      <c r="AU829" s="1"/>
      <c r="AV829" s="1"/>
      <c r="AW829" s="36">
        <v>894</v>
      </c>
      <c r="AX829" s="36">
        <v>1081</v>
      </c>
      <c r="AY829" s="36">
        <v>212</v>
      </c>
      <c r="AZ829" s="36">
        <v>348</v>
      </c>
      <c r="BA829" s="36">
        <v>362</v>
      </c>
      <c r="BB829" s="36">
        <v>0</v>
      </c>
      <c r="BC829" s="1">
        <v>23</v>
      </c>
      <c r="BD829" s="1"/>
      <c r="BE829" s="35">
        <f t="shared" ref="BE829:BK829" si="2220">(AW829/SUM($AW829:$BC829))*100</f>
        <v>30.616438356164384</v>
      </c>
      <c r="BF829" s="35">
        <f t="shared" si="2220"/>
        <v>37.020547945205479</v>
      </c>
      <c r="BG829" s="35">
        <f t="shared" si="2220"/>
        <v>7.2602739726027394</v>
      </c>
      <c r="BH829" s="35">
        <f t="shared" si="2220"/>
        <v>11.917808219178081</v>
      </c>
      <c r="BI829" s="35">
        <f t="shared" si="2220"/>
        <v>12.397260273972604</v>
      </c>
      <c r="BJ829" s="35">
        <f t="shared" si="2220"/>
        <v>0</v>
      </c>
      <c r="BK829" s="35">
        <f t="shared" si="2220"/>
        <v>0.78767123287671237</v>
      </c>
      <c r="BL829" s="1"/>
    </row>
    <row r="830" spans="1:64" ht="13">
      <c r="A830" s="28" t="s">
        <v>412</v>
      </c>
      <c r="B830" s="62" t="str">
        <f>INDEX([1]Sheet2!$B:$B,MATCH(C830,[1]Sheet2!$A:$A,0))</f>
        <v>E05000671</v>
      </c>
      <c r="C830" s="28" t="s">
        <v>271</v>
      </c>
      <c r="D830" s="29"/>
      <c r="E830" s="55">
        <v>2</v>
      </c>
      <c r="F830" s="32"/>
      <c r="G830" s="31">
        <v>2</v>
      </c>
      <c r="H830" s="32"/>
      <c r="I830" s="32"/>
      <c r="J830" s="32"/>
      <c r="K830" s="32"/>
      <c r="L830" s="32"/>
      <c r="M830" s="10"/>
      <c r="N830" s="32"/>
      <c r="O830" s="31">
        <v>2</v>
      </c>
      <c r="P830" s="32"/>
      <c r="Q830" s="32"/>
      <c r="R830" s="32"/>
      <c r="S830" s="32"/>
      <c r="T830" s="32"/>
      <c r="U830" s="1"/>
      <c r="V830" s="28">
        <v>609</v>
      </c>
      <c r="W830" s="28">
        <v>1129</v>
      </c>
      <c r="X830" s="28">
        <v>161</v>
      </c>
      <c r="Y830" s="34"/>
      <c r="Z830" s="28">
        <v>268</v>
      </c>
      <c r="AA830" s="34"/>
      <c r="AB830" s="34">
        <v>0</v>
      </c>
      <c r="AC830" s="1"/>
      <c r="AD830" s="35">
        <f t="shared" ref="AD830:AJ830" si="2221">(V830/SUM($V830:$AB830))*100</f>
        <v>28.103368712505766</v>
      </c>
      <c r="AE830" s="35">
        <f t="shared" si="2221"/>
        <v>52.099676972773423</v>
      </c>
      <c r="AF830" s="35">
        <f t="shared" si="2221"/>
        <v>7.4296262113521001</v>
      </c>
      <c r="AG830" s="35">
        <f t="shared" si="2221"/>
        <v>0</v>
      </c>
      <c r="AH830" s="35">
        <f t="shared" si="2221"/>
        <v>12.367328103368711</v>
      </c>
      <c r="AI830" s="35">
        <f t="shared" si="2221"/>
        <v>0</v>
      </c>
      <c r="AJ830" s="35">
        <f t="shared" si="2221"/>
        <v>0</v>
      </c>
      <c r="AK830" s="1"/>
      <c r="AL830" s="35">
        <f t="shared" ref="AL830:AR830" si="2222">AD830-BE830</f>
        <v>2.1357719528298027</v>
      </c>
      <c r="AM830" s="35">
        <f t="shared" si="2222"/>
        <v>10.740541059182064</v>
      </c>
      <c r="AN830" s="35">
        <f t="shared" si="2222"/>
        <v>2.5691401627472397</v>
      </c>
      <c r="AO830" s="35">
        <f t="shared" si="2222"/>
        <v>-17.1017101710171</v>
      </c>
      <c r="AP830" s="35">
        <f t="shared" si="2222"/>
        <v>1.6562569962579996</v>
      </c>
      <c r="AQ830" s="35">
        <f t="shared" si="2222"/>
        <v>0</v>
      </c>
      <c r="AR830" s="35">
        <f t="shared" si="2222"/>
        <v>0</v>
      </c>
      <c r="AS830" s="1"/>
      <c r="AT830" s="1"/>
      <c r="AU830" s="1"/>
      <c r="AV830" s="1"/>
      <c r="AW830" s="36">
        <v>577</v>
      </c>
      <c r="AX830" s="36">
        <v>919</v>
      </c>
      <c r="AY830" s="36">
        <v>108</v>
      </c>
      <c r="AZ830" s="36">
        <v>380</v>
      </c>
      <c r="BA830" s="36">
        <v>238</v>
      </c>
      <c r="BB830" s="36">
        <v>0</v>
      </c>
      <c r="BC830" s="1">
        <v>0</v>
      </c>
      <c r="BD830" s="1"/>
      <c r="BE830" s="35">
        <f t="shared" ref="BE830:BK830" si="2223">(AW830/SUM($AW830:$BC830))*100</f>
        <v>25.967596759675963</v>
      </c>
      <c r="BF830" s="35">
        <f t="shared" si="2223"/>
        <v>41.359135913591359</v>
      </c>
      <c r="BG830" s="35">
        <f t="shared" si="2223"/>
        <v>4.8604860486048604</v>
      </c>
      <c r="BH830" s="35">
        <f t="shared" si="2223"/>
        <v>17.1017101710171</v>
      </c>
      <c r="BI830" s="35">
        <f t="shared" si="2223"/>
        <v>10.711071107110712</v>
      </c>
      <c r="BJ830" s="35">
        <f t="shared" si="2223"/>
        <v>0</v>
      </c>
      <c r="BK830" s="35">
        <f t="shared" si="2223"/>
        <v>0</v>
      </c>
      <c r="BL830" s="1"/>
    </row>
    <row r="831" spans="1:64" ht="13">
      <c r="A831" s="28" t="s">
        <v>412</v>
      </c>
      <c r="B831" s="62" t="str">
        <f>INDEX([1]Sheet2!$B:$B,MATCH(C831,[1]Sheet2!$A:$A,0))</f>
        <v>E05002323</v>
      </c>
      <c r="C831" s="28" t="s">
        <v>983</v>
      </c>
      <c r="D831" s="29"/>
      <c r="E831" s="55">
        <v>2</v>
      </c>
      <c r="F831" s="32"/>
      <c r="G831" s="31">
        <v>2</v>
      </c>
      <c r="H831" s="32"/>
      <c r="I831" s="32"/>
      <c r="J831" s="32"/>
      <c r="K831" s="32"/>
      <c r="L831" s="32"/>
      <c r="M831" s="10"/>
      <c r="N831" s="31">
        <v>1</v>
      </c>
      <c r="O831" s="31">
        <v>1</v>
      </c>
      <c r="P831" s="32"/>
      <c r="Q831" s="32"/>
      <c r="R831" s="32"/>
      <c r="S831" s="32"/>
      <c r="T831" s="32"/>
      <c r="U831" s="1"/>
      <c r="V831" s="28">
        <v>332</v>
      </c>
      <c r="W831" s="28">
        <v>1361</v>
      </c>
      <c r="X831" s="28">
        <v>194</v>
      </c>
      <c r="Y831" s="34"/>
      <c r="Z831" s="28">
        <v>319</v>
      </c>
      <c r="AA831" s="34"/>
      <c r="AB831" s="34">
        <v>0</v>
      </c>
      <c r="AC831" s="1"/>
      <c r="AD831" s="35">
        <f t="shared" ref="AD831:AJ831" si="2224">(V831/SUM($V831:$AB831))*100</f>
        <v>15.049864007252948</v>
      </c>
      <c r="AE831" s="35">
        <f t="shared" si="2224"/>
        <v>61.695376246600183</v>
      </c>
      <c r="AF831" s="35">
        <f t="shared" si="2224"/>
        <v>8.7941976427923834</v>
      </c>
      <c r="AG831" s="35">
        <f t="shared" si="2224"/>
        <v>0</v>
      </c>
      <c r="AH831" s="35">
        <f t="shared" si="2224"/>
        <v>14.460562103354487</v>
      </c>
      <c r="AI831" s="35">
        <f t="shared" si="2224"/>
        <v>0</v>
      </c>
      <c r="AJ831" s="35">
        <f t="shared" si="2224"/>
        <v>0</v>
      </c>
      <c r="AK831" s="1"/>
      <c r="AL831" s="35">
        <f t="shared" ref="AL831:AR831" si="2225">AD831-BE831</f>
        <v>-1.2986430901528276</v>
      </c>
      <c r="AM831" s="35">
        <f t="shared" si="2225"/>
        <v>13.139331214784228</v>
      </c>
      <c r="AN831" s="35">
        <f t="shared" si="2225"/>
        <v>-0.55479893087379395</v>
      </c>
      <c r="AO831" s="35">
        <f t="shared" si="2225"/>
        <v>-12.139011257953989</v>
      </c>
      <c r="AP831" s="35">
        <f t="shared" si="2225"/>
        <v>0.8531220641963877</v>
      </c>
      <c r="AQ831" s="35">
        <f t="shared" si="2225"/>
        <v>0</v>
      </c>
      <c r="AR831" s="35">
        <f t="shared" si="2225"/>
        <v>0</v>
      </c>
      <c r="AS831" s="1"/>
      <c r="AT831" s="1"/>
      <c r="AU831" s="1"/>
      <c r="AV831" s="1"/>
      <c r="AW831" s="36">
        <v>334</v>
      </c>
      <c r="AX831" s="36">
        <v>992</v>
      </c>
      <c r="AY831" s="36">
        <v>191</v>
      </c>
      <c r="AZ831" s="36">
        <v>248</v>
      </c>
      <c r="BA831" s="36">
        <v>278</v>
      </c>
      <c r="BB831" s="36">
        <v>0</v>
      </c>
      <c r="BC831" s="1">
        <v>0</v>
      </c>
      <c r="BD831" s="1"/>
      <c r="BE831" s="35">
        <f t="shared" ref="BE831:BK831" si="2226">(AW831/SUM($AW831:$BC831))*100</f>
        <v>16.348507097405776</v>
      </c>
      <c r="BF831" s="35">
        <f t="shared" si="2226"/>
        <v>48.556045031815955</v>
      </c>
      <c r="BG831" s="35">
        <f t="shared" si="2226"/>
        <v>9.3489965736661773</v>
      </c>
      <c r="BH831" s="35">
        <f t="shared" si="2226"/>
        <v>12.139011257953989</v>
      </c>
      <c r="BI831" s="35">
        <f t="shared" si="2226"/>
        <v>13.607440039158099</v>
      </c>
      <c r="BJ831" s="35">
        <f t="shared" si="2226"/>
        <v>0</v>
      </c>
      <c r="BK831" s="35">
        <f t="shared" si="2226"/>
        <v>0</v>
      </c>
      <c r="BL831" s="1"/>
    </row>
    <row r="832" spans="1:64" ht="13">
      <c r="A832" s="28" t="s">
        <v>412</v>
      </c>
      <c r="B832" s="62" t="str">
        <f>INDEX([1]Sheet2!$B:$B,MATCH(C832,[1]Sheet2!$A:$A,0))</f>
        <v>E05002324</v>
      </c>
      <c r="C832" s="28" t="s">
        <v>984</v>
      </c>
      <c r="D832" s="29"/>
      <c r="E832" s="55">
        <v>2</v>
      </c>
      <c r="F832" s="31">
        <v>2</v>
      </c>
      <c r="G832" s="32"/>
      <c r="H832" s="32"/>
      <c r="I832" s="32"/>
      <c r="J832" s="32"/>
      <c r="K832" s="32"/>
      <c r="L832" s="32"/>
      <c r="M832" s="10"/>
      <c r="N832" s="31">
        <v>1</v>
      </c>
      <c r="O832" s="31">
        <v>1</v>
      </c>
      <c r="P832" s="32"/>
      <c r="Q832" s="32"/>
      <c r="R832" s="32"/>
      <c r="S832" s="32"/>
      <c r="T832" s="32"/>
      <c r="U832" s="1"/>
      <c r="V832" s="28">
        <v>1216</v>
      </c>
      <c r="W832" s="28">
        <v>1148</v>
      </c>
      <c r="X832" s="28">
        <v>309</v>
      </c>
      <c r="Y832" s="34"/>
      <c r="Z832" s="28">
        <v>245</v>
      </c>
      <c r="AA832" s="34"/>
      <c r="AB832" s="34">
        <v>0</v>
      </c>
      <c r="AC832" s="1"/>
      <c r="AD832" s="35">
        <f t="shared" ref="AD832:AJ832" si="2227">(V832/SUM($V832:$AB832))*100</f>
        <v>41.672378341329683</v>
      </c>
      <c r="AE832" s="35">
        <f t="shared" si="2227"/>
        <v>39.342015078821106</v>
      </c>
      <c r="AF832" s="35">
        <f t="shared" si="2227"/>
        <v>10.589444825222754</v>
      </c>
      <c r="AG832" s="35">
        <f t="shared" si="2227"/>
        <v>0</v>
      </c>
      <c r="AH832" s="35">
        <f t="shared" si="2227"/>
        <v>8.3961617546264566</v>
      </c>
      <c r="AI832" s="35">
        <f t="shared" si="2227"/>
        <v>0</v>
      </c>
      <c r="AJ832" s="35">
        <f t="shared" si="2227"/>
        <v>0</v>
      </c>
      <c r="AK832" s="1"/>
      <c r="AL832" s="35">
        <f t="shared" ref="AL832:AR832" si="2228">AD832-BE832</f>
        <v>10.872378341329682</v>
      </c>
      <c r="AM832" s="35">
        <f t="shared" si="2228"/>
        <v>3.3783787151847449</v>
      </c>
      <c r="AN832" s="35">
        <f t="shared" si="2228"/>
        <v>5.6803539161318453</v>
      </c>
      <c r="AO832" s="35">
        <f t="shared" si="2228"/>
        <v>-21.854545454545455</v>
      </c>
      <c r="AP832" s="35">
        <f t="shared" si="2228"/>
        <v>1.923434481899184</v>
      </c>
      <c r="AQ832" s="35">
        <f t="shared" si="2228"/>
        <v>0</v>
      </c>
      <c r="AR832" s="35">
        <f t="shared" si="2228"/>
        <v>0</v>
      </c>
      <c r="AS832" s="1"/>
      <c r="AT832" s="1"/>
      <c r="AU832" s="1"/>
      <c r="AV832" s="1"/>
      <c r="AW832" s="36">
        <v>847</v>
      </c>
      <c r="AX832" s="36">
        <v>989</v>
      </c>
      <c r="AY832" s="36">
        <v>135</v>
      </c>
      <c r="AZ832" s="36">
        <v>601</v>
      </c>
      <c r="BA832" s="36">
        <v>178</v>
      </c>
      <c r="BB832" s="36">
        <v>0</v>
      </c>
      <c r="BC832" s="1">
        <v>0</v>
      </c>
      <c r="BD832" s="1"/>
      <c r="BE832" s="35">
        <f t="shared" ref="BE832:BK832" si="2229">(AW832/SUM($AW832:$BC832))*100</f>
        <v>30.8</v>
      </c>
      <c r="BF832" s="35">
        <f t="shared" si="2229"/>
        <v>35.963636363636361</v>
      </c>
      <c r="BG832" s="35">
        <f t="shared" si="2229"/>
        <v>4.9090909090909092</v>
      </c>
      <c r="BH832" s="35">
        <f t="shared" si="2229"/>
        <v>21.854545454545455</v>
      </c>
      <c r="BI832" s="35">
        <f t="shared" si="2229"/>
        <v>6.4727272727272727</v>
      </c>
      <c r="BJ832" s="35">
        <f t="shared" si="2229"/>
        <v>0</v>
      </c>
      <c r="BK832" s="35">
        <f t="shared" si="2229"/>
        <v>0</v>
      </c>
      <c r="BL832" s="1"/>
    </row>
    <row r="833" spans="1:64" ht="13">
      <c r="A833" s="28" t="s">
        <v>412</v>
      </c>
      <c r="B833" s="62" t="str">
        <f>INDEX([1]Sheet2!$B:$B,MATCH(C833,[1]Sheet2!$A:$A,0))</f>
        <v>E05002326</v>
      </c>
      <c r="C833" s="28" t="s">
        <v>985</v>
      </c>
      <c r="D833" s="29"/>
      <c r="E833" s="55">
        <v>1</v>
      </c>
      <c r="F833" s="32"/>
      <c r="G833" s="31">
        <v>1</v>
      </c>
      <c r="H833" s="32"/>
      <c r="I833" s="32"/>
      <c r="J833" s="32"/>
      <c r="K833" s="32"/>
      <c r="L833" s="32"/>
      <c r="M833" s="10"/>
      <c r="N833" s="32"/>
      <c r="O833" s="31">
        <v>1</v>
      </c>
      <c r="P833" s="32"/>
      <c r="Q833" s="32"/>
      <c r="R833" s="32"/>
      <c r="S833" s="32"/>
      <c r="T833" s="32"/>
      <c r="U833" s="1"/>
      <c r="V833" s="28">
        <v>852</v>
      </c>
      <c r="W833" s="28">
        <v>1308</v>
      </c>
      <c r="X833" s="28">
        <v>333</v>
      </c>
      <c r="Y833" s="34"/>
      <c r="Z833" s="28">
        <v>109</v>
      </c>
      <c r="AA833" s="34"/>
      <c r="AB833" s="34">
        <v>0</v>
      </c>
      <c r="AC833" s="1"/>
      <c r="AD833" s="35">
        <f t="shared" ref="AD833:AJ833" si="2230">(V833/SUM($V833:$AB833))*100</f>
        <v>32.744043043812454</v>
      </c>
      <c r="AE833" s="35">
        <f t="shared" si="2230"/>
        <v>50.269023827824753</v>
      </c>
      <c r="AF833" s="35">
        <f t="shared" si="2230"/>
        <v>12.797847809377402</v>
      </c>
      <c r="AG833" s="35">
        <f t="shared" si="2230"/>
        <v>0</v>
      </c>
      <c r="AH833" s="35">
        <f t="shared" si="2230"/>
        <v>4.1890853189853958</v>
      </c>
      <c r="AI833" s="35">
        <f t="shared" si="2230"/>
        <v>0</v>
      </c>
      <c r="AJ833" s="35">
        <f t="shared" si="2230"/>
        <v>0</v>
      </c>
      <c r="AK833" s="1"/>
      <c r="AL833" s="35">
        <f t="shared" ref="AL833:AR833" si="2231">AD833-BE833</f>
        <v>5.7411963581678833</v>
      </c>
      <c r="AM833" s="35">
        <f t="shared" si="2231"/>
        <v>5.9420616480768871</v>
      </c>
      <c r="AN833" s="35">
        <f t="shared" si="2231"/>
        <v>7.5924797735904965</v>
      </c>
      <c r="AO833" s="35">
        <f t="shared" si="2231"/>
        <v>-14.274095160634403</v>
      </c>
      <c r="AP833" s="35">
        <f t="shared" si="2231"/>
        <v>-5.001642619200859</v>
      </c>
      <c r="AQ833" s="35">
        <f t="shared" si="2231"/>
        <v>0</v>
      </c>
      <c r="AR833" s="35">
        <f t="shared" si="2231"/>
        <v>0</v>
      </c>
      <c r="AS833" s="1"/>
      <c r="AT833" s="1"/>
      <c r="AU833" s="1"/>
      <c r="AV833" s="1"/>
      <c r="AW833" s="36">
        <v>664</v>
      </c>
      <c r="AX833" s="36">
        <v>1090</v>
      </c>
      <c r="AY833" s="36">
        <v>128</v>
      </c>
      <c r="AZ833" s="36">
        <v>351</v>
      </c>
      <c r="BA833" s="36">
        <v>226</v>
      </c>
      <c r="BB833" s="36">
        <v>0</v>
      </c>
      <c r="BC833" s="1">
        <v>0</v>
      </c>
      <c r="BD833" s="1"/>
      <c r="BE833" s="35">
        <f t="shared" ref="BE833:BK833" si="2232">(AW833/SUM($AW833:$BC833))*100</f>
        <v>27.00284668564457</v>
      </c>
      <c r="BF833" s="35">
        <f t="shared" si="2232"/>
        <v>44.326962179747866</v>
      </c>
      <c r="BG833" s="35">
        <f t="shared" si="2232"/>
        <v>5.205368035786905</v>
      </c>
      <c r="BH833" s="35">
        <f t="shared" si="2232"/>
        <v>14.274095160634403</v>
      </c>
      <c r="BI833" s="35">
        <f t="shared" si="2232"/>
        <v>9.1907279381862548</v>
      </c>
      <c r="BJ833" s="35">
        <f t="shared" si="2232"/>
        <v>0</v>
      </c>
      <c r="BK833" s="35">
        <f t="shared" si="2232"/>
        <v>0</v>
      </c>
      <c r="BL833" s="1"/>
    </row>
    <row r="834" spans="1:64" ht="13">
      <c r="A834" s="28" t="s">
        <v>412</v>
      </c>
      <c r="B834" s="62" t="str">
        <f>INDEX([1]Sheet2!$B:$B,MATCH(C834,[1]Sheet2!$A:$A,0))</f>
        <v>E05002327</v>
      </c>
      <c r="C834" s="28" t="s">
        <v>986</v>
      </c>
      <c r="D834" s="29"/>
      <c r="E834" s="55">
        <v>1</v>
      </c>
      <c r="F834" s="32"/>
      <c r="G834" s="31">
        <v>1</v>
      </c>
      <c r="H834" s="32"/>
      <c r="I834" s="32"/>
      <c r="J834" s="32"/>
      <c r="K834" s="32"/>
      <c r="L834" s="32"/>
      <c r="M834" s="10"/>
      <c r="N834" s="32"/>
      <c r="O834" s="31">
        <v>1</v>
      </c>
      <c r="P834" s="32"/>
      <c r="Q834" s="32"/>
      <c r="R834" s="32"/>
      <c r="S834" s="32"/>
      <c r="T834" s="32"/>
      <c r="U834" s="1"/>
      <c r="V834" s="28">
        <v>640</v>
      </c>
      <c r="W834" s="28">
        <v>1403</v>
      </c>
      <c r="X834" s="28">
        <v>100</v>
      </c>
      <c r="Y834" s="34"/>
      <c r="Z834" s="28">
        <v>140</v>
      </c>
      <c r="AA834" s="28">
        <v>61</v>
      </c>
      <c r="AB834" s="34">
        <v>26</v>
      </c>
      <c r="AC834" s="1"/>
      <c r="AD834" s="35">
        <f t="shared" ref="AD834:AJ834" si="2233">(V834/SUM($V834:$AB834))*100</f>
        <v>27.004219409282697</v>
      </c>
      <c r="AE834" s="35">
        <f t="shared" si="2233"/>
        <v>59.198312236286924</v>
      </c>
      <c r="AF834" s="35">
        <f t="shared" si="2233"/>
        <v>4.2194092827004219</v>
      </c>
      <c r="AG834" s="35">
        <f t="shared" si="2233"/>
        <v>0</v>
      </c>
      <c r="AH834" s="35">
        <f t="shared" si="2233"/>
        <v>5.9071729957805905</v>
      </c>
      <c r="AI834" s="35">
        <f t="shared" si="2233"/>
        <v>2.5738396624472575</v>
      </c>
      <c r="AJ834" s="35">
        <f t="shared" si="2233"/>
        <v>1.0970464135021099</v>
      </c>
      <c r="AK834" s="1"/>
      <c r="AL834" s="35">
        <f t="shared" ref="AL834:AR834" si="2234">AD834-BE834</f>
        <v>3.1192673459229638</v>
      </c>
      <c r="AM834" s="35">
        <f t="shared" si="2234"/>
        <v>2.1745523363286097</v>
      </c>
      <c r="AN834" s="35">
        <f t="shared" si="2234"/>
        <v>-2.8251926347651892</v>
      </c>
      <c r="AO834" s="35">
        <f t="shared" si="2234"/>
        <v>0</v>
      </c>
      <c r="AP834" s="35">
        <f t="shared" si="2234"/>
        <v>-6.1395131234357505</v>
      </c>
      <c r="AQ834" s="35">
        <f t="shared" si="2234"/>
        <v>2.5738396624472575</v>
      </c>
      <c r="AR834" s="35">
        <f t="shared" si="2234"/>
        <v>1.0970464135021099</v>
      </c>
      <c r="AS834" s="1"/>
      <c r="AT834" s="1"/>
      <c r="AU834" s="1"/>
      <c r="AV834" s="1"/>
      <c r="AW834" s="36">
        <v>573</v>
      </c>
      <c r="AX834" s="36">
        <v>1368</v>
      </c>
      <c r="AY834" s="36">
        <v>169</v>
      </c>
      <c r="AZ834" s="36">
        <v>0</v>
      </c>
      <c r="BA834" s="36">
        <v>289</v>
      </c>
      <c r="BB834" s="36">
        <v>0</v>
      </c>
      <c r="BC834" s="1">
        <v>0</v>
      </c>
      <c r="BD834" s="1"/>
      <c r="BE834" s="35">
        <f t="shared" ref="BE834:BK834" si="2235">(AW834/SUM($AW834:$BC834))*100</f>
        <v>23.884952063359734</v>
      </c>
      <c r="BF834" s="35">
        <f t="shared" si="2235"/>
        <v>57.023759899958314</v>
      </c>
      <c r="BG834" s="35">
        <f t="shared" si="2235"/>
        <v>7.0446019174656112</v>
      </c>
      <c r="BH834" s="35">
        <f t="shared" si="2235"/>
        <v>0</v>
      </c>
      <c r="BI834" s="35">
        <f t="shared" si="2235"/>
        <v>12.046686119216341</v>
      </c>
      <c r="BJ834" s="35">
        <f t="shared" si="2235"/>
        <v>0</v>
      </c>
      <c r="BK834" s="35">
        <f t="shared" si="2235"/>
        <v>0</v>
      </c>
      <c r="BL834" s="1"/>
    </row>
    <row r="835" spans="1:64" ht="13">
      <c r="A835" s="28" t="s">
        <v>412</v>
      </c>
      <c r="B835" s="62" t="str">
        <f>INDEX([1]Sheet2!$B:$B,MATCH(C835,[1]Sheet2!$A:$A,0))</f>
        <v>E05000949</v>
      </c>
      <c r="C835" s="28" t="s">
        <v>987</v>
      </c>
      <c r="D835" s="29"/>
      <c r="E835" s="55">
        <v>1</v>
      </c>
      <c r="F835" s="32"/>
      <c r="G835" s="32"/>
      <c r="H835" s="32"/>
      <c r="I835" s="32"/>
      <c r="J835" s="31">
        <v>1</v>
      </c>
      <c r="K835" s="32"/>
      <c r="L835" s="32"/>
      <c r="M835" s="10"/>
      <c r="N835" s="32"/>
      <c r="O835" s="32"/>
      <c r="P835" s="32"/>
      <c r="Q835" s="32"/>
      <c r="R835" s="31">
        <v>1</v>
      </c>
      <c r="S835" s="32"/>
      <c r="T835" s="32"/>
      <c r="U835" s="1"/>
      <c r="V835" s="28">
        <v>238</v>
      </c>
      <c r="W835" s="28">
        <v>1231</v>
      </c>
      <c r="X835" s="28">
        <v>75</v>
      </c>
      <c r="Y835" s="34"/>
      <c r="Z835" s="28">
        <v>1704</v>
      </c>
      <c r="AA835" s="34"/>
      <c r="AB835" s="34">
        <v>0</v>
      </c>
      <c r="AC835" s="1"/>
      <c r="AD835" s="35">
        <f t="shared" ref="AD835:AJ835" si="2236">(V835/SUM($V835:$AB835))*100</f>
        <v>7.3275862068965507</v>
      </c>
      <c r="AE835" s="35">
        <f t="shared" si="2236"/>
        <v>37.900246305418719</v>
      </c>
      <c r="AF835" s="35">
        <f t="shared" si="2236"/>
        <v>2.3091133004926108</v>
      </c>
      <c r="AG835" s="35">
        <f t="shared" si="2236"/>
        <v>0</v>
      </c>
      <c r="AH835" s="35">
        <f t="shared" si="2236"/>
        <v>52.463054187192114</v>
      </c>
      <c r="AI835" s="35">
        <f t="shared" si="2236"/>
        <v>0</v>
      </c>
      <c r="AJ835" s="35">
        <f t="shared" si="2236"/>
        <v>0</v>
      </c>
      <c r="AK835" s="1"/>
      <c r="AL835" s="35">
        <f t="shared" ref="AL835:AR835" si="2237">AD835-BE835</f>
        <v>-2.9025928212364418</v>
      </c>
      <c r="AM835" s="35">
        <f t="shared" si="2237"/>
        <v>7.976972648129717</v>
      </c>
      <c r="AN835" s="35">
        <f t="shared" si="2237"/>
        <v>-0.37630869439229997</v>
      </c>
      <c r="AO835" s="35">
        <f t="shared" si="2237"/>
        <v>-3.804347826086957</v>
      </c>
      <c r="AP835" s="35">
        <f t="shared" si="2237"/>
        <v>-0.89372330641401732</v>
      </c>
      <c r="AQ835" s="35">
        <f t="shared" si="2237"/>
        <v>0</v>
      </c>
      <c r="AR835" s="35">
        <f t="shared" si="2237"/>
        <v>0</v>
      </c>
      <c r="AS835" s="1"/>
      <c r="AT835" s="1"/>
      <c r="AU835" s="1"/>
      <c r="AV835" s="1"/>
      <c r="AW835" s="36">
        <v>320</v>
      </c>
      <c r="AX835" s="36">
        <v>936</v>
      </c>
      <c r="AY835" s="36">
        <v>84</v>
      </c>
      <c r="AZ835" s="36">
        <v>119</v>
      </c>
      <c r="BA835" s="36">
        <v>1669</v>
      </c>
      <c r="BB835" s="36">
        <v>0</v>
      </c>
      <c r="BC835" s="1">
        <v>0</v>
      </c>
      <c r="BD835" s="1"/>
      <c r="BE835" s="35">
        <f t="shared" ref="BE835:BK835" si="2238">(AW835/SUM($AW835:$BC835))*100</f>
        <v>10.230179028132993</v>
      </c>
      <c r="BF835" s="35">
        <f t="shared" si="2238"/>
        <v>29.923273657289002</v>
      </c>
      <c r="BG835" s="35">
        <f t="shared" si="2238"/>
        <v>2.6854219948849107</v>
      </c>
      <c r="BH835" s="35">
        <f t="shared" si="2238"/>
        <v>3.804347826086957</v>
      </c>
      <c r="BI835" s="35">
        <f t="shared" si="2238"/>
        <v>53.356777493606131</v>
      </c>
      <c r="BJ835" s="35">
        <f t="shared" si="2238"/>
        <v>0</v>
      </c>
      <c r="BK835" s="35">
        <f t="shared" si="2238"/>
        <v>0</v>
      </c>
      <c r="BL835" s="1"/>
    </row>
    <row r="836" spans="1:64" ht="13">
      <c r="A836" s="28" t="s">
        <v>412</v>
      </c>
      <c r="B836" s="62" t="str">
        <f>INDEX([1]Sheet2!$B:$B,MATCH(C836,[1]Sheet2!$A:$A,0))</f>
        <v>E05002329</v>
      </c>
      <c r="C836" s="28" t="s">
        <v>988</v>
      </c>
      <c r="D836" s="29"/>
      <c r="E836" s="55">
        <v>1</v>
      </c>
      <c r="F836" s="31">
        <v>1</v>
      </c>
      <c r="G836" s="32"/>
      <c r="H836" s="32"/>
      <c r="I836" s="32"/>
      <c r="J836" s="32"/>
      <c r="K836" s="32"/>
      <c r="L836" s="32"/>
      <c r="M836" s="10"/>
      <c r="N836" s="31">
        <v>1</v>
      </c>
      <c r="O836" s="32"/>
      <c r="P836" s="32"/>
      <c r="Q836" s="32"/>
      <c r="R836" s="32"/>
      <c r="S836" s="32"/>
      <c r="T836" s="32"/>
      <c r="U836" s="1"/>
      <c r="V836" s="28">
        <v>1461</v>
      </c>
      <c r="W836" s="28">
        <v>744</v>
      </c>
      <c r="X836" s="28">
        <v>401</v>
      </c>
      <c r="Y836" s="34"/>
      <c r="Z836" s="28">
        <v>188</v>
      </c>
      <c r="AA836" s="34"/>
      <c r="AB836" s="34">
        <v>94</v>
      </c>
      <c r="AC836" s="1"/>
      <c r="AD836" s="35">
        <f t="shared" ref="AD836:AJ836" si="2239">(V836/SUM($V836:$AB836))*100</f>
        <v>50.588642659279785</v>
      </c>
      <c r="AE836" s="35">
        <f t="shared" si="2239"/>
        <v>25.761772853185594</v>
      </c>
      <c r="AF836" s="35">
        <f t="shared" si="2239"/>
        <v>13.885041551246537</v>
      </c>
      <c r="AG836" s="35">
        <f t="shared" si="2239"/>
        <v>0</v>
      </c>
      <c r="AH836" s="35">
        <f t="shared" si="2239"/>
        <v>6.5096952908587262</v>
      </c>
      <c r="AI836" s="35">
        <f t="shared" si="2239"/>
        <v>0</v>
      </c>
      <c r="AJ836" s="35">
        <f t="shared" si="2239"/>
        <v>3.2548476454293631</v>
      </c>
      <c r="AK836" s="1"/>
      <c r="AL836" s="35">
        <f t="shared" ref="AL836:AR836" si="2240">AD836-BE836</f>
        <v>18.69423272139159</v>
      </c>
      <c r="AM836" s="35">
        <f t="shared" si="2240"/>
        <v>9.954319437036526</v>
      </c>
      <c r="AN836" s="35">
        <f t="shared" si="2240"/>
        <v>9.1645446568366005</v>
      </c>
      <c r="AO836" s="35">
        <f t="shared" si="2240"/>
        <v>-14.285714285714285</v>
      </c>
      <c r="AP836" s="35">
        <f t="shared" si="2240"/>
        <v>0.73329777533077589</v>
      </c>
      <c r="AQ836" s="35">
        <f t="shared" si="2240"/>
        <v>-27.51552795031056</v>
      </c>
      <c r="AR836" s="35">
        <f t="shared" si="2240"/>
        <v>3.2548476454293631</v>
      </c>
      <c r="AS836" s="1"/>
      <c r="AT836" s="1"/>
      <c r="AU836" s="1"/>
      <c r="AV836" s="1"/>
      <c r="AW836" s="36">
        <v>1027</v>
      </c>
      <c r="AX836" s="36">
        <v>509</v>
      </c>
      <c r="AY836" s="36">
        <v>152</v>
      </c>
      <c r="AZ836" s="36">
        <v>460</v>
      </c>
      <c r="BA836" s="36">
        <v>186</v>
      </c>
      <c r="BB836" s="36">
        <v>886</v>
      </c>
      <c r="BC836" s="1">
        <v>0</v>
      </c>
      <c r="BD836" s="1"/>
      <c r="BE836" s="35">
        <f t="shared" ref="BE836:BK836" si="2241">(AW836/SUM($AW836:$BC836))*100</f>
        <v>31.894409937888195</v>
      </c>
      <c r="BF836" s="35">
        <f t="shared" si="2241"/>
        <v>15.807453416149068</v>
      </c>
      <c r="BG836" s="35">
        <f t="shared" si="2241"/>
        <v>4.7204968944099379</v>
      </c>
      <c r="BH836" s="35">
        <f t="shared" si="2241"/>
        <v>14.285714285714285</v>
      </c>
      <c r="BI836" s="35">
        <f t="shared" si="2241"/>
        <v>5.7763975155279503</v>
      </c>
      <c r="BJ836" s="35">
        <f t="shared" si="2241"/>
        <v>27.51552795031056</v>
      </c>
      <c r="BK836" s="35">
        <f t="shared" si="2241"/>
        <v>0</v>
      </c>
      <c r="BL836" s="1"/>
    </row>
    <row r="837" spans="1:64" ht="13">
      <c r="A837" s="28" t="s">
        <v>412</v>
      </c>
      <c r="B837" s="62" t="str">
        <f>INDEX([1]Sheet2!$B:$B,MATCH(C837,[1]Sheet2!$A:$A,0))</f>
        <v>E05002330</v>
      </c>
      <c r="C837" s="28" t="s">
        <v>989</v>
      </c>
      <c r="D837" s="29"/>
      <c r="E837" s="55">
        <v>1</v>
      </c>
      <c r="F837" s="32"/>
      <c r="G837" s="31">
        <v>1</v>
      </c>
      <c r="H837" s="32"/>
      <c r="I837" s="32"/>
      <c r="J837" s="32"/>
      <c r="K837" s="32"/>
      <c r="L837" s="32"/>
      <c r="M837" s="10"/>
      <c r="N837" s="32"/>
      <c r="O837" s="31">
        <v>1</v>
      </c>
      <c r="P837" s="32"/>
      <c r="Q837" s="32"/>
      <c r="R837" s="32"/>
      <c r="S837" s="32"/>
      <c r="T837" s="32"/>
      <c r="U837" s="1"/>
      <c r="V837" s="28">
        <v>350</v>
      </c>
      <c r="W837" s="28">
        <v>968</v>
      </c>
      <c r="X837" s="28">
        <v>211</v>
      </c>
      <c r="Y837" s="34"/>
      <c r="Z837" s="28">
        <v>630</v>
      </c>
      <c r="AA837" s="34"/>
      <c r="AB837" s="34">
        <v>0</v>
      </c>
      <c r="AC837" s="1"/>
      <c r="AD837" s="35">
        <f t="shared" ref="AD837:AJ837" si="2242">(V837/SUM($V837:$AB837))*100</f>
        <v>16.21120889300602</v>
      </c>
      <c r="AE837" s="35">
        <f t="shared" si="2242"/>
        <v>44.835572024085224</v>
      </c>
      <c r="AF837" s="35">
        <f t="shared" si="2242"/>
        <v>9.773043075497915</v>
      </c>
      <c r="AG837" s="35">
        <f t="shared" si="2242"/>
        <v>0</v>
      </c>
      <c r="AH837" s="35">
        <f t="shared" si="2242"/>
        <v>29.180176007410839</v>
      </c>
      <c r="AI837" s="35">
        <f t="shared" si="2242"/>
        <v>0</v>
      </c>
      <c r="AJ837" s="35">
        <f t="shared" si="2242"/>
        <v>0</v>
      </c>
      <c r="AK837" s="1"/>
      <c r="AL837" s="35">
        <f t="shared" ref="AL837:AR837" si="2243">AD837-BE837</f>
        <v>-2.2595814850008544</v>
      </c>
      <c r="AM837" s="35">
        <f t="shared" si="2243"/>
        <v>-0.13865478003848608</v>
      </c>
      <c r="AN837" s="35">
        <f t="shared" si="2243"/>
        <v>-4.8747232475261413</v>
      </c>
      <c r="AO837" s="35">
        <f t="shared" si="2243"/>
        <v>-7.4312714776632305</v>
      </c>
      <c r="AP837" s="35">
        <f t="shared" si="2243"/>
        <v>14.704230990228707</v>
      </c>
      <c r="AQ837" s="35">
        <f t="shared" si="2243"/>
        <v>0</v>
      </c>
      <c r="AR837" s="35">
        <f t="shared" si="2243"/>
        <v>0</v>
      </c>
      <c r="AS837" s="1"/>
      <c r="AT837" s="1"/>
      <c r="AU837" s="1"/>
      <c r="AV837" s="1"/>
      <c r="AW837" s="36">
        <v>430</v>
      </c>
      <c r="AX837" s="36">
        <v>1047</v>
      </c>
      <c r="AY837" s="36">
        <v>341</v>
      </c>
      <c r="AZ837" s="36">
        <v>173</v>
      </c>
      <c r="BA837" s="36">
        <v>337</v>
      </c>
      <c r="BB837" s="36">
        <v>0</v>
      </c>
      <c r="BC837" s="1">
        <v>0</v>
      </c>
      <c r="BD837" s="1"/>
      <c r="BE837" s="35">
        <f t="shared" ref="BE837:BK837" si="2244">(AW837/SUM($AW837:$BC837))*100</f>
        <v>18.470790378006875</v>
      </c>
      <c r="BF837" s="35">
        <f t="shared" si="2244"/>
        <v>44.97422680412371</v>
      </c>
      <c r="BG837" s="35">
        <f t="shared" si="2244"/>
        <v>14.647766323024056</v>
      </c>
      <c r="BH837" s="35">
        <f t="shared" si="2244"/>
        <v>7.4312714776632305</v>
      </c>
      <c r="BI837" s="35">
        <f t="shared" si="2244"/>
        <v>14.475945017182132</v>
      </c>
      <c r="BJ837" s="35">
        <f t="shared" si="2244"/>
        <v>0</v>
      </c>
      <c r="BK837" s="35">
        <f t="shared" si="2244"/>
        <v>0</v>
      </c>
      <c r="BL837" s="1"/>
    </row>
    <row r="838" spans="1:64" ht="13">
      <c r="A838" s="28" t="s">
        <v>412</v>
      </c>
      <c r="B838" s="62" t="str">
        <f>INDEX([1]Sheet2!$B:$B,MATCH(C838,[1]Sheet2!$A:$A,0))</f>
        <v>E05002331</v>
      </c>
      <c r="C838" s="28" t="s">
        <v>990</v>
      </c>
      <c r="D838" s="29"/>
      <c r="E838" s="55">
        <v>1</v>
      </c>
      <c r="F838" s="32"/>
      <c r="G838" s="31">
        <v>1</v>
      </c>
      <c r="H838" s="32"/>
      <c r="I838" s="32"/>
      <c r="J838" s="32"/>
      <c r="K838" s="32"/>
      <c r="L838" s="32"/>
      <c r="M838" s="10"/>
      <c r="N838" s="32"/>
      <c r="O838" s="31">
        <v>1</v>
      </c>
      <c r="P838" s="32"/>
      <c r="Q838" s="32"/>
      <c r="R838" s="32"/>
      <c r="S838" s="32"/>
      <c r="T838" s="32"/>
      <c r="U838" s="1"/>
      <c r="V838" s="28">
        <v>690</v>
      </c>
      <c r="W838" s="28">
        <v>1305</v>
      </c>
      <c r="X838" s="28">
        <v>130</v>
      </c>
      <c r="Y838" s="34"/>
      <c r="Z838" s="28">
        <v>129</v>
      </c>
      <c r="AA838" s="34"/>
      <c r="AB838" s="34">
        <v>0</v>
      </c>
      <c r="AC838" s="1"/>
      <c r="AD838" s="35">
        <f t="shared" ref="AD838:AJ838" si="2245">(V838/SUM($V838:$AB838))*100</f>
        <v>30.612244897959183</v>
      </c>
      <c r="AE838" s="35">
        <f t="shared" si="2245"/>
        <v>57.897071872227158</v>
      </c>
      <c r="AF838" s="35">
        <f t="shared" si="2245"/>
        <v>5.7675244010647742</v>
      </c>
      <c r="AG838" s="35">
        <f t="shared" si="2245"/>
        <v>0</v>
      </c>
      <c r="AH838" s="35">
        <f t="shared" si="2245"/>
        <v>5.7231588287488906</v>
      </c>
      <c r="AI838" s="35">
        <f t="shared" si="2245"/>
        <v>0</v>
      </c>
      <c r="AJ838" s="35">
        <f t="shared" si="2245"/>
        <v>0</v>
      </c>
      <c r="AK838" s="1"/>
      <c r="AL838" s="35">
        <f t="shared" ref="AL838:AR838" si="2246">AD838-BE838</f>
        <v>2.6032963520978889</v>
      </c>
      <c r="AM838" s="35">
        <f t="shared" si="2246"/>
        <v>0.35792198408397979</v>
      </c>
      <c r="AN838" s="35">
        <f t="shared" si="2246"/>
        <v>0.84582417735112791</v>
      </c>
      <c r="AO838" s="35">
        <f t="shared" si="2246"/>
        <v>0</v>
      </c>
      <c r="AP838" s="35">
        <f t="shared" si="2246"/>
        <v>-3.8070425135329886</v>
      </c>
      <c r="AQ838" s="35">
        <f t="shared" si="2246"/>
        <v>0</v>
      </c>
      <c r="AR838" s="35">
        <f t="shared" si="2246"/>
        <v>0</v>
      </c>
      <c r="AS838" s="1"/>
      <c r="AT838" s="1"/>
      <c r="AU838" s="1"/>
      <c r="AV838" s="1"/>
      <c r="AW838" s="36">
        <v>626</v>
      </c>
      <c r="AX838" s="36">
        <v>1286</v>
      </c>
      <c r="AY838" s="36">
        <v>110</v>
      </c>
      <c r="AZ838" s="36">
        <v>0</v>
      </c>
      <c r="BA838" s="36">
        <v>213</v>
      </c>
      <c r="BB838" s="36">
        <v>0</v>
      </c>
      <c r="BC838" s="1">
        <v>0</v>
      </c>
      <c r="BD838" s="1"/>
      <c r="BE838" s="35">
        <f t="shared" ref="BE838:BK838" si="2247">(AW838/SUM($AW838:$BC838))*100</f>
        <v>28.008948545861294</v>
      </c>
      <c r="BF838" s="35">
        <f t="shared" si="2247"/>
        <v>57.539149888143179</v>
      </c>
      <c r="BG838" s="35">
        <f t="shared" si="2247"/>
        <v>4.9217002237136462</v>
      </c>
      <c r="BH838" s="35">
        <f t="shared" si="2247"/>
        <v>0</v>
      </c>
      <c r="BI838" s="35">
        <f t="shared" si="2247"/>
        <v>9.5302013422818792</v>
      </c>
      <c r="BJ838" s="35">
        <f t="shared" si="2247"/>
        <v>0</v>
      </c>
      <c r="BK838" s="35">
        <f t="shared" si="2247"/>
        <v>0</v>
      </c>
      <c r="BL838" s="1"/>
    </row>
    <row r="839" spans="1:64" ht="13">
      <c r="A839" s="28" t="s">
        <v>412</v>
      </c>
      <c r="B839" s="62" t="str">
        <f>INDEX([1]Sheet2!$B:$B,MATCH(C839,[1]Sheet2!$A:$A,0))</f>
        <v>E05000039</v>
      </c>
      <c r="C839" s="28" t="s">
        <v>65</v>
      </c>
      <c r="D839" s="29"/>
      <c r="E839" s="55">
        <v>1</v>
      </c>
      <c r="F839" s="31">
        <v>1</v>
      </c>
      <c r="G839" s="32"/>
      <c r="H839" s="32"/>
      <c r="I839" s="32"/>
      <c r="J839" s="32"/>
      <c r="K839" s="32"/>
      <c r="L839" s="32"/>
      <c r="M839" s="10"/>
      <c r="N839" s="31">
        <v>1</v>
      </c>
      <c r="O839" s="32"/>
      <c r="P839" s="32"/>
      <c r="Q839" s="32"/>
      <c r="R839" s="32"/>
      <c r="S839" s="32"/>
      <c r="T839" s="32"/>
      <c r="U839" s="1"/>
      <c r="V839" s="28">
        <v>1527</v>
      </c>
      <c r="W839" s="28">
        <v>1175</v>
      </c>
      <c r="X839" s="28">
        <v>420</v>
      </c>
      <c r="Y839" s="34"/>
      <c r="Z839" s="28">
        <v>301</v>
      </c>
      <c r="AA839" s="34"/>
      <c r="AB839" s="34">
        <v>0</v>
      </c>
      <c r="AC839" s="1"/>
      <c r="AD839" s="35">
        <f t="shared" ref="AD839:AJ839" si="2248">(V839/SUM($V839:$AB839))*100</f>
        <v>44.609991235758109</v>
      </c>
      <c r="AE839" s="35">
        <f t="shared" si="2248"/>
        <v>34.326614081215304</v>
      </c>
      <c r="AF839" s="35">
        <f t="shared" si="2248"/>
        <v>12.269938650306749</v>
      </c>
      <c r="AG839" s="35">
        <f t="shared" si="2248"/>
        <v>0</v>
      </c>
      <c r="AH839" s="35">
        <f t="shared" si="2248"/>
        <v>8.7934560327198366</v>
      </c>
      <c r="AI839" s="35">
        <f t="shared" si="2248"/>
        <v>0</v>
      </c>
      <c r="AJ839" s="35">
        <f t="shared" si="2248"/>
        <v>0</v>
      </c>
      <c r="AK839" s="1"/>
      <c r="AL839" s="35">
        <f t="shared" ref="AL839:AR839" si="2249">AD839-BE839</f>
        <v>-0.94488307448101239</v>
      </c>
      <c r="AM839" s="35">
        <f t="shared" si="2249"/>
        <v>10.84408802358195</v>
      </c>
      <c r="AN839" s="35">
        <f t="shared" si="2249"/>
        <v>3.2877191530657921</v>
      </c>
      <c r="AO839" s="35">
        <f t="shared" si="2249"/>
        <v>0</v>
      </c>
      <c r="AP839" s="35">
        <f t="shared" si="2249"/>
        <v>-3.0091190745763008</v>
      </c>
      <c r="AQ839" s="35">
        <f t="shared" si="2249"/>
        <v>-10.177805027590434</v>
      </c>
      <c r="AR839" s="35">
        <f t="shared" si="2249"/>
        <v>0</v>
      </c>
      <c r="AS839" s="1"/>
      <c r="AT839" s="1"/>
      <c r="AU839" s="1"/>
      <c r="AV839" s="1"/>
      <c r="AW839" s="36">
        <v>1486</v>
      </c>
      <c r="AX839" s="36">
        <v>766</v>
      </c>
      <c r="AY839" s="36">
        <v>293</v>
      </c>
      <c r="AZ839" s="36">
        <v>0</v>
      </c>
      <c r="BA839" s="36">
        <v>385</v>
      </c>
      <c r="BB839" s="36">
        <v>332</v>
      </c>
      <c r="BC839" s="1">
        <v>0</v>
      </c>
      <c r="BD839" s="1"/>
      <c r="BE839" s="35">
        <f t="shared" ref="BE839:BK839" si="2250">(AW839/SUM($AW839:$BC839))*100</f>
        <v>45.554874310239121</v>
      </c>
      <c r="BF839" s="35">
        <f t="shared" si="2250"/>
        <v>23.482526057633354</v>
      </c>
      <c r="BG839" s="35">
        <f t="shared" si="2250"/>
        <v>8.9822194972409566</v>
      </c>
      <c r="BH839" s="35">
        <f t="shared" si="2250"/>
        <v>0</v>
      </c>
      <c r="BI839" s="35">
        <f t="shared" si="2250"/>
        <v>11.802575107296137</v>
      </c>
      <c r="BJ839" s="35">
        <f t="shared" si="2250"/>
        <v>10.177805027590434</v>
      </c>
      <c r="BK839" s="35">
        <f t="shared" si="2250"/>
        <v>0</v>
      </c>
      <c r="BL839" s="1"/>
    </row>
    <row r="840" spans="1:64" ht="13">
      <c r="A840" s="28" t="s">
        <v>412</v>
      </c>
      <c r="B840" s="62" t="str">
        <f>INDEX([1]Sheet2!$B:$B,MATCH(C840,[1]Sheet2!$A:$A,0))</f>
        <v>E05002333</v>
      </c>
      <c r="C840" s="28" t="s">
        <v>991</v>
      </c>
      <c r="D840" s="29"/>
      <c r="E840" s="55">
        <v>1</v>
      </c>
      <c r="F840" s="31">
        <v>1</v>
      </c>
      <c r="G840" s="32"/>
      <c r="H840" s="32"/>
      <c r="I840" s="32"/>
      <c r="J840" s="32"/>
      <c r="K840" s="32"/>
      <c r="L840" s="32"/>
      <c r="M840" s="10"/>
      <c r="N840" s="32"/>
      <c r="O840" s="32"/>
      <c r="P840" s="31">
        <v>1</v>
      </c>
      <c r="Q840" s="32"/>
      <c r="R840" s="32"/>
      <c r="S840" s="32"/>
      <c r="T840" s="32"/>
      <c r="U840" s="1"/>
      <c r="V840" s="28">
        <v>1092</v>
      </c>
      <c r="W840" s="28">
        <v>544</v>
      </c>
      <c r="X840" s="28">
        <v>905</v>
      </c>
      <c r="Y840" s="34"/>
      <c r="Z840" s="28">
        <v>96</v>
      </c>
      <c r="AA840" s="34"/>
      <c r="AB840" s="34">
        <v>0</v>
      </c>
      <c r="AC840" s="1"/>
      <c r="AD840" s="35">
        <f t="shared" ref="AD840:AJ840" si="2251">(V840/SUM($V840:$AB840))*100</f>
        <v>41.41069397042093</v>
      </c>
      <c r="AE840" s="35">
        <f t="shared" si="2251"/>
        <v>20.62950322335988</v>
      </c>
      <c r="AF840" s="35">
        <f t="shared" si="2251"/>
        <v>34.319302237390978</v>
      </c>
      <c r="AG840" s="35">
        <f t="shared" si="2251"/>
        <v>0</v>
      </c>
      <c r="AH840" s="35">
        <f t="shared" si="2251"/>
        <v>3.6405005688282137</v>
      </c>
      <c r="AI840" s="35">
        <f t="shared" si="2251"/>
        <v>0</v>
      </c>
      <c r="AJ840" s="35">
        <f t="shared" si="2251"/>
        <v>0</v>
      </c>
      <c r="AK840" s="1"/>
      <c r="AL840" s="35">
        <f t="shared" ref="AL840:AR840" si="2252">AD840-BE840</f>
        <v>17.788357453154216</v>
      </c>
      <c r="AM840" s="35">
        <f t="shared" si="2252"/>
        <v>4.8690329808911059</v>
      </c>
      <c r="AN840" s="35">
        <f t="shared" si="2252"/>
        <v>-2.8959806428441439</v>
      </c>
      <c r="AO840" s="35">
        <f t="shared" si="2252"/>
        <v>-19.47097722263042</v>
      </c>
      <c r="AP840" s="35">
        <f t="shared" si="2252"/>
        <v>-0.29043256857075717</v>
      </c>
      <c r="AQ840" s="35">
        <f t="shared" si="2252"/>
        <v>0</v>
      </c>
      <c r="AR840" s="35">
        <f t="shared" si="2252"/>
        <v>0</v>
      </c>
      <c r="AS840" s="1"/>
      <c r="AT840" s="1"/>
      <c r="AU840" s="1"/>
      <c r="AV840" s="1"/>
      <c r="AW840" s="36">
        <v>643</v>
      </c>
      <c r="AX840" s="36">
        <v>429</v>
      </c>
      <c r="AY840" s="36">
        <v>1013</v>
      </c>
      <c r="AZ840" s="36">
        <v>530</v>
      </c>
      <c r="BA840" s="36">
        <v>107</v>
      </c>
      <c r="BB840" s="36">
        <v>0</v>
      </c>
      <c r="BC840" s="1">
        <v>0</v>
      </c>
      <c r="BD840" s="1"/>
      <c r="BE840" s="35">
        <f t="shared" ref="BE840:BK840" si="2253">(AW840/SUM($AW840:$BC840))*100</f>
        <v>23.622336517266714</v>
      </c>
      <c r="BF840" s="35">
        <f t="shared" si="2253"/>
        <v>15.760470242468774</v>
      </c>
      <c r="BG840" s="35">
        <f t="shared" si="2253"/>
        <v>37.215282880235122</v>
      </c>
      <c r="BH840" s="35">
        <f t="shared" si="2253"/>
        <v>19.47097722263042</v>
      </c>
      <c r="BI840" s="35">
        <f t="shared" si="2253"/>
        <v>3.9309331373989709</v>
      </c>
      <c r="BJ840" s="35">
        <f t="shared" si="2253"/>
        <v>0</v>
      </c>
      <c r="BK840" s="35">
        <f t="shared" si="2253"/>
        <v>0</v>
      </c>
      <c r="BL840" s="1"/>
    </row>
    <row r="841" spans="1:64" ht="13">
      <c r="A841" s="28" t="s">
        <v>412</v>
      </c>
      <c r="B841" s="62" t="str">
        <f>INDEX([1]Sheet2!$B:$B,MATCH(C841,[1]Sheet2!$A:$A,0))</f>
        <v>E05002334</v>
      </c>
      <c r="C841" s="28" t="s">
        <v>992</v>
      </c>
      <c r="D841" s="29"/>
      <c r="E841" s="55">
        <v>1</v>
      </c>
      <c r="F841" s="32"/>
      <c r="G841" s="31">
        <v>1</v>
      </c>
      <c r="H841" s="32"/>
      <c r="I841" s="32"/>
      <c r="J841" s="32"/>
      <c r="K841" s="32"/>
      <c r="L841" s="32"/>
      <c r="M841" s="10"/>
      <c r="N841" s="32"/>
      <c r="O841" s="31">
        <v>1</v>
      </c>
      <c r="P841" s="32"/>
      <c r="Q841" s="32"/>
      <c r="R841" s="32"/>
      <c r="S841" s="32"/>
      <c r="T841" s="32"/>
      <c r="U841" s="1"/>
      <c r="V841" s="28">
        <v>527</v>
      </c>
      <c r="W841" s="28">
        <v>1412</v>
      </c>
      <c r="X841" s="28">
        <v>126</v>
      </c>
      <c r="Y841" s="34"/>
      <c r="Z841" s="28">
        <v>106</v>
      </c>
      <c r="AA841" s="34"/>
      <c r="AB841" s="34">
        <v>30</v>
      </c>
      <c r="AC841" s="1"/>
      <c r="AD841" s="35">
        <f t="shared" ref="AD841:AJ841" si="2254">(V841/SUM($V841:$AB841))*100</f>
        <v>23.943661971830984</v>
      </c>
      <c r="AE841" s="35">
        <f t="shared" si="2254"/>
        <v>64.152657882780545</v>
      </c>
      <c r="AF841" s="35">
        <f t="shared" si="2254"/>
        <v>5.724670604270786</v>
      </c>
      <c r="AG841" s="35">
        <f t="shared" si="2254"/>
        <v>0</v>
      </c>
      <c r="AH841" s="35">
        <f t="shared" si="2254"/>
        <v>4.8159927305770101</v>
      </c>
      <c r="AI841" s="35">
        <f t="shared" si="2254"/>
        <v>0</v>
      </c>
      <c r="AJ841" s="35">
        <f t="shared" si="2254"/>
        <v>1.3630168105406633</v>
      </c>
      <c r="AK841" s="1"/>
      <c r="AL841" s="35">
        <f t="shared" ref="AL841:AR841" si="2255">AD841-BE841</f>
        <v>1.5480676625147858</v>
      </c>
      <c r="AM841" s="35">
        <f t="shared" si="2255"/>
        <v>10.825443564285827</v>
      </c>
      <c r="AN841" s="35">
        <f t="shared" si="2255"/>
        <v>1.4566577543396253</v>
      </c>
      <c r="AO841" s="35">
        <f t="shared" si="2255"/>
        <v>0</v>
      </c>
      <c r="AP841" s="35">
        <f t="shared" si="2255"/>
        <v>-2.8480733547832475</v>
      </c>
      <c r="AQ841" s="35">
        <f t="shared" si="2255"/>
        <v>-12.34511243689766</v>
      </c>
      <c r="AR841" s="35">
        <f t="shared" si="2255"/>
        <v>1.3630168105406633</v>
      </c>
      <c r="AS841" s="1"/>
      <c r="AT841" s="1"/>
      <c r="AU841" s="1"/>
      <c r="AV841" s="1"/>
      <c r="AW841" s="36">
        <v>488</v>
      </c>
      <c r="AX841" s="36">
        <v>1162</v>
      </c>
      <c r="AY841" s="36">
        <v>93</v>
      </c>
      <c r="AZ841" s="36">
        <v>0</v>
      </c>
      <c r="BA841" s="36">
        <v>167</v>
      </c>
      <c r="BB841" s="36">
        <v>269</v>
      </c>
      <c r="BC841" s="1">
        <v>0</v>
      </c>
      <c r="BD841" s="1"/>
      <c r="BE841" s="35">
        <f t="shared" ref="BE841:BK841" si="2256">(AW841/SUM($AW841:$BC841))*100</f>
        <v>22.395594309316198</v>
      </c>
      <c r="BF841" s="35">
        <f t="shared" si="2256"/>
        <v>53.327214318494718</v>
      </c>
      <c r="BG841" s="35">
        <f t="shared" si="2256"/>
        <v>4.2680128499311607</v>
      </c>
      <c r="BH841" s="35">
        <f t="shared" si="2256"/>
        <v>0</v>
      </c>
      <c r="BI841" s="35">
        <f t="shared" si="2256"/>
        <v>7.6640660853602576</v>
      </c>
      <c r="BJ841" s="35">
        <f t="shared" si="2256"/>
        <v>12.34511243689766</v>
      </c>
      <c r="BK841" s="35">
        <f t="shared" si="2256"/>
        <v>0</v>
      </c>
      <c r="BL841" s="1"/>
    </row>
    <row r="842" spans="1:64" ht="13">
      <c r="A842" s="28" t="s">
        <v>414</v>
      </c>
      <c r="B842" s="62" t="str">
        <f>INDEX([1]Sheet2!$B:$B,MATCH(C842,[1]Sheet2!$A:$A,0))</f>
        <v>E05000026</v>
      </c>
      <c r="C842" s="28" t="s">
        <v>53</v>
      </c>
      <c r="D842" s="49"/>
      <c r="E842" s="55">
        <v>1</v>
      </c>
      <c r="F842" s="31">
        <v>1</v>
      </c>
      <c r="G842" s="38"/>
      <c r="H842" s="38"/>
      <c r="I842" s="38"/>
      <c r="J842" s="32"/>
      <c r="K842" s="38"/>
      <c r="L842" s="32"/>
      <c r="M842" s="10"/>
      <c r="N842" s="38"/>
      <c r="O842" s="31">
        <v>1</v>
      </c>
      <c r="P842" s="32"/>
      <c r="Q842" s="32"/>
      <c r="R842" s="32"/>
      <c r="S842" s="38"/>
      <c r="T842" s="32"/>
      <c r="U842" s="1"/>
      <c r="V842" s="28">
        <v>767</v>
      </c>
      <c r="W842" s="28">
        <v>687</v>
      </c>
      <c r="X842" s="28">
        <v>95</v>
      </c>
      <c r="Y842" s="28">
        <v>52</v>
      </c>
      <c r="Z842" s="28">
        <v>50</v>
      </c>
      <c r="AA842" s="33"/>
      <c r="AB842" s="33"/>
      <c r="AC842" s="1"/>
      <c r="AD842" s="35">
        <f t="shared" ref="AD842:AJ842" si="2257">(V842/SUM($V842:$AB842))*100</f>
        <v>46.45669291338583</v>
      </c>
      <c r="AE842" s="35">
        <f t="shared" si="2257"/>
        <v>41.61114476075106</v>
      </c>
      <c r="AF842" s="35">
        <f t="shared" si="2257"/>
        <v>5.7540884312537859</v>
      </c>
      <c r="AG842" s="35">
        <f t="shared" si="2257"/>
        <v>3.1496062992125982</v>
      </c>
      <c r="AH842" s="35">
        <f t="shared" si="2257"/>
        <v>3.0284675953967293</v>
      </c>
      <c r="AI842" s="35">
        <f t="shared" si="2257"/>
        <v>0</v>
      </c>
      <c r="AJ842" s="35">
        <f t="shared" si="2257"/>
        <v>0</v>
      </c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36">
        <v>505</v>
      </c>
      <c r="AX842" s="36">
        <v>642</v>
      </c>
      <c r="AY842" s="36">
        <v>0</v>
      </c>
      <c r="AZ842" s="36">
        <v>510</v>
      </c>
      <c r="BA842" s="36">
        <v>85</v>
      </c>
      <c r="BB842" s="36">
        <v>0</v>
      </c>
      <c r="BC842" s="1"/>
      <c r="BD842" s="1"/>
      <c r="BE842" s="35">
        <f t="shared" ref="BE842:BK842" si="2258">(AW842/SUM($AW842:$BC842))*100</f>
        <v>28.989667049368538</v>
      </c>
      <c r="BF842" s="35">
        <f t="shared" si="2258"/>
        <v>36.854190585533871</v>
      </c>
      <c r="BG842" s="35">
        <f t="shared" si="2258"/>
        <v>0</v>
      </c>
      <c r="BH842" s="35">
        <f t="shared" si="2258"/>
        <v>29.276693455797933</v>
      </c>
      <c r="BI842" s="35">
        <f t="shared" si="2258"/>
        <v>4.879448909299656</v>
      </c>
      <c r="BJ842" s="35">
        <f t="shared" si="2258"/>
        <v>0</v>
      </c>
      <c r="BK842" s="35">
        <f t="shared" si="2258"/>
        <v>0</v>
      </c>
      <c r="BL842" s="1"/>
    </row>
    <row r="843" spans="1:64" ht="13">
      <c r="A843" s="28" t="s">
        <v>414</v>
      </c>
      <c r="B843" s="62" t="str">
        <f>INDEX([1]Sheet2!$B:$B,MATCH(C843,[1]Sheet2!$A:$A,0))</f>
        <v>E05007869</v>
      </c>
      <c r="C843" s="28" t="s">
        <v>993</v>
      </c>
      <c r="D843" s="49"/>
      <c r="E843" s="55">
        <v>1</v>
      </c>
      <c r="F843" s="31">
        <v>1</v>
      </c>
      <c r="G843" s="38"/>
      <c r="H843" s="38"/>
      <c r="I843" s="38"/>
      <c r="J843" s="32"/>
      <c r="K843" s="38"/>
      <c r="L843" s="32"/>
      <c r="M843" s="10"/>
      <c r="N843" s="31">
        <v>1</v>
      </c>
      <c r="O843" s="38"/>
      <c r="P843" s="32"/>
      <c r="Q843" s="32"/>
      <c r="R843" s="32"/>
      <c r="S843" s="38"/>
      <c r="T843" s="32"/>
      <c r="U843" s="1"/>
      <c r="V843" s="28">
        <v>1077</v>
      </c>
      <c r="W843" s="28">
        <v>376</v>
      </c>
      <c r="X843" s="33"/>
      <c r="Y843" s="28">
        <v>59</v>
      </c>
      <c r="Z843" s="28">
        <v>136</v>
      </c>
      <c r="AA843" s="33"/>
      <c r="AB843" s="33"/>
      <c r="AC843" s="1"/>
      <c r="AD843" s="35">
        <f t="shared" ref="AD843:AJ843" si="2259">(V843/SUM($V843:$AB843))*100</f>
        <v>65.351941747572823</v>
      </c>
      <c r="AE843" s="35">
        <f t="shared" si="2259"/>
        <v>22.815533980582526</v>
      </c>
      <c r="AF843" s="35">
        <f t="shared" si="2259"/>
        <v>0</v>
      </c>
      <c r="AG843" s="35">
        <f t="shared" si="2259"/>
        <v>3.5800970873786406</v>
      </c>
      <c r="AH843" s="35">
        <f t="shared" si="2259"/>
        <v>8.2524271844660202</v>
      </c>
      <c r="AI843" s="35">
        <f t="shared" si="2259"/>
        <v>0</v>
      </c>
      <c r="AJ843" s="35">
        <f t="shared" si="2259"/>
        <v>0</v>
      </c>
      <c r="AK843" s="1"/>
      <c r="AL843" s="43">
        <f t="shared" ref="AL843:AR843" si="2260">AD843-BE843</f>
        <v>22.723075768191379</v>
      </c>
      <c r="AM843" s="44">
        <f t="shared" si="2260"/>
        <v>-2.2360124111700515</v>
      </c>
      <c r="AN843" s="45">
        <f t="shared" si="2260"/>
        <v>0</v>
      </c>
      <c r="AO843" s="46">
        <f t="shared" si="2260"/>
        <v>-23.842583324992496</v>
      </c>
      <c r="AP843" s="47">
        <f t="shared" si="2260"/>
        <v>3.3555199679711745</v>
      </c>
      <c r="AQ843" s="48">
        <f t="shared" si="2260"/>
        <v>0</v>
      </c>
      <c r="AR843" s="48">
        <f t="shared" si="2260"/>
        <v>0</v>
      </c>
      <c r="AS843" s="1"/>
      <c r="AT843" s="1"/>
      <c r="AU843" s="1"/>
      <c r="AV843" s="1"/>
      <c r="AW843" s="36">
        <v>827</v>
      </c>
      <c r="AX843" s="36">
        <v>486</v>
      </c>
      <c r="AY843" s="36">
        <v>0</v>
      </c>
      <c r="AZ843" s="36">
        <v>532</v>
      </c>
      <c r="BA843" s="36">
        <v>95</v>
      </c>
      <c r="BB843" s="36">
        <v>0</v>
      </c>
      <c r="BC843" s="1"/>
      <c r="BD843" s="1"/>
      <c r="BE843" s="35">
        <f t="shared" ref="BE843:BK843" si="2261">(AW843/SUM($AW843:$BC843))*100</f>
        <v>42.628865979381445</v>
      </c>
      <c r="BF843" s="35">
        <f t="shared" si="2261"/>
        <v>25.051546391752577</v>
      </c>
      <c r="BG843" s="35">
        <f t="shared" si="2261"/>
        <v>0</v>
      </c>
      <c r="BH843" s="35">
        <f t="shared" si="2261"/>
        <v>27.422680412371136</v>
      </c>
      <c r="BI843" s="35">
        <f t="shared" si="2261"/>
        <v>4.8969072164948457</v>
      </c>
      <c r="BJ843" s="35">
        <f t="shared" si="2261"/>
        <v>0</v>
      </c>
      <c r="BK843" s="35">
        <f t="shared" si="2261"/>
        <v>0</v>
      </c>
      <c r="BL843" s="1"/>
    </row>
    <row r="844" spans="1:64" ht="13">
      <c r="A844" s="28" t="s">
        <v>414</v>
      </c>
      <c r="B844" s="62" t="str">
        <f>INDEX([1]Sheet2!$B:$B,MATCH(C844,[1]Sheet2!$A:$A,0))</f>
        <v>E05007870</v>
      </c>
      <c r="C844" s="28" t="s">
        <v>994</v>
      </c>
      <c r="D844" s="49"/>
      <c r="E844" s="55">
        <v>1</v>
      </c>
      <c r="F844" s="31">
        <v>1</v>
      </c>
      <c r="G844" s="38"/>
      <c r="H844" s="38"/>
      <c r="I844" s="38"/>
      <c r="J844" s="32"/>
      <c r="K844" s="38"/>
      <c r="L844" s="32"/>
      <c r="M844" s="10"/>
      <c r="N844" s="38"/>
      <c r="O844" s="31">
        <v>1</v>
      </c>
      <c r="P844" s="32"/>
      <c r="Q844" s="32"/>
      <c r="R844" s="32"/>
      <c r="S844" s="38"/>
      <c r="T844" s="32"/>
      <c r="U844" s="1"/>
      <c r="V844" s="28">
        <v>809</v>
      </c>
      <c r="W844" s="28">
        <v>777</v>
      </c>
      <c r="X844" s="33"/>
      <c r="Y844" s="28">
        <v>71</v>
      </c>
      <c r="Z844" s="28">
        <v>68</v>
      </c>
      <c r="AA844" s="33"/>
      <c r="AB844" s="33"/>
      <c r="AC844" s="1"/>
      <c r="AD844" s="35">
        <f t="shared" ref="AD844:AJ844" si="2262">(V844/SUM($V844:$AB844))*100</f>
        <v>46.89855072463768</v>
      </c>
      <c r="AE844" s="35">
        <f t="shared" si="2262"/>
        <v>45.043478260869563</v>
      </c>
      <c r="AF844" s="35">
        <f t="shared" si="2262"/>
        <v>0</v>
      </c>
      <c r="AG844" s="35">
        <f t="shared" si="2262"/>
        <v>4.1159420289855069</v>
      </c>
      <c r="AH844" s="35">
        <f t="shared" si="2262"/>
        <v>3.9420289855072461</v>
      </c>
      <c r="AI844" s="35">
        <f t="shared" si="2262"/>
        <v>0</v>
      </c>
      <c r="AJ844" s="35">
        <f t="shared" si="2262"/>
        <v>0</v>
      </c>
      <c r="AK844" s="1"/>
      <c r="AL844" s="43">
        <f t="shared" ref="AL844:AR844" si="2263">AD844-BE844</f>
        <v>22.825392049402883</v>
      </c>
      <c r="AM844" s="44">
        <f t="shared" si="2263"/>
        <v>8.1181198822239864</v>
      </c>
      <c r="AN844" s="45">
        <f t="shared" si="2263"/>
        <v>0</v>
      </c>
      <c r="AO844" s="46">
        <f t="shared" si="2263"/>
        <v>4.1159420289855069</v>
      </c>
      <c r="AP844" s="47">
        <f t="shared" si="2263"/>
        <v>-3.7198592992184096</v>
      </c>
      <c r="AQ844" s="48">
        <f t="shared" si="2263"/>
        <v>-31.339594661393971</v>
      </c>
      <c r="AR844" s="48">
        <f t="shared" si="2263"/>
        <v>0</v>
      </c>
      <c r="AS844" s="1"/>
      <c r="AT844" s="1"/>
      <c r="AU844" s="1"/>
      <c r="AV844" s="1"/>
      <c r="AW844" s="36">
        <v>487</v>
      </c>
      <c r="AX844" s="36">
        <v>747</v>
      </c>
      <c r="AY844" s="36">
        <v>0</v>
      </c>
      <c r="AZ844" s="36">
        <v>0</v>
      </c>
      <c r="BA844" s="36">
        <v>155</v>
      </c>
      <c r="BB844" s="36">
        <v>634</v>
      </c>
      <c r="BC844" s="1"/>
      <c r="BD844" s="1"/>
      <c r="BE844" s="35">
        <f t="shared" ref="BE844:BK844" si="2264">(AW844/SUM($AW844:$BC844))*100</f>
        <v>24.073158675234797</v>
      </c>
      <c r="BF844" s="35">
        <f t="shared" si="2264"/>
        <v>36.925358378645576</v>
      </c>
      <c r="BG844" s="35">
        <f t="shared" si="2264"/>
        <v>0</v>
      </c>
      <c r="BH844" s="35">
        <f t="shared" si="2264"/>
        <v>0</v>
      </c>
      <c r="BI844" s="35">
        <f t="shared" si="2264"/>
        <v>7.6618882847256558</v>
      </c>
      <c r="BJ844" s="35">
        <f t="shared" si="2264"/>
        <v>31.339594661393971</v>
      </c>
      <c r="BK844" s="35">
        <f t="shared" si="2264"/>
        <v>0</v>
      </c>
      <c r="BL844" s="1"/>
    </row>
    <row r="845" spans="1:64" ht="13">
      <c r="A845" s="28" t="s">
        <v>414</v>
      </c>
      <c r="B845" s="62" t="str">
        <f>INDEX([1]Sheet2!$B:$B,MATCH(C845,[1]Sheet2!$A:$A,0))</f>
        <v>E05000889</v>
      </c>
      <c r="C845" s="28" t="s">
        <v>92</v>
      </c>
      <c r="D845" s="49"/>
      <c r="E845" s="55">
        <v>1</v>
      </c>
      <c r="F845" s="38"/>
      <c r="G845" s="31">
        <v>1</v>
      </c>
      <c r="H845" s="38"/>
      <c r="I845" s="38"/>
      <c r="J845" s="32"/>
      <c r="K845" s="38"/>
      <c r="L845" s="32"/>
      <c r="M845" s="10"/>
      <c r="N845" s="38"/>
      <c r="O845" s="31">
        <v>1</v>
      </c>
      <c r="P845" s="32"/>
      <c r="Q845" s="32"/>
      <c r="R845" s="32"/>
      <c r="S845" s="38"/>
      <c r="T845" s="32"/>
      <c r="U845" s="1"/>
      <c r="V845" s="28">
        <v>376</v>
      </c>
      <c r="W845" s="28">
        <v>883</v>
      </c>
      <c r="X845" s="28">
        <v>63</v>
      </c>
      <c r="Y845" s="28">
        <v>60</v>
      </c>
      <c r="Z845" s="28">
        <v>71</v>
      </c>
      <c r="AA845" s="33"/>
      <c r="AB845" s="33"/>
      <c r="AC845" s="1"/>
      <c r="AD845" s="35">
        <f t="shared" ref="AD845:AJ845" si="2265">(V845/SUM($V845:$AB845))*100</f>
        <v>25.877494838265658</v>
      </c>
      <c r="AE845" s="35">
        <f t="shared" si="2265"/>
        <v>60.770818995182388</v>
      </c>
      <c r="AF845" s="35">
        <f t="shared" si="2265"/>
        <v>4.3358568479008941</v>
      </c>
      <c r="AG845" s="35">
        <f t="shared" si="2265"/>
        <v>4.1293874741913283</v>
      </c>
      <c r="AH845" s="35">
        <f t="shared" si="2265"/>
        <v>4.8864418444597391</v>
      </c>
      <c r="AI845" s="35">
        <f t="shared" si="2265"/>
        <v>0</v>
      </c>
      <c r="AJ845" s="35">
        <f t="shared" si="2265"/>
        <v>0</v>
      </c>
      <c r="AK845" s="1"/>
      <c r="AL845" s="43">
        <f t="shared" ref="AL845:AR845" si="2266">AD845-BE845</f>
        <v>-2.9296117607191121</v>
      </c>
      <c r="AM845" s="44">
        <f t="shared" si="2266"/>
        <v>9.0576210256392429</v>
      </c>
      <c r="AN845" s="45">
        <f t="shared" si="2266"/>
        <v>-0.4230264008300697</v>
      </c>
      <c r="AO845" s="46">
        <f t="shared" si="2266"/>
        <v>4.1293874741913283</v>
      </c>
      <c r="AP845" s="47">
        <f t="shared" si="2266"/>
        <v>-2.2201571403118354</v>
      </c>
      <c r="AQ845" s="48">
        <f t="shared" si="2266"/>
        <v>-7.6142131979695442</v>
      </c>
      <c r="AR845" s="48">
        <f t="shared" si="2266"/>
        <v>0</v>
      </c>
      <c r="AS845" s="1"/>
      <c r="AT845" s="1"/>
      <c r="AU845" s="1"/>
      <c r="AV845" s="1"/>
      <c r="AW845" s="36">
        <v>454</v>
      </c>
      <c r="AX845" s="36">
        <v>815</v>
      </c>
      <c r="AY845" s="36">
        <v>75</v>
      </c>
      <c r="AZ845" s="36">
        <v>0</v>
      </c>
      <c r="BA845" s="36">
        <v>112</v>
      </c>
      <c r="BB845" s="36">
        <v>120</v>
      </c>
      <c r="BC845" s="1"/>
      <c r="BD845" s="1"/>
      <c r="BE845" s="35">
        <f t="shared" ref="BE845:BK845" si="2267">(AW845/SUM($AW845:$BC845))*100</f>
        <v>28.80710659898477</v>
      </c>
      <c r="BF845" s="35">
        <f t="shared" si="2267"/>
        <v>51.713197969543145</v>
      </c>
      <c r="BG845" s="35">
        <f t="shared" si="2267"/>
        <v>4.7588832487309638</v>
      </c>
      <c r="BH845" s="35">
        <f t="shared" si="2267"/>
        <v>0</v>
      </c>
      <c r="BI845" s="35">
        <f t="shared" si="2267"/>
        <v>7.1065989847715745</v>
      </c>
      <c r="BJ845" s="35">
        <f t="shared" si="2267"/>
        <v>7.6142131979695442</v>
      </c>
      <c r="BK845" s="35">
        <f t="shared" si="2267"/>
        <v>0</v>
      </c>
      <c r="BL845" s="1"/>
    </row>
    <row r="846" spans="1:64" ht="13">
      <c r="A846" s="28" t="s">
        <v>414</v>
      </c>
      <c r="B846" s="62" t="str">
        <f>INDEX([1]Sheet2!$B:$B,MATCH(C846,[1]Sheet2!$A:$A,0))</f>
        <v>E05007872</v>
      </c>
      <c r="C846" s="28" t="s">
        <v>995</v>
      </c>
      <c r="D846" s="49"/>
      <c r="E846" s="55">
        <v>1</v>
      </c>
      <c r="F846" s="31">
        <v>1</v>
      </c>
      <c r="G846" s="38"/>
      <c r="H846" s="38"/>
      <c r="I846" s="38"/>
      <c r="J846" s="32"/>
      <c r="K846" s="38"/>
      <c r="L846" s="32"/>
      <c r="M846" s="10"/>
      <c r="N846" s="38"/>
      <c r="O846" s="38"/>
      <c r="P846" s="32"/>
      <c r="Q846" s="31">
        <v>1</v>
      </c>
      <c r="R846" s="32"/>
      <c r="S846" s="38"/>
      <c r="T846" s="32"/>
      <c r="U846" s="1"/>
      <c r="V846" s="28">
        <v>766</v>
      </c>
      <c r="W846" s="28">
        <v>765</v>
      </c>
      <c r="X846" s="28">
        <v>87</v>
      </c>
      <c r="Y846" s="28">
        <v>128</v>
      </c>
      <c r="Z846" s="28">
        <v>54</v>
      </c>
      <c r="AA846" s="33"/>
      <c r="AB846" s="33"/>
      <c r="AC846" s="1"/>
      <c r="AD846" s="35">
        <f t="shared" ref="AD846:AJ846" si="2268">(V846/SUM($V846:$AB846))*100</f>
        <v>42.555555555555557</v>
      </c>
      <c r="AE846" s="35">
        <f t="shared" si="2268"/>
        <v>42.5</v>
      </c>
      <c r="AF846" s="35">
        <f t="shared" si="2268"/>
        <v>4.833333333333333</v>
      </c>
      <c r="AG846" s="35">
        <f t="shared" si="2268"/>
        <v>7.1111111111111107</v>
      </c>
      <c r="AH846" s="35">
        <f t="shared" si="2268"/>
        <v>3</v>
      </c>
      <c r="AI846" s="35">
        <f t="shared" si="2268"/>
        <v>0</v>
      </c>
      <c r="AJ846" s="35">
        <f t="shared" si="2268"/>
        <v>0</v>
      </c>
      <c r="AK846" s="1"/>
      <c r="AL846" s="43">
        <f t="shared" ref="AL846:AR846" si="2269">AD846-BE846</f>
        <v>19.909112040911207</v>
      </c>
      <c r="AM846" s="44">
        <f t="shared" si="2269"/>
        <v>10.3347280334728</v>
      </c>
      <c r="AN846" s="45">
        <f t="shared" si="2269"/>
        <v>0.70153417015341724</v>
      </c>
      <c r="AO846" s="46">
        <f t="shared" si="2269"/>
        <v>-27.669223616922363</v>
      </c>
      <c r="AP846" s="47">
        <f t="shared" si="2269"/>
        <v>-1.1841004184100417</v>
      </c>
      <c r="AQ846" s="48">
        <f t="shared" si="2269"/>
        <v>-2.0920502092050208</v>
      </c>
      <c r="AR846" s="48">
        <f t="shared" si="2269"/>
        <v>0</v>
      </c>
      <c r="AS846" s="1"/>
      <c r="AT846" s="1"/>
      <c r="AU846" s="1"/>
      <c r="AV846" s="1"/>
      <c r="AW846" s="36">
        <v>433</v>
      </c>
      <c r="AX846" s="36">
        <v>615</v>
      </c>
      <c r="AY846" s="36">
        <v>79</v>
      </c>
      <c r="AZ846" s="36">
        <v>665</v>
      </c>
      <c r="BA846" s="36">
        <v>80</v>
      </c>
      <c r="BB846" s="36">
        <v>40</v>
      </c>
      <c r="BC846" s="1"/>
      <c r="BD846" s="1"/>
      <c r="BE846" s="35">
        <f t="shared" ref="BE846:BK846" si="2270">(AW846/SUM($AW846:$BC846))*100</f>
        <v>22.64644351464435</v>
      </c>
      <c r="BF846" s="35">
        <f t="shared" si="2270"/>
        <v>32.1652719665272</v>
      </c>
      <c r="BG846" s="35">
        <f t="shared" si="2270"/>
        <v>4.1317991631799158</v>
      </c>
      <c r="BH846" s="35">
        <f t="shared" si="2270"/>
        <v>34.780334728033473</v>
      </c>
      <c r="BI846" s="35">
        <f t="shared" si="2270"/>
        <v>4.1841004184100417</v>
      </c>
      <c r="BJ846" s="35">
        <f t="shared" si="2270"/>
        <v>2.0920502092050208</v>
      </c>
      <c r="BK846" s="35">
        <f t="shared" si="2270"/>
        <v>0</v>
      </c>
      <c r="BL846" s="1"/>
    </row>
    <row r="847" spans="1:64" ht="13">
      <c r="A847" s="28" t="s">
        <v>414</v>
      </c>
      <c r="B847" s="62" t="str">
        <f>INDEX([1]Sheet2!$B:$B,MATCH(C847,[1]Sheet2!$A:$A,0))</f>
        <v>E05007873</v>
      </c>
      <c r="C847" s="28" t="s">
        <v>996</v>
      </c>
      <c r="D847" s="49"/>
      <c r="E847" s="55">
        <v>1</v>
      </c>
      <c r="F847" s="31">
        <v>1</v>
      </c>
      <c r="G847" s="38"/>
      <c r="H847" s="38"/>
      <c r="I847" s="38"/>
      <c r="J847" s="32"/>
      <c r="K847" s="38"/>
      <c r="L847" s="32"/>
      <c r="M847" s="10"/>
      <c r="N847" s="31">
        <v>1</v>
      </c>
      <c r="O847" s="38"/>
      <c r="P847" s="32"/>
      <c r="Q847" s="32"/>
      <c r="R847" s="32"/>
      <c r="S847" s="38"/>
      <c r="T847" s="32"/>
      <c r="U847" s="1"/>
      <c r="V847" s="28">
        <v>737</v>
      </c>
      <c r="W847" s="28">
        <v>398</v>
      </c>
      <c r="X847" s="28">
        <v>75</v>
      </c>
      <c r="Y847" s="28">
        <v>130</v>
      </c>
      <c r="Z847" s="28">
        <v>133</v>
      </c>
      <c r="AA847" s="33"/>
      <c r="AB847" s="33"/>
      <c r="AC847" s="1"/>
      <c r="AD847" s="35">
        <f t="shared" ref="AD847:AJ847" si="2271">(V847/SUM($V847:$AB847))*100</f>
        <v>50.033944331296674</v>
      </c>
      <c r="AE847" s="35">
        <f t="shared" si="2271"/>
        <v>27.01968771215207</v>
      </c>
      <c r="AF847" s="35">
        <f t="shared" si="2271"/>
        <v>5.0916496945010188</v>
      </c>
      <c r="AG847" s="35">
        <f t="shared" si="2271"/>
        <v>8.8255261371350979</v>
      </c>
      <c r="AH847" s="35">
        <f t="shared" si="2271"/>
        <v>9.0291921249151397</v>
      </c>
      <c r="AI847" s="35">
        <f t="shared" si="2271"/>
        <v>0</v>
      </c>
      <c r="AJ847" s="35">
        <f t="shared" si="2271"/>
        <v>0</v>
      </c>
      <c r="AK847" s="1"/>
      <c r="AL847" s="43">
        <f t="shared" ref="AL847:AR847" si="2272">AD847-BE847</f>
        <v>10.165052793751975</v>
      </c>
      <c r="AM847" s="44">
        <f t="shared" si="2272"/>
        <v>7.5322026108409865</v>
      </c>
      <c r="AN847" s="45">
        <f t="shared" si="2272"/>
        <v>5.0916496945010188</v>
      </c>
      <c r="AO847" s="46">
        <f t="shared" si="2272"/>
        <v>-24.189968499336892</v>
      </c>
      <c r="AP847" s="47">
        <f t="shared" si="2272"/>
        <v>1.4010634002429114</v>
      </c>
      <c r="AQ847" s="48">
        <f t="shared" si="2272"/>
        <v>0</v>
      </c>
      <c r="AR847" s="48">
        <f t="shared" si="2272"/>
        <v>0</v>
      </c>
      <c r="AS847" s="1"/>
      <c r="AT847" s="1"/>
      <c r="AU847" s="1"/>
      <c r="AV847" s="1"/>
      <c r="AW847" s="36">
        <v>669</v>
      </c>
      <c r="AX847" s="36">
        <v>327</v>
      </c>
      <c r="AY847" s="36">
        <v>0</v>
      </c>
      <c r="AZ847" s="36">
        <v>554</v>
      </c>
      <c r="BA847" s="36">
        <v>128</v>
      </c>
      <c r="BB847" s="36">
        <v>0</v>
      </c>
      <c r="BC847" s="1"/>
      <c r="BD847" s="1"/>
      <c r="BE847" s="35">
        <f t="shared" ref="BE847:BK847" si="2273">(AW847/SUM($AW847:$BC847))*100</f>
        <v>39.868891537544698</v>
      </c>
      <c r="BF847" s="35">
        <f t="shared" si="2273"/>
        <v>19.487485101311083</v>
      </c>
      <c r="BG847" s="35">
        <f t="shared" si="2273"/>
        <v>0</v>
      </c>
      <c r="BH847" s="35">
        <f t="shared" si="2273"/>
        <v>33.015494636471992</v>
      </c>
      <c r="BI847" s="35">
        <f t="shared" si="2273"/>
        <v>7.6281287246722282</v>
      </c>
      <c r="BJ847" s="35">
        <f t="shared" si="2273"/>
        <v>0</v>
      </c>
      <c r="BK847" s="35">
        <f t="shared" si="2273"/>
        <v>0</v>
      </c>
      <c r="BL847" s="1"/>
    </row>
    <row r="848" spans="1:64" ht="13">
      <c r="A848" s="28" t="s">
        <v>414</v>
      </c>
      <c r="B848" s="62" t="str">
        <f>INDEX([1]Sheet2!$B:$B,MATCH(C848,[1]Sheet2!$A:$A,0))</f>
        <v>E05001649</v>
      </c>
      <c r="C848" s="28" t="s">
        <v>997</v>
      </c>
      <c r="D848" s="49"/>
      <c r="E848" s="55">
        <v>1</v>
      </c>
      <c r="F848" s="38"/>
      <c r="G848" s="31">
        <v>1</v>
      </c>
      <c r="H848" s="38"/>
      <c r="I848" s="38"/>
      <c r="J848" s="32"/>
      <c r="K848" s="38"/>
      <c r="L848" s="32"/>
      <c r="M848" s="10"/>
      <c r="N848" s="38"/>
      <c r="O848" s="31">
        <v>1</v>
      </c>
      <c r="P848" s="32"/>
      <c r="Q848" s="32"/>
      <c r="R848" s="32"/>
      <c r="S848" s="38"/>
      <c r="T848" s="32"/>
      <c r="U848" s="1"/>
      <c r="V848" s="28">
        <v>556</v>
      </c>
      <c r="W848" s="28">
        <v>762</v>
      </c>
      <c r="X848" s="28">
        <v>108</v>
      </c>
      <c r="Y848" s="28">
        <v>95</v>
      </c>
      <c r="Z848" s="28">
        <v>74</v>
      </c>
      <c r="AA848" s="33"/>
      <c r="AB848" s="33"/>
      <c r="AC848" s="1"/>
      <c r="AD848" s="35">
        <f t="shared" ref="AD848:AJ848" si="2274">(V848/SUM($V848:$AB848))*100</f>
        <v>34.858934169278996</v>
      </c>
      <c r="AE848" s="35">
        <f t="shared" si="2274"/>
        <v>47.774294670846395</v>
      </c>
      <c r="AF848" s="35">
        <f t="shared" si="2274"/>
        <v>6.7711598746081503</v>
      </c>
      <c r="AG848" s="35">
        <f t="shared" si="2274"/>
        <v>5.9561128526645764</v>
      </c>
      <c r="AH848" s="35">
        <f t="shared" si="2274"/>
        <v>4.6394984326018811</v>
      </c>
      <c r="AI848" s="35">
        <f t="shared" si="2274"/>
        <v>0</v>
      </c>
      <c r="AJ848" s="35">
        <f t="shared" si="2274"/>
        <v>0</v>
      </c>
      <c r="AK848" s="1"/>
      <c r="AL848" s="43">
        <f t="shared" ref="AL848:AR848" si="2275">AD848-BE848</f>
        <v>5.347972955113736</v>
      </c>
      <c r="AM848" s="44">
        <f t="shared" si="2275"/>
        <v>-1.860331523644895</v>
      </c>
      <c r="AN848" s="45">
        <f t="shared" si="2275"/>
        <v>0.1944313754513205</v>
      </c>
      <c r="AO848" s="46">
        <f t="shared" si="2275"/>
        <v>5.9561128526645764</v>
      </c>
      <c r="AP848" s="47">
        <f t="shared" si="2275"/>
        <v>-9.6381856595847406</v>
      </c>
      <c r="AQ848" s="48">
        <f t="shared" si="2275"/>
        <v>0</v>
      </c>
      <c r="AR848" s="48">
        <f t="shared" si="2275"/>
        <v>0</v>
      </c>
      <c r="AS848" s="1"/>
      <c r="AT848" s="1"/>
      <c r="AU848" s="1"/>
      <c r="AV848" s="1"/>
      <c r="AW848" s="36">
        <v>525</v>
      </c>
      <c r="AX848" s="36">
        <v>883</v>
      </c>
      <c r="AY848" s="36">
        <v>117</v>
      </c>
      <c r="AZ848" s="36">
        <v>0</v>
      </c>
      <c r="BA848" s="36">
        <v>254</v>
      </c>
      <c r="BB848" s="36">
        <v>0</v>
      </c>
      <c r="BC848" s="1"/>
      <c r="BD848" s="1"/>
      <c r="BE848" s="35">
        <f t="shared" ref="BE848:BK848" si="2276">(AW848/SUM($AW848:$BC848))*100</f>
        <v>29.51096121416526</v>
      </c>
      <c r="BF848" s="35">
        <f t="shared" si="2276"/>
        <v>49.63462619449129</v>
      </c>
      <c r="BG848" s="35">
        <f t="shared" si="2276"/>
        <v>6.5767284991568298</v>
      </c>
      <c r="BH848" s="35">
        <f t="shared" si="2276"/>
        <v>0</v>
      </c>
      <c r="BI848" s="35">
        <f t="shared" si="2276"/>
        <v>14.277684092186622</v>
      </c>
      <c r="BJ848" s="35">
        <f t="shared" si="2276"/>
        <v>0</v>
      </c>
      <c r="BK848" s="35">
        <f t="shared" si="2276"/>
        <v>0</v>
      </c>
      <c r="BL848" s="1"/>
    </row>
    <row r="849" spans="1:64" ht="13">
      <c r="A849" s="28" t="s">
        <v>414</v>
      </c>
      <c r="B849" s="62" t="str">
        <f>INDEX([1]Sheet2!$B:$B,MATCH(C849,[1]Sheet2!$A:$A,0))</f>
        <v>E05007875</v>
      </c>
      <c r="C849" s="28" t="s">
        <v>998</v>
      </c>
      <c r="D849" s="49"/>
      <c r="E849" s="55">
        <v>1</v>
      </c>
      <c r="F849" s="31">
        <v>1</v>
      </c>
      <c r="G849" s="38"/>
      <c r="H849" s="38"/>
      <c r="I849" s="38"/>
      <c r="J849" s="32"/>
      <c r="K849" s="38"/>
      <c r="L849" s="32"/>
      <c r="M849" s="10"/>
      <c r="N849" s="31">
        <v>1</v>
      </c>
      <c r="O849" s="38"/>
      <c r="P849" s="32"/>
      <c r="Q849" s="32"/>
      <c r="R849" s="32"/>
      <c r="S849" s="38"/>
      <c r="T849" s="32"/>
      <c r="U849" s="1"/>
      <c r="V849" s="28">
        <v>1128</v>
      </c>
      <c r="W849" s="28">
        <v>780</v>
      </c>
      <c r="X849" s="33"/>
      <c r="Y849" s="28">
        <v>151</v>
      </c>
      <c r="Z849" s="28">
        <v>151</v>
      </c>
      <c r="AA849" s="33"/>
      <c r="AB849" s="33"/>
      <c r="AC849" s="1"/>
      <c r="AD849" s="35">
        <f t="shared" ref="AD849:AJ849" si="2277">(V849/SUM($V849:$AB849))*100</f>
        <v>51.040723981900449</v>
      </c>
      <c r="AE849" s="35">
        <f t="shared" si="2277"/>
        <v>35.294117647058826</v>
      </c>
      <c r="AF849" s="35">
        <f t="shared" si="2277"/>
        <v>0</v>
      </c>
      <c r="AG849" s="35">
        <f t="shared" si="2277"/>
        <v>6.8325791855203617</v>
      </c>
      <c r="AH849" s="35">
        <f t="shared" si="2277"/>
        <v>6.8325791855203617</v>
      </c>
      <c r="AI849" s="35">
        <f t="shared" si="2277"/>
        <v>0</v>
      </c>
      <c r="AJ849" s="35">
        <f t="shared" si="2277"/>
        <v>0</v>
      </c>
      <c r="AK849" s="1"/>
      <c r="AL849" s="43">
        <f t="shared" ref="AL849:AR849" si="2278">AD849-BE849</f>
        <v>18.489167168313713</v>
      </c>
      <c r="AM849" s="44">
        <f t="shared" si="2278"/>
        <v>5.6944411407911346</v>
      </c>
      <c r="AN849" s="45">
        <f t="shared" si="2278"/>
        <v>-3.3966841892438335</v>
      </c>
      <c r="AO849" s="46">
        <f t="shared" si="2278"/>
        <v>-23.211901202672117</v>
      </c>
      <c r="AP849" s="47">
        <f t="shared" si="2278"/>
        <v>2.4249770828111021</v>
      </c>
      <c r="AQ849" s="48">
        <f t="shared" si="2278"/>
        <v>0</v>
      </c>
      <c r="AR849" s="48">
        <f t="shared" si="2278"/>
        <v>0</v>
      </c>
      <c r="AS849" s="1"/>
      <c r="AT849" s="1"/>
      <c r="AU849" s="1"/>
      <c r="AV849" s="1"/>
      <c r="AW849" s="36">
        <v>805</v>
      </c>
      <c r="AX849" s="36">
        <v>732</v>
      </c>
      <c r="AY849" s="36">
        <v>84</v>
      </c>
      <c r="AZ849" s="36">
        <v>743</v>
      </c>
      <c r="BA849" s="36">
        <v>109</v>
      </c>
      <c r="BB849" s="36">
        <v>0</v>
      </c>
      <c r="BC849" s="1"/>
      <c r="BD849" s="1"/>
      <c r="BE849" s="35">
        <f t="shared" ref="BE849:BK849" si="2279">(AW849/SUM($AW849:$BC849))*100</f>
        <v>32.551556813586735</v>
      </c>
      <c r="BF849" s="35">
        <f t="shared" si="2279"/>
        <v>29.599676506267691</v>
      </c>
      <c r="BG849" s="35">
        <f t="shared" si="2279"/>
        <v>3.3966841892438335</v>
      </c>
      <c r="BH849" s="35">
        <f t="shared" si="2279"/>
        <v>30.044480388192479</v>
      </c>
      <c r="BI849" s="35">
        <f t="shared" si="2279"/>
        <v>4.4076021027092596</v>
      </c>
      <c r="BJ849" s="35">
        <f t="shared" si="2279"/>
        <v>0</v>
      </c>
      <c r="BK849" s="35">
        <f t="shared" si="2279"/>
        <v>0</v>
      </c>
      <c r="BL849" s="1"/>
    </row>
    <row r="850" spans="1:64" ht="13">
      <c r="A850" s="28" t="s">
        <v>414</v>
      </c>
      <c r="B850" s="62" t="str">
        <f>INDEX([1]Sheet2!$B:$B,MATCH(C850,[1]Sheet2!$A:$A,0))</f>
        <v>E05007876</v>
      </c>
      <c r="C850" s="28" t="s">
        <v>999</v>
      </c>
      <c r="D850" s="49"/>
      <c r="E850" s="55">
        <v>1</v>
      </c>
      <c r="F850" s="38"/>
      <c r="G850" s="31">
        <v>1</v>
      </c>
      <c r="H850" s="38"/>
      <c r="I850" s="38"/>
      <c r="J850" s="32"/>
      <c r="K850" s="38"/>
      <c r="L850" s="32"/>
      <c r="M850" s="10"/>
      <c r="N850" s="38"/>
      <c r="O850" s="31">
        <v>1</v>
      </c>
      <c r="P850" s="32"/>
      <c r="Q850" s="32"/>
      <c r="R850" s="32"/>
      <c r="S850" s="38"/>
      <c r="T850" s="32"/>
      <c r="U850" s="1"/>
      <c r="V850" s="28">
        <v>306</v>
      </c>
      <c r="W850" s="28">
        <v>610</v>
      </c>
      <c r="X850" s="28">
        <v>42</v>
      </c>
      <c r="Y850" s="28">
        <v>85</v>
      </c>
      <c r="Z850" s="28">
        <v>56</v>
      </c>
      <c r="AA850" s="33"/>
      <c r="AB850" s="33"/>
      <c r="AC850" s="1"/>
      <c r="AD850" s="35">
        <f t="shared" ref="AD850:AJ850" si="2280">(V850/SUM($V850:$AB850))*100</f>
        <v>27.843494085532299</v>
      </c>
      <c r="AE850" s="35">
        <f t="shared" si="2280"/>
        <v>55.505004549590545</v>
      </c>
      <c r="AF850" s="35">
        <f t="shared" si="2280"/>
        <v>3.8216560509554141</v>
      </c>
      <c r="AG850" s="35">
        <f t="shared" si="2280"/>
        <v>7.7343039126478619</v>
      </c>
      <c r="AH850" s="35">
        <f t="shared" si="2280"/>
        <v>5.095541401273886</v>
      </c>
      <c r="AI850" s="35">
        <f t="shared" si="2280"/>
        <v>0</v>
      </c>
      <c r="AJ850" s="35">
        <f t="shared" si="2280"/>
        <v>0</v>
      </c>
      <c r="AK850" s="1"/>
      <c r="AL850" s="43">
        <f t="shared" ref="AL850:AR850" si="2281">AD850-BE850</f>
        <v>11.520197730540225</v>
      </c>
      <c r="AM850" s="44">
        <f t="shared" si="2281"/>
        <v>9.3877303816032267</v>
      </c>
      <c r="AN850" s="45">
        <f t="shared" si="2281"/>
        <v>-0.14030908375140028</v>
      </c>
      <c r="AO850" s="46">
        <f t="shared" si="2281"/>
        <v>-22.138913203041518</v>
      </c>
      <c r="AP850" s="47">
        <f t="shared" si="2281"/>
        <v>1.37129417464948</v>
      </c>
      <c r="AQ850" s="48">
        <f t="shared" si="2281"/>
        <v>0</v>
      </c>
      <c r="AR850" s="48">
        <f t="shared" si="2281"/>
        <v>0</v>
      </c>
      <c r="AS850" s="1"/>
      <c r="AT850" s="1"/>
      <c r="AU850" s="1"/>
      <c r="AV850" s="1"/>
      <c r="AW850" s="36">
        <v>206</v>
      </c>
      <c r="AX850" s="36">
        <v>582</v>
      </c>
      <c r="AY850" s="36">
        <v>50</v>
      </c>
      <c r="AZ850" s="36">
        <v>377</v>
      </c>
      <c r="BA850" s="36">
        <v>47</v>
      </c>
      <c r="BB850" s="36">
        <v>0</v>
      </c>
      <c r="BC850" s="1"/>
      <c r="BD850" s="1"/>
      <c r="BE850" s="35">
        <f t="shared" ref="BE850:BK850" si="2282">(AW850/SUM($AW850:$BC850))*100</f>
        <v>16.323296354992074</v>
      </c>
      <c r="BF850" s="35">
        <f t="shared" si="2282"/>
        <v>46.117274167987318</v>
      </c>
      <c r="BG850" s="35">
        <f t="shared" si="2282"/>
        <v>3.9619651347068143</v>
      </c>
      <c r="BH850" s="35">
        <f t="shared" si="2282"/>
        <v>29.873217115689382</v>
      </c>
      <c r="BI850" s="35">
        <f t="shared" si="2282"/>
        <v>3.724247226624406</v>
      </c>
      <c r="BJ850" s="35">
        <f t="shared" si="2282"/>
        <v>0</v>
      </c>
      <c r="BK850" s="35">
        <f t="shared" si="2282"/>
        <v>0</v>
      </c>
      <c r="BL850" s="1"/>
    </row>
    <row r="851" spans="1:64" ht="13">
      <c r="A851" s="28" t="s">
        <v>414</v>
      </c>
      <c r="B851" s="62" t="str">
        <f>INDEX([1]Sheet2!$B:$B,MATCH(C851,[1]Sheet2!$A:$A,0))</f>
        <v>E05007879</v>
      </c>
      <c r="C851" s="28" t="s">
        <v>1000</v>
      </c>
      <c r="D851" s="49"/>
      <c r="E851" s="55">
        <v>1</v>
      </c>
      <c r="F851" s="31">
        <v>1</v>
      </c>
      <c r="G851" s="38"/>
      <c r="H851" s="38"/>
      <c r="I851" s="38"/>
      <c r="J851" s="32"/>
      <c r="K851" s="38"/>
      <c r="L851" s="32"/>
      <c r="M851" s="10"/>
      <c r="N851" s="38"/>
      <c r="O851" s="38"/>
      <c r="P851" s="32"/>
      <c r="Q851" s="31">
        <v>1</v>
      </c>
      <c r="R851" s="32"/>
      <c r="S851" s="38"/>
      <c r="T851" s="32"/>
      <c r="U851" s="1"/>
      <c r="V851" s="28">
        <v>857</v>
      </c>
      <c r="W851" s="28">
        <v>627</v>
      </c>
      <c r="X851" s="28">
        <v>66</v>
      </c>
      <c r="Y851" s="28">
        <v>493</v>
      </c>
      <c r="Z851" s="28">
        <v>80</v>
      </c>
      <c r="AA851" s="33"/>
      <c r="AB851" s="33"/>
      <c r="AC851" s="1"/>
      <c r="AD851" s="35">
        <f t="shared" ref="AD851:AJ851" si="2283">(V851/SUM($V851:$AB851))*100</f>
        <v>40.367404616109283</v>
      </c>
      <c r="AE851" s="35">
        <f t="shared" si="2283"/>
        <v>29.533678756476682</v>
      </c>
      <c r="AF851" s="35">
        <f t="shared" si="2283"/>
        <v>3.1088082901554404</v>
      </c>
      <c r="AG851" s="35">
        <f t="shared" si="2283"/>
        <v>23.22185586434291</v>
      </c>
      <c r="AH851" s="35">
        <f t="shared" si="2283"/>
        <v>3.7682524729156857</v>
      </c>
      <c r="AI851" s="35">
        <f t="shared" si="2283"/>
        <v>0</v>
      </c>
      <c r="AJ851" s="35">
        <f t="shared" si="2283"/>
        <v>0</v>
      </c>
      <c r="AK851" s="1"/>
      <c r="AL851" s="43">
        <f t="shared" ref="AL851:AR851" si="2284">AD851-BE851</f>
        <v>13.948190642310156</v>
      </c>
      <c r="AM851" s="44">
        <f t="shared" si="2284"/>
        <v>2.066429848179741</v>
      </c>
      <c r="AN851" s="45">
        <f t="shared" si="2284"/>
        <v>-2.3933751159580967</v>
      </c>
      <c r="AO851" s="46">
        <f t="shared" si="2284"/>
        <v>-13.197358109456214</v>
      </c>
      <c r="AP851" s="47">
        <f t="shared" si="2284"/>
        <v>-0.42388726507558072</v>
      </c>
      <c r="AQ851" s="48">
        <f t="shared" si="2284"/>
        <v>0</v>
      </c>
      <c r="AR851" s="48">
        <f t="shared" si="2284"/>
        <v>0</v>
      </c>
      <c r="AS851" s="1"/>
      <c r="AT851" s="1"/>
      <c r="AU851" s="1"/>
      <c r="AV851" s="1"/>
      <c r="AW851" s="36">
        <v>605</v>
      </c>
      <c r="AX851" s="36">
        <v>629</v>
      </c>
      <c r="AY851" s="36">
        <v>126</v>
      </c>
      <c r="AZ851" s="36">
        <v>834</v>
      </c>
      <c r="BA851" s="36">
        <v>96</v>
      </c>
      <c r="BB851" s="36">
        <v>0</v>
      </c>
      <c r="BC851" s="1"/>
      <c r="BD851" s="1"/>
      <c r="BE851" s="35">
        <f t="shared" ref="BE851:BK851" si="2285">(AW851/SUM($AW851:$BC851))*100</f>
        <v>26.419213973799128</v>
      </c>
      <c r="BF851" s="35">
        <f t="shared" si="2285"/>
        <v>27.467248908296941</v>
      </c>
      <c r="BG851" s="35">
        <f t="shared" si="2285"/>
        <v>5.5021834061135371</v>
      </c>
      <c r="BH851" s="35">
        <f t="shared" si="2285"/>
        <v>36.419213973799124</v>
      </c>
      <c r="BI851" s="35">
        <f t="shared" si="2285"/>
        <v>4.1921397379912664</v>
      </c>
      <c r="BJ851" s="35">
        <f t="shared" si="2285"/>
        <v>0</v>
      </c>
      <c r="BK851" s="35">
        <f t="shared" si="2285"/>
        <v>0</v>
      </c>
      <c r="BL851" s="1"/>
    </row>
    <row r="852" spans="1:64" ht="13">
      <c r="A852" s="28" t="s">
        <v>418</v>
      </c>
      <c r="B852" s="62" t="str">
        <f>INDEX([1]Sheet2!$B:$B,MATCH(C852,[1]Sheet2!$A:$A,0))</f>
        <v>E05000739</v>
      </c>
      <c r="C852" s="28" t="s">
        <v>1001</v>
      </c>
      <c r="D852" s="29"/>
      <c r="E852" s="55">
        <v>1</v>
      </c>
      <c r="F852" s="32"/>
      <c r="G852" s="31">
        <v>1</v>
      </c>
      <c r="H852" s="32"/>
      <c r="I852" s="32"/>
      <c r="J852" s="32"/>
      <c r="K852" s="32"/>
      <c r="L852" s="32"/>
      <c r="M852" s="10"/>
      <c r="N852" s="32"/>
      <c r="O852" s="31">
        <v>1</v>
      </c>
      <c r="P852" s="32"/>
      <c r="Q852" s="32"/>
      <c r="R852" s="32"/>
      <c r="S852" s="32"/>
      <c r="T852" s="32"/>
      <c r="U852" s="1"/>
      <c r="V852" s="28">
        <v>427</v>
      </c>
      <c r="W852" s="28">
        <v>938</v>
      </c>
      <c r="X852" s="28">
        <v>368</v>
      </c>
      <c r="Y852" s="34"/>
      <c r="Z852" s="28">
        <v>87</v>
      </c>
      <c r="AA852" s="34"/>
      <c r="AB852" s="34">
        <v>0</v>
      </c>
      <c r="AC852" s="1"/>
      <c r="AD852" s="35">
        <f t="shared" ref="AD852:AJ852" si="2286">(V852/SUM($V852:$AB852))*100</f>
        <v>23.46153846153846</v>
      </c>
      <c r="AE852" s="35">
        <f t="shared" si="2286"/>
        <v>51.538461538461533</v>
      </c>
      <c r="AF852" s="35">
        <f t="shared" si="2286"/>
        <v>20.219780219780219</v>
      </c>
      <c r="AG852" s="35">
        <f t="shared" si="2286"/>
        <v>0</v>
      </c>
      <c r="AH852" s="35">
        <f t="shared" si="2286"/>
        <v>4.7802197802197801</v>
      </c>
      <c r="AI852" s="35">
        <f t="shared" si="2286"/>
        <v>0</v>
      </c>
      <c r="AJ852" s="35">
        <f t="shared" si="2286"/>
        <v>0</v>
      </c>
      <c r="AK852" s="1"/>
      <c r="AL852" s="35">
        <f t="shared" ref="AL852:AR852" si="2287">AD852-BE852</f>
        <v>11.563264165444</v>
      </c>
      <c r="AM852" s="35">
        <f t="shared" si="2287"/>
        <v>2.1288339271990395</v>
      </c>
      <c r="AN852" s="35">
        <f t="shared" si="2287"/>
        <v>11.909153516782943</v>
      </c>
      <c r="AO852" s="35">
        <f t="shared" si="2287"/>
        <v>-30.381471389645775</v>
      </c>
      <c r="AP852" s="35">
        <f t="shared" si="2287"/>
        <v>4.7802197802197801</v>
      </c>
      <c r="AQ852" s="35">
        <f t="shared" si="2287"/>
        <v>0</v>
      </c>
      <c r="AR852" s="35">
        <f t="shared" si="2287"/>
        <v>0</v>
      </c>
      <c r="AS852" s="1"/>
      <c r="AT852" s="1"/>
      <c r="AU852" s="1"/>
      <c r="AV852" s="1"/>
      <c r="AW852" s="36">
        <v>262</v>
      </c>
      <c r="AX852" s="36">
        <v>1088</v>
      </c>
      <c r="AY852" s="36">
        <v>183</v>
      </c>
      <c r="AZ852" s="36">
        <v>669</v>
      </c>
      <c r="BA852" s="36">
        <v>0</v>
      </c>
      <c r="BB852" s="36">
        <v>0</v>
      </c>
      <c r="BC852" s="1">
        <v>0</v>
      </c>
      <c r="BD852" s="1"/>
      <c r="BE852" s="35">
        <f t="shared" ref="BE852:BK852" si="2288">(AW852/SUM($AW852:$BC852))*100</f>
        <v>11.89827429609446</v>
      </c>
      <c r="BF852" s="35">
        <f t="shared" si="2288"/>
        <v>49.409627611262493</v>
      </c>
      <c r="BG852" s="35">
        <f t="shared" si="2288"/>
        <v>8.3106267029972756</v>
      </c>
      <c r="BH852" s="35">
        <f t="shared" si="2288"/>
        <v>30.381471389645775</v>
      </c>
      <c r="BI852" s="35">
        <f t="shared" si="2288"/>
        <v>0</v>
      </c>
      <c r="BJ852" s="35">
        <f t="shared" si="2288"/>
        <v>0</v>
      </c>
      <c r="BK852" s="35">
        <f t="shared" si="2288"/>
        <v>0</v>
      </c>
      <c r="BL852" s="1"/>
    </row>
    <row r="853" spans="1:64" ht="13">
      <c r="A853" s="28" t="s">
        <v>418</v>
      </c>
      <c r="B853" s="62" t="str">
        <f>INDEX([1]Sheet2!$B:$B,MATCH(C853,[1]Sheet2!$A:$A,0))</f>
        <v>E05000740</v>
      </c>
      <c r="C853" s="28" t="s">
        <v>1002</v>
      </c>
      <c r="D853" s="29"/>
      <c r="E853" s="55">
        <v>1</v>
      </c>
      <c r="F853" s="31">
        <v>1</v>
      </c>
      <c r="G853" s="32"/>
      <c r="H853" s="32"/>
      <c r="I853" s="32"/>
      <c r="J853" s="32"/>
      <c r="K853" s="32"/>
      <c r="L853" s="32"/>
      <c r="M853" s="10"/>
      <c r="N853" s="31">
        <v>1</v>
      </c>
      <c r="O853" s="32"/>
      <c r="P853" s="32"/>
      <c r="Q853" s="32"/>
      <c r="R853" s="32"/>
      <c r="S853" s="32"/>
      <c r="T853" s="32"/>
      <c r="U853" s="1"/>
      <c r="V853" s="28">
        <v>1713</v>
      </c>
      <c r="W853" s="28">
        <v>1357</v>
      </c>
      <c r="X853" s="28">
        <v>215</v>
      </c>
      <c r="Y853" s="34"/>
      <c r="Z853" s="34"/>
      <c r="AA853" s="34"/>
      <c r="AB853" s="34">
        <v>0</v>
      </c>
      <c r="AC853" s="1"/>
      <c r="AD853" s="35">
        <f t="shared" ref="AD853:AJ853" si="2289">(V853/SUM($V853:$AB853))*100</f>
        <v>52.146118721461185</v>
      </c>
      <c r="AE853" s="35">
        <f t="shared" si="2289"/>
        <v>41.308980213089804</v>
      </c>
      <c r="AF853" s="35">
        <f t="shared" si="2289"/>
        <v>6.5449010654490101</v>
      </c>
      <c r="AG853" s="35">
        <f t="shared" si="2289"/>
        <v>0</v>
      </c>
      <c r="AH853" s="35">
        <f t="shared" si="2289"/>
        <v>0</v>
      </c>
      <c r="AI853" s="35">
        <f t="shared" si="2289"/>
        <v>0</v>
      </c>
      <c r="AJ853" s="35">
        <f t="shared" si="2289"/>
        <v>0</v>
      </c>
      <c r="AK853" s="1"/>
      <c r="AL853" s="35">
        <f t="shared" ref="AL853:AR853" si="2290">AD853-BE853</f>
        <v>-5.8024184657083637</v>
      </c>
      <c r="AM853" s="35">
        <f t="shared" si="2290"/>
        <v>14.696361249395764</v>
      </c>
      <c r="AN853" s="35">
        <f t="shared" si="2290"/>
        <v>-8.8939427836874003</v>
      </c>
      <c r="AO853" s="35">
        <f t="shared" si="2290"/>
        <v>0</v>
      </c>
      <c r="AP853" s="35">
        <f t="shared" si="2290"/>
        <v>0</v>
      </c>
      <c r="AQ853" s="35">
        <f t="shared" si="2290"/>
        <v>0</v>
      </c>
      <c r="AR853" s="35">
        <f t="shared" si="2290"/>
        <v>0</v>
      </c>
      <c r="AS853" s="1"/>
      <c r="AT853" s="1"/>
      <c r="AU853" s="1"/>
      <c r="AV853" s="1"/>
      <c r="AW853" s="36">
        <v>1644</v>
      </c>
      <c r="AX853" s="36">
        <v>755</v>
      </c>
      <c r="AY853" s="36">
        <v>438</v>
      </c>
      <c r="AZ853" s="36">
        <v>0</v>
      </c>
      <c r="BA853" s="36">
        <v>0</v>
      </c>
      <c r="BB853" s="36">
        <v>0</v>
      </c>
      <c r="BC853" s="1">
        <v>0</v>
      </c>
      <c r="BD853" s="1"/>
      <c r="BE853" s="35">
        <f t="shared" ref="BE853:BK853" si="2291">(AW853/SUM($AW853:$BC853))*100</f>
        <v>57.948537187169549</v>
      </c>
      <c r="BF853" s="35">
        <f t="shared" si="2291"/>
        <v>26.61261896369404</v>
      </c>
      <c r="BG853" s="35">
        <f t="shared" si="2291"/>
        <v>15.438843849136411</v>
      </c>
      <c r="BH853" s="35">
        <f t="shared" si="2291"/>
        <v>0</v>
      </c>
      <c r="BI853" s="35">
        <f t="shared" si="2291"/>
        <v>0</v>
      </c>
      <c r="BJ853" s="35">
        <f t="shared" si="2291"/>
        <v>0</v>
      </c>
      <c r="BK853" s="35">
        <f t="shared" si="2291"/>
        <v>0</v>
      </c>
      <c r="BL853" s="1"/>
    </row>
    <row r="854" spans="1:64" ht="13">
      <c r="A854" s="28" t="s">
        <v>418</v>
      </c>
      <c r="B854" s="62" t="str">
        <f>INDEX([1]Sheet2!$B:$B,MATCH(C854,[1]Sheet2!$A:$A,0))</f>
        <v>E05000741</v>
      </c>
      <c r="C854" s="28" t="s">
        <v>1003</v>
      </c>
      <c r="D854" s="29"/>
      <c r="E854" s="55">
        <v>1</v>
      </c>
      <c r="F854" s="32"/>
      <c r="G854" s="31">
        <v>1</v>
      </c>
      <c r="H854" s="32"/>
      <c r="I854" s="32"/>
      <c r="J854" s="32"/>
      <c r="K854" s="32"/>
      <c r="L854" s="32"/>
      <c r="M854" s="10"/>
      <c r="N854" s="32"/>
      <c r="O854" s="31">
        <v>1</v>
      </c>
      <c r="P854" s="32"/>
      <c r="Q854" s="32"/>
      <c r="R854" s="32"/>
      <c r="S854" s="32"/>
      <c r="T854" s="32"/>
      <c r="U854" s="1"/>
      <c r="V854" s="28">
        <v>967</v>
      </c>
      <c r="W854" s="28">
        <v>1008</v>
      </c>
      <c r="X854" s="28">
        <v>150</v>
      </c>
      <c r="Y854" s="34"/>
      <c r="Z854" s="28">
        <v>158</v>
      </c>
      <c r="AA854" s="28">
        <v>155</v>
      </c>
      <c r="AB854" s="34">
        <v>0</v>
      </c>
      <c r="AC854" s="1"/>
      <c r="AD854" s="35">
        <f t="shared" ref="AD854:AJ854" si="2292">(V854/SUM($V854:$AB854))*100</f>
        <v>39.663658736669397</v>
      </c>
      <c r="AE854" s="35">
        <f t="shared" si="2292"/>
        <v>41.345365053322396</v>
      </c>
      <c r="AF854" s="35">
        <f t="shared" si="2292"/>
        <v>6.1525840853158327</v>
      </c>
      <c r="AG854" s="35">
        <f t="shared" si="2292"/>
        <v>0</v>
      </c>
      <c r="AH854" s="35">
        <f t="shared" si="2292"/>
        <v>6.4807219031993437</v>
      </c>
      <c r="AI854" s="35">
        <f t="shared" si="2292"/>
        <v>6.3576702214930263</v>
      </c>
      <c r="AJ854" s="35">
        <f t="shared" si="2292"/>
        <v>0</v>
      </c>
      <c r="AK854" s="1"/>
      <c r="AL854" s="35">
        <f t="shared" ref="AL854:AR854" si="2293">AD854-BE854</f>
        <v>21.761942668026652</v>
      </c>
      <c r="AM854" s="35">
        <f t="shared" si="2293"/>
        <v>-2.3363822165684027</v>
      </c>
      <c r="AN854" s="35">
        <f t="shared" si="2293"/>
        <v>-4.3388355714704394</v>
      </c>
      <c r="AO854" s="35">
        <f t="shared" si="2293"/>
        <v>0</v>
      </c>
      <c r="AP854" s="35">
        <f t="shared" si="2293"/>
        <v>6.4807219031993437</v>
      </c>
      <c r="AQ854" s="35">
        <f t="shared" si="2293"/>
        <v>-21.567446783187162</v>
      </c>
      <c r="AR854" s="35">
        <f t="shared" si="2293"/>
        <v>0</v>
      </c>
      <c r="AS854" s="1"/>
      <c r="AT854" s="1"/>
      <c r="AU854" s="1"/>
      <c r="AV854" s="1"/>
      <c r="AW854" s="36">
        <v>459</v>
      </c>
      <c r="AX854" s="36">
        <v>1120</v>
      </c>
      <c r="AY854" s="36">
        <v>269</v>
      </c>
      <c r="AZ854" s="36">
        <v>0</v>
      </c>
      <c r="BA854" s="36">
        <v>0</v>
      </c>
      <c r="BB854" s="36">
        <v>716</v>
      </c>
      <c r="BC854" s="1">
        <v>0</v>
      </c>
      <c r="BD854" s="1"/>
      <c r="BE854" s="35">
        <f t="shared" ref="BE854:BK854" si="2294">(AW854/SUM($AW854:$BC854))*100</f>
        <v>17.901716068642745</v>
      </c>
      <c r="BF854" s="35">
        <f t="shared" si="2294"/>
        <v>43.681747269890799</v>
      </c>
      <c r="BG854" s="35">
        <f t="shared" si="2294"/>
        <v>10.491419656786272</v>
      </c>
      <c r="BH854" s="35">
        <f t="shared" si="2294"/>
        <v>0</v>
      </c>
      <c r="BI854" s="35">
        <f t="shared" si="2294"/>
        <v>0</v>
      </c>
      <c r="BJ854" s="35">
        <f t="shared" si="2294"/>
        <v>27.925117004680189</v>
      </c>
      <c r="BK854" s="35">
        <f t="shared" si="2294"/>
        <v>0</v>
      </c>
      <c r="BL854" s="1"/>
    </row>
    <row r="855" spans="1:64" ht="13">
      <c r="A855" s="28" t="s">
        <v>418</v>
      </c>
      <c r="B855" s="62" t="str">
        <f>INDEX([1]Sheet2!$B:$B,MATCH(C855,[1]Sheet2!$A:$A,0))</f>
        <v>E05000742</v>
      </c>
      <c r="C855" s="28" t="s">
        <v>1004</v>
      </c>
      <c r="D855" s="29"/>
      <c r="E855" s="55">
        <v>1</v>
      </c>
      <c r="F855" s="32"/>
      <c r="G855" s="31">
        <v>1</v>
      </c>
      <c r="H855" s="32"/>
      <c r="I855" s="32"/>
      <c r="J855" s="32"/>
      <c r="K855" s="32"/>
      <c r="L855" s="32"/>
      <c r="M855" s="10"/>
      <c r="N855" s="32"/>
      <c r="O855" s="31">
        <v>1</v>
      </c>
      <c r="P855" s="32"/>
      <c r="Q855" s="32"/>
      <c r="R855" s="32"/>
      <c r="S855" s="32"/>
      <c r="T855" s="32"/>
      <c r="U855" s="1"/>
      <c r="V855" s="28">
        <v>185</v>
      </c>
      <c r="W855" s="28">
        <v>2171</v>
      </c>
      <c r="X855" s="28">
        <v>974</v>
      </c>
      <c r="Y855" s="34"/>
      <c r="Z855" s="28">
        <v>72</v>
      </c>
      <c r="AA855" s="34"/>
      <c r="AB855" s="34">
        <v>0</v>
      </c>
      <c r="AC855" s="1"/>
      <c r="AD855" s="35">
        <f t="shared" ref="AD855:AJ855" si="2295">(V855/SUM($V855:$AB855))*100</f>
        <v>5.4379776601998824</v>
      </c>
      <c r="AE855" s="35">
        <f t="shared" si="2295"/>
        <v>63.815402704291593</v>
      </c>
      <c r="AF855" s="35">
        <f t="shared" si="2295"/>
        <v>28.630217519106409</v>
      </c>
      <c r="AG855" s="35">
        <f t="shared" si="2295"/>
        <v>0</v>
      </c>
      <c r="AH855" s="35">
        <f t="shared" si="2295"/>
        <v>2.1164021164021163</v>
      </c>
      <c r="AI855" s="35">
        <f t="shared" si="2295"/>
        <v>0</v>
      </c>
      <c r="AJ855" s="35">
        <f t="shared" si="2295"/>
        <v>0</v>
      </c>
      <c r="AK855" s="1"/>
      <c r="AL855" s="35">
        <f t="shared" ref="AL855:AR855" si="2296">AD855-BE855</f>
        <v>-0.68123603669295285</v>
      </c>
      <c r="AM855" s="35">
        <f t="shared" si="2296"/>
        <v>-15.734375355315258</v>
      </c>
      <c r="AN855" s="35">
        <f t="shared" si="2296"/>
        <v>21.40130185645581</v>
      </c>
      <c r="AO855" s="35">
        <f t="shared" si="2296"/>
        <v>0</v>
      </c>
      <c r="AP855" s="35">
        <f t="shared" si="2296"/>
        <v>2.1164021164021163</v>
      </c>
      <c r="AQ855" s="35">
        <f t="shared" si="2296"/>
        <v>-7.102092580849714</v>
      </c>
      <c r="AR855" s="35">
        <f t="shared" si="2296"/>
        <v>0</v>
      </c>
      <c r="AS855" s="1"/>
      <c r="AT855" s="1"/>
      <c r="AU855" s="1"/>
      <c r="AV855" s="1"/>
      <c r="AW855" s="36">
        <v>193</v>
      </c>
      <c r="AX855" s="36">
        <v>2509</v>
      </c>
      <c r="AY855" s="36">
        <v>228</v>
      </c>
      <c r="AZ855" s="36">
        <v>0</v>
      </c>
      <c r="BA855" s="36">
        <v>0</v>
      </c>
      <c r="BB855" s="36">
        <v>224</v>
      </c>
      <c r="BC855" s="1">
        <v>0</v>
      </c>
      <c r="BD855" s="1"/>
      <c r="BE855" s="35">
        <f t="shared" ref="BE855:BK855" si="2297">(AW855/SUM($AW855:$BC855))*100</f>
        <v>6.1192136968928352</v>
      </c>
      <c r="BF855" s="35">
        <f t="shared" si="2297"/>
        <v>79.549778059606851</v>
      </c>
      <c r="BG855" s="35">
        <f t="shared" si="2297"/>
        <v>7.2289156626506017</v>
      </c>
      <c r="BH855" s="35">
        <f t="shared" si="2297"/>
        <v>0</v>
      </c>
      <c r="BI855" s="35">
        <f t="shared" si="2297"/>
        <v>0</v>
      </c>
      <c r="BJ855" s="35">
        <f t="shared" si="2297"/>
        <v>7.102092580849714</v>
      </c>
      <c r="BK855" s="35">
        <f t="shared" si="2297"/>
        <v>0</v>
      </c>
      <c r="BL855" s="1"/>
    </row>
    <row r="856" spans="1:64" ht="13">
      <c r="A856" s="28" t="s">
        <v>418</v>
      </c>
      <c r="B856" s="62" t="str">
        <f>INDEX([1]Sheet2!$B:$B,MATCH(C856,[1]Sheet2!$A:$A,0))</f>
        <v>E05000743</v>
      </c>
      <c r="C856" s="28" t="s">
        <v>1005</v>
      </c>
      <c r="D856" s="29"/>
      <c r="E856" s="55">
        <v>1</v>
      </c>
      <c r="F856" s="32"/>
      <c r="G856" s="31">
        <v>1</v>
      </c>
      <c r="H856" s="32"/>
      <c r="I856" s="32"/>
      <c r="J856" s="32"/>
      <c r="K856" s="32"/>
      <c r="L856" s="32"/>
      <c r="M856" s="10"/>
      <c r="N856" s="32"/>
      <c r="O856" s="31">
        <v>1</v>
      </c>
      <c r="P856" s="32"/>
      <c r="Q856" s="32"/>
      <c r="R856" s="32"/>
      <c r="S856" s="32"/>
      <c r="T856" s="32"/>
      <c r="U856" s="1"/>
      <c r="V856" s="28">
        <v>511</v>
      </c>
      <c r="W856" s="28">
        <v>1303</v>
      </c>
      <c r="X856" s="34"/>
      <c r="Y856" s="28">
        <v>299</v>
      </c>
      <c r="Z856" s="34"/>
      <c r="AA856" s="34"/>
      <c r="AB856" s="34">
        <v>0</v>
      </c>
      <c r="AC856" s="1"/>
      <c r="AD856" s="35">
        <f t="shared" ref="AD856:AJ856" si="2298">(V856/SUM($V856:$AB856))*100</f>
        <v>24.183625177472788</v>
      </c>
      <c r="AE856" s="35">
        <f t="shared" si="2298"/>
        <v>61.665877898722201</v>
      </c>
      <c r="AF856" s="35">
        <f t="shared" si="2298"/>
        <v>0</v>
      </c>
      <c r="AG856" s="35">
        <f t="shared" si="2298"/>
        <v>14.150496923805017</v>
      </c>
      <c r="AH856" s="35">
        <f t="shared" si="2298"/>
        <v>0</v>
      </c>
      <c r="AI856" s="35">
        <f t="shared" si="2298"/>
        <v>0</v>
      </c>
      <c r="AJ856" s="35">
        <f t="shared" si="2298"/>
        <v>0</v>
      </c>
      <c r="AK856" s="1"/>
      <c r="AL856" s="35">
        <f t="shared" ref="AL856:AR856" si="2299">AD856-BE856</f>
        <v>8.4372921317437104</v>
      </c>
      <c r="AM856" s="35">
        <f t="shared" si="2299"/>
        <v>14.556300676979319</v>
      </c>
      <c r="AN856" s="35">
        <f t="shared" si="2299"/>
        <v>-4.8317515099223467</v>
      </c>
      <c r="AO856" s="35">
        <f t="shared" si="2299"/>
        <v>-18.161841298800681</v>
      </c>
      <c r="AP856" s="35">
        <f t="shared" si="2299"/>
        <v>0</v>
      </c>
      <c r="AQ856" s="35">
        <f t="shared" si="2299"/>
        <v>0</v>
      </c>
      <c r="AR856" s="35">
        <f t="shared" si="2299"/>
        <v>0</v>
      </c>
      <c r="AS856" s="1"/>
      <c r="AT856" s="1"/>
      <c r="AU856" s="1"/>
      <c r="AV856" s="1"/>
      <c r="AW856" s="36">
        <v>365</v>
      </c>
      <c r="AX856" s="36">
        <v>1092</v>
      </c>
      <c r="AY856" s="36">
        <v>112</v>
      </c>
      <c r="AZ856" s="36">
        <v>749</v>
      </c>
      <c r="BA856" s="36">
        <v>0</v>
      </c>
      <c r="BB856" s="36">
        <v>0</v>
      </c>
      <c r="BC856" s="1">
        <v>0</v>
      </c>
      <c r="BD856" s="1"/>
      <c r="BE856" s="35">
        <f t="shared" ref="BE856:BK856" si="2300">(AW856/SUM($AW856:$BC856))*100</f>
        <v>15.746333045729077</v>
      </c>
      <c r="BF856" s="35">
        <f t="shared" si="2300"/>
        <v>47.109577221742882</v>
      </c>
      <c r="BG856" s="35">
        <f t="shared" si="2300"/>
        <v>4.8317515099223467</v>
      </c>
      <c r="BH856" s="35">
        <f t="shared" si="2300"/>
        <v>32.312338222605696</v>
      </c>
      <c r="BI856" s="35">
        <f t="shared" si="2300"/>
        <v>0</v>
      </c>
      <c r="BJ856" s="35">
        <f t="shared" si="2300"/>
        <v>0</v>
      </c>
      <c r="BK856" s="35">
        <f t="shared" si="2300"/>
        <v>0</v>
      </c>
      <c r="BL856" s="1"/>
    </row>
    <row r="857" spans="1:64" ht="13">
      <c r="A857" s="28" t="s">
        <v>418</v>
      </c>
      <c r="B857" s="62" t="str">
        <f>INDEX([1]Sheet2!$B:$B,MATCH(C857,[1]Sheet2!$A:$A,0))</f>
        <v>E05000744</v>
      </c>
      <c r="C857" s="28" t="s">
        <v>1006</v>
      </c>
      <c r="D857" s="29"/>
      <c r="E857" s="55">
        <v>1</v>
      </c>
      <c r="F857" s="32"/>
      <c r="G857" s="31">
        <v>1</v>
      </c>
      <c r="H857" s="32"/>
      <c r="I857" s="32"/>
      <c r="J857" s="32"/>
      <c r="K857" s="32"/>
      <c r="L857" s="32"/>
      <c r="M857" s="10"/>
      <c r="N857" s="32"/>
      <c r="O857" s="31">
        <v>1</v>
      </c>
      <c r="P857" s="32"/>
      <c r="Q857" s="32"/>
      <c r="R857" s="32"/>
      <c r="S857" s="32"/>
      <c r="T857" s="32"/>
      <c r="U857" s="1"/>
      <c r="V857" s="28">
        <v>926</v>
      </c>
      <c r="W857" s="28">
        <v>1252</v>
      </c>
      <c r="X857" s="28">
        <v>486</v>
      </c>
      <c r="Y857" s="34"/>
      <c r="Z857" s="28">
        <v>128</v>
      </c>
      <c r="AA857" s="34"/>
      <c r="AB857" s="34">
        <v>0</v>
      </c>
      <c r="AC857" s="1"/>
      <c r="AD857" s="35">
        <f t="shared" ref="AD857:AJ857" si="2301">(V857/SUM($V857:$AB857))*100</f>
        <v>33.166189111747855</v>
      </c>
      <c r="AE857" s="35">
        <f t="shared" si="2301"/>
        <v>44.842406876790832</v>
      </c>
      <c r="AF857" s="35">
        <f t="shared" si="2301"/>
        <v>17.406876790830946</v>
      </c>
      <c r="AG857" s="35">
        <f t="shared" si="2301"/>
        <v>0</v>
      </c>
      <c r="AH857" s="35">
        <f t="shared" si="2301"/>
        <v>4.5845272206303722</v>
      </c>
      <c r="AI857" s="35">
        <f t="shared" si="2301"/>
        <v>0</v>
      </c>
      <c r="AJ857" s="35">
        <f t="shared" si="2301"/>
        <v>0</v>
      </c>
      <c r="AK857" s="1"/>
      <c r="AL857" s="35">
        <f t="shared" ref="AL857:AR857" si="2302">AD857-BE857</f>
        <v>3.8056266745198677</v>
      </c>
      <c r="AM857" s="35">
        <f t="shared" si="2302"/>
        <v>10.460083475384735</v>
      </c>
      <c r="AN857" s="35">
        <f t="shared" si="2302"/>
        <v>10.242497815270184</v>
      </c>
      <c r="AO857" s="35">
        <f t="shared" si="2302"/>
        <v>-24.204887847338465</v>
      </c>
      <c r="AP857" s="35">
        <f t="shared" si="2302"/>
        <v>-0.30332011783631607</v>
      </c>
      <c r="AQ857" s="35">
        <f t="shared" si="2302"/>
        <v>0</v>
      </c>
      <c r="AR857" s="35">
        <f t="shared" si="2302"/>
        <v>0</v>
      </c>
      <c r="AS857" s="1"/>
      <c r="AT857" s="1"/>
      <c r="AU857" s="1"/>
      <c r="AV857" s="1"/>
      <c r="AW857" s="36">
        <v>877</v>
      </c>
      <c r="AX857" s="36">
        <v>1027</v>
      </c>
      <c r="AY857" s="36">
        <v>214</v>
      </c>
      <c r="AZ857" s="36">
        <v>723</v>
      </c>
      <c r="BA857" s="36">
        <v>146</v>
      </c>
      <c r="BB857" s="36">
        <v>0</v>
      </c>
      <c r="BC857" s="1">
        <v>0</v>
      </c>
      <c r="BD857" s="1"/>
      <c r="BE857" s="35">
        <f t="shared" ref="BE857:BK857" si="2303">(AW857/SUM($AW857:$BC857))*100</f>
        <v>29.360562437227987</v>
      </c>
      <c r="BF857" s="35">
        <f t="shared" si="2303"/>
        <v>34.382323401406097</v>
      </c>
      <c r="BG857" s="35">
        <f t="shared" si="2303"/>
        <v>7.164378975560763</v>
      </c>
      <c r="BH857" s="35">
        <f t="shared" si="2303"/>
        <v>24.204887847338465</v>
      </c>
      <c r="BI857" s="35">
        <f t="shared" si="2303"/>
        <v>4.8878473384666883</v>
      </c>
      <c r="BJ857" s="35">
        <f t="shared" si="2303"/>
        <v>0</v>
      </c>
      <c r="BK857" s="35">
        <f t="shared" si="2303"/>
        <v>0</v>
      </c>
      <c r="BL857" s="1"/>
    </row>
    <row r="858" spans="1:64" ht="13">
      <c r="A858" s="28" t="s">
        <v>418</v>
      </c>
      <c r="B858" s="62" t="str">
        <f>INDEX([1]Sheet2!$B:$B,MATCH(C858,[1]Sheet2!$A:$A,0))</f>
        <v>E05000745</v>
      </c>
      <c r="C858" s="28" t="s">
        <v>1007</v>
      </c>
      <c r="D858" s="29"/>
      <c r="E858" s="55">
        <v>1</v>
      </c>
      <c r="F858" s="32"/>
      <c r="G858" s="31">
        <v>1</v>
      </c>
      <c r="H858" s="32"/>
      <c r="I858" s="32"/>
      <c r="J858" s="32"/>
      <c r="K858" s="32"/>
      <c r="L858" s="32"/>
      <c r="M858" s="10"/>
      <c r="N858" s="32"/>
      <c r="O858" s="31">
        <v>1</v>
      </c>
      <c r="P858" s="32"/>
      <c r="Q858" s="32"/>
      <c r="R858" s="32"/>
      <c r="S858" s="32"/>
      <c r="T858" s="32"/>
      <c r="U858" s="1"/>
      <c r="V858" s="28">
        <v>659</v>
      </c>
      <c r="W858" s="28">
        <v>1185</v>
      </c>
      <c r="X858" s="34"/>
      <c r="Y858" s="28">
        <v>299</v>
      </c>
      <c r="Z858" s="34"/>
      <c r="AA858" s="34"/>
      <c r="AB858" s="34">
        <v>0</v>
      </c>
      <c r="AC858" s="1"/>
      <c r="AD858" s="35">
        <f t="shared" ref="AD858:AJ858" si="2304">(V858/SUM($V858:$AB858))*100</f>
        <v>30.75128324778348</v>
      </c>
      <c r="AE858" s="35">
        <f t="shared" si="2304"/>
        <v>55.296313579094722</v>
      </c>
      <c r="AF858" s="35">
        <f t="shared" si="2304"/>
        <v>0</v>
      </c>
      <c r="AG858" s="35">
        <f t="shared" si="2304"/>
        <v>13.952403173121791</v>
      </c>
      <c r="AH858" s="35">
        <f t="shared" si="2304"/>
        <v>0</v>
      </c>
      <c r="AI858" s="35">
        <f t="shared" si="2304"/>
        <v>0</v>
      </c>
      <c r="AJ858" s="35">
        <f t="shared" si="2304"/>
        <v>0</v>
      </c>
      <c r="AK858" s="1"/>
      <c r="AL858" s="35">
        <f t="shared" ref="AL858:AR858" si="2305">AD858-BE858</f>
        <v>17.92555034876068</v>
      </c>
      <c r="AM858" s="35">
        <f t="shared" si="2305"/>
        <v>3.3826327973357664</v>
      </c>
      <c r="AN858" s="35">
        <f t="shared" si="2305"/>
        <v>-3.9495114006514656</v>
      </c>
      <c r="AO858" s="35">
        <f t="shared" si="2305"/>
        <v>-17.358671745444983</v>
      </c>
      <c r="AP858" s="35">
        <f t="shared" si="2305"/>
        <v>0</v>
      </c>
      <c r="AQ858" s="35">
        <f t="shared" si="2305"/>
        <v>0</v>
      </c>
      <c r="AR858" s="35">
        <f t="shared" si="2305"/>
        <v>0</v>
      </c>
      <c r="AS858" s="1"/>
      <c r="AT858" s="1"/>
      <c r="AU858" s="1"/>
      <c r="AV858" s="1"/>
      <c r="AW858" s="36">
        <v>315</v>
      </c>
      <c r="AX858" s="36">
        <v>1275</v>
      </c>
      <c r="AY858" s="36">
        <v>97</v>
      </c>
      <c r="AZ858" s="36">
        <v>769</v>
      </c>
      <c r="BA858" s="36">
        <v>0</v>
      </c>
      <c r="BB858" s="36">
        <v>0</v>
      </c>
      <c r="BC858" s="1">
        <v>0</v>
      </c>
      <c r="BD858" s="1"/>
      <c r="BE858" s="35">
        <f t="shared" ref="BE858:BK858" si="2306">(AW858/SUM($AW858:$BC858))*100</f>
        <v>12.825732899022801</v>
      </c>
      <c r="BF858" s="35">
        <f t="shared" si="2306"/>
        <v>51.913680781758956</v>
      </c>
      <c r="BG858" s="35">
        <f t="shared" si="2306"/>
        <v>3.9495114006514656</v>
      </c>
      <c r="BH858" s="35">
        <f t="shared" si="2306"/>
        <v>31.311074918566774</v>
      </c>
      <c r="BI858" s="35">
        <f t="shared" si="2306"/>
        <v>0</v>
      </c>
      <c r="BJ858" s="35">
        <f t="shared" si="2306"/>
        <v>0</v>
      </c>
      <c r="BK858" s="35">
        <f t="shared" si="2306"/>
        <v>0</v>
      </c>
      <c r="BL858" s="1"/>
    </row>
    <row r="859" spans="1:64" ht="13">
      <c r="A859" s="28" t="s">
        <v>418</v>
      </c>
      <c r="B859" s="62" t="str">
        <f>INDEX([1]Sheet2!$B:$B,MATCH(C859,[1]Sheet2!$A:$A,0))</f>
        <v>E05000746</v>
      </c>
      <c r="C859" s="28" t="s">
        <v>626</v>
      </c>
      <c r="D859" s="29"/>
      <c r="E859" s="55">
        <v>1</v>
      </c>
      <c r="F859" s="32"/>
      <c r="G859" s="31">
        <v>1</v>
      </c>
      <c r="H859" s="32"/>
      <c r="I859" s="32"/>
      <c r="J859" s="32"/>
      <c r="K859" s="32"/>
      <c r="L859" s="32"/>
      <c r="M859" s="10"/>
      <c r="N859" s="32"/>
      <c r="O859" s="31">
        <v>1</v>
      </c>
      <c r="P859" s="32"/>
      <c r="Q859" s="32"/>
      <c r="R859" s="32"/>
      <c r="S859" s="32"/>
      <c r="T859" s="32"/>
      <c r="U859" s="1"/>
      <c r="V859" s="28">
        <v>254</v>
      </c>
      <c r="W859" s="28">
        <v>1911</v>
      </c>
      <c r="X859" s="28">
        <v>730</v>
      </c>
      <c r="Y859" s="34"/>
      <c r="Z859" s="28">
        <v>90</v>
      </c>
      <c r="AA859" s="34"/>
      <c r="AB859" s="34">
        <v>0</v>
      </c>
      <c r="AC859" s="1"/>
      <c r="AD859" s="35">
        <f t="shared" ref="AD859:AJ859" si="2307">(V859/SUM($V859:$AB859))*100</f>
        <v>8.5092127303182572</v>
      </c>
      <c r="AE859" s="35">
        <f t="shared" si="2307"/>
        <v>64.020100502512562</v>
      </c>
      <c r="AF859" s="35">
        <f t="shared" si="2307"/>
        <v>24.455611390284755</v>
      </c>
      <c r="AG859" s="35">
        <f t="shared" si="2307"/>
        <v>0</v>
      </c>
      <c r="AH859" s="35">
        <f t="shared" si="2307"/>
        <v>3.0150753768844218</v>
      </c>
      <c r="AI859" s="35">
        <f t="shared" si="2307"/>
        <v>0</v>
      </c>
      <c r="AJ859" s="35">
        <f t="shared" si="2307"/>
        <v>0</v>
      </c>
      <c r="AK859" s="1"/>
      <c r="AL859" s="35">
        <f t="shared" ref="AL859:AR859" si="2308">AD859-BE859</f>
        <v>-1.8817337717393556</v>
      </c>
      <c r="AM859" s="35">
        <f t="shared" si="2308"/>
        <v>-2.3036306360333896</v>
      </c>
      <c r="AN859" s="35">
        <f t="shared" si="2308"/>
        <v>13.344500279173644</v>
      </c>
      <c r="AO859" s="35">
        <f t="shared" si="2308"/>
        <v>0</v>
      </c>
      <c r="AP859" s="35">
        <f t="shared" si="2308"/>
        <v>-9.1591358714009008</v>
      </c>
      <c r="AQ859" s="35">
        <f t="shared" si="2308"/>
        <v>0</v>
      </c>
      <c r="AR859" s="35">
        <f t="shared" si="2308"/>
        <v>0</v>
      </c>
      <c r="AS859" s="1"/>
      <c r="AT859" s="1"/>
      <c r="AU859" s="1"/>
      <c r="AV859" s="1"/>
      <c r="AW859" s="36">
        <v>303</v>
      </c>
      <c r="AX859" s="36">
        <v>1934</v>
      </c>
      <c r="AY859" s="36">
        <v>324</v>
      </c>
      <c r="AZ859" s="36">
        <v>0</v>
      </c>
      <c r="BA859" s="36">
        <v>355</v>
      </c>
      <c r="BB859" s="36">
        <v>0</v>
      </c>
      <c r="BC859" s="1">
        <v>0</v>
      </c>
      <c r="BD859" s="1"/>
      <c r="BE859" s="35">
        <f t="shared" ref="BE859:BK859" si="2309">(AW859/SUM($AW859:$BC859))*100</f>
        <v>10.390946502057613</v>
      </c>
      <c r="BF859" s="35">
        <f t="shared" si="2309"/>
        <v>66.323731138545952</v>
      </c>
      <c r="BG859" s="35">
        <f t="shared" si="2309"/>
        <v>11.111111111111111</v>
      </c>
      <c r="BH859" s="35">
        <f t="shared" si="2309"/>
        <v>0</v>
      </c>
      <c r="BI859" s="35">
        <f t="shared" si="2309"/>
        <v>12.174211248285323</v>
      </c>
      <c r="BJ859" s="35">
        <f t="shared" si="2309"/>
        <v>0</v>
      </c>
      <c r="BK859" s="35">
        <f t="shared" si="2309"/>
        <v>0</v>
      </c>
      <c r="BL859" s="1"/>
    </row>
    <row r="860" spans="1:64" ht="13">
      <c r="A860" s="28" t="s">
        <v>418</v>
      </c>
      <c r="B860" s="62" t="str">
        <f>INDEX([1]Sheet2!$B:$B,MATCH(C860,[1]Sheet2!$A:$A,0))</f>
        <v>E05000747</v>
      </c>
      <c r="C860" s="28" t="s">
        <v>1008</v>
      </c>
      <c r="D860" s="29"/>
      <c r="E860" s="55">
        <v>1</v>
      </c>
      <c r="F860" s="32"/>
      <c r="G860" s="31">
        <v>1</v>
      </c>
      <c r="H860" s="32"/>
      <c r="I860" s="32"/>
      <c r="J860" s="32"/>
      <c r="K860" s="32"/>
      <c r="L860" s="32"/>
      <c r="M860" s="10"/>
      <c r="N860" s="32"/>
      <c r="O860" s="31">
        <v>1</v>
      </c>
      <c r="P860" s="32"/>
      <c r="Q860" s="32"/>
      <c r="R860" s="32"/>
      <c r="S860" s="32"/>
      <c r="T860" s="32"/>
      <c r="U860" s="1"/>
      <c r="V860" s="28">
        <v>843</v>
      </c>
      <c r="W860" s="28">
        <v>1149</v>
      </c>
      <c r="X860" s="28">
        <v>496</v>
      </c>
      <c r="Y860" s="34"/>
      <c r="Z860" s="34"/>
      <c r="AA860" s="34"/>
      <c r="AB860" s="34">
        <v>0</v>
      </c>
      <c r="AC860" s="1"/>
      <c r="AD860" s="35">
        <f t="shared" ref="AD860:AJ860" si="2310">(V860/SUM($V860:$AB860))*100</f>
        <v>33.882636655948552</v>
      </c>
      <c r="AE860" s="35">
        <f t="shared" si="2310"/>
        <v>46.181672025723472</v>
      </c>
      <c r="AF860" s="35">
        <f t="shared" si="2310"/>
        <v>19.935691318327976</v>
      </c>
      <c r="AG860" s="35">
        <f t="shared" si="2310"/>
        <v>0</v>
      </c>
      <c r="AH860" s="35">
        <f t="shared" si="2310"/>
        <v>0</v>
      </c>
      <c r="AI860" s="35">
        <f t="shared" si="2310"/>
        <v>0</v>
      </c>
      <c r="AJ860" s="35">
        <f t="shared" si="2310"/>
        <v>0</v>
      </c>
      <c r="AK860" s="1"/>
      <c r="AL860" s="35">
        <f t="shared" ref="AL860:AR860" si="2311">AD860-BE860</f>
        <v>5.8449144941785107</v>
      </c>
      <c r="AM860" s="35">
        <f t="shared" si="2311"/>
        <v>9.3662929905403018</v>
      </c>
      <c r="AN860" s="35">
        <f t="shared" si="2311"/>
        <v>16.816358710420829</v>
      </c>
      <c r="AO860" s="35">
        <f t="shared" si="2311"/>
        <v>-27.67500906782735</v>
      </c>
      <c r="AP860" s="35">
        <f t="shared" si="2311"/>
        <v>-4.3525571273122958</v>
      </c>
      <c r="AQ860" s="35">
        <f t="shared" si="2311"/>
        <v>0</v>
      </c>
      <c r="AR860" s="35">
        <f t="shared" si="2311"/>
        <v>0</v>
      </c>
      <c r="AS860" s="1"/>
      <c r="AT860" s="1"/>
      <c r="AU860" s="1"/>
      <c r="AV860" s="1"/>
      <c r="AW860" s="36">
        <v>773</v>
      </c>
      <c r="AX860" s="36">
        <v>1015</v>
      </c>
      <c r="AY860" s="36">
        <v>86</v>
      </c>
      <c r="AZ860" s="36">
        <v>763</v>
      </c>
      <c r="BA860" s="36">
        <v>120</v>
      </c>
      <c r="BB860" s="36">
        <v>0</v>
      </c>
      <c r="BC860" s="1">
        <v>0</v>
      </c>
      <c r="BD860" s="1"/>
      <c r="BE860" s="35">
        <f t="shared" ref="BE860:BK860" si="2312">(AW860/SUM($AW860:$BC860))*100</f>
        <v>28.037722161770041</v>
      </c>
      <c r="BF860" s="35">
        <f t="shared" si="2312"/>
        <v>36.81537903518317</v>
      </c>
      <c r="BG860" s="35">
        <f t="shared" si="2312"/>
        <v>3.1193326079071455</v>
      </c>
      <c r="BH860" s="35">
        <f t="shared" si="2312"/>
        <v>27.67500906782735</v>
      </c>
      <c r="BI860" s="35">
        <f t="shared" si="2312"/>
        <v>4.3525571273122958</v>
      </c>
      <c r="BJ860" s="35">
        <f t="shared" si="2312"/>
        <v>0</v>
      </c>
      <c r="BK860" s="35">
        <f t="shared" si="2312"/>
        <v>0</v>
      </c>
      <c r="BL860" s="1"/>
    </row>
    <row r="861" spans="1:64" ht="13">
      <c r="A861" s="28" t="s">
        <v>418</v>
      </c>
      <c r="B861" s="62" t="str">
        <f>INDEX([1]Sheet2!$B:$B,MATCH(C861,[1]Sheet2!$A:$A,0))</f>
        <v>E05000748</v>
      </c>
      <c r="C861" s="28" t="s">
        <v>1009</v>
      </c>
      <c r="D861" s="29"/>
      <c r="E861" s="55">
        <v>1</v>
      </c>
      <c r="F861" s="32"/>
      <c r="G861" s="31">
        <v>1</v>
      </c>
      <c r="H861" s="32"/>
      <c r="I861" s="32"/>
      <c r="J861" s="32"/>
      <c r="K861" s="32"/>
      <c r="L861" s="32"/>
      <c r="M861" s="10"/>
      <c r="N861" s="32"/>
      <c r="O861" s="31">
        <v>1</v>
      </c>
      <c r="P861" s="32"/>
      <c r="Q861" s="32"/>
      <c r="R861" s="32"/>
      <c r="S861" s="32"/>
      <c r="T861" s="32"/>
      <c r="U861" s="1"/>
      <c r="V861" s="28">
        <v>162</v>
      </c>
      <c r="W861" s="28">
        <v>2402</v>
      </c>
      <c r="X861" s="28">
        <v>209</v>
      </c>
      <c r="Y861" s="34"/>
      <c r="Z861" s="34"/>
      <c r="AA861" s="34"/>
      <c r="AB861" s="34">
        <v>0</v>
      </c>
      <c r="AC861" s="1"/>
      <c r="AD861" s="35">
        <f t="shared" ref="AD861:AJ861" si="2313">(V861/SUM($V861:$AB861))*100</f>
        <v>5.8420483231157592</v>
      </c>
      <c r="AE861" s="35">
        <f t="shared" si="2313"/>
        <v>86.620988099531189</v>
      </c>
      <c r="AF861" s="35">
        <f t="shared" si="2313"/>
        <v>7.5369635773530463</v>
      </c>
      <c r="AG861" s="35">
        <f t="shared" si="2313"/>
        <v>0</v>
      </c>
      <c r="AH861" s="35">
        <f t="shared" si="2313"/>
        <v>0</v>
      </c>
      <c r="AI861" s="35">
        <f t="shared" si="2313"/>
        <v>0</v>
      </c>
      <c r="AJ861" s="35">
        <f t="shared" si="2313"/>
        <v>0</v>
      </c>
      <c r="AK861" s="1"/>
      <c r="AL861" s="35">
        <f t="shared" ref="AL861:AR861" si="2314">AD861-BE861</f>
        <v>-8.1069962628715011</v>
      </c>
      <c r="AM861" s="35">
        <f t="shared" si="2314"/>
        <v>19.391688736473867</v>
      </c>
      <c r="AN861" s="35">
        <f t="shared" si="2314"/>
        <v>3.396836188818015</v>
      </c>
      <c r="AO861" s="35">
        <f t="shared" si="2314"/>
        <v>-6.1146496815286628</v>
      </c>
      <c r="AP861" s="35">
        <f t="shared" si="2314"/>
        <v>0</v>
      </c>
      <c r="AQ861" s="35">
        <f t="shared" si="2314"/>
        <v>-4.3630573248407645</v>
      </c>
      <c r="AR861" s="35">
        <f t="shared" si="2314"/>
        <v>-4.2038216560509554</v>
      </c>
      <c r="AS861" s="1"/>
      <c r="AT861" s="1"/>
      <c r="AU861" s="1"/>
      <c r="AV861" s="1"/>
      <c r="AW861" s="36">
        <v>438</v>
      </c>
      <c r="AX861" s="36">
        <v>2111</v>
      </c>
      <c r="AY861" s="36">
        <v>130</v>
      </c>
      <c r="AZ861" s="36">
        <v>192</v>
      </c>
      <c r="BA861" s="36">
        <v>0</v>
      </c>
      <c r="BB861" s="36">
        <v>137</v>
      </c>
      <c r="BC861" s="1">
        <v>132</v>
      </c>
      <c r="BD861" s="1"/>
      <c r="BE861" s="35">
        <f t="shared" ref="BE861:BK861" si="2315">(AW861/SUM($AW861:$BC861))*100</f>
        <v>13.949044585987261</v>
      </c>
      <c r="BF861" s="35">
        <f t="shared" si="2315"/>
        <v>67.229299363057322</v>
      </c>
      <c r="BG861" s="35">
        <f t="shared" si="2315"/>
        <v>4.1401273885350314</v>
      </c>
      <c r="BH861" s="35">
        <f t="shared" si="2315"/>
        <v>6.1146496815286628</v>
      </c>
      <c r="BI861" s="35">
        <f t="shared" si="2315"/>
        <v>0</v>
      </c>
      <c r="BJ861" s="35">
        <f t="shared" si="2315"/>
        <v>4.3630573248407645</v>
      </c>
      <c r="BK861" s="35">
        <f t="shared" si="2315"/>
        <v>4.2038216560509554</v>
      </c>
      <c r="BL861" s="1"/>
    </row>
    <row r="862" spans="1:64" ht="13">
      <c r="A862" s="28" t="s">
        <v>418</v>
      </c>
      <c r="B862" s="62" t="str">
        <f>INDEX([1]Sheet2!$B:$B,MATCH(C862,[1]Sheet2!$A:$A,0))</f>
        <v>E05000749</v>
      </c>
      <c r="C862" s="28" t="s">
        <v>1010</v>
      </c>
      <c r="D862" s="29"/>
      <c r="E862" s="55">
        <v>1</v>
      </c>
      <c r="F862" s="32"/>
      <c r="G862" s="32"/>
      <c r="H862" s="31">
        <v>1</v>
      </c>
      <c r="I862" s="32"/>
      <c r="J862" s="32"/>
      <c r="K862" s="32"/>
      <c r="L862" s="32"/>
      <c r="M862" s="10"/>
      <c r="N862" s="32"/>
      <c r="O862" s="31">
        <v>1</v>
      </c>
      <c r="P862" s="32"/>
      <c r="Q862" s="32"/>
      <c r="R862" s="32"/>
      <c r="S862" s="32"/>
      <c r="T862" s="32"/>
      <c r="U862" s="1"/>
      <c r="V862" s="28">
        <v>511</v>
      </c>
      <c r="W862" s="28">
        <v>984</v>
      </c>
      <c r="X862" s="28">
        <v>1468</v>
      </c>
      <c r="Y862" s="34"/>
      <c r="Z862" s="34"/>
      <c r="AA862" s="34"/>
      <c r="AB862" s="34">
        <v>0</v>
      </c>
      <c r="AC862" s="1"/>
      <c r="AD862" s="35">
        <f t="shared" ref="AD862:AJ862" si="2316">(V862/SUM($V862:$AB862))*100</f>
        <v>17.246034424569693</v>
      </c>
      <c r="AE862" s="35">
        <f t="shared" si="2316"/>
        <v>33.209584880188999</v>
      </c>
      <c r="AF862" s="35">
        <f t="shared" si="2316"/>
        <v>49.544380695241308</v>
      </c>
      <c r="AG862" s="35">
        <f t="shared" si="2316"/>
        <v>0</v>
      </c>
      <c r="AH862" s="35">
        <f t="shared" si="2316"/>
        <v>0</v>
      </c>
      <c r="AI862" s="35">
        <f t="shared" si="2316"/>
        <v>0</v>
      </c>
      <c r="AJ862" s="35">
        <f t="shared" si="2316"/>
        <v>0</v>
      </c>
      <c r="AK862" s="1"/>
      <c r="AL862" s="35">
        <f t="shared" ref="AL862:AR862" si="2317">AD862-BE862</f>
        <v>-1.1013956339859341</v>
      </c>
      <c r="AM862" s="35">
        <f t="shared" si="2317"/>
        <v>-3.0949043846125619</v>
      </c>
      <c r="AN862" s="35">
        <f t="shared" si="2317"/>
        <v>13.662793187108583</v>
      </c>
      <c r="AO862" s="35">
        <f t="shared" si="2317"/>
        <v>0</v>
      </c>
      <c r="AP862" s="35">
        <f t="shared" si="2317"/>
        <v>-9.4664931685100839</v>
      </c>
      <c r="AQ862" s="35">
        <f t="shared" si="2317"/>
        <v>0</v>
      </c>
      <c r="AR862" s="35">
        <f t="shared" si="2317"/>
        <v>0</v>
      </c>
      <c r="AS862" s="1"/>
      <c r="AT862" s="1"/>
      <c r="AU862" s="1"/>
      <c r="AV862" s="1"/>
      <c r="AW862" s="36">
        <v>564</v>
      </c>
      <c r="AX862" s="36">
        <v>1116</v>
      </c>
      <c r="AY862" s="36">
        <v>1103</v>
      </c>
      <c r="AZ862" s="36">
        <v>0</v>
      </c>
      <c r="BA862" s="36">
        <v>291</v>
      </c>
      <c r="BB862" s="36">
        <v>0</v>
      </c>
      <c r="BC862" s="1">
        <v>0</v>
      </c>
      <c r="BD862" s="1"/>
      <c r="BE862" s="35">
        <f t="shared" ref="BE862:BK862" si="2318">(AW862/SUM($AW862:$BC862))*100</f>
        <v>18.347430058555627</v>
      </c>
      <c r="BF862" s="35">
        <f t="shared" si="2318"/>
        <v>36.30448926480156</v>
      </c>
      <c r="BG862" s="35">
        <f t="shared" si="2318"/>
        <v>35.881587508132725</v>
      </c>
      <c r="BH862" s="35">
        <f t="shared" si="2318"/>
        <v>0</v>
      </c>
      <c r="BI862" s="35">
        <f t="shared" si="2318"/>
        <v>9.4664931685100839</v>
      </c>
      <c r="BJ862" s="35">
        <f t="shared" si="2318"/>
        <v>0</v>
      </c>
      <c r="BK862" s="35">
        <f t="shared" si="2318"/>
        <v>0</v>
      </c>
      <c r="BL862" s="1"/>
    </row>
    <row r="863" spans="1:64" ht="13">
      <c r="A863" s="28" t="s">
        <v>418</v>
      </c>
      <c r="B863" s="62" t="str">
        <f>INDEX([1]Sheet2!$B:$B,MATCH(C863,[1]Sheet2!$A:$A,0))</f>
        <v>E05000750</v>
      </c>
      <c r="C863" s="28" t="s">
        <v>141</v>
      </c>
      <c r="D863" s="29"/>
      <c r="E863" s="55">
        <v>1</v>
      </c>
      <c r="F863" s="31">
        <v>1</v>
      </c>
      <c r="G863" s="32"/>
      <c r="H863" s="32"/>
      <c r="I863" s="32"/>
      <c r="J863" s="32"/>
      <c r="K863" s="32"/>
      <c r="L863" s="32"/>
      <c r="M863" s="10"/>
      <c r="N863" s="31">
        <v>1</v>
      </c>
      <c r="O863" s="32"/>
      <c r="P863" s="32"/>
      <c r="Q863" s="32"/>
      <c r="R863" s="32"/>
      <c r="S863" s="32"/>
      <c r="T863" s="32"/>
      <c r="U863" s="1"/>
      <c r="V863" s="28">
        <v>1646</v>
      </c>
      <c r="W863" s="28">
        <v>738</v>
      </c>
      <c r="X863" s="28">
        <v>150</v>
      </c>
      <c r="Y863" s="34"/>
      <c r="Z863" s="28">
        <v>121</v>
      </c>
      <c r="AA863" s="34"/>
      <c r="AB863" s="34">
        <v>0</v>
      </c>
      <c r="AC863" s="1"/>
      <c r="AD863" s="35">
        <f t="shared" ref="AD863:AJ863" si="2319">(V863/SUM($V863:$AB863))*100</f>
        <v>61.996233521657253</v>
      </c>
      <c r="AE863" s="35">
        <f t="shared" si="2319"/>
        <v>27.796610169491526</v>
      </c>
      <c r="AF863" s="35">
        <f t="shared" si="2319"/>
        <v>5.6497175141242941</v>
      </c>
      <c r="AG863" s="35">
        <f t="shared" si="2319"/>
        <v>0</v>
      </c>
      <c r="AH863" s="35">
        <f t="shared" si="2319"/>
        <v>4.5574387947269308</v>
      </c>
      <c r="AI863" s="35">
        <f t="shared" si="2319"/>
        <v>0</v>
      </c>
      <c r="AJ863" s="35">
        <f t="shared" si="2319"/>
        <v>0</v>
      </c>
      <c r="AK863" s="1"/>
      <c r="AL863" s="35">
        <f t="shared" ref="AL863:AR863" si="2320">AD863-BE863</f>
        <v>20.687061924024114</v>
      </c>
      <c r="AM863" s="35">
        <f t="shared" si="2320"/>
        <v>4.2389178617992194</v>
      </c>
      <c r="AN863" s="35">
        <f t="shared" si="2320"/>
        <v>-0.93312272256209638</v>
      </c>
      <c r="AO863" s="35">
        <f t="shared" si="2320"/>
        <v>-23.70562130177515</v>
      </c>
      <c r="AP863" s="35">
        <f t="shared" si="2320"/>
        <v>-0.28723576148608654</v>
      </c>
      <c r="AQ863" s="35">
        <f t="shared" si="2320"/>
        <v>0</v>
      </c>
      <c r="AR863" s="35">
        <f t="shared" si="2320"/>
        <v>0</v>
      </c>
      <c r="AS863" s="1"/>
      <c r="AT863" s="1"/>
      <c r="AU863" s="1"/>
      <c r="AV863" s="1"/>
      <c r="AW863" s="36">
        <v>1117</v>
      </c>
      <c r="AX863" s="36">
        <v>637</v>
      </c>
      <c r="AY863" s="36">
        <v>178</v>
      </c>
      <c r="AZ863" s="36">
        <v>641</v>
      </c>
      <c r="BA863" s="36">
        <v>131</v>
      </c>
      <c r="BB863" s="36">
        <v>0</v>
      </c>
      <c r="BC863" s="1">
        <v>0</v>
      </c>
      <c r="BD863" s="1"/>
      <c r="BE863" s="35">
        <f t="shared" ref="BE863:BK863" si="2321">(AW863/SUM($AW863:$BC863))*100</f>
        <v>41.309171597633139</v>
      </c>
      <c r="BF863" s="35">
        <f t="shared" si="2321"/>
        <v>23.557692307692307</v>
      </c>
      <c r="BG863" s="35">
        <f t="shared" si="2321"/>
        <v>6.5828402366863905</v>
      </c>
      <c r="BH863" s="35">
        <f t="shared" si="2321"/>
        <v>23.70562130177515</v>
      </c>
      <c r="BI863" s="35">
        <f t="shared" si="2321"/>
        <v>4.8446745562130173</v>
      </c>
      <c r="BJ863" s="35">
        <f t="shared" si="2321"/>
        <v>0</v>
      </c>
      <c r="BK863" s="35">
        <f t="shared" si="2321"/>
        <v>0</v>
      </c>
      <c r="BL863" s="1"/>
    </row>
    <row r="864" spans="1:64" ht="13">
      <c r="A864" s="28" t="s">
        <v>418</v>
      </c>
      <c r="B864" s="62" t="str">
        <f>INDEX([1]Sheet2!$B:$B,MATCH(C864,[1]Sheet2!$A:$A,0))</f>
        <v>E05000751</v>
      </c>
      <c r="C864" s="28" t="s">
        <v>1011</v>
      </c>
      <c r="D864" s="29"/>
      <c r="E864" s="55">
        <v>1</v>
      </c>
      <c r="F864" s="32"/>
      <c r="G864" s="31">
        <v>1</v>
      </c>
      <c r="H864" s="32"/>
      <c r="I864" s="32"/>
      <c r="J864" s="32"/>
      <c r="K864" s="32"/>
      <c r="L864" s="32"/>
      <c r="M864" s="10"/>
      <c r="N864" s="32"/>
      <c r="O864" s="32"/>
      <c r="P864" s="31">
        <v>1</v>
      </c>
      <c r="Q864" s="32"/>
      <c r="R864" s="32"/>
      <c r="S864" s="32"/>
      <c r="T864" s="32"/>
      <c r="U864" s="1"/>
      <c r="V864" s="28">
        <v>339</v>
      </c>
      <c r="W864" s="28">
        <v>1188</v>
      </c>
      <c r="X864" s="28">
        <v>88</v>
      </c>
      <c r="Y864" s="28">
        <v>232</v>
      </c>
      <c r="Z864" s="34"/>
      <c r="AA864" s="34"/>
      <c r="AB864" s="34">
        <v>0</v>
      </c>
      <c r="AC864" s="1"/>
      <c r="AD864" s="35">
        <f t="shared" ref="AD864:AJ864" si="2322">(V864/SUM($V864:$AB864))*100</f>
        <v>18.354087709799675</v>
      </c>
      <c r="AE864" s="35">
        <f t="shared" si="2322"/>
        <v>64.320519761775856</v>
      </c>
      <c r="AF864" s="35">
        <f t="shared" si="2322"/>
        <v>4.7644829453167299</v>
      </c>
      <c r="AG864" s="35">
        <f t="shared" si="2322"/>
        <v>12.560909583107744</v>
      </c>
      <c r="AH864" s="35">
        <f t="shared" si="2322"/>
        <v>0</v>
      </c>
      <c r="AI864" s="35">
        <f t="shared" si="2322"/>
        <v>0</v>
      </c>
      <c r="AJ864" s="35">
        <f t="shared" si="2322"/>
        <v>0</v>
      </c>
      <c r="AK864" s="1"/>
      <c r="AL864" s="35">
        <f t="shared" ref="AL864:AR864" si="2323">AD864-BE864</f>
        <v>13.494056605600608</v>
      </c>
      <c r="AM864" s="35">
        <f t="shared" si="2323"/>
        <v>29.367176060376167</v>
      </c>
      <c r="AN864" s="35">
        <f t="shared" si="2323"/>
        <v>-34.038005390608625</v>
      </c>
      <c r="AO864" s="35">
        <f t="shared" si="2323"/>
        <v>-8.8232272753681507</v>
      </c>
      <c r="AP864" s="35">
        <f t="shared" si="2323"/>
        <v>0</v>
      </c>
      <c r="AQ864" s="35">
        <f t="shared" si="2323"/>
        <v>0</v>
      </c>
      <c r="AR864" s="35">
        <f t="shared" si="2323"/>
        <v>0</v>
      </c>
      <c r="AS864" s="1"/>
      <c r="AT864" s="1"/>
      <c r="AU864" s="1"/>
      <c r="AV864" s="1"/>
      <c r="AW864" s="36">
        <v>125</v>
      </c>
      <c r="AX864" s="36">
        <v>899</v>
      </c>
      <c r="AY864" s="36">
        <v>998</v>
      </c>
      <c r="AZ864" s="36">
        <v>550</v>
      </c>
      <c r="BA864" s="36">
        <v>0</v>
      </c>
      <c r="BB864" s="36">
        <v>0</v>
      </c>
      <c r="BC864" s="1">
        <v>0</v>
      </c>
      <c r="BD864" s="1"/>
      <c r="BE864" s="35">
        <f t="shared" ref="BE864:BK864" si="2324">(AW864/SUM($AW864:$BC864))*100</f>
        <v>4.8600311041990665</v>
      </c>
      <c r="BF864" s="35">
        <f t="shared" si="2324"/>
        <v>34.953343701399689</v>
      </c>
      <c r="BG864" s="35">
        <f t="shared" si="2324"/>
        <v>38.802488335925354</v>
      </c>
      <c r="BH864" s="35">
        <f t="shared" si="2324"/>
        <v>21.384136858475895</v>
      </c>
      <c r="BI864" s="35">
        <f t="shared" si="2324"/>
        <v>0</v>
      </c>
      <c r="BJ864" s="35">
        <f t="shared" si="2324"/>
        <v>0</v>
      </c>
      <c r="BK864" s="35">
        <f t="shared" si="2324"/>
        <v>0</v>
      </c>
      <c r="BL864" s="1"/>
    </row>
    <row r="865" spans="1:64" ht="13">
      <c r="A865" s="28" t="s">
        <v>418</v>
      </c>
      <c r="B865" s="62" t="str">
        <f>INDEX([1]Sheet2!$B:$B,MATCH(C865,[1]Sheet2!$A:$A,0))</f>
        <v>E05000752</v>
      </c>
      <c r="C865" s="28" t="s">
        <v>1012</v>
      </c>
      <c r="D865" s="29"/>
      <c r="E865" s="55">
        <v>1</v>
      </c>
      <c r="F865" s="32"/>
      <c r="G865" s="31">
        <v>1</v>
      </c>
      <c r="H865" s="32"/>
      <c r="I865" s="32"/>
      <c r="J865" s="32"/>
      <c r="K865" s="32"/>
      <c r="L865" s="32"/>
      <c r="M865" s="10"/>
      <c r="N865" s="32"/>
      <c r="O865" s="31">
        <v>1</v>
      </c>
      <c r="P865" s="32"/>
      <c r="Q865" s="32"/>
      <c r="R865" s="32"/>
      <c r="S865" s="32"/>
      <c r="T865" s="32"/>
      <c r="U865" s="1"/>
      <c r="V865" s="28">
        <v>295</v>
      </c>
      <c r="W865" s="28">
        <v>1113</v>
      </c>
      <c r="X865" s="28">
        <v>75</v>
      </c>
      <c r="Y865" s="28">
        <v>304</v>
      </c>
      <c r="Z865" s="34"/>
      <c r="AA865" s="28">
        <v>343</v>
      </c>
      <c r="AB865" s="34">
        <v>0</v>
      </c>
      <c r="AC865" s="1"/>
      <c r="AD865" s="35">
        <f t="shared" ref="AD865:AJ865" si="2325">(V865/SUM($V865:$AB865))*100</f>
        <v>13.849765258215962</v>
      </c>
      <c r="AE865" s="35">
        <f t="shared" si="2325"/>
        <v>52.25352112676056</v>
      </c>
      <c r="AF865" s="35">
        <f t="shared" si="2325"/>
        <v>3.5211267605633805</v>
      </c>
      <c r="AG865" s="35">
        <f t="shared" si="2325"/>
        <v>14.272300469483568</v>
      </c>
      <c r="AH865" s="35">
        <f t="shared" si="2325"/>
        <v>0</v>
      </c>
      <c r="AI865" s="35">
        <f t="shared" si="2325"/>
        <v>16.103286384976524</v>
      </c>
      <c r="AJ865" s="35">
        <f t="shared" si="2325"/>
        <v>0</v>
      </c>
      <c r="AK865" s="1"/>
      <c r="AL865" s="35">
        <f t="shared" ref="AL865:AR865" si="2326">AD865-BE865</f>
        <v>0.76878777858012093</v>
      </c>
      <c r="AM865" s="35">
        <f t="shared" si="2326"/>
        <v>11.477287298298656</v>
      </c>
      <c r="AN865" s="35">
        <f t="shared" si="2326"/>
        <v>0.88576499726678248</v>
      </c>
      <c r="AO865" s="35">
        <f t="shared" si="2326"/>
        <v>-23.054005232480975</v>
      </c>
      <c r="AP865" s="35">
        <f t="shared" si="2326"/>
        <v>0</v>
      </c>
      <c r="AQ865" s="35">
        <f t="shared" si="2326"/>
        <v>9.922165158335412</v>
      </c>
      <c r="AR865" s="35">
        <f t="shared" si="2326"/>
        <v>0</v>
      </c>
      <c r="AS865" s="1"/>
      <c r="AT865" s="1"/>
      <c r="AU865" s="1"/>
      <c r="AV865" s="1"/>
      <c r="AW865" s="36">
        <v>273</v>
      </c>
      <c r="AX865" s="36">
        <v>851</v>
      </c>
      <c r="AY865" s="36">
        <v>55</v>
      </c>
      <c r="AZ865" s="36">
        <v>779</v>
      </c>
      <c r="BA865" s="36">
        <v>0</v>
      </c>
      <c r="BB865" s="36">
        <v>129</v>
      </c>
      <c r="BC865" s="1">
        <v>0</v>
      </c>
      <c r="BD865" s="1"/>
      <c r="BE865" s="35">
        <f t="shared" ref="BE865:BK865" si="2327">(AW865/SUM($AW865:$BC865))*100</f>
        <v>13.080977479635841</v>
      </c>
      <c r="BF865" s="35">
        <f t="shared" si="2327"/>
        <v>40.776233828461905</v>
      </c>
      <c r="BG865" s="35">
        <f t="shared" si="2327"/>
        <v>2.635361763296598</v>
      </c>
      <c r="BH865" s="35">
        <f t="shared" si="2327"/>
        <v>37.326305701964543</v>
      </c>
      <c r="BI865" s="35">
        <f t="shared" si="2327"/>
        <v>0</v>
      </c>
      <c r="BJ865" s="35">
        <f t="shared" si="2327"/>
        <v>6.1811212266411122</v>
      </c>
      <c r="BK865" s="35">
        <f t="shared" si="2327"/>
        <v>0</v>
      </c>
      <c r="BL865" s="1"/>
    </row>
    <row r="866" spans="1:64" ht="13">
      <c r="A866" s="28" t="s">
        <v>418</v>
      </c>
      <c r="B866" s="62" t="str">
        <f>INDEX([1]Sheet2!$B:$B,MATCH(C866,[1]Sheet2!$A:$A,0))</f>
        <v>E05000753</v>
      </c>
      <c r="C866" s="28" t="s">
        <v>1013</v>
      </c>
      <c r="D866" s="29"/>
      <c r="E866" s="55">
        <v>1</v>
      </c>
      <c r="F866" s="32"/>
      <c r="G866" s="31">
        <v>1</v>
      </c>
      <c r="H866" s="32"/>
      <c r="I866" s="32"/>
      <c r="J866" s="32"/>
      <c r="K866" s="32"/>
      <c r="L866" s="32"/>
      <c r="M866" s="10"/>
      <c r="N866" s="32"/>
      <c r="O866" s="31">
        <v>1</v>
      </c>
      <c r="P866" s="32"/>
      <c r="Q866" s="32"/>
      <c r="R866" s="32"/>
      <c r="S866" s="32"/>
      <c r="T866" s="32"/>
      <c r="U866" s="1"/>
      <c r="V866" s="28">
        <v>348</v>
      </c>
      <c r="W866" s="28">
        <v>1528</v>
      </c>
      <c r="X866" s="28">
        <v>304</v>
      </c>
      <c r="Y866" s="34"/>
      <c r="Z866" s="34"/>
      <c r="AA866" s="34"/>
      <c r="AB866" s="34">
        <v>0</v>
      </c>
      <c r="AC866" s="1"/>
      <c r="AD866" s="35">
        <f t="shared" ref="AD866:AJ866" si="2328">(V866/SUM($V866:$AB866))*100</f>
        <v>15.963302752293579</v>
      </c>
      <c r="AE866" s="35">
        <f t="shared" si="2328"/>
        <v>70.091743119266056</v>
      </c>
      <c r="AF866" s="35">
        <f t="shared" si="2328"/>
        <v>13.944954128440369</v>
      </c>
      <c r="AG866" s="35">
        <f t="shared" si="2328"/>
        <v>0</v>
      </c>
      <c r="AH866" s="35">
        <f t="shared" si="2328"/>
        <v>0</v>
      </c>
      <c r="AI866" s="35">
        <f t="shared" si="2328"/>
        <v>0</v>
      </c>
      <c r="AJ866" s="35">
        <f t="shared" si="2328"/>
        <v>0</v>
      </c>
      <c r="AK866" s="1"/>
      <c r="AL866" s="35">
        <f t="shared" ref="AL866:AR866" si="2329">AD866-BE866</f>
        <v>-2.6312491624320415</v>
      </c>
      <c r="AM866" s="35">
        <f t="shared" si="2329"/>
        <v>2.3065082199372</v>
      </c>
      <c r="AN866" s="35">
        <f t="shared" si="2329"/>
        <v>0.32474094249485042</v>
      </c>
      <c r="AO866" s="35">
        <f t="shared" si="2329"/>
        <v>0</v>
      </c>
      <c r="AP866" s="35">
        <f t="shared" si="2329"/>
        <v>0</v>
      </c>
      <c r="AQ866" s="35">
        <f t="shared" si="2329"/>
        <v>0</v>
      </c>
      <c r="AR866" s="35">
        <f t="shared" si="2329"/>
        <v>0</v>
      </c>
      <c r="AS866" s="1"/>
      <c r="AT866" s="1"/>
      <c r="AU866" s="1"/>
      <c r="AV866" s="1"/>
      <c r="AW866" s="36">
        <v>471</v>
      </c>
      <c r="AX866" s="36">
        <v>1717</v>
      </c>
      <c r="AY866" s="36">
        <v>345</v>
      </c>
      <c r="AZ866" s="36">
        <v>0</v>
      </c>
      <c r="BA866" s="36">
        <v>0</v>
      </c>
      <c r="BB866" s="36">
        <v>0</v>
      </c>
      <c r="BC866" s="1">
        <v>0</v>
      </c>
      <c r="BD866" s="1"/>
      <c r="BE866" s="35">
        <f t="shared" ref="BE866:BK866" si="2330">(AW866/SUM($AW866:$BC866))*100</f>
        <v>18.594551914725621</v>
      </c>
      <c r="BF866" s="35">
        <f t="shared" si="2330"/>
        <v>67.785234899328856</v>
      </c>
      <c r="BG866" s="35">
        <f t="shared" si="2330"/>
        <v>13.620213185945518</v>
      </c>
      <c r="BH866" s="35">
        <f t="shared" si="2330"/>
        <v>0</v>
      </c>
      <c r="BI866" s="35">
        <f t="shared" si="2330"/>
        <v>0</v>
      </c>
      <c r="BJ866" s="35">
        <f t="shared" si="2330"/>
        <v>0</v>
      </c>
      <c r="BK866" s="35">
        <f t="shared" si="2330"/>
        <v>0</v>
      </c>
      <c r="BL866" s="1"/>
    </row>
    <row r="867" spans="1:64" ht="13">
      <c r="A867" s="28" t="s">
        <v>418</v>
      </c>
      <c r="B867" s="62" t="str">
        <f>INDEX([1]Sheet2!$B:$B,MATCH(C867,[1]Sheet2!$A:$A,0))</f>
        <v>E05000754</v>
      </c>
      <c r="C867" s="28" t="s">
        <v>1014</v>
      </c>
      <c r="D867" s="29"/>
      <c r="E867" s="55">
        <v>1</v>
      </c>
      <c r="F867" s="32"/>
      <c r="G867" s="31">
        <v>1</v>
      </c>
      <c r="H867" s="32"/>
      <c r="I867" s="32"/>
      <c r="J867" s="32"/>
      <c r="K867" s="32"/>
      <c r="L867" s="32"/>
      <c r="M867" s="10"/>
      <c r="N867" s="32"/>
      <c r="O867" s="31">
        <v>1</v>
      </c>
      <c r="P867" s="32"/>
      <c r="Q867" s="32"/>
      <c r="R867" s="32"/>
      <c r="S867" s="32"/>
      <c r="T867" s="32"/>
      <c r="U867" s="1"/>
      <c r="V867" s="28">
        <v>1020</v>
      </c>
      <c r="W867" s="28">
        <v>1275</v>
      </c>
      <c r="X867" s="28">
        <v>146</v>
      </c>
      <c r="Y867" s="28">
        <v>222</v>
      </c>
      <c r="Z867" s="34"/>
      <c r="AA867" s="34"/>
      <c r="AB867" s="34">
        <v>0</v>
      </c>
      <c r="AC867" s="1"/>
      <c r="AD867" s="35">
        <f t="shared" ref="AD867:AJ867" si="2331">(V867/SUM($V867:$AB867))*100</f>
        <v>38.302666165978223</v>
      </c>
      <c r="AE867" s="35">
        <f t="shared" si="2331"/>
        <v>47.878332707472779</v>
      </c>
      <c r="AF867" s="35">
        <f t="shared" si="2331"/>
        <v>5.4825384904243339</v>
      </c>
      <c r="AG867" s="35">
        <f t="shared" si="2331"/>
        <v>8.3364626361246703</v>
      </c>
      <c r="AH867" s="35">
        <f t="shared" si="2331"/>
        <v>0</v>
      </c>
      <c r="AI867" s="35">
        <f t="shared" si="2331"/>
        <v>0</v>
      </c>
      <c r="AJ867" s="35">
        <f t="shared" si="2331"/>
        <v>0</v>
      </c>
      <c r="AK867" s="1"/>
      <c r="AL867" s="35">
        <f t="shared" ref="AL867:AR867" si="2332">AD867-BE867</f>
        <v>15.141530346614555</v>
      </c>
      <c r="AM867" s="35">
        <f t="shared" si="2332"/>
        <v>5.9351236756561576</v>
      </c>
      <c r="AN867" s="35">
        <f t="shared" si="2332"/>
        <v>2.4377215215567323</v>
      </c>
      <c r="AO867" s="35">
        <f t="shared" si="2332"/>
        <v>-18.382661551353948</v>
      </c>
      <c r="AP867" s="35">
        <f t="shared" si="2332"/>
        <v>-5.131713992473486</v>
      </c>
      <c r="AQ867" s="35">
        <f t="shared" si="2332"/>
        <v>0</v>
      </c>
      <c r="AR867" s="35">
        <f t="shared" si="2332"/>
        <v>0</v>
      </c>
      <c r="AS867" s="1"/>
      <c r="AT867" s="1"/>
      <c r="AU867" s="1"/>
      <c r="AV867" s="1"/>
      <c r="AW867" s="36">
        <v>677</v>
      </c>
      <c r="AX867" s="36">
        <v>1226</v>
      </c>
      <c r="AY867" s="36">
        <v>89</v>
      </c>
      <c r="AZ867" s="36">
        <v>781</v>
      </c>
      <c r="BA867" s="36">
        <v>150</v>
      </c>
      <c r="BB867" s="36">
        <v>0</v>
      </c>
      <c r="BC867" s="1">
        <v>0</v>
      </c>
      <c r="BD867" s="1"/>
      <c r="BE867" s="35">
        <f t="shared" ref="BE867:BK867" si="2333">(AW867/SUM($AW867:$BC867))*100</f>
        <v>23.161135819363668</v>
      </c>
      <c r="BF867" s="35">
        <f t="shared" si="2333"/>
        <v>41.943209031816622</v>
      </c>
      <c r="BG867" s="35">
        <f t="shared" si="2333"/>
        <v>3.0448169688676017</v>
      </c>
      <c r="BH867" s="35">
        <f t="shared" si="2333"/>
        <v>26.719124187478617</v>
      </c>
      <c r="BI867" s="35">
        <f t="shared" si="2333"/>
        <v>5.131713992473486</v>
      </c>
      <c r="BJ867" s="35">
        <f t="shared" si="2333"/>
        <v>0</v>
      </c>
      <c r="BK867" s="35">
        <f t="shared" si="2333"/>
        <v>0</v>
      </c>
      <c r="BL867" s="1"/>
    </row>
    <row r="868" spans="1:64" ht="13">
      <c r="A868" s="28" t="s">
        <v>418</v>
      </c>
      <c r="B868" s="62" t="str">
        <f>INDEX([1]Sheet2!$B:$B,MATCH(C868,[1]Sheet2!$A:$A,0))</f>
        <v>E05000755</v>
      </c>
      <c r="C868" s="28" t="s">
        <v>1015</v>
      </c>
      <c r="D868" s="29"/>
      <c r="E868" s="55">
        <v>1</v>
      </c>
      <c r="F868" s="32"/>
      <c r="G868" s="31">
        <v>1</v>
      </c>
      <c r="H868" s="32"/>
      <c r="I868" s="32"/>
      <c r="J868" s="32"/>
      <c r="K868" s="32"/>
      <c r="L868" s="32"/>
      <c r="M868" s="10"/>
      <c r="N868" s="32"/>
      <c r="O868" s="31">
        <v>1</v>
      </c>
      <c r="P868" s="32"/>
      <c r="Q868" s="32"/>
      <c r="R868" s="32"/>
      <c r="S868" s="32"/>
      <c r="T868" s="32"/>
      <c r="U868" s="1"/>
      <c r="V868" s="28">
        <v>303</v>
      </c>
      <c r="W868" s="28">
        <v>1777</v>
      </c>
      <c r="X868" s="28">
        <v>241</v>
      </c>
      <c r="Y868" s="34"/>
      <c r="Z868" s="34"/>
      <c r="AA868" s="28">
        <v>852</v>
      </c>
      <c r="AB868" s="34">
        <v>0</v>
      </c>
      <c r="AC868" s="1"/>
      <c r="AD868" s="35">
        <f t="shared" ref="AD868:AJ868" si="2334">(V868/SUM($V868:$AB868))*100</f>
        <v>9.5493224078159464</v>
      </c>
      <c r="AE868" s="35">
        <f t="shared" si="2334"/>
        <v>56.003781909864479</v>
      </c>
      <c r="AF868" s="35">
        <f t="shared" si="2334"/>
        <v>7.5953356445004729</v>
      </c>
      <c r="AG868" s="35">
        <f t="shared" si="2334"/>
        <v>0</v>
      </c>
      <c r="AH868" s="35">
        <f t="shared" si="2334"/>
        <v>0</v>
      </c>
      <c r="AI868" s="35">
        <f t="shared" si="2334"/>
        <v>26.851560037819098</v>
      </c>
      <c r="AJ868" s="35">
        <f t="shared" si="2334"/>
        <v>0</v>
      </c>
      <c r="AK868" s="1"/>
      <c r="AL868" s="35">
        <f t="shared" ref="AL868:AR868" si="2335">AD868-BE868</f>
        <v>-0.49043902359558444</v>
      </c>
      <c r="AM868" s="35">
        <f t="shared" si="2335"/>
        <v>12.398745461885682</v>
      </c>
      <c r="AN868" s="35">
        <f t="shared" si="2335"/>
        <v>1.0678339877741641</v>
      </c>
      <c r="AO868" s="35">
        <f t="shared" si="2335"/>
        <v>-21.040424121935057</v>
      </c>
      <c r="AP868" s="35">
        <f t="shared" si="2335"/>
        <v>0</v>
      </c>
      <c r="AQ868" s="35">
        <f t="shared" si="2335"/>
        <v>8.0642836958707882</v>
      </c>
      <c r="AR868" s="35">
        <f t="shared" si="2335"/>
        <v>0</v>
      </c>
      <c r="AS868" s="1"/>
      <c r="AT868" s="1"/>
      <c r="AU868" s="1"/>
      <c r="AV868" s="1"/>
      <c r="AW868" s="36">
        <v>303</v>
      </c>
      <c r="AX868" s="36">
        <v>1316</v>
      </c>
      <c r="AY868" s="36">
        <v>197</v>
      </c>
      <c r="AZ868" s="36">
        <v>635</v>
      </c>
      <c r="BA868" s="36">
        <v>0</v>
      </c>
      <c r="BB868" s="36">
        <v>567</v>
      </c>
      <c r="BC868" s="1">
        <v>0</v>
      </c>
      <c r="BD868" s="1"/>
      <c r="BE868" s="35">
        <f t="shared" ref="BE868:BK868" si="2336">(AW868/SUM($AW868:$BC868))*100</f>
        <v>10.039761431411531</v>
      </c>
      <c r="BF868" s="35">
        <f t="shared" si="2336"/>
        <v>43.605036447978797</v>
      </c>
      <c r="BG868" s="35">
        <f t="shared" si="2336"/>
        <v>6.5275016567263089</v>
      </c>
      <c r="BH868" s="35">
        <f t="shared" si="2336"/>
        <v>21.040424121935057</v>
      </c>
      <c r="BI868" s="35">
        <f t="shared" si="2336"/>
        <v>0</v>
      </c>
      <c r="BJ868" s="35">
        <f t="shared" si="2336"/>
        <v>18.78727634194831</v>
      </c>
      <c r="BK868" s="35">
        <f t="shared" si="2336"/>
        <v>0</v>
      </c>
      <c r="BL868" s="1"/>
    </row>
    <row r="869" spans="1:64" ht="13">
      <c r="A869" s="28" t="s">
        <v>418</v>
      </c>
      <c r="B869" s="62" t="str">
        <f>INDEX([1]Sheet2!$B:$B,MATCH(C869,[1]Sheet2!$A:$A,0))</f>
        <v>E05000756</v>
      </c>
      <c r="C869" s="28" t="s">
        <v>1016</v>
      </c>
      <c r="D869" s="29"/>
      <c r="E869" s="55">
        <v>1</v>
      </c>
      <c r="F869" s="31">
        <v>1</v>
      </c>
      <c r="G869" s="32"/>
      <c r="H869" s="32"/>
      <c r="I869" s="32"/>
      <c r="J869" s="32"/>
      <c r="K869" s="32"/>
      <c r="L869" s="32"/>
      <c r="M869" s="10"/>
      <c r="N869" s="31">
        <v>1</v>
      </c>
      <c r="O869" s="32"/>
      <c r="P869" s="32"/>
      <c r="Q869" s="32"/>
      <c r="R869" s="32"/>
      <c r="S869" s="32"/>
      <c r="T869" s="32"/>
      <c r="U869" s="1"/>
      <c r="V869" s="28">
        <v>1666</v>
      </c>
      <c r="W869" s="28">
        <v>614</v>
      </c>
      <c r="X869" s="28">
        <v>243</v>
      </c>
      <c r="Y869" s="34"/>
      <c r="Z869" s="34"/>
      <c r="AA869" s="34"/>
      <c r="AB869" s="34">
        <v>0</v>
      </c>
      <c r="AC869" s="1"/>
      <c r="AD869" s="35">
        <f t="shared" ref="AD869:AJ869" si="2337">(V869/SUM($V869:$AB869))*100</f>
        <v>66.032500990883875</v>
      </c>
      <c r="AE869" s="35">
        <f t="shared" si="2337"/>
        <v>24.336107808164883</v>
      </c>
      <c r="AF869" s="35">
        <f t="shared" si="2337"/>
        <v>9.6313912009512492</v>
      </c>
      <c r="AG869" s="35">
        <f t="shared" si="2337"/>
        <v>0</v>
      </c>
      <c r="AH869" s="35">
        <f t="shared" si="2337"/>
        <v>0</v>
      </c>
      <c r="AI869" s="35">
        <f t="shared" si="2337"/>
        <v>0</v>
      </c>
      <c r="AJ869" s="35">
        <f t="shared" si="2337"/>
        <v>0</v>
      </c>
      <c r="AK869" s="1"/>
      <c r="AL869" s="35">
        <f t="shared" ref="AL869:AR869" si="2338">AD869-BE869</f>
        <v>5.3583436875130843</v>
      </c>
      <c r="AM869" s="35">
        <f t="shared" si="2338"/>
        <v>1.489665860599338</v>
      </c>
      <c r="AN869" s="35">
        <f t="shared" si="2338"/>
        <v>4.9289359366982319</v>
      </c>
      <c r="AO869" s="35">
        <f t="shared" si="2338"/>
        <v>0</v>
      </c>
      <c r="AP869" s="35">
        <f t="shared" si="2338"/>
        <v>-11.776945484810653</v>
      </c>
      <c r="AQ869" s="35">
        <f t="shared" si="2338"/>
        <v>0</v>
      </c>
      <c r="AR869" s="35">
        <f t="shared" si="2338"/>
        <v>0</v>
      </c>
      <c r="AS869" s="1"/>
      <c r="AT869" s="1"/>
      <c r="AU869" s="1"/>
      <c r="AV869" s="1"/>
      <c r="AW869" s="36">
        <v>1458</v>
      </c>
      <c r="AX869" s="36">
        <v>549</v>
      </c>
      <c r="AY869" s="36">
        <v>113</v>
      </c>
      <c r="AZ869" s="36">
        <v>0</v>
      </c>
      <c r="BA869" s="36">
        <v>283</v>
      </c>
      <c r="BB869" s="36">
        <v>0</v>
      </c>
      <c r="BC869" s="1">
        <v>0</v>
      </c>
      <c r="BD869" s="1"/>
      <c r="BE869" s="35">
        <f t="shared" ref="BE869:BK869" si="2339">(AW869/SUM($AW869:$BC869))*100</f>
        <v>60.674157303370791</v>
      </c>
      <c r="BF869" s="35">
        <f t="shared" si="2339"/>
        <v>22.846441947565545</v>
      </c>
      <c r="BG869" s="35">
        <f t="shared" si="2339"/>
        <v>4.7024552642530173</v>
      </c>
      <c r="BH869" s="35">
        <f t="shared" si="2339"/>
        <v>0</v>
      </c>
      <c r="BI869" s="35">
        <f t="shared" si="2339"/>
        <v>11.776945484810653</v>
      </c>
      <c r="BJ869" s="35">
        <f t="shared" si="2339"/>
        <v>0</v>
      </c>
      <c r="BK869" s="35">
        <f t="shared" si="2339"/>
        <v>0</v>
      </c>
      <c r="BL869" s="1"/>
    </row>
    <row r="870" spans="1:64" ht="13">
      <c r="A870" s="28" t="s">
        <v>418</v>
      </c>
      <c r="B870" s="62" t="str">
        <f>INDEX([1]Sheet2!$B:$B,MATCH(C870,[1]Sheet2!$A:$A,0))</f>
        <v>E05000757</v>
      </c>
      <c r="C870" s="28" t="s">
        <v>1017</v>
      </c>
      <c r="D870" s="29"/>
      <c r="E870" s="55">
        <v>1</v>
      </c>
      <c r="F870" s="32"/>
      <c r="G870" s="31">
        <v>1</v>
      </c>
      <c r="H870" s="32"/>
      <c r="I870" s="32"/>
      <c r="J870" s="32"/>
      <c r="K870" s="32"/>
      <c r="L870" s="32"/>
      <c r="M870" s="10"/>
      <c r="N870" s="32"/>
      <c r="O870" s="31">
        <v>1</v>
      </c>
      <c r="P870" s="32"/>
      <c r="Q870" s="32"/>
      <c r="R870" s="32"/>
      <c r="S870" s="32"/>
      <c r="T870" s="32"/>
      <c r="U870" s="1"/>
      <c r="V870" s="28">
        <v>416</v>
      </c>
      <c r="W870" s="28">
        <v>1065</v>
      </c>
      <c r="X870" s="28">
        <v>215</v>
      </c>
      <c r="Y870" s="28">
        <v>293</v>
      </c>
      <c r="Z870" s="34"/>
      <c r="AA870" s="34"/>
      <c r="AB870" s="34">
        <v>0</v>
      </c>
      <c r="AC870" s="1"/>
      <c r="AD870" s="35">
        <f t="shared" ref="AD870:AJ870" si="2340">(V870/SUM($V870:$AB870))*100</f>
        <v>20.915032679738562</v>
      </c>
      <c r="AE870" s="35">
        <f t="shared" si="2340"/>
        <v>53.544494720965311</v>
      </c>
      <c r="AF870" s="35">
        <f t="shared" si="2340"/>
        <v>10.809451985922575</v>
      </c>
      <c r="AG870" s="35">
        <f t="shared" si="2340"/>
        <v>14.731020613373556</v>
      </c>
      <c r="AH870" s="35">
        <f t="shared" si="2340"/>
        <v>0</v>
      </c>
      <c r="AI870" s="35">
        <f t="shared" si="2340"/>
        <v>0</v>
      </c>
      <c r="AJ870" s="35">
        <f t="shared" si="2340"/>
        <v>0</v>
      </c>
      <c r="AK870" s="1"/>
      <c r="AL870" s="35">
        <f t="shared" ref="AL870:AR870" si="2341">AD870-BE870</f>
        <v>10.494864612511671</v>
      </c>
      <c r="AM870" s="35">
        <f t="shared" si="2341"/>
        <v>10.309200603318253</v>
      </c>
      <c r="AN870" s="35">
        <f t="shared" si="2341"/>
        <v>6.7338217338217348</v>
      </c>
      <c r="AO870" s="35">
        <f t="shared" si="2341"/>
        <v>-27.537886949651654</v>
      </c>
      <c r="AP870" s="35">
        <f t="shared" si="2341"/>
        <v>0</v>
      </c>
      <c r="AQ870" s="35">
        <f t="shared" si="2341"/>
        <v>0</v>
      </c>
      <c r="AR870" s="35">
        <f t="shared" si="2341"/>
        <v>0</v>
      </c>
      <c r="AS870" s="1"/>
      <c r="AT870" s="1"/>
      <c r="AU870" s="1"/>
      <c r="AV870" s="1"/>
      <c r="AW870" s="36">
        <v>248</v>
      </c>
      <c r="AX870" s="36">
        <v>1029</v>
      </c>
      <c r="AY870" s="36">
        <v>97</v>
      </c>
      <c r="AZ870" s="36">
        <v>1006</v>
      </c>
      <c r="BA870" s="36">
        <v>0</v>
      </c>
      <c r="BB870" s="36">
        <v>0</v>
      </c>
      <c r="BC870" s="1">
        <v>0</v>
      </c>
      <c r="BD870" s="1"/>
      <c r="BE870" s="35">
        <f t="shared" ref="BE870:BK870" si="2342">(AW870/SUM($AW870:$BC870))*100</f>
        <v>10.420168067226891</v>
      </c>
      <c r="BF870" s="35">
        <f t="shared" si="2342"/>
        <v>43.235294117647058</v>
      </c>
      <c r="BG870" s="35">
        <f t="shared" si="2342"/>
        <v>4.0756302521008401</v>
      </c>
      <c r="BH870" s="35">
        <f t="shared" si="2342"/>
        <v>42.268907563025209</v>
      </c>
      <c r="BI870" s="35">
        <f t="shared" si="2342"/>
        <v>0</v>
      </c>
      <c r="BJ870" s="35">
        <f t="shared" si="2342"/>
        <v>0</v>
      </c>
      <c r="BK870" s="35">
        <f t="shared" si="2342"/>
        <v>0</v>
      </c>
      <c r="BL870" s="1"/>
    </row>
    <row r="871" spans="1:64" ht="13">
      <c r="A871" s="28" t="s">
        <v>418</v>
      </c>
      <c r="B871" s="62" t="str">
        <f>INDEX([1]Sheet2!$B:$B,MATCH(C871,[1]Sheet2!$A:$A,0))</f>
        <v>E05000758</v>
      </c>
      <c r="C871" s="28" t="s">
        <v>1018</v>
      </c>
      <c r="D871" s="29"/>
      <c r="E871" s="55">
        <v>1</v>
      </c>
      <c r="F871" s="32"/>
      <c r="G871" s="31">
        <v>1</v>
      </c>
      <c r="H871" s="32"/>
      <c r="I871" s="32"/>
      <c r="J871" s="32"/>
      <c r="K871" s="32"/>
      <c r="L871" s="32"/>
      <c r="M871" s="10"/>
      <c r="N871" s="32"/>
      <c r="O871" s="31">
        <v>1</v>
      </c>
      <c r="P871" s="32"/>
      <c r="Q871" s="32"/>
      <c r="R871" s="32"/>
      <c r="S871" s="32"/>
      <c r="T871" s="32"/>
      <c r="U871" s="1"/>
      <c r="V871" s="28">
        <v>399</v>
      </c>
      <c r="W871" s="28">
        <v>1292</v>
      </c>
      <c r="X871" s="34"/>
      <c r="Y871" s="28">
        <v>340</v>
      </c>
      <c r="Z871" s="34"/>
      <c r="AA871" s="34"/>
      <c r="AB871" s="34">
        <v>0</v>
      </c>
      <c r="AC871" s="1"/>
      <c r="AD871" s="35">
        <f t="shared" ref="AD871:AJ871" si="2343">(V871/SUM($V871:$AB871))*100</f>
        <v>19.64549483013294</v>
      </c>
      <c r="AE871" s="35">
        <f t="shared" si="2343"/>
        <v>63.61398325947809</v>
      </c>
      <c r="AF871" s="35">
        <f t="shared" si="2343"/>
        <v>0</v>
      </c>
      <c r="AG871" s="35">
        <f t="shared" si="2343"/>
        <v>16.740521910388971</v>
      </c>
      <c r="AH871" s="35">
        <f t="shared" si="2343"/>
        <v>0</v>
      </c>
      <c r="AI871" s="35">
        <f t="shared" si="2343"/>
        <v>0</v>
      </c>
      <c r="AJ871" s="35">
        <f t="shared" si="2343"/>
        <v>0</v>
      </c>
      <c r="AK871" s="1"/>
      <c r="AL871" s="35">
        <f t="shared" ref="AL871:AR871" si="2344">AD871-BE871</f>
        <v>12.151954778453351</v>
      </c>
      <c r="AM871" s="35">
        <f t="shared" si="2344"/>
        <v>13.355585326661554</v>
      </c>
      <c r="AN871" s="35">
        <f t="shared" si="2344"/>
        <v>-5.4263565891472867</v>
      </c>
      <c r="AO871" s="35">
        <f t="shared" si="2344"/>
        <v>-20.081183515967616</v>
      </c>
      <c r="AP871" s="35">
        <f t="shared" si="2344"/>
        <v>0</v>
      </c>
      <c r="AQ871" s="35">
        <f t="shared" si="2344"/>
        <v>0</v>
      </c>
      <c r="AR871" s="35">
        <f t="shared" si="2344"/>
        <v>0</v>
      </c>
      <c r="AS871" s="1"/>
      <c r="AT871" s="1"/>
      <c r="AU871" s="1"/>
      <c r="AV871" s="1"/>
      <c r="AW871" s="36">
        <v>174</v>
      </c>
      <c r="AX871" s="36">
        <v>1167</v>
      </c>
      <c r="AY871" s="36">
        <v>126</v>
      </c>
      <c r="AZ871" s="36">
        <v>855</v>
      </c>
      <c r="BA871" s="36">
        <v>0</v>
      </c>
      <c r="BB871" s="36">
        <v>0</v>
      </c>
      <c r="BC871" s="1">
        <v>0</v>
      </c>
      <c r="BD871" s="1"/>
      <c r="BE871" s="35">
        <f t="shared" ref="BE871:BK871" si="2345">(AW871/SUM($AW871:$BC871))*100</f>
        <v>7.4935400516795871</v>
      </c>
      <c r="BF871" s="35">
        <f t="shared" si="2345"/>
        <v>50.258397932816536</v>
      </c>
      <c r="BG871" s="35">
        <f t="shared" si="2345"/>
        <v>5.4263565891472867</v>
      </c>
      <c r="BH871" s="35">
        <f t="shared" si="2345"/>
        <v>36.821705426356587</v>
      </c>
      <c r="BI871" s="35">
        <f t="shared" si="2345"/>
        <v>0</v>
      </c>
      <c r="BJ871" s="35">
        <f t="shared" si="2345"/>
        <v>0</v>
      </c>
      <c r="BK871" s="35">
        <f t="shared" si="2345"/>
        <v>0</v>
      </c>
      <c r="BL871" s="1"/>
    </row>
    <row r="872" spans="1:64" ht="13">
      <c r="A872" s="28" t="s">
        <v>425</v>
      </c>
      <c r="B872" s="62" t="str">
        <f>INDEX([1]Sheet2!$B:$B,MATCH(C872,[1]Sheet2!$A:$A,0))</f>
        <v>E05000026</v>
      </c>
      <c r="C872" s="28" t="s">
        <v>53</v>
      </c>
      <c r="D872" s="29"/>
      <c r="E872" s="55">
        <v>1</v>
      </c>
      <c r="F872" s="38"/>
      <c r="G872" s="31">
        <v>1</v>
      </c>
      <c r="H872" s="38"/>
      <c r="I872" s="32"/>
      <c r="J872" s="32"/>
      <c r="K872" s="32"/>
      <c r="L872" s="32"/>
      <c r="M872" s="10"/>
      <c r="N872" s="50"/>
      <c r="O872" s="59">
        <v>1</v>
      </c>
      <c r="P872" s="60"/>
      <c r="Q872" s="50"/>
      <c r="R872" s="50"/>
      <c r="S872" s="50"/>
      <c r="T872" s="50"/>
      <c r="U872" s="1"/>
      <c r="V872" s="28">
        <v>411</v>
      </c>
      <c r="W872" s="28">
        <v>2223</v>
      </c>
      <c r="X872" s="33"/>
      <c r="Y872" s="33"/>
      <c r="Z872" s="28">
        <v>391</v>
      </c>
      <c r="AA872" s="33"/>
      <c r="AB872" s="33"/>
      <c r="AC872" s="1"/>
      <c r="AD872" s="35">
        <f t="shared" ref="AD872:AJ872" si="2346">(V872/SUM($V872:$AB872))*100</f>
        <v>13.586776859504132</v>
      </c>
      <c r="AE872" s="35">
        <f t="shared" si="2346"/>
        <v>73.487603305785115</v>
      </c>
      <c r="AF872" s="35">
        <f t="shared" si="2346"/>
        <v>0</v>
      </c>
      <c r="AG872" s="35">
        <f t="shared" si="2346"/>
        <v>0</v>
      </c>
      <c r="AH872" s="35">
        <f t="shared" si="2346"/>
        <v>12.925619834710744</v>
      </c>
      <c r="AI872" s="35">
        <f t="shared" si="2346"/>
        <v>0</v>
      </c>
      <c r="AJ872" s="35">
        <f t="shared" si="2346"/>
        <v>0</v>
      </c>
      <c r="AK872" s="1"/>
      <c r="AL872" s="35">
        <f t="shared" ref="AL872:AR872" si="2347">AD872-BE872</f>
        <v>-0.26089870923968483</v>
      </c>
      <c r="AM872" s="35">
        <f t="shared" si="2347"/>
        <v>4.5459613671105359</v>
      </c>
      <c r="AN872" s="35">
        <f t="shared" si="2347"/>
        <v>0</v>
      </c>
      <c r="AO872" s="35">
        <f t="shared" si="2347"/>
        <v>0</v>
      </c>
      <c r="AP872" s="35">
        <f t="shared" si="2347"/>
        <v>0.6605357595376482</v>
      </c>
      <c r="AQ872" s="35">
        <f t="shared" si="2347"/>
        <v>0</v>
      </c>
      <c r="AR872" s="35">
        <f t="shared" si="2347"/>
        <v>-4.9455984174085064</v>
      </c>
      <c r="AS872" s="1"/>
      <c r="AT872" s="1"/>
      <c r="AU872" s="1"/>
      <c r="AV872" s="1"/>
      <c r="AW872" s="36">
        <v>420</v>
      </c>
      <c r="AX872" s="36">
        <v>2091</v>
      </c>
      <c r="AY872" s="36">
        <v>0</v>
      </c>
      <c r="AZ872" s="36">
        <v>0</v>
      </c>
      <c r="BA872" s="36">
        <v>372</v>
      </c>
      <c r="BB872" s="1"/>
      <c r="BC872" s="36">
        <v>150</v>
      </c>
      <c r="BD872" s="1"/>
      <c r="BE872" s="35">
        <f t="shared" ref="BE872:BK872" si="2348">(AW872/SUM($AW872:$BC872))*100</f>
        <v>13.847675568743817</v>
      </c>
      <c r="BF872" s="35">
        <f t="shared" si="2348"/>
        <v>68.941641938674579</v>
      </c>
      <c r="BG872" s="35">
        <f t="shared" si="2348"/>
        <v>0</v>
      </c>
      <c r="BH872" s="35">
        <f t="shared" si="2348"/>
        <v>0</v>
      </c>
      <c r="BI872" s="35">
        <f t="shared" si="2348"/>
        <v>12.265084075173096</v>
      </c>
      <c r="BJ872" s="35">
        <f t="shared" si="2348"/>
        <v>0</v>
      </c>
      <c r="BK872" s="35">
        <f t="shared" si="2348"/>
        <v>4.9455984174085064</v>
      </c>
      <c r="BL872" s="1"/>
    </row>
    <row r="873" spans="1:64" ht="13">
      <c r="A873" s="28" t="s">
        <v>425</v>
      </c>
      <c r="B873" s="62" t="str">
        <f>INDEX([1]Sheet2!$B:$B,MATCH(C873,[1]Sheet2!$A:$A,0))</f>
        <v>E05000438</v>
      </c>
      <c r="C873" s="28" t="s">
        <v>808</v>
      </c>
      <c r="D873" s="29"/>
      <c r="E873" s="55">
        <v>1</v>
      </c>
      <c r="F873" s="38"/>
      <c r="G873" s="31">
        <v>1</v>
      </c>
      <c r="H873" s="38"/>
      <c r="I873" s="32"/>
      <c r="J873" s="32"/>
      <c r="K873" s="32"/>
      <c r="L873" s="32"/>
      <c r="M873" s="10"/>
      <c r="N873" s="50"/>
      <c r="O873" s="59">
        <v>1</v>
      </c>
      <c r="P873" s="60"/>
      <c r="Q873" s="50"/>
      <c r="R873" s="50"/>
      <c r="S873" s="50"/>
      <c r="T873" s="50"/>
      <c r="U873" s="1"/>
      <c r="V873" s="28">
        <v>984</v>
      </c>
      <c r="W873" s="28">
        <v>1079</v>
      </c>
      <c r="X873" s="33"/>
      <c r="Y873" s="33"/>
      <c r="Z873" s="28">
        <v>100</v>
      </c>
      <c r="AA873" s="33"/>
      <c r="AB873" s="33"/>
      <c r="AC873" s="1"/>
      <c r="AD873" s="35">
        <f t="shared" ref="AD873:AJ873" si="2349">(V873/SUM($V873:$AB873))*100</f>
        <v>45.49237170596394</v>
      </c>
      <c r="AE873" s="35">
        <f t="shared" si="2349"/>
        <v>49.884419787332405</v>
      </c>
      <c r="AF873" s="35">
        <f t="shared" si="2349"/>
        <v>0</v>
      </c>
      <c r="AG873" s="35">
        <f t="shared" si="2349"/>
        <v>0</v>
      </c>
      <c r="AH873" s="35">
        <f t="shared" si="2349"/>
        <v>4.6232085067036524</v>
      </c>
      <c r="AI873" s="35">
        <f t="shared" si="2349"/>
        <v>0</v>
      </c>
      <c r="AJ873" s="35">
        <f t="shared" si="2349"/>
        <v>0</v>
      </c>
      <c r="AK873" s="1"/>
      <c r="AL873" s="35">
        <f t="shared" ref="AL873:AR873" si="2350">AD873-BE873</f>
        <v>24.858594248275789</v>
      </c>
      <c r="AM873" s="35">
        <f t="shared" si="2350"/>
        <v>10.633429510054768</v>
      </c>
      <c r="AN873" s="35">
        <f t="shared" si="2350"/>
        <v>0</v>
      </c>
      <c r="AO873" s="35">
        <f t="shared" si="2350"/>
        <v>-36.118113071660062</v>
      </c>
      <c r="AP873" s="35">
        <f t="shared" si="2350"/>
        <v>0.62608931332950757</v>
      </c>
      <c r="AQ873" s="35">
        <f t="shared" si="2350"/>
        <v>0</v>
      </c>
      <c r="AR873" s="35">
        <f t="shared" si="2350"/>
        <v>0</v>
      </c>
      <c r="AS873" s="1"/>
      <c r="AT873" s="1"/>
      <c r="AU873" s="1"/>
      <c r="AV873" s="1"/>
      <c r="AW873" s="36">
        <v>573</v>
      </c>
      <c r="AX873" s="36">
        <v>1090</v>
      </c>
      <c r="AY873" s="36">
        <v>0</v>
      </c>
      <c r="AZ873" s="36">
        <v>1003</v>
      </c>
      <c r="BA873" s="36">
        <v>111</v>
      </c>
      <c r="BB873" s="1"/>
      <c r="BC873" s="1"/>
      <c r="BD873" s="1"/>
      <c r="BE873" s="35">
        <f t="shared" ref="BE873:BK873" si="2351">(AW873/SUM($AW873:$BC873))*100</f>
        <v>20.633777457688151</v>
      </c>
      <c r="BF873" s="35">
        <f t="shared" si="2351"/>
        <v>39.250990277277637</v>
      </c>
      <c r="BG873" s="35">
        <f t="shared" si="2351"/>
        <v>0</v>
      </c>
      <c r="BH873" s="35">
        <f t="shared" si="2351"/>
        <v>36.118113071660062</v>
      </c>
      <c r="BI873" s="35">
        <f t="shared" si="2351"/>
        <v>3.9971191933741448</v>
      </c>
      <c r="BJ873" s="35">
        <f t="shared" si="2351"/>
        <v>0</v>
      </c>
      <c r="BK873" s="35">
        <f t="shared" si="2351"/>
        <v>0</v>
      </c>
      <c r="BL873" s="1"/>
    </row>
    <row r="874" spans="1:64" ht="13">
      <c r="A874" s="28" t="s">
        <v>425</v>
      </c>
      <c r="B874" s="62" t="str">
        <f>INDEX([1]Sheet2!$B:$B,MATCH(C874,[1]Sheet2!$A:$A,0))</f>
        <v>E05001262</v>
      </c>
      <c r="C874" s="28" t="s">
        <v>1019</v>
      </c>
      <c r="D874" s="29"/>
      <c r="E874" s="55">
        <v>1</v>
      </c>
      <c r="F874" s="38"/>
      <c r="G874" s="31">
        <v>1</v>
      </c>
      <c r="H874" s="38"/>
      <c r="I874" s="32"/>
      <c r="J874" s="32"/>
      <c r="K874" s="32"/>
      <c r="L874" s="32"/>
      <c r="M874" s="10"/>
      <c r="N874" s="50"/>
      <c r="O874" s="59">
        <v>1</v>
      </c>
      <c r="P874" s="60"/>
      <c r="Q874" s="50"/>
      <c r="R874" s="50"/>
      <c r="S874" s="50"/>
      <c r="T874" s="50"/>
      <c r="U874" s="1"/>
      <c r="V874" s="28">
        <v>696</v>
      </c>
      <c r="W874" s="28">
        <v>1342</v>
      </c>
      <c r="X874" s="33"/>
      <c r="Y874" s="33"/>
      <c r="Z874" s="28">
        <v>341</v>
      </c>
      <c r="AA874" s="33"/>
      <c r="AB874" s="33"/>
      <c r="AC874" s="1"/>
      <c r="AD874" s="35">
        <f t="shared" ref="AD874:AJ874" si="2352">(V874/SUM($V874:$AB874))*100</f>
        <v>29.255989911727614</v>
      </c>
      <c r="AE874" s="35">
        <f t="shared" si="2352"/>
        <v>56.410256410256409</v>
      </c>
      <c r="AF874" s="35">
        <f t="shared" si="2352"/>
        <v>0</v>
      </c>
      <c r="AG874" s="35">
        <f t="shared" si="2352"/>
        <v>0</v>
      </c>
      <c r="AH874" s="35">
        <f t="shared" si="2352"/>
        <v>14.333753678015974</v>
      </c>
      <c r="AI874" s="35">
        <f t="shared" si="2352"/>
        <v>0</v>
      </c>
      <c r="AJ874" s="35">
        <f t="shared" si="2352"/>
        <v>0</v>
      </c>
      <c r="AK874" s="1"/>
      <c r="AL874" s="35">
        <f t="shared" ref="AL874:AR874" si="2353">AD874-BE874</f>
        <v>16.070701917279315</v>
      </c>
      <c r="AM874" s="35">
        <f t="shared" si="2353"/>
        <v>12.100749123649884</v>
      </c>
      <c r="AN874" s="35">
        <f t="shared" si="2353"/>
        <v>-3.6086051353226929</v>
      </c>
      <c r="AO874" s="35">
        <f t="shared" si="2353"/>
        <v>-33.761276891047878</v>
      </c>
      <c r="AP874" s="35">
        <f t="shared" si="2353"/>
        <v>9.1984309854413731</v>
      </c>
      <c r="AQ874" s="35">
        <f t="shared" si="2353"/>
        <v>0</v>
      </c>
      <c r="AR874" s="35">
        <f t="shared" si="2353"/>
        <v>0</v>
      </c>
      <c r="AS874" s="1"/>
      <c r="AT874" s="1"/>
      <c r="AU874" s="1"/>
      <c r="AV874" s="1"/>
      <c r="AW874" s="36">
        <v>380</v>
      </c>
      <c r="AX874" s="36">
        <v>1277</v>
      </c>
      <c r="AY874" s="36">
        <v>104</v>
      </c>
      <c r="AZ874" s="36">
        <v>973</v>
      </c>
      <c r="BA874" s="36">
        <v>148</v>
      </c>
      <c r="BB874" s="1"/>
      <c r="BC874" s="1"/>
      <c r="BD874" s="1"/>
      <c r="BE874" s="35">
        <f t="shared" ref="BE874:BK874" si="2354">(AW874/SUM($AW874:$BC874))*100</f>
        <v>13.1852879944483</v>
      </c>
      <c r="BF874" s="35">
        <f t="shared" si="2354"/>
        <v>44.309507286606525</v>
      </c>
      <c r="BG874" s="35">
        <f t="shared" si="2354"/>
        <v>3.6086051353226929</v>
      </c>
      <c r="BH874" s="35">
        <f t="shared" si="2354"/>
        <v>33.761276891047878</v>
      </c>
      <c r="BI874" s="35">
        <f t="shared" si="2354"/>
        <v>5.1353226925746007</v>
      </c>
      <c r="BJ874" s="35">
        <f t="shared" si="2354"/>
        <v>0</v>
      </c>
      <c r="BK874" s="35">
        <f t="shared" si="2354"/>
        <v>0</v>
      </c>
      <c r="BL874" s="1"/>
    </row>
    <row r="875" spans="1:64" ht="13">
      <c r="A875" s="28" t="s">
        <v>425</v>
      </c>
      <c r="B875" s="62" t="str">
        <f>INDEX([1]Sheet2!$B:$B,MATCH(C875,[1]Sheet2!$A:$A,0))</f>
        <v>E05001263</v>
      </c>
      <c r="C875" s="28" t="s">
        <v>1020</v>
      </c>
      <c r="D875" s="29"/>
      <c r="E875" s="55">
        <v>1</v>
      </c>
      <c r="F875" s="38"/>
      <c r="G875" s="31">
        <v>1</v>
      </c>
      <c r="H875" s="38"/>
      <c r="I875" s="32"/>
      <c r="J875" s="32"/>
      <c r="K875" s="32"/>
      <c r="L875" s="32"/>
      <c r="M875" s="10"/>
      <c r="N875" s="50"/>
      <c r="O875" s="59">
        <v>1</v>
      </c>
      <c r="P875" s="60"/>
      <c r="Q875" s="50"/>
      <c r="R875" s="50"/>
      <c r="S875" s="50"/>
      <c r="T875" s="50"/>
      <c r="U875" s="1"/>
      <c r="V875" s="28">
        <v>1027</v>
      </c>
      <c r="W875" s="28">
        <v>1335</v>
      </c>
      <c r="X875" s="33"/>
      <c r="Y875" s="28">
        <v>115</v>
      </c>
      <c r="Z875" s="33"/>
      <c r="AA875" s="33"/>
      <c r="AB875" s="28">
        <v>135</v>
      </c>
      <c r="AC875" s="1"/>
      <c r="AD875" s="35">
        <f t="shared" ref="AD875:AJ875" si="2355">(V875/SUM($V875:$AB875))*100</f>
        <v>39.318529862174579</v>
      </c>
      <c r="AE875" s="35">
        <f t="shared" si="2355"/>
        <v>51.110260336906585</v>
      </c>
      <c r="AF875" s="35">
        <f t="shared" si="2355"/>
        <v>0</v>
      </c>
      <c r="AG875" s="35">
        <f t="shared" si="2355"/>
        <v>4.4027565084226641</v>
      </c>
      <c r="AH875" s="35">
        <f t="shared" si="2355"/>
        <v>0</v>
      </c>
      <c r="AI875" s="35">
        <f t="shared" si="2355"/>
        <v>0</v>
      </c>
      <c r="AJ875" s="35">
        <f t="shared" si="2355"/>
        <v>5.1684532924961717</v>
      </c>
      <c r="AK875" s="1"/>
      <c r="AL875" s="35">
        <f t="shared" ref="AL875:AR875" si="2356">AD875-BE875</f>
        <v>13.368168567798207</v>
      </c>
      <c r="AM875" s="35">
        <f t="shared" si="2356"/>
        <v>10.708123987550628</v>
      </c>
      <c r="AN875" s="35">
        <f t="shared" si="2356"/>
        <v>0</v>
      </c>
      <c r="AO875" s="35">
        <f t="shared" si="2356"/>
        <v>-29.24474584784501</v>
      </c>
      <c r="AP875" s="35">
        <f t="shared" si="2356"/>
        <v>0</v>
      </c>
      <c r="AQ875" s="35">
        <f t="shared" si="2356"/>
        <v>0</v>
      </c>
      <c r="AR875" s="35">
        <f t="shared" si="2356"/>
        <v>5.1684532924961717</v>
      </c>
      <c r="AS875" s="1"/>
      <c r="AT875" s="1"/>
      <c r="AU875" s="1"/>
      <c r="AV875" s="1"/>
      <c r="AW875" s="36">
        <v>826</v>
      </c>
      <c r="AX875" s="36">
        <v>1286</v>
      </c>
      <c r="AY875" s="36">
        <v>0</v>
      </c>
      <c r="AZ875" s="36">
        <v>1071</v>
      </c>
      <c r="BA875" s="36">
        <v>0</v>
      </c>
      <c r="BB875" s="1"/>
      <c r="BC875" s="1"/>
      <c r="BD875" s="1"/>
      <c r="BE875" s="35">
        <f t="shared" ref="BE875:BK875" si="2357">(AW875/SUM($AW875:$BC875))*100</f>
        <v>25.950361294376371</v>
      </c>
      <c r="BF875" s="35">
        <f t="shared" si="2357"/>
        <v>40.402136349355956</v>
      </c>
      <c r="BG875" s="35">
        <f t="shared" si="2357"/>
        <v>0</v>
      </c>
      <c r="BH875" s="35">
        <f t="shared" si="2357"/>
        <v>33.647502356267672</v>
      </c>
      <c r="BI875" s="35">
        <f t="shared" si="2357"/>
        <v>0</v>
      </c>
      <c r="BJ875" s="35">
        <f t="shared" si="2357"/>
        <v>0</v>
      </c>
      <c r="BK875" s="35">
        <f t="shared" si="2357"/>
        <v>0</v>
      </c>
      <c r="BL875" s="1"/>
    </row>
    <row r="876" spans="1:64" ht="13">
      <c r="A876" s="28" t="s">
        <v>425</v>
      </c>
      <c r="B876" s="62" t="str">
        <f>INDEX([1]Sheet2!$B:$B,MATCH(C876,[1]Sheet2!$A:$A,0))</f>
        <v>E05001264</v>
      </c>
      <c r="C876" s="28" t="s">
        <v>1021</v>
      </c>
      <c r="D876" s="29"/>
      <c r="E876" s="55">
        <v>1</v>
      </c>
      <c r="F876" s="38"/>
      <c r="G876" s="31">
        <v>1</v>
      </c>
      <c r="H876" s="38"/>
      <c r="I876" s="32"/>
      <c r="J876" s="32"/>
      <c r="K876" s="32"/>
      <c r="L876" s="32"/>
      <c r="M876" s="10"/>
      <c r="N876" s="50"/>
      <c r="O876" s="59">
        <v>1</v>
      </c>
      <c r="P876" s="60"/>
      <c r="Q876" s="50"/>
      <c r="R876" s="50"/>
      <c r="S876" s="50"/>
      <c r="T876" s="50"/>
      <c r="U876" s="1"/>
      <c r="V876" s="28">
        <v>698</v>
      </c>
      <c r="W876" s="28">
        <v>1380</v>
      </c>
      <c r="X876" s="28">
        <v>93</v>
      </c>
      <c r="Y876" s="33"/>
      <c r="Z876" s="28">
        <v>168</v>
      </c>
      <c r="AA876" s="33"/>
      <c r="AB876" s="33"/>
      <c r="AC876" s="1"/>
      <c r="AD876" s="35">
        <f t="shared" ref="AD876:AJ876" si="2358">(V876/SUM($V876:$AB876))*100</f>
        <v>29.841812740487388</v>
      </c>
      <c r="AE876" s="35">
        <f t="shared" si="2358"/>
        <v>58.999572466866177</v>
      </c>
      <c r="AF876" s="35">
        <f t="shared" si="2358"/>
        <v>3.9760581445061991</v>
      </c>
      <c r="AG876" s="35">
        <f t="shared" si="2358"/>
        <v>0</v>
      </c>
      <c r="AH876" s="35">
        <f t="shared" si="2358"/>
        <v>7.1825566481402312</v>
      </c>
      <c r="AI876" s="35">
        <f t="shared" si="2358"/>
        <v>0</v>
      </c>
      <c r="AJ876" s="35">
        <f t="shared" si="2358"/>
        <v>0</v>
      </c>
      <c r="AK876" s="1"/>
      <c r="AL876" s="35">
        <f t="shared" ref="AL876:AR876" si="2359">AD876-BE876</f>
        <v>-2.0918499271202329</v>
      </c>
      <c r="AM876" s="35">
        <f t="shared" si="2359"/>
        <v>-9.0667648655262028</v>
      </c>
      <c r="AN876" s="35">
        <f t="shared" si="2359"/>
        <v>3.9760581445061991</v>
      </c>
      <c r="AO876" s="35">
        <f t="shared" si="2359"/>
        <v>0</v>
      </c>
      <c r="AP876" s="35">
        <f t="shared" si="2359"/>
        <v>7.1825566481402312</v>
      </c>
      <c r="AQ876" s="35">
        <f t="shared" si="2359"/>
        <v>0</v>
      </c>
      <c r="AR876" s="35">
        <f t="shared" si="2359"/>
        <v>0</v>
      </c>
      <c r="AS876" s="1"/>
      <c r="AT876" s="1"/>
      <c r="AU876" s="1"/>
      <c r="AV876" s="1"/>
      <c r="AW876" s="36">
        <v>905</v>
      </c>
      <c r="AX876" s="36">
        <v>1929</v>
      </c>
      <c r="AY876" s="36">
        <v>0</v>
      </c>
      <c r="AZ876" s="36">
        <v>0</v>
      </c>
      <c r="BA876" s="36">
        <v>0</v>
      </c>
      <c r="BB876" s="1"/>
      <c r="BC876" s="1"/>
      <c r="BD876" s="1"/>
      <c r="BE876" s="35">
        <f t="shared" ref="BE876:BK876" si="2360">(AW876/SUM($AW876:$BC876))*100</f>
        <v>31.933662667607621</v>
      </c>
      <c r="BF876" s="35">
        <f t="shared" si="2360"/>
        <v>68.066337332392379</v>
      </c>
      <c r="BG876" s="35">
        <f t="shared" si="2360"/>
        <v>0</v>
      </c>
      <c r="BH876" s="35">
        <f t="shared" si="2360"/>
        <v>0</v>
      </c>
      <c r="BI876" s="35">
        <f t="shared" si="2360"/>
        <v>0</v>
      </c>
      <c r="BJ876" s="35">
        <f t="shared" si="2360"/>
        <v>0</v>
      </c>
      <c r="BK876" s="35">
        <f t="shared" si="2360"/>
        <v>0</v>
      </c>
      <c r="BL876" s="1"/>
    </row>
    <row r="877" spans="1:64" ht="13">
      <c r="A877" s="28" t="s">
        <v>425</v>
      </c>
      <c r="B877" s="62" t="str">
        <f>INDEX([1]Sheet2!$B:$B,MATCH(C877,[1]Sheet2!$A:$A,0))</f>
        <v>E05001265</v>
      </c>
      <c r="C877" s="28" t="s">
        <v>1022</v>
      </c>
      <c r="D877" s="29"/>
      <c r="E877" s="55">
        <v>1</v>
      </c>
      <c r="F877" s="38"/>
      <c r="G877" s="31">
        <v>1</v>
      </c>
      <c r="H877" s="38"/>
      <c r="I877" s="32"/>
      <c r="J877" s="32"/>
      <c r="K877" s="32"/>
      <c r="L877" s="32"/>
      <c r="M877" s="10"/>
      <c r="N877" s="50"/>
      <c r="O877" s="59">
        <v>1</v>
      </c>
      <c r="P877" s="60"/>
      <c r="Q877" s="50"/>
      <c r="R877" s="50"/>
      <c r="S877" s="50"/>
      <c r="T877" s="50"/>
      <c r="U877" s="1"/>
      <c r="V877" s="28">
        <v>351</v>
      </c>
      <c r="W877" s="28">
        <v>1445</v>
      </c>
      <c r="X877" s="33"/>
      <c r="Y877" s="33"/>
      <c r="Z877" s="33"/>
      <c r="AA877" s="33"/>
      <c r="AB877" s="28">
        <v>74</v>
      </c>
      <c r="AC877" s="1"/>
      <c r="AD877" s="35">
        <f t="shared" ref="AD877:AJ877" si="2361">(V877/SUM($V877:$AB877))*100</f>
        <v>18.770053475935828</v>
      </c>
      <c r="AE877" s="35">
        <f t="shared" si="2361"/>
        <v>77.272727272727266</v>
      </c>
      <c r="AF877" s="35">
        <f t="shared" si="2361"/>
        <v>0</v>
      </c>
      <c r="AG877" s="35">
        <f t="shared" si="2361"/>
        <v>0</v>
      </c>
      <c r="AH877" s="35">
        <f t="shared" si="2361"/>
        <v>0</v>
      </c>
      <c r="AI877" s="35">
        <f t="shared" si="2361"/>
        <v>0</v>
      </c>
      <c r="AJ877" s="35">
        <f t="shared" si="2361"/>
        <v>3.9572192513368987</v>
      </c>
      <c r="AK877" s="1"/>
      <c r="AL877" s="35">
        <f t="shared" ref="AL877:AR877" si="2362">AD877-BE877</f>
        <v>9.2291353122631747</v>
      </c>
      <c r="AM877" s="35">
        <f t="shared" si="2362"/>
        <v>24.099074578116493</v>
      </c>
      <c r="AN877" s="35">
        <f t="shared" si="2362"/>
        <v>0</v>
      </c>
      <c r="AO877" s="35">
        <f t="shared" si="2362"/>
        <v>-37.28542914171657</v>
      </c>
      <c r="AP877" s="35">
        <f t="shared" si="2362"/>
        <v>0</v>
      </c>
      <c r="AQ877" s="35">
        <f t="shared" si="2362"/>
        <v>0</v>
      </c>
      <c r="AR877" s="35">
        <f t="shared" si="2362"/>
        <v>3.9572192513368987</v>
      </c>
      <c r="AS877" s="1"/>
      <c r="AT877" s="1"/>
      <c r="AU877" s="1"/>
      <c r="AV877" s="1"/>
      <c r="AW877" s="36">
        <v>239</v>
      </c>
      <c r="AX877" s="36">
        <v>1332</v>
      </c>
      <c r="AY877" s="36">
        <v>0</v>
      </c>
      <c r="AZ877" s="36">
        <v>934</v>
      </c>
      <c r="BA877" s="36">
        <v>0</v>
      </c>
      <c r="BB877" s="1"/>
      <c r="BC877" s="1"/>
      <c r="BD877" s="1"/>
      <c r="BE877" s="35">
        <f t="shared" ref="BE877:BK877" si="2363">(AW877/SUM($AW877:$BC877))*100</f>
        <v>9.5409181636726537</v>
      </c>
      <c r="BF877" s="35">
        <f t="shared" si="2363"/>
        <v>53.173652694610773</v>
      </c>
      <c r="BG877" s="35">
        <f t="shared" si="2363"/>
        <v>0</v>
      </c>
      <c r="BH877" s="35">
        <f t="shared" si="2363"/>
        <v>37.28542914171657</v>
      </c>
      <c r="BI877" s="35">
        <f t="shared" si="2363"/>
        <v>0</v>
      </c>
      <c r="BJ877" s="35">
        <f t="shared" si="2363"/>
        <v>0</v>
      </c>
      <c r="BK877" s="35">
        <f t="shared" si="2363"/>
        <v>0</v>
      </c>
      <c r="BL877" s="1"/>
    </row>
    <row r="878" spans="1:64" ht="13">
      <c r="A878" s="28" t="s">
        <v>425</v>
      </c>
      <c r="B878" s="62" t="str">
        <f>INDEX([1]Sheet2!$B:$B,MATCH(C878,[1]Sheet2!$A:$A,0))</f>
        <v>E05001266</v>
      </c>
      <c r="C878" s="28" t="s">
        <v>1023</v>
      </c>
      <c r="D878" s="29"/>
      <c r="E878" s="55">
        <v>1</v>
      </c>
      <c r="F878" s="38"/>
      <c r="G878" s="31">
        <v>1</v>
      </c>
      <c r="H878" s="38"/>
      <c r="I878" s="32"/>
      <c r="J878" s="32"/>
      <c r="K878" s="32"/>
      <c r="L878" s="32"/>
      <c r="M878" s="10"/>
      <c r="N878" s="50"/>
      <c r="O878" s="59">
        <v>1</v>
      </c>
      <c r="P878" s="60"/>
      <c r="Q878" s="50"/>
      <c r="R878" s="50"/>
      <c r="S878" s="50"/>
      <c r="T878" s="50"/>
      <c r="U878" s="1"/>
      <c r="V878" s="28">
        <v>641</v>
      </c>
      <c r="W878" s="28">
        <v>1700</v>
      </c>
      <c r="X878" s="33"/>
      <c r="Y878" s="33"/>
      <c r="Z878" s="28">
        <v>730</v>
      </c>
      <c r="AA878" s="28">
        <v>244</v>
      </c>
      <c r="AB878" s="28">
        <v>258</v>
      </c>
      <c r="AC878" s="1"/>
      <c r="AD878" s="35">
        <f t="shared" ref="AD878:AJ878" si="2364">(V878/SUM($V878:$AB878))*100</f>
        <v>17.940106353204591</v>
      </c>
      <c r="AE878" s="35">
        <f t="shared" si="2364"/>
        <v>47.579065211307025</v>
      </c>
      <c r="AF878" s="35">
        <f t="shared" si="2364"/>
        <v>0</v>
      </c>
      <c r="AG878" s="35">
        <f t="shared" si="2364"/>
        <v>0</v>
      </c>
      <c r="AH878" s="35">
        <f t="shared" si="2364"/>
        <v>20.431010355443604</v>
      </c>
      <c r="AI878" s="35">
        <f t="shared" si="2364"/>
        <v>6.8289952420934785</v>
      </c>
      <c r="AJ878" s="35">
        <f t="shared" si="2364"/>
        <v>7.2208228379513013</v>
      </c>
      <c r="AK878" s="1"/>
      <c r="AL878" s="35">
        <f t="shared" ref="AL878:AR878" si="2365">AD878-BE878</f>
        <v>2.1834297953410875</v>
      </c>
      <c r="AM878" s="35">
        <f t="shared" si="2365"/>
        <v>5.4128931044820945</v>
      </c>
      <c r="AN878" s="35">
        <f t="shared" si="2365"/>
        <v>-16.884272997032639</v>
      </c>
      <c r="AO878" s="35">
        <f t="shared" si="2365"/>
        <v>-25.192878338278934</v>
      </c>
      <c r="AP878" s="35">
        <f t="shared" si="2365"/>
        <v>20.431010355443604</v>
      </c>
      <c r="AQ878" s="35">
        <f t="shared" si="2365"/>
        <v>6.8289952420934785</v>
      </c>
      <c r="AR878" s="35">
        <f t="shared" si="2365"/>
        <v>7.2208228379513013</v>
      </c>
      <c r="AS878" s="1"/>
      <c r="AT878" s="1"/>
      <c r="AU878" s="1"/>
      <c r="AV878" s="1"/>
      <c r="AW878" s="36">
        <v>531</v>
      </c>
      <c r="AX878" s="36">
        <v>1421</v>
      </c>
      <c r="AY878" s="36">
        <v>569</v>
      </c>
      <c r="AZ878" s="36">
        <v>849</v>
      </c>
      <c r="BA878" s="36">
        <v>0</v>
      </c>
      <c r="BB878" s="1"/>
      <c r="BC878" s="1"/>
      <c r="BD878" s="1"/>
      <c r="BE878" s="35">
        <f t="shared" ref="BE878:BK878" si="2366">(AW878/SUM($AW878:$BC878))*100</f>
        <v>15.756676557863504</v>
      </c>
      <c r="BF878" s="35">
        <f t="shared" si="2366"/>
        <v>42.166172106824931</v>
      </c>
      <c r="BG878" s="35">
        <f t="shared" si="2366"/>
        <v>16.884272997032639</v>
      </c>
      <c r="BH878" s="35">
        <f t="shared" si="2366"/>
        <v>25.192878338278934</v>
      </c>
      <c r="BI878" s="35">
        <f t="shared" si="2366"/>
        <v>0</v>
      </c>
      <c r="BJ878" s="35">
        <f t="shared" si="2366"/>
        <v>0</v>
      </c>
      <c r="BK878" s="35">
        <f t="shared" si="2366"/>
        <v>0</v>
      </c>
      <c r="BL878" s="1"/>
    </row>
    <row r="879" spans="1:64" ht="13">
      <c r="A879" s="28" t="s">
        <v>425</v>
      </c>
      <c r="B879" s="62" t="str">
        <f>INDEX([1]Sheet2!$B:$B,MATCH(C879,[1]Sheet2!$A:$A,0))</f>
        <v>E05001267</v>
      </c>
      <c r="C879" s="28" t="s">
        <v>1024</v>
      </c>
      <c r="D879" s="29"/>
      <c r="E879" s="55">
        <v>1</v>
      </c>
      <c r="F879" s="38"/>
      <c r="G879" s="31">
        <v>1</v>
      </c>
      <c r="H879" s="38"/>
      <c r="I879" s="32"/>
      <c r="J879" s="32"/>
      <c r="K879" s="32"/>
      <c r="L879" s="32"/>
      <c r="M879" s="10"/>
      <c r="N879" s="50"/>
      <c r="O879" s="59">
        <v>1</v>
      </c>
      <c r="P879" s="60"/>
      <c r="Q879" s="50"/>
      <c r="R879" s="50"/>
      <c r="S879" s="50"/>
      <c r="T879" s="50"/>
      <c r="U879" s="1"/>
      <c r="V879" s="28">
        <v>586</v>
      </c>
      <c r="W879" s="28">
        <v>1229</v>
      </c>
      <c r="X879" s="33"/>
      <c r="Y879" s="33"/>
      <c r="Z879" s="33"/>
      <c r="AA879" s="33"/>
      <c r="AB879" s="33"/>
      <c r="AC879" s="1"/>
      <c r="AD879" s="35">
        <f t="shared" ref="AD879:AJ879" si="2367">(V879/SUM($V879:$AB879))*100</f>
        <v>32.286501377410474</v>
      </c>
      <c r="AE879" s="35">
        <f t="shared" si="2367"/>
        <v>67.713498622589526</v>
      </c>
      <c r="AF879" s="35">
        <f t="shared" si="2367"/>
        <v>0</v>
      </c>
      <c r="AG879" s="35">
        <f t="shared" si="2367"/>
        <v>0</v>
      </c>
      <c r="AH879" s="35">
        <f t="shared" si="2367"/>
        <v>0</v>
      </c>
      <c r="AI879" s="35">
        <f t="shared" si="2367"/>
        <v>0</v>
      </c>
      <c r="AJ879" s="35">
        <f t="shared" si="2367"/>
        <v>0</v>
      </c>
      <c r="AK879" s="1"/>
      <c r="AL879" s="35">
        <f t="shared" ref="AL879:AR879" si="2368">AD879-BE879</f>
        <v>23.410051957178567</v>
      </c>
      <c r="AM879" s="35">
        <f t="shared" si="2368"/>
        <v>17.933410657775454</v>
      </c>
      <c r="AN879" s="35">
        <f t="shared" si="2368"/>
        <v>0</v>
      </c>
      <c r="AO879" s="35">
        <f t="shared" si="2368"/>
        <v>-41.343462614954021</v>
      </c>
      <c r="AP879" s="35">
        <f t="shared" si="2368"/>
        <v>0</v>
      </c>
      <c r="AQ879" s="35">
        <f t="shared" si="2368"/>
        <v>0</v>
      </c>
      <c r="AR879" s="35">
        <f t="shared" si="2368"/>
        <v>0</v>
      </c>
      <c r="AS879" s="1"/>
      <c r="AT879" s="1"/>
      <c r="AU879" s="1"/>
      <c r="AV879" s="1"/>
      <c r="AW879" s="36">
        <v>222</v>
      </c>
      <c r="AX879" s="36">
        <v>1245</v>
      </c>
      <c r="AY879" s="36">
        <v>0</v>
      </c>
      <c r="AZ879" s="36">
        <v>1034</v>
      </c>
      <c r="BA879" s="36">
        <v>0</v>
      </c>
      <c r="BB879" s="1"/>
      <c r="BC879" s="1"/>
      <c r="BD879" s="1"/>
      <c r="BE879" s="35">
        <f t="shared" ref="BE879:BK879" si="2369">(AW879/SUM($AW879:$BC879))*100</f>
        <v>8.8764494202319071</v>
      </c>
      <c r="BF879" s="35">
        <f t="shared" si="2369"/>
        <v>49.780087964814072</v>
      </c>
      <c r="BG879" s="35">
        <f t="shared" si="2369"/>
        <v>0</v>
      </c>
      <c r="BH879" s="35">
        <f t="shared" si="2369"/>
        <v>41.343462614954021</v>
      </c>
      <c r="BI879" s="35">
        <f t="shared" si="2369"/>
        <v>0</v>
      </c>
      <c r="BJ879" s="35">
        <f t="shared" si="2369"/>
        <v>0</v>
      </c>
      <c r="BK879" s="35">
        <f t="shared" si="2369"/>
        <v>0</v>
      </c>
      <c r="BL879" s="1"/>
    </row>
    <row r="880" spans="1:64" ht="13">
      <c r="A880" s="28" t="s">
        <v>425</v>
      </c>
      <c r="B880" s="62" t="str">
        <f>INDEX([1]Sheet2!$B:$B,MATCH(C880,[1]Sheet2!$A:$A,0))</f>
        <v>E05001268</v>
      </c>
      <c r="C880" s="28" t="s">
        <v>1025</v>
      </c>
      <c r="D880" s="29"/>
      <c r="E880" s="55">
        <v>2</v>
      </c>
      <c r="F880" s="38"/>
      <c r="G880" s="31">
        <v>2</v>
      </c>
      <c r="H880" s="38"/>
      <c r="I880" s="32"/>
      <c r="J880" s="32"/>
      <c r="K880" s="32"/>
      <c r="L880" s="32"/>
      <c r="M880" s="10"/>
      <c r="N880" s="50"/>
      <c r="O880" s="59">
        <v>2</v>
      </c>
      <c r="P880" s="60"/>
      <c r="Q880" s="50"/>
      <c r="R880" s="50"/>
      <c r="S880" s="50"/>
      <c r="T880" s="50"/>
      <c r="U880" s="1"/>
      <c r="V880" s="28">
        <v>500</v>
      </c>
      <c r="W880" s="28">
        <v>1951</v>
      </c>
      <c r="X880" s="33"/>
      <c r="Y880" s="33"/>
      <c r="Z880" s="28">
        <v>149</v>
      </c>
      <c r="AA880" s="33"/>
      <c r="AB880" s="33"/>
      <c r="AC880" s="1"/>
      <c r="AD880" s="35">
        <f t="shared" ref="AD880:AJ880" si="2370">(V880/SUM($V880:$AB880))*100</f>
        <v>19.230769230769234</v>
      </c>
      <c r="AE880" s="35">
        <f t="shared" si="2370"/>
        <v>75.038461538461547</v>
      </c>
      <c r="AF880" s="35">
        <f t="shared" si="2370"/>
        <v>0</v>
      </c>
      <c r="AG880" s="35">
        <f t="shared" si="2370"/>
        <v>0</v>
      </c>
      <c r="AH880" s="35">
        <f t="shared" si="2370"/>
        <v>5.7307692307692308</v>
      </c>
      <c r="AI880" s="35">
        <f t="shared" si="2370"/>
        <v>0</v>
      </c>
      <c r="AJ880" s="35">
        <f t="shared" si="2370"/>
        <v>0</v>
      </c>
      <c r="AK880" s="1"/>
      <c r="AL880" s="35">
        <f t="shared" ref="AL880:AR880" si="2371">AD880-BE880</f>
        <v>11.643081328120701</v>
      </c>
      <c r="AM880" s="35">
        <f t="shared" si="2371"/>
        <v>12.440036341611155</v>
      </c>
      <c r="AN880" s="35">
        <f t="shared" si="2371"/>
        <v>0</v>
      </c>
      <c r="AO880" s="35">
        <f t="shared" si="2371"/>
        <v>-29.813886900501075</v>
      </c>
      <c r="AP880" s="35">
        <f t="shared" si="2371"/>
        <v>5.7307692307692308</v>
      </c>
      <c r="AQ880" s="35">
        <f t="shared" si="2371"/>
        <v>0</v>
      </c>
      <c r="AR880" s="35">
        <f t="shared" si="2371"/>
        <v>0</v>
      </c>
      <c r="AS880" s="1"/>
      <c r="AT880" s="1"/>
      <c r="AU880" s="1"/>
      <c r="AV880" s="1"/>
      <c r="AW880" s="36">
        <v>212</v>
      </c>
      <c r="AX880" s="36">
        <v>1749</v>
      </c>
      <c r="AY880" s="36">
        <v>0</v>
      </c>
      <c r="AZ880" s="36">
        <v>833</v>
      </c>
      <c r="BA880" s="36">
        <v>0</v>
      </c>
      <c r="BB880" s="1"/>
      <c r="BC880" s="1"/>
      <c r="BD880" s="1"/>
      <c r="BE880" s="35">
        <f t="shared" ref="BE880:BK880" si="2372">(AW880/SUM($AW880:$BC880))*100</f>
        <v>7.5876879026485327</v>
      </c>
      <c r="BF880" s="35">
        <f t="shared" si="2372"/>
        <v>62.598425196850393</v>
      </c>
      <c r="BG880" s="35">
        <f t="shared" si="2372"/>
        <v>0</v>
      </c>
      <c r="BH880" s="35">
        <f t="shared" si="2372"/>
        <v>29.813886900501075</v>
      </c>
      <c r="BI880" s="35">
        <f t="shared" si="2372"/>
        <v>0</v>
      </c>
      <c r="BJ880" s="35">
        <f t="shared" si="2372"/>
        <v>0</v>
      </c>
      <c r="BK880" s="35">
        <f t="shared" si="2372"/>
        <v>0</v>
      </c>
      <c r="BL880" s="1"/>
    </row>
    <row r="881" spans="1:64" ht="13">
      <c r="A881" s="28" t="s">
        <v>425</v>
      </c>
      <c r="B881" s="62" t="str">
        <f>INDEX([1]Sheet2!$B:$B,MATCH(C881,[1]Sheet2!$A:$A,0))</f>
        <v>E05001269</v>
      </c>
      <c r="C881" s="28" t="s">
        <v>1026</v>
      </c>
      <c r="D881" s="29"/>
      <c r="E881" s="55">
        <v>1</v>
      </c>
      <c r="F881" s="31"/>
      <c r="G881" s="31">
        <v>1</v>
      </c>
      <c r="H881" s="38"/>
      <c r="I881" s="32"/>
      <c r="J881" s="32"/>
      <c r="K881" s="32"/>
      <c r="L881" s="32"/>
      <c r="M881" s="10"/>
      <c r="N881" s="50"/>
      <c r="O881" s="59">
        <v>1</v>
      </c>
      <c r="P881" s="60"/>
      <c r="Q881" s="50"/>
      <c r="R881" s="50"/>
      <c r="S881" s="50"/>
      <c r="T881" s="50"/>
      <c r="U881" s="1"/>
      <c r="V881" s="28">
        <v>506</v>
      </c>
      <c r="W881" s="28">
        <v>1932</v>
      </c>
      <c r="X881" s="33"/>
      <c r="Y881" s="33"/>
      <c r="Z881" s="33"/>
      <c r="AA881" s="33"/>
      <c r="AB881" s="33"/>
      <c r="AC881" s="1"/>
      <c r="AD881" s="35">
        <f t="shared" ref="AD881:AJ881" si="2373">(V881/SUM($V881:$AB881))*100</f>
        <v>20.754716981132077</v>
      </c>
      <c r="AE881" s="35">
        <f t="shared" si="2373"/>
        <v>79.245283018867923</v>
      </c>
      <c r="AF881" s="35">
        <f t="shared" si="2373"/>
        <v>0</v>
      </c>
      <c r="AG881" s="35">
        <f t="shared" si="2373"/>
        <v>0</v>
      </c>
      <c r="AH881" s="35">
        <f t="shared" si="2373"/>
        <v>0</v>
      </c>
      <c r="AI881" s="35">
        <f t="shared" si="2373"/>
        <v>0</v>
      </c>
      <c r="AJ881" s="35">
        <f t="shared" si="2373"/>
        <v>0</v>
      </c>
      <c r="AK881" s="1"/>
      <c r="AL881" s="35">
        <f t="shared" ref="AL881:AR881" si="2374">AD881-BE881</f>
        <v>12.410389804351075</v>
      </c>
      <c r="AM881" s="35">
        <f t="shared" si="2374"/>
        <v>21.956364813063175</v>
      </c>
      <c r="AN881" s="35">
        <f t="shared" si="2374"/>
        <v>0</v>
      </c>
      <c r="AO881" s="35">
        <f t="shared" si="2374"/>
        <v>-34.366754617414244</v>
      </c>
      <c r="AP881" s="35">
        <f t="shared" si="2374"/>
        <v>0</v>
      </c>
      <c r="AQ881" s="35">
        <f t="shared" si="2374"/>
        <v>0</v>
      </c>
      <c r="AR881" s="35">
        <f t="shared" si="2374"/>
        <v>0</v>
      </c>
      <c r="AS881" s="1"/>
      <c r="AT881" s="1"/>
      <c r="AU881" s="1"/>
      <c r="AV881" s="1"/>
      <c r="AW881" s="36">
        <v>253</v>
      </c>
      <c r="AX881" s="36">
        <v>1737</v>
      </c>
      <c r="AY881" s="36">
        <v>0</v>
      </c>
      <c r="AZ881" s="36">
        <v>1042</v>
      </c>
      <c r="BA881" s="36">
        <v>0</v>
      </c>
      <c r="BB881" s="1"/>
      <c r="BC881" s="1"/>
      <c r="BD881" s="1"/>
      <c r="BE881" s="35">
        <f t="shared" ref="BE881:BK881" si="2375">(AW881/SUM($AW881:$BC881))*100</f>
        <v>8.3443271767810021</v>
      </c>
      <c r="BF881" s="35">
        <f t="shared" si="2375"/>
        <v>57.288918205804748</v>
      </c>
      <c r="BG881" s="35">
        <f t="shared" si="2375"/>
        <v>0</v>
      </c>
      <c r="BH881" s="35">
        <f t="shared" si="2375"/>
        <v>34.366754617414244</v>
      </c>
      <c r="BI881" s="35">
        <f t="shared" si="2375"/>
        <v>0</v>
      </c>
      <c r="BJ881" s="35">
        <f t="shared" si="2375"/>
        <v>0</v>
      </c>
      <c r="BK881" s="35">
        <f t="shared" si="2375"/>
        <v>0</v>
      </c>
      <c r="BL881" s="1"/>
    </row>
    <row r="882" spans="1:64" ht="13">
      <c r="A882" s="28" t="s">
        <v>425</v>
      </c>
      <c r="B882" s="62" t="str">
        <f>INDEX([1]Sheet2!$B:$B,MATCH(C882,[1]Sheet2!$A:$A,0))</f>
        <v>E05001270</v>
      </c>
      <c r="C882" s="28" t="s">
        <v>1027</v>
      </c>
      <c r="D882" s="29"/>
      <c r="E882" s="55">
        <v>1</v>
      </c>
      <c r="F882" s="38"/>
      <c r="G882" s="31">
        <v>1</v>
      </c>
      <c r="H882" s="38"/>
      <c r="I882" s="32"/>
      <c r="J882" s="32"/>
      <c r="K882" s="32"/>
      <c r="L882" s="32"/>
      <c r="M882" s="10"/>
      <c r="N882" s="50"/>
      <c r="O882" s="59">
        <v>1</v>
      </c>
      <c r="P882" s="60"/>
      <c r="Q882" s="50"/>
      <c r="R882" s="50"/>
      <c r="S882" s="50"/>
      <c r="T882" s="50"/>
      <c r="U882" s="1"/>
      <c r="V882" s="28">
        <v>570</v>
      </c>
      <c r="W882" s="28">
        <v>1394</v>
      </c>
      <c r="X882" s="33"/>
      <c r="Y882" s="33"/>
      <c r="Z882" s="28">
        <v>161</v>
      </c>
      <c r="AA882" s="33"/>
      <c r="AB882" s="33"/>
      <c r="AC882" s="1"/>
      <c r="AD882" s="35">
        <f t="shared" ref="AD882:AJ882" si="2376">(V882/SUM($V882:$AB882))*100</f>
        <v>26.823529411764707</v>
      </c>
      <c r="AE882" s="35">
        <f t="shared" si="2376"/>
        <v>65.600000000000009</v>
      </c>
      <c r="AF882" s="35">
        <f t="shared" si="2376"/>
        <v>0</v>
      </c>
      <c r="AG882" s="35">
        <f t="shared" si="2376"/>
        <v>0</v>
      </c>
      <c r="AH882" s="35">
        <f t="shared" si="2376"/>
        <v>7.5764705882352938</v>
      </c>
      <c r="AI882" s="35">
        <f t="shared" si="2376"/>
        <v>0</v>
      </c>
      <c r="AJ882" s="35">
        <f t="shared" si="2376"/>
        <v>0</v>
      </c>
      <c r="AK882" s="1"/>
      <c r="AL882" s="35">
        <f t="shared" ref="AL882:AR882" si="2377">AD882-BE882</f>
        <v>0.79829281870476976</v>
      </c>
      <c r="AM882" s="35">
        <f t="shared" si="2377"/>
        <v>-8.3747634069400476</v>
      </c>
      <c r="AN882" s="35">
        <f t="shared" si="2377"/>
        <v>0</v>
      </c>
      <c r="AO882" s="35">
        <f t="shared" si="2377"/>
        <v>0</v>
      </c>
      <c r="AP882" s="35">
        <f t="shared" si="2377"/>
        <v>7.5764705882352938</v>
      </c>
      <c r="AQ882" s="35">
        <f t="shared" si="2377"/>
        <v>0</v>
      </c>
      <c r="AR882" s="35">
        <f t="shared" si="2377"/>
        <v>0</v>
      </c>
      <c r="AS882" s="1"/>
      <c r="AT882" s="1"/>
      <c r="AU882" s="1"/>
      <c r="AV882" s="1"/>
      <c r="AW882" s="36">
        <v>660</v>
      </c>
      <c r="AX882" s="36">
        <v>1876</v>
      </c>
      <c r="AY882" s="36">
        <v>0</v>
      </c>
      <c r="AZ882" s="36">
        <v>0</v>
      </c>
      <c r="BA882" s="36">
        <v>0</v>
      </c>
      <c r="BB882" s="1"/>
      <c r="BC882" s="1"/>
      <c r="BD882" s="1"/>
      <c r="BE882" s="35">
        <f t="shared" ref="BE882:BK882" si="2378">(AW882/SUM($AW882:$BC882))*100</f>
        <v>26.025236593059937</v>
      </c>
      <c r="BF882" s="35">
        <f t="shared" si="2378"/>
        <v>73.974763406940056</v>
      </c>
      <c r="BG882" s="35">
        <f t="shared" si="2378"/>
        <v>0</v>
      </c>
      <c r="BH882" s="35">
        <f t="shared" si="2378"/>
        <v>0</v>
      </c>
      <c r="BI882" s="35">
        <f t="shared" si="2378"/>
        <v>0</v>
      </c>
      <c r="BJ882" s="35">
        <f t="shared" si="2378"/>
        <v>0</v>
      </c>
      <c r="BK882" s="35">
        <f t="shared" si="2378"/>
        <v>0</v>
      </c>
      <c r="BL882" s="1"/>
    </row>
    <row r="883" spans="1:64" ht="13">
      <c r="A883" s="28" t="s">
        <v>425</v>
      </c>
      <c r="B883" s="62" t="str">
        <f>INDEX([1]Sheet2!$B:$B,MATCH(C883,[1]Sheet2!$A:$A,0))</f>
        <v>E05000923</v>
      </c>
      <c r="C883" s="28" t="s">
        <v>1028</v>
      </c>
      <c r="D883" s="29"/>
      <c r="E883" s="55">
        <v>1</v>
      </c>
      <c r="F883" s="38"/>
      <c r="G883" s="31">
        <v>1</v>
      </c>
      <c r="H883" s="38"/>
      <c r="I883" s="32"/>
      <c r="J883" s="32"/>
      <c r="K883" s="32"/>
      <c r="L883" s="32"/>
      <c r="M883" s="10"/>
      <c r="N883" s="50"/>
      <c r="O883" s="59">
        <v>1</v>
      </c>
      <c r="P883" s="60"/>
      <c r="Q883" s="50"/>
      <c r="R883" s="50"/>
      <c r="S883" s="50"/>
      <c r="T883" s="50"/>
      <c r="U883" s="1"/>
      <c r="V883" s="28">
        <v>667</v>
      </c>
      <c r="W883" s="28">
        <v>1581</v>
      </c>
      <c r="X883" s="33"/>
      <c r="Y883" s="33"/>
      <c r="Z883" s="33"/>
      <c r="AA883" s="33"/>
      <c r="AB883" s="28">
        <v>256</v>
      </c>
      <c r="AC883" s="1"/>
      <c r="AD883" s="35">
        <f t="shared" ref="AD883:AJ883" si="2379">(V883/SUM($V883:$AB883))*100</f>
        <v>26.637380191693289</v>
      </c>
      <c r="AE883" s="35">
        <f t="shared" si="2379"/>
        <v>63.138977635782744</v>
      </c>
      <c r="AF883" s="35">
        <f t="shared" si="2379"/>
        <v>0</v>
      </c>
      <c r="AG883" s="35">
        <f t="shared" si="2379"/>
        <v>0</v>
      </c>
      <c r="AH883" s="35">
        <f t="shared" si="2379"/>
        <v>0</v>
      </c>
      <c r="AI883" s="35">
        <f t="shared" si="2379"/>
        <v>0</v>
      </c>
      <c r="AJ883" s="35">
        <f t="shared" si="2379"/>
        <v>10.223642172523961</v>
      </c>
      <c r="AK883" s="1"/>
      <c r="AL883" s="35">
        <f t="shared" ref="AL883:AR883" si="2380">AD883-BE883</f>
        <v>11.893790448103545</v>
      </c>
      <c r="AM883" s="35">
        <f t="shared" si="2380"/>
        <v>17.592418931329298</v>
      </c>
      <c r="AN883" s="35">
        <f t="shared" si="2380"/>
        <v>-9.5816464237516872</v>
      </c>
      <c r="AO883" s="35">
        <f t="shared" si="2380"/>
        <v>-30.128205128205128</v>
      </c>
      <c r="AP883" s="35">
        <f t="shared" si="2380"/>
        <v>0</v>
      </c>
      <c r="AQ883" s="35">
        <f t="shared" si="2380"/>
        <v>0</v>
      </c>
      <c r="AR883" s="35">
        <f t="shared" si="2380"/>
        <v>10.223642172523961</v>
      </c>
      <c r="AS883" s="1"/>
      <c r="AT883" s="1"/>
      <c r="AU883" s="1"/>
      <c r="AV883" s="1"/>
      <c r="AW883" s="36">
        <v>437</v>
      </c>
      <c r="AX883" s="36">
        <v>1350</v>
      </c>
      <c r="AY883" s="36">
        <v>284</v>
      </c>
      <c r="AZ883" s="36">
        <v>893</v>
      </c>
      <c r="BA883" s="36">
        <v>0</v>
      </c>
      <c r="BB883" s="1"/>
      <c r="BC883" s="1"/>
      <c r="BD883" s="1"/>
      <c r="BE883" s="35">
        <f t="shared" ref="BE883:BK883" si="2381">(AW883/SUM($AW883:$BC883))*100</f>
        <v>14.743589743589745</v>
      </c>
      <c r="BF883" s="35">
        <f t="shared" si="2381"/>
        <v>45.546558704453446</v>
      </c>
      <c r="BG883" s="35">
        <f t="shared" si="2381"/>
        <v>9.5816464237516872</v>
      </c>
      <c r="BH883" s="35">
        <f t="shared" si="2381"/>
        <v>30.128205128205128</v>
      </c>
      <c r="BI883" s="35">
        <f t="shared" si="2381"/>
        <v>0</v>
      </c>
      <c r="BJ883" s="35">
        <f t="shared" si="2381"/>
        <v>0</v>
      </c>
      <c r="BK883" s="35">
        <f t="shared" si="2381"/>
        <v>0</v>
      </c>
      <c r="BL883" s="1"/>
    </row>
    <row r="884" spans="1:64" ht="13">
      <c r="A884" s="28" t="s">
        <v>425</v>
      </c>
      <c r="B884" s="62" t="str">
        <f>INDEX([1]Sheet2!$B:$B,MATCH(C884,[1]Sheet2!$A:$A,0))</f>
        <v>E05001272</v>
      </c>
      <c r="C884" s="28" t="s">
        <v>1029</v>
      </c>
      <c r="D884" s="29"/>
      <c r="E884" s="55">
        <v>1</v>
      </c>
      <c r="F884" s="38"/>
      <c r="G884" s="31">
        <v>1</v>
      </c>
      <c r="H884" s="38"/>
      <c r="I884" s="32"/>
      <c r="J884" s="32"/>
      <c r="K884" s="32"/>
      <c r="L884" s="32"/>
      <c r="M884" s="10"/>
      <c r="N884" s="50"/>
      <c r="O884" s="59">
        <v>1</v>
      </c>
      <c r="P884" s="60"/>
      <c r="Q884" s="50"/>
      <c r="R884" s="50"/>
      <c r="S884" s="50"/>
      <c r="T884" s="50"/>
      <c r="U884" s="1"/>
      <c r="V884" s="28">
        <v>810</v>
      </c>
      <c r="W884" s="28">
        <v>1521</v>
      </c>
      <c r="X884" s="28">
        <v>183</v>
      </c>
      <c r="Y884" s="33"/>
      <c r="Z884" s="33"/>
      <c r="AA884" s="33"/>
      <c r="AB884" s="33"/>
      <c r="AC884" s="1"/>
      <c r="AD884" s="35">
        <f t="shared" ref="AD884:AJ884" si="2382">(V884/SUM($V884:$AB884))*100</f>
        <v>32.219570405727922</v>
      </c>
      <c r="AE884" s="35">
        <f t="shared" si="2382"/>
        <v>60.501193317422434</v>
      </c>
      <c r="AF884" s="35">
        <f t="shared" si="2382"/>
        <v>7.2792362768496419</v>
      </c>
      <c r="AG884" s="35">
        <f t="shared" si="2382"/>
        <v>0</v>
      </c>
      <c r="AH884" s="35">
        <f t="shared" si="2382"/>
        <v>0</v>
      </c>
      <c r="AI884" s="35">
        <f t="shared" si="2382"/>
        <v>0</v>
      </c>
      <c r="AJ884" s="35">
        <f t="shared" si="2382"/>
        <v>0</v>
      </c>
      <c r="AK884" s="1"/>
      <c r="AL884" s="35">
        <f t="shared" ref="AL884:AR884" si="2383">AD884-BE884</f>
        <v>11.82139808196813</v>
      </c>
      <c r="AM884" s="35">
        <f t="shared" si="2383"/>
        <v>14.776650236482482</v>
      </c>
      <c r="AN884" s="35">
        <f t="shared" si="2383"/>
        <v>4.4398106893822789</v>
      </c>
      <c r="AO884" s="35">
        <f t="shared" si="2383"/>
        <v>-26.240208877284594</v>
      </c>
      <c r="AP884" s="35">
        <f t="shared" si="2383"/>
        <v>-4.7976501305483028</v>
      </c>
      <c r="AQ884" s="35">
        <f t="shared" si="2383"/>
        <v>0</v>
      </c>
      <c r="AR884" s="35">
        <f t="shared" si="2383"/>
        <v>0</v>
      </c>
      <c r="AS884" s="1"/>
      <c r="AT884" s="1"/>
      <c r="AU884" s="1"/>
      <c r="AV884" s="1"/>
      <c r="AW884" s="36">
        <v>625</v>
      </c>
      <c r="AX884" s="36">
        <v>1401</v>
      </c>
      <c r="AY884" s="36">
        <v>87</v>
      </c>
      <c r="AZ884" s="36">
        <v>804</v>
      </c>
      <c r="BA884" s="36">
        <v>147</v>
      </c>
      <c r="BB884" s="1"/>
      <c r="BC884" s="1"/>
      <c r="BD884" s="1"/>
      <c r="BE884" s="35">
        <f t="shared" ref="BE884:BK884" si="2384">(AW884/SUM($AW884:$BC884))*100</f>
        <v>20.398172323759791</v>
      </c>
      <c r="BF884" s="35">
        <f t="shared" si="2384"/>
        <v>45.724543080939952</v>
      </c>
      <c r="BG884" s="35">
        <f t="shared" si="2384"/>
        <v>2.8394255874673631</v>
      </c>
      <c r="BH884" s="35">
        <f t="shared" si="2384"/>
        <v>26.240208877284594</v>
      </c>
      <c r="BI884" s="35">
        <f t="shared" si="2384"/>
        <v>4.7976501305483028</v>
      </c>
      <c r="BJ884" s="35">
        <f t="shared" si="2384"/>
        <v>0</v>
      </c>
      <c r="BK884" s="35">
        <f t="shared" si="2384"/>
        <v>0</v>
      </c>
      <c r="BL884" s="1"/>
    </row>
    <row r="885" spans="1:64" ht="13">
      <c r="A885" s="28" t="s">
        <v>425</v>
      </c>
      <c r="B885" s="62" t="str">
        <f>INDEX([1]Sheet2!$B:$B,MATCH(C885,[1]Sheet2!$A:$A,0))</f>
        <v>E05001273</v>
      </c>
      <c r="C885" s="28" t="s">
        <v>1030</v>
      </c>
      <c r="D885" s="29"/>
      <c r="E885" s="55">
        <v>1</v>
      </c>
      <c r="F885" s="38"/>
      <c r="G885" s="31">
        <v>1</v>
      </c>
      <c r="H885" s="38"/>
      <c r="I885" s="32"/>
      <c r="J885" s="32"/>
      <c r="K885" s="32"/>
      <c r="L885" s="32"/>
      <c r="M885" s="10"/>
      <c r="N885" s="50"/>
      <c r="O885" s="59">
        <v>1</v>
      </c>
      <c r="P885" s="60"/>
      <c r="Q885" s="50"/>
      <c r="R885" s="50"/>
      <c r="S885" s="50"/>
      <c r="T885" s="50"/>
      <c r="U885" s="1"/>
      <c r="V885" s="28">
        <v>662</v>
      </c>
      <c r="W885" s="28">
        <v>1908</v>
      </c>
      <c r="X885" s="33"/>
      <c r="Y885" s="33"/>
      <c r="Z885" s="28">
        <v>224</v>
      </c>
      <c r="AA885" s="33"/>
      <c r="AB885" s="33"/>
      <c r="AC885" s="1"/>
      <c r="AD885" s="35">
        <f t="shared" ref="AD885:AJ885" si="2385">(V885/SUM($V885:$AB885))*100</f>
        <v>23.693629205440228</v>
      </c>
      <c r="AE885" s="35">
        <f t="shared" si="2385"/>
        <v>68.289191123836787</v>
      </c>
      <c r="AF885" s="35">
        <f t="shared" si="2385"/>
        <v>0</v>
      </c>
      <c r="AG885" s="35">
        <f t="shared" si="2385"/>
        <v>0</v>
      </c>
      <c r="AH885" s="35">
        <f t="shared" si="2385"/>
        <v>8.0171796707229781</v>
      </c>
      <c r="AI885" s="35">
        <f t="shared" si="2385"/>
        <v>0</v>
      </c>
      <c r="AJ885" s="35">
        <f t="shared" si="2385"/>
        <v>0</v>
      </c>
      <c r="AK885" s="1"/>
      <c r="AL885" s="35">
        <f t="shared" ref="AL885:AR885" si="2386">AD885-BE885</f>
        <v>14.726479161048395</v>
      </c>
      <c r="AM885" s="35">
        <f t="shared" si="2386"/>
        <v>-0.90287753552989614</v>
      </c>
      <c r="AN885" s="35">
        <f t="shared" si="2386"/>
        <v>0</v>
      </c>
      <c r="AO885" s="35">
        <f t="shared" si="2386"/>
        <v>-17.490381769754364</v>
      </c>
      <c r="AP885" s="35">
        <f t="shared" si="2386"/>
        <v>3.6667801442358519</v>
      </c>
      <c r="AQ885" s="35">
        <f t="shared" si="2386"/>
        <v>0</v>
      </c>
      <c r="AR885" s="35">
        <f t="shared" si="2386"/>
        <v>0</v>
      </c>
      <c r="AS885" s="1"/>
      <c r="AT885" s="1"/>
      <c r="AU885" s="1"/>
      <c r="AV885" s="1"/>
      <c r="AW885" s="36">
        <v>303</v>
      </c>
      <c r="AX885" s="36">
        <v>2338</v>
      </c>
      <c r="AY885" s="36">
        <v>0</v>
      </c>
      <c r="AZ885" s="36">
        <v>591</v>
      </c>
      <c r="BA885" s="36">
        <v>147</v>
      </c>
      <c r="BB885" s="1"/>
      <c r="BC885" s="1"/>
      <c r="BD885" s="1"/>
      <c r="BE885" s="35">
        <f t="shared" ref="BE885:BK885" si="2387">(AW885/SUM($AW885:$BC885))*100</f>
        <v>8.9671500443918326</v>
      </c>
      <c r="BF885" s="35">
        <f t="shared" si="2387"/>
        <v>69.192068659366683</v>
      </c>
      <c r="BG885" s="35">
        <f t="shared" si="2387"/>
        <v>0</v>
      </c>
      <c r="BH885" s="35">
        <f t="shared" si="2387"/>
        <v>17.490381769754364</v>
      </c>
      <c r="BI885" s="35">
        <f t="shared" si="2387"/>
        <v>4.3503995264871262</v>
      </c>
      <c r="BJ885" s="35">
        <f t="shared" si="2387"/>
        <v>0</v>
      </c>
      <c r="BK885" s="35">
        <f t="shared" si="2387"/>
        <v>0</v>
      </c>
      <c r="BL885" s="1"/>
    </row>
    <row r="886" spans="1:64" ht="13">
      <c r="A886" s="28" t="s">
        <v>425</v>
      </c>
      <c r="B886" s="62" t="str">
        <f>INDEX([1]Sheet2!$B:$B,MATCH(C886,[1]Sheet2!$A:$A,0))</f>
        <v>E05001274</v>
      </c>
      <c r="C886" s="28" t="s">
        <v>1031</v>
      </c>
      <c r="D886" s="29"/>
      <c r="E886" s="55">
        <v>1</v>
      </c>
      <c r="F886" s="38"/>
      <c r="G886" s="31">
        <v>1</v>
      </c>
      <c r="H886" s="38"/>
      <c r="I886" s="32"/>
      <c r="J886" s="32"/>
      <c r="K886" s="32"/>
      <c r="L886" s="32"/>
      <c r="M886" s="10"/>
      <c r="N886" s="50"/>
      <c r="O886" s="50"/>
      <c r="P886" s="60"/>
      <c r="Q886" s="59">
        <v>1</v>
      </c>
      <c r="R886" s="50"/>
      <c r="S886" s="50"/>
      <c r="T886" s="50"/>
      <c r="U886" s="1"/>
      <c r="V886" s="28">
        <v>503</v>
      </c>
      <c r="W886" s="28">
        <v>733</v>
      </c>
      <c r="X886" s="33"/>
      <c r="Y886" s="33"/>
      <c r="Z886" s="33"/>
      <c r="AA886" s="28">
        <v>267</v>
      </c>
      <c r="AB886" s="33"/>
      <c r="AC886" s="1"/>
      <c r="AD886" s="35">
        <f t="shared" ref="AD886:AJ886" si="2388">(V886/SUM($V886:$AB886))*100</f>
        <v>33.4664005322688</v>
      </c>
      <c r="AE886" s="35">
        <f t="shared" si="2388"/>
        <v>48.769128409846971</v>
      </c>
      <c r="AF886" s="35">
        <f t="shared" si="2388"/>
        <v>0</v>
      </c>
      <c r="AG886" s="35">
        <f t="shared" si="2388"/>
        <v>0</v>
      </c>
      <c r="AH886" s="35">
        <f t="shared" si="2388"/>
        <v>0</v>
      </c>
      <c r="AI886" s="35">
        <f t="shared" si="2388"/>
        <v>17.764471057884233</v>
      </c>
      <c r="AJ886" s="35">
        <f t="shared" si="2388"/>
        <v>0</v>
      </c>
      <c r="AK886" s="1"/>
      <c r="AL886" s="35">
        <f t="shared" ref="AL886:AR886" si="2389">AD886-BE886</f>
        <v>21.873480178286499</v>
      </c>
      <c r="AM886" s="35">
        <f t="shared" si="2389"/>
        <v>8.9461195602894463</v>
      </c>
      <c r="AN886" s="35">
        <f t="shared" si="2389"/>
        <v>0</v>
      </c>
      <c r="AO886" s="35">
        <f t="shared" si="2389"/>
        <v>-48.584070796460175</v>
      </c>
      <c r="AP886" s="35">
        <f t="shared" si="2389"/>
        <v>0</v>
      </c>
      <c r="AQ886" s="35">
        <f t="shared" si="2389"/>
        <v>17.764471057884233</v>
      </c>
      <c r="AR886" s="35">
        <f t="shared" si="2389"/>
        <v>0</v>
      </c>
      <c r="AS886" s="1"/>
      <c r="AT886" s="1"/>
      <c r="AU886" s="1"/>
      <c r="AV886" s="1"/>
      <c r="AW886" s="36">
        <v>262</v>
      </c>
      <c r="AX886" s="36">
        <v>900</v>
      </c>
      <c r="AY886" s="36">
        <v>0</v>
      </c>
      <c r="AZ886" s="36">
        <v>1098</v>
      </c>
      <c r="BA886" s="36">
        <v>0</v>
      </c>
      <c r="BB886" s="1"/>
      <c r="BC886" s="1"/>
      <c r="BD886" s="1"/>
      <c r="BE886" s="35">
        <f t="shared" ref="BE886:BK886" si="2390">(AW886/SUM($AW886:$BC886))*100</f>
        <v>11.592920353982301</v>
      </c>
      <c r="BF886" s="35">
        <f t="shared" si="2390"/>
        <v>39.823008849557525</v>
      </c>
      <c r="BG886" s="35">
        <f t="shared" si="2390"/>
        <v>0</v>
      </c>
      <c r="BH886" s="35">
        <f t="shared" si="2390"/>
        <v>48.584070796460175</v>
      </c>
      <c r="BI886" s="35">
        <f t="shared" si="2390"/>
        <v>0</v>
      </c>
      <c r="BJ886" s="35">
        <f t="shared" si="2390"/>
        <v>0</v>
      </c>
      <c r="BK886" s="35">
        <f t="shared" si="2390"/>
        <v>0</v>
      </c>
      <c r="BL886" s="1"/>
    </row>
    <row r="887" spans="1:64" ht="13">
      <c r="A887" s="28" t="s">
        <v>425</v>
      </c>
      <c r="B887" s="62" t="str">
        <f>INDEX([1]Sheet2!$B:$B,MATCH(C887,[1]Sheet2!$A:$A,0))</f>
        <v>E05001275</v>
      </c>
      <c r="C887" s="28" t="s">
        <v>1032</v>
      </c>
      <c r="D887" s="29"/>
      <c r="E887" s="55">
        <v>1</v>
      </c>
      <c r="F887" s="38"/>
      <c r="G887" s="31">
        <v>1</v>
      </c>
      <c r="H887" s="38"/>
      <c r="I887" s="32"/>
      <c r="J887" s="32"/>
      <c r="K887" s="32"/>
      <c r="L887" s="32"/>
      <c r="M887" s="10"/>
      <c r="N887" s="50"/>
      <c r="O887" s="59">
        <v>1</v>
      </c>
      <c r="P887" s="60"/>
      <c r="Q887" s="50"/>
      <c r="R887" s="50"/>
      <c r="S887" s="50"/>
      <c r="T887" s="50"/>
      <c r="U887" s="1"/>
      <c r="V887" s="28">
        <v>663</v>
      </c>
      <c r="W887" s="28">
        <v>1193</v>
      </c>
      <c r="X887" s="33"/>
      <c r="Y887" s="33"/>
      <c r="Z887" s="28">
        <v>163</v>
      </c>
      <c r="AA887" s="33"/>
      <c r="AB887" s="33"/>
      <c r="AC887" s="1"/>
      <c r="AD887" s="35">
        <f t="shared" ref="AD887:AJ887" si="2391">(V887/SUM($V887:$AB887))*100</f>
        <v>32.838038632986624</v>
      </c>
      <c r="AE887" s="35">
        <f t="shared" si="2391"/>
        <v>59.088657751362064</v>
      </c>
      <c r="AF887" s="35">
        <f t="shared" si="2391"/>
        <v>0</v>
      </c>
      <c r="AG887" s="35">
        <f t="shared" si="2391"/>
        <v>0</v>
      </c>
      <c r="AH887" s="35">
        <f t="shared" si="2391"/>
        <v>8.0733036156513123</v>
      </c>
      <c r="AI887" s="35">
        <f t="shared" si="2391"/>
        <v>0</v>
      </c>
      <c r="AJ887" s="35">
        <f t="shared" si="2391"/>
        <v>0</v>
      </c>
      <c r="AK887" s="1"/>
      <c r="AL887" s="35">
        <f t="shared" ref="AL887:AR887" si="2392">AD887-BE887</f>
        <v>0.4373898089801358</v>
      </c>
      <c r="AM887" s="35">
        <f t="shared" si="2392"/>
        <v>-8.5106934246314552</v>
      </c>
      <c r="AN887" s="35">
        <f t="shared" si="2392"/>
        <v>0</v>
      </c>
      <c r="AO887" s="35">
        <f t="shared" si="2392"/>
        <v>0</v>
      </c>
      <c r="AP887" s="35">
        <f t="shared" si="2392"/>
        <v>8.0733036156513123</v>
      </c>
      <c r="AQ887" s="35">
        <f t="shared" si="2392"/>
        <v>0</v>
      </c>
      <c r="AR887" s="35">
        <f t="shared" si="2392"/>
        <v>0</v>
      </c>
      <c r="AS887" s="1"/>
      <c r="AT887" s="1"/>
      <c r="AU887" s="1"/>
      <c r="AV887" s="1"/>
      <c r="AW887" s="36">
        <v>799</v>
      </c>
      <c r="AX887" s="36">
        <v>1667</v>
      </c>
      <c r="AY887" s="36">
        <v>0</v>
      </c>
      <c r="AZ887" s="36">
        <v>0</v>
      </c>
      <c r="BA887" s="36">
        <v>0</v>
      </c>
      <c r="BB887" s="1"/>
      <c r="BC887" s="1"/>
      <c r="BD887" s="1"/>
      <c r="BE887" s="35">
        <f t="shared" ref="BE887:BK887" si="2393">(AW887/SUM($AW887:$BC887))*100</f>
        <v>32.400648824006488</v>
      </c>
      <c r="BF887" s="35">
        <f t="shared" si="2393"/>
        <v>67.599351175993519</v>
      </c>
      <c r="BG887" s="35">
        <f t="shared" si="2393"/>
        <v>0</v>
      </c>
      <c r="BH887" s="35">
        <f t="shared" si="2393"/>
        <v>0</v>
      </c>
      <c r="BI887" s="35">
        <f t="shared" si="2393"/>
        <v>0</v>
      </c>
      <c r="BJ887" s="35">
        <f t="shared" si="2393"/>
        <v>0</v>
      </c>
      <c r="BK887" s="35">
        <f t="shared" si="2393"/>
        <v>0</v>
      </c>
      <c r="BL887" s="1"/>
    </row>
    <row r="888" spans="1:64" ht="13">
      <c r="A888" s="28" t="s">
        <v>425</v>
      </c>
      <c r="B888" s="62" t="str">
        <f>INDEX([1]Sheet2!$B:$B,MATCH(C888,[1]Sheet2!$A:$A,0))</f>
        <v>E05001277</v>
      </c>
      <c r="C888" s="28" t="s">
        <v>1033</v>
      </c>
      <c r="D888" s="29"/>
      <c r="E888" s="55">
        <v>1</v>
      </c>
      <c r="F888" s="38"/>
      <c r="G888" s="31">
        <v>1</v>
      </c>
      <c r="H888" s="38"/>
      <c r="I888" s="32"/>
      <c r="J888" s="32"/>
      <c r="K888" s="32"/>
      <c r="L888" s="32"/>
      <c r="M888" s="10"/>
      <c r="N888" s="50"/>
      <c r="O888" s="59">
        <v>1</v>
      </c>
      <c r="P888" s="60"/>
      <c r="Q888" s="50"/>
      <c r="R888" s="50"/>
      <c r="S888" s="50"/>
      <c r="T888" s="50"/>
      <c r="U888" s="1"/>
      <c r="V888" s="28">
        <v>562</v>
      </c>
      <c r="W888" s="28">
        <v>2095</v>
      </c>
      <c r="X888" s="33"/>
      <c r="Y888" s="33"/>
      <c r="Z888" s="28">
        <v>271</v>
      </c>
      <c r="AA888" s="33"/>
      <c r="AB888" s="33"/>
      <c r="AC888" s="1"/>
      <c r="AD888" s="35">
        <f t="shared" ref="AD888:AJ888" si="2394">(V888/SUM($V888:$AB888))*100</f>
        <v>19.193989071038249</v>
      </c>
      <c r="AE888" s="35">
        <f t="shared" si="2394"/>
        <v>71.550546448087431</v>
      </c>
      <c r="AF888" s="35">
        <f t="shared" si="2394"/>
        <v>0</v>
      </c>
      <c r="AG888" s="35">
        <f t="shared" si="2394"/>
        <v>0</v>
      </c>
      <c r="AH888" s="35">
        <f t="shared" si="2394"/>
        <v>9.2554644808743181</v>
      </c>
      <c r="AI888" s="35">
        <f t="shared" si="2394"/>
        <v>0</v>
      </c>
      <c r="AJ888" s="35">
        <f t="shared" si="2394"/>
        <v>0</v>
      </c>
      <c r="AK888" s="1"/>
      <c r="AL888" s="35">
        <f t="shared" ref="AL888:AR888" si="2395">AD888-BE888</f>
        <v>4.4731768882971323</v>
      </c>
      <c r="AM888" s="35">
        <f t="shared" si="2395"/>
        <v>-1.8314332473440516</v>
      </c>
      <c r="AN888" s="35">
        <f t="shared" si="2395"/>
        <v>0</v>
      </c>
      <c r="AO888" s="35">
        <f t="shared" si="2395"/>
        <v>0</v>
      </c>
      <c r="AP888" s="35">
        <f t="shared" si="2395"/>
        <v>-2.6417436409530932</v>
      </c>
      <c r="AQ888" s="35">
        <f t="shared" si="2395"/>
        <v>0</v>
      </c>
      <c r="AR888" s="35">
        <f t="shared" si="2395"/>
        <v>0</v>
      </c>
      <c r="AS888" s="1"/>
      <c r="AT888" s="1"/>
      <c r="AU888" s="1"/>
      <c r="AV888" s="1"/>
      <c r="AW888" s="36">
        <v>464</v>
      </c>
      <c r="AX888" s="36">
        <v>2313</v>
      </c>
      <c r="AY888" s="36">
        <v>0</v>
      </c>
      <c r="AZ888" s="36">
        <v>0</v>
      </c>
      <c r="BA888" s="36">
        <v>375</v>
      </c>
      <c r="BB888" s="1"/>
      <c r="BC888" s="1"/>
      <c r="BD888" s="1"/>
      <c r="BE888" s="35">
        <f t="shared" ref="BE888:BK888" si="2396">(AW888/SUM($AW888:$BC888))*100</f>
        <v>14.720812182741117</v>
      </c>
      <c r="BF888" s="35">
        <f t="shared" si="2396"/>
        <v>73.381979695431482</v>
      </c>
      <c r="BG888" s="35">
        <f t="shared" si="2396"/>
        <v>0</v>
      </c>
      <c r="BH888" s="35">
        <f t="shared" si="2396"/>
        <v>0</v>
      </c>
      <c r="BI888" s="35">
        <f t="shared" si="2396"/>
        <v>11.897208121827411</v>
      </c>
      <c r="BJ888" s="35">
        <f t="shared" si="2396"/>
        <v>0</v>
      </c>
      <c r="BK888" s="35">
        <f t="shared" si="2396"/>
        <v>0</v>
      </c>
      <c r="BL888" s="1"/>
    </row>
    <row r="889" spans="1:64" ht="13">
      <c r="A889" s="28" t="s">
        <v>425</v>
      </c>
      <c r="B889" s="62" t="str">
        <f>INDEX([1]Sheet2!$B:$B,MATCH(C889,[1]Sheet2!$A:$A,0))</f>
        <v>E05001278</v>
      </c>
      <c r="C889" s="28" t="s">
        <v>1034</v>
      </c>
      <c r="D889" s="29"/>
      <c r="E889" s="55">
        <v>1</v>
      </c>
      <c r="F889" s="38"/>
      <c r="G889" s="31">
        <v>1</v>
      </c>
      <c r="H889" s="38"/>
      <c r="I889" s="32"/>
      <c r="J889" s="32"/>
      <c r="K889" s="32"/>
      <c r="L889" s="32"/>
      <c r="M889" s="10"/>
      <c r="N889" s="50"/>
      <c r="O889" s="59">
        <v>1</v>
      </c>
      <c r="P889" s="60"/>
      <c r="Q889" s="50"/>
      <c r="R889" s="50"/>
      <c r="S889" s="50"/>
      <c r="T889" s="50"/>
      <c r="U889" s="1"/>
      <c r="V889" s="28">
        <v>352</v>
      </c>
      <c r="W889" s="28">
        <v>2889</v>
      </c>
      <c r="X889" s="33"/>
      <c r="Y889" s="33"/>
      <c r="Z889" s="28">
        <v>241</v>
      </c>
      <c r="AA889" s="33"/>
      <c r="AB889" s="33"/>
      <c r="AC889" s="1"/>
      <c r="AD889" s="35">
        <f t="shared" ref="AD889:AJ889" si="2397">(V889/SUM($V889:$AB889))*100</f>
        <v>10.109132682366456</v>
      </c>
      <c r="AE889" s="35">
        <f t="shared" si="2397"/>
        <v>82.969557725445142</v>
      </c>
      <c r="AF889" s="35">
        <f t="shared" si="2397"/>
        <v>0</v>
      </c>
      <c r="AG889" s="35">
        <f t="shared" si="2397"/>
        <v>0</v>
      </c>
      <c r="AH889" s="35">
        <f t="shared" si="2397"/>
        <v>6.9213095921883978</v>
      </c>
      <c r="AI889" s="35">
        <f t="shared" si="2397"/>
        <v>0</v>
      </c>
      <c r="AJ889" s="35">
        <f t="shared" si="2397"/>
        <v>0</v>
      </c>
      <c r="AK889" s="1"/>
      <c r="AL889" s="35">
        <f t="shared" ref="AL889:AR889" si="2398">AD889-BE889</f>
        <v>3.0083748939858772</v>
      </c>
      <c r="AM889" s="35">
        <f t="shared" si="2398"/>
        <v>-1.257217464001954</v>
      </c>
      <c r="AN889" s="35">
        <f t="shared" si="2398"/>
        <v>0</v>
      </c>
      <c r="AO889" s="35">
        <f t="shared" si="2398"/>
        <v>0</v>
      </c>
      <c r="AP889" s="35">
        <f t="shared" si="2398"/>
        <v>-1.7511574299839294</v>
      </c>
      <c r="AQ889" s="35">
        <f t="shared" si="2398"/>
        <v>0</v>
      </c>
      <c r="AR889" s="35">
        <f t="shared" si="2398"/>
        <v>0</v>
      </c>
      <c r="AS889" s="1"/>
      <c r="AT889" s="1"/>
      <c r="AU889" s="1"/>
      <c r="AV889" s="1"/>
      <c r="AW889" s="36">
        <v>253</v>
      </c>
      <c r="AX889" s="36">
        <v>3001</v>
      </c>
      <c r="AY889" s="36">
        <v>0</v>
      </c>
      <c r="AZ889" s="36">
        <v>0</v>
      </c>
      <c r="BA889" s="36">
        <v>309</v>
      </c>
      <c r="BB889" s="1"/>
      <c r="BC889" s="1"/>
      <c r="BD889" s="1"/>
      <c r="BE889" s="35">
        <f t="shared" ref="BE889:BK889" si="2399">(AW889/SUM($AW889:$BC889))*100</f>
        <v>7.1007577883805784</v>
      </c>
      <c r="BF889" s="35">
        <f t="shared" si="2399"/>
        <v>84.226775189447096</v>
      </c>
      <c r="BG889" s="35">
        <f t="shared" si="2399"/>
        <v>0</v>
      </c>
      <c r="BH889" s="35">
        <f t="shared" si="2399"/>
        <v>0</v>
      </c>
      <c r="BI889" s="35">
        <f t="shared" si="2399"/>
        <v>8.6724670221723272</v>
      </c>
      <c r="BJ889" s="35">
        <f t="shared" si="2399"/>
        <v>0</v>
      </c>
      <c r="BK889" s="35">
        <f t="shared" si="2399"/>
        <v>0</v>
      </c>
      <c r="BL889" s="1"/>
    </row>
    <row r="890" spans="1:64" ht="13">
      <c r="A890" s="28" t="s">
        <v>425</v>
      </c>
      <c r="B890" s="62" t="str">
        <f>INDEX([1]Sheet2!$B:$B,MATCH(C890,[1]Sheet2!$A:$A,0))</f>
        <v>E05001276</v>
      </c>
      <c r="C890" s="28" t="s">
        <v>1035</v>
      </c>
      <c r="D890" s="29"/>
      <c r="E890" s="55">
        <v>2</v>
      </c>
      <c r="F890" s="38"/>
      <c r="G890" s="31">
        <v>2</v>
      </c>
      <c r="H890" s="38"/>
      <c r="I890" s="32"/>
      <c r="J890" s="32"/>
      <c r="K890" s="32"/>
      <c r="L890" s="32"/>
      <c r="M890" s="10"/>
      <c r="N890" s="50"/>
      <c r="O890" s="59">
        <v>2</v>
      </c>
      <c r="P890" s="60"/>
      <c r="Q890" s="50"/>
      <c r="R890" s="50"/>
      <c r="S890" s="50"/>
      <c r="T890" s="50"/>
      <c r="U890" s="1"/>
      <c r="V890" s="28">
        <v>550</v>
      </c>
      <c r="W890" s="28">
        <v>2580</v>
      </c>
      <c r="X890" s="33"/>
      <c r="Y890" s="33"/>
      <c r="Z890" s="28">
        <v>166</v>
      </c>
      <c r="AA890" s="33"/>
      <c r="AB890" s="33"/>
      <c r="AC890" s="1"/>
      <c r="AD890" s="35">
        <f t="shared" ref="AD890:AJ890" si="2400">(V890/SUM($V890:$AB890))*100</f>
        <v>16.686893203883496</v>
      </c>
      <c r="AE890" s="35">
        <f t="shared" si="2400"/>
        <v>78.27669902912622</v>
      </c>
      <c r="AF890" s="35">
        <f t="shared" si="2400"/>
        <v>0</v>
      </c>
      <c r="AG890" s="35">
        <f t="shared" si="2400"/>
        <v>0</v>
      </c>
      <c r="AH890" s="35">
        <f t="shared" si="2400"/>
        <v>5.0364077669902914</v>
      </c>
      <c r="AI890" s="35">
        <f t="shared" si="2400"/>
        <v>0</v>
      </c>
      <c r="AJ890" s="35">
        <f t="shared" si="2400"/>
        <v>0</v>
      </c>
      <c r="AK890" s="1"/>
      <c r="AL890" s="35">
        <f t="shared" ref="AL890:AR890" si="2401">AD890-BE890</f>
        <v>4.8094985678681699</v>
      </c>
      <c r="AM890" s="35">
        <f t="shared" si="2401"/>
        <v>-1.3073184859257765</v>
      </c>
      <c r="AN890" s="35">
        <f t="shared" si="2401"/>
        <v>0</v>
      </c>
      <c r="AO890" s="35">
        <f t="shared" si="2401"/>
        <v>0</v>
      </c>
      <c r="AP890" s="35">
        <f t="shared" si="2401"/>
        <v>-3.5021800819423854</v>
      </c>
      <c r="AQ890" s="35">
        <f t="shared" si="2401"/>
        <v>0</v>
      </c>
      <c r="AR890" s="35">
        <f t="shared" si="2401"/>
        <v>0</v>
      </c>
      <c r="AS890" s="1"/>
      <c r="AT890" s="1"/>
      <c r="AU890" s="1"/>
      <c r="AV890" s="1"/>
      <c r="AW890" s="36">
        <v>434</v>
      </c>
      <c r="AX890" s="36">
        <v>2908</v>
      </c>
      <c r="AY890" s="36">
        <v>0</v>
      </c>
      <c r="AZ890" s="36">
        <v>0</v>
      </c>
      <c r="BA890" s="36">
        <v>312</v>
      </c>
      <c r="BB890" s="1"/>
      <c r="BC890" s="1"/>
      <c r="BD890" s="1"/>
      <c r="BE890" s="35">
        <f t="shared" ref="BE890:BK890" si="2402">(AW890/SUM($AW890:$BC890))*100</f>
        <v>11.877394636015326</v>
      </c>
      <c r="BF890" s="35">
        <f t="shared" si="2402"/>
        <v>79.584017515051997</v>
      </c>
      <c r="BG890" s="35">
        <f t="shared" si="2402"/>
        <v>0</v>
      </c>
      <c r="BH890" s="35">
        <f t="shared" si="2402"/>
        <v>0</v>
      </c>
      <c r="BI890" s="35">
        <f t="shared" si="2402"/>
        <v>8.5385878489326767</v>
      </c>
      <c r="BJ890" s="35">
        <f t="shared" si="2402"/>
        <v>0</v>
      </c>
      <c r="BK890" s="35">
        <f t="shared" si="2402"/>
        <v>0</v>
      </c>
      <c r="BL890" s="1"/>
    </row>
    <row r="891" spans="1:64" ht="13">
      <c r="A891" s="28" t="s">
        <v>425</v>
      </c>
      <c r="B891" s="62" t="str">
        <f>INDEX([1]Sheet2!$B:$B,MATCH(C891,[1]Sheet2!$A:$A,0))</f>
        <v>E05001279</v>
      </c>
      <c r="C891" s="28" t="s">
        <v>1036</v>
      </c>
      <c r="D891" s="29"/>
      <c r="E891" s="55">
        <v>1</v>
      </c>
      <c r="F891" s="38"/>
      <c r="G891" s="31">
        <v>1</v>
      </c>
      <c r="H891" s="38"/>
      <c r="I891" s="32"/>
      <c r="J891" s="32"/>
      <c r="K891" s="32"/>
      <c r="L891" s="32"/>
      <c r="M891" s="10"/>
      <c r="N891" s="50"/>
      <c r="O891" s="59">
        <v>1</v>
      </c>
      <c r="P891" s="60"/>
      <c r="Q891" s="50"/>
      <c r="R891" s="50"/>
      <c r="S891" s="50"/>
      <c r="T891" s="50"/>
      <c r="U891" s="1"/>
      <c r="V891" s="28">
        <v>867</v>
      </c>
      <c r="W891" s="28">
        <v>1858</v>
      </c>
      <c r="X891" s="33"/>
      <c r="Y891" s="33"/>
      <c r="Z891" s="33"/>
      <c r="AA891" s="33"/>
      <c r="AB891" s="33"/>
      <c r="AC891" s="1"/>
      <c r="AD891" s="35">
        <f t="shared" ref="AD891:AJ891" si="2403">(V891/SUM($V891:$AB891))*100</f>
        <v>31.816513761467892</v>
      </c>
      <c r="AE891" s="35">
        <f t="shared" si="2403"/>
        <v>68.183486238532112</v>
      </c>
      <c r="AF891" s="35">
        <f t="shared" si="2403"/>
        <v>0</v>
      </c>
      <c r="AG891" s="35">
        <f t="shared" si="2403"/>
        <v>0</v>
      </c>
      <c r="AH891" s="35">
        <f t="shared" si="2403"/>
        <v>0</v>
      </c>
      <c r="AI891" s="35">
        <f t="shared" si="2403"/>
        <v>0</v>
      </c>
      <c r="AJ891" s="35">
        <f t="shared" si="2403"/>
        <v>0</v>
      </c>
      <c r="AK891" s="1"/>
      <c r="AL891" s="35">
        <f t="shared" ref="AL891:AR891" si="2404">AD891-BE891</f>
        <v>-1.5517601728437818</v>
      </c>
      <c r="AM891" s="35">
        <f t="shared" si="2404"/>
        <v>1.5517601728437711</v>
      </c>
      <c r="AN891" s="35">
        <f t="shared" si="2404"/>
        <v>0</v>
      </c>
      <c r="AO891" s="35">
        <f t="shared" si="2404"/>
        <v>0</v>
      </c>
      <c r="AP891" s="35">
        <f t="shared" si="2404"/>
        <v>0</v>
      </c>
      <c r="AQ891" s="35">
        <f t="shared" si="2404"/>
        <v>0</v>
      </c>
      <c r="AR891" s="35">
        <f t="shared" si="2404"/>
        <v>0</v>
      </c>
      <c r="AS891" s="1"/>
      <c r="AT891" s="1"/>
      <c r="AU891" s="1"/>
      <c r="AV891" s="1"/>
      <c r="AW891" s="36">
        <v>955</v>
      </c>
      <c r="AX891" s="36">
        <v>1907</v>
      </c>
      <c r="AY891" s="36">
        <v>0</v>
      </c>
      <c r="AZ891" s="36">
        <v>0</v>
      </c>
      <c r="BA891" s="36">
        <v>0</v>
      </c>
      <c r="BB891" s="1"/>
      <c r="BC891" s="1"/>
      <c r="BD891" s="1"/>
      <c r="BE891" s="35">
        <f t="shared" ref="BE891:BK891" si="2405">(AW891/SUM($AW891:$BC891))*100</f>
        <v>33.368273934311674</v>
      </c>
      <c r="BF891" s="35">
        <f t="shared" si="2405"/>
        <v>66.631726065688341</v>
      </c>
      <c r="BG891" s="35">
        <f t="shared" si="2405"/>
        <v>0</v>
      </c>
      <c r="BH891" s="35">
        <f t="shared" si="2405"/>
        <v>0</v>
      </c>
      <c r="BI891" s="35">
        <f t="shared" si="2405"/>
        <v>0</v>
      </c>
      <c r="BJ891" s="35">
        <f t="shared" si="2405"/>
        <v>0</v>
      </c>
      <c r="BK891" s="35">
        <f t="shared" si="2405"/>
        <v>0</v>
      </c>
      <c r="BL891" s="1"/>
    </row>
    <row r="892" spans="1:64" ht="13">
      <c r="A892" s="28" t="s">
        <v>425</v>
      </c>
      <c r="B892" s="62" t="str">
        <f>INDEX([1]Sheet2!$B:$B,MATCH(C892,[1]Sheet2!$A:$A,0))</f>
        <v>E05001280</v>
      </c>
      <c r="C892" s="28" t="s">
        <v>1037</v>
      </c>
      <c r="D892" s="29"/>
      <c r="E892" s="55">
        <v>1</v>
      </c>
      <c r="F892" s="38"/>
      <c r="G892" s="31">
        <v>1</v>
      </c>
      <c r="H892" s="38"/>
      <c r="I892" s="32"/>
      <c r="J892" s="32"/>
      <c r="K892" s="32"/>
      <c r="L892" s="32"/>
      <c r="M892" s="10"/>
      <c r="N892" s="50"/>
      <c r="O892" s="59">
        <v>1</v>
      </c>
      <c r="P892" s="60"/>
      <c r="Q892" s="50"/>
      <c r="R892" s="50"/>
      <c r="S892" s="50"/>
      <c r="T892" s="50"/>
      <c r="U892" s="1"/>
      <c r="V892" s="28">
        <v>637</v>
      </c>
      <c r="W892" s="28">
        <v>1137</v>
      </c>
      <c r="X892" s="33"/>
      <c r="Y892" s="33"/>
      <c r="Z892" s="28">
        <v>226</v>
      </c>
      <c r="AA892" s="33"/>
      <c r="AB892" s="33"/>
      <c r="AC892" s="1"/>
      <c r="AD892" s="35">
        <f t="shared" ref="AD892:AJ892" si="2406">(V892/SUM($V892:$AB892))*100</f>
        <v>31.85</v>
      </c>
      <c r="AE892" s="35">
        <f t="shared" si="2406"/>
        <v>56.85</v>
      </c>
      <c r="AF892" s="35">
        <f t="shared" si="2406"/>
        <v>0</v>
      </c>
      <c r="AG892" s="35">
        <f t="shared" si="2406"/>
        <v>0</v>
      </c>
      <c r="AH892" s="35">
        <f t="shared" si="2406"/>
        <v>11.3</v>
      </c>
      <c r="AI892" s="35">
        <f t="shared" si="2406"/>
        <v>0</v>
      </c>
      <c r="AJ892" s="35">
        <f t="shared" si="2406"/>
        <v>0</v>
      </c>
      <c r="AK892" s="1"/>
      <c r="AL892" s="35">
        <f t="shared" ref="AL892:AR892" si="2407">AD892-BE892</f>
        <v>21.382710280373832</v>
      </c>
      <c r="AM892" s="35">
        <f t="shared" si="2407"/>
        <v>16.289252336448605</v>
      </c>
      <c r="AN892" s="35">
        <f t="shared" si="2407"/>
        <v>0</v>
      </c>
      <c r="AO892" s="35">
        <f t="shared" si="2407"/>
        <v>-36.186915887850468</v>
      </c>
      <c r="AP892" s="35">
        <f t="shared" si="2407"/>
        <v>-1.4850467289719624</v>
      </c>
      <c r="AQ892" s="35">
        <f t="shared" si="2407"/>
        <v>0</v>
      </c>
      <c r="AR892" s="35">
        <f t="shared" si="2407"/>
        <v>0</v>
      </c>
      <c r="AS892" s="1"/>
      <c r="AT892" s="1"/>
      <c r="AU892" s="1"/>
      <c r="AV892" s="1"/>
      <c r="AW892" s="36">
        <v>280</v>
      </c>
      <c r="AX892" s="36">
        <v>1085</v>
      </c>
      <c r="AY892" s="36">
        <v>0</v>
      </c>
      <c r="AZ892" s="36">
        <v>968</v>
      </c>
      <c r="BA892" s="36">
        <v>342</v>
      </c>
      <c r="BB892" s="1"/>
      <c r="BC892" s="1"/>
      <c r="BD892" s="1"/>
      <c r="BE892" s="35">
        <f t="shared" ref="BE892:BK892" si="2408">(AW892/SUM($AW892:$BC892))*100</f>
        <v>10.467289719626169</v>
      </c>
      <c r="BF892" s="35">
        <f t="shared" si="2408"/>
        <v>40.560747663551396</v>
      </c>
      <c r="BG892" s="35">
        <f t="shared" si="2408"/>
        <v>0</v>
      </c>
      <c r="BH892" s="35">
        <f t="shared" si="2408"/>
        <v>36.186915887850468</v>
      </c>
      <c r="BI892" s="35">
        <f t="shared" si="2408"/>
        <v>12.785046728971963</v>
      </c>
      <c r="BJ892" s="35">
        <f t="shared" si="2408"/>
        <v>0</v>
      </c>
      <c r="BK892" s="35">
        <f t="shared" si="2408"/>
        <v>0</v>
      </c>
      <c r="BL892" s="1"/>
    </row>
    <row r="893" spans="1:64" ht="13">
      <c r="A893" s="28" t="s">
        <v>425</v>
      </c>
      <c r="B893" s="62" t="str">
        <f>INDEX([1]Sheet2!$B:$B,MATCH(C893,[1]Sheet2!$A:$A,0))</f>
        <v>E05001281</v>
      </c>
      <c r="C893" s="28" t="s">
        <v>1038</v>
      </c>
      <c r="D893" s="29"/>
      <c r="E893" s="55">
        <v>1</v>
      </c>
      <c r="F893" s="38"/>
      <c r="G893" s="31">
        <v>1</v>
      </c>
      <c r="H893" s="38"/>
      <c r="I893" s="32"/>
      <c r="J893" s="32"/>
      <c r="K893" s="32"/>
      <c r="L893" s="32"/>
      <c r="M893" s="10"/>
      <c r="N893" s="50"/>
      <c r="O893" s="59">
        <v>1</v>
      </c>
      <c r="P893" s="60"/>
      <c r="Q893" s="50"/>
      <c r="R893" s="50"/>
      <c r="S893" s="50"/>
      <c r="T893" s="50"/>
      <c r="U893" s="1"/>
      <c r="V893" s="28">
        <v>657</v>
      </c>
      <c r="W893" s="28">
        <v>1372</v>
      </c>
      <c r="X893" s="33"/>
      <c r="Y893" s="33"/>
      <c r="Z893" s="28">
        <v>120</v>
      </c>
      <c r="AA893" s="33"/>
      <c r="AB893" s="33"/>
      <c r="AC893" s="1"/>
      <c r="AD893" s="35">
        <f t="shared" ref="AD893:AJ893" si="2409">(V893/SUM($V893:$AB893))*100</f>
        <v>30.572359236854354</v>
      </c>
      <c r="AE893" s="35">
        <f t="shared" si="2409"/>
        <v>63.843648208469048</v>
      </c>
      <c r="AF893" s="35">
        <f t="shared" si="2409"/>
        <v>0</v>
      </c>
      <c r="AG893" s="35">
        <f t="shared" si="2409"/>
        <v>0</v>
      </c>
      <c r="AH893" s="35">
        <f t="shared" si="2409"/>
        <v>5.5839925546765938</v>
      </c>
      <c r="AI893" s="35">
        <f t="shared" si="2409"/>
        <v>0</v>
      </c>
      <c r="AJ893" s="35">
        <f t="shared" si="2409"/>
        <v>0</v>
      </c>
      <c r="AK893" s="1"/>
      <c r="AL893" s="35">
        <f t="shared" ref="AL893:AR893" si="2410">AD893-BE893</f>
        <v>16.832727069526548</v>
      </c>
      <c r="AM893" s="35">
        <f t="shared" si="2410"/>
        <v>9.3178638593886305</v>
      </c>
      <c r="AN893" s="35">
        <f t="shared" si="2410"/>
        <v>0</v>
      </c>
      <c r="AO893" s="35">
        <f t="shared" si="2410"/>
        <v>-31.734583483591777</v>
      </c>
      <c r="AP893" s="35">
        <f t="shared" si="2410"/>
        <v>5.5839925546765938</v>
      </c>
      <c r="AQ893" s="35">
        <f t="shared" si="2410"/>
        <v>0</v>
      </c>
      <c r="AR893" s="35">
        <f t="shared" si="2410"/>
        <v>0</v>
      </c>
      <c r="AS893" s="1"/>
      <c r="AT893" s="1"/>
      <c r="AU893" s="1"/>
      <c r="AV893" s="1"/>
      <c r="AW893" s="36">
        <v>381</v>
      </c>
      <c r="AX893" s="36">
        <v>1512</v>
      </c>
      <c r="AY893" s="36">
        <v>0</v>
      </c>
      <c r="AZ893" s="36">
        <v>880</v>
      </c>
      <c r="BA893" s="36">
        <v>0</v>
      </c>
      <c r="BB893" s="1"/>
      <c r="BC893" s="1"/>
      <c r="BD893" s="1"/>
      <c r="BE893" s="35">
        <f t="shared" ref="BE893:BK893" si="2411">(AW893/SUM($AW893:$BC893))*100</f>
        <v>13.739632167327803</v>
      </c>
      <c r="BF893" s="35">
        <f t="shared" si="2411"/>
        <v>54.525784349080418</v>
      </c>
      <c r="BG893" s="35">
        <f t="shared" si="2411"/>
        <v>0</v>
      </c>
      <c r="BH893" s="35">
        <f t="shared" si="2411"/>
        <v>31.734583483591777</v>
      </c>
      <c r="BI893" s="35">
        <f t="shared" si="2411"/>
        <v>0</v>
      </c>
      <c r="BJ893" s="35">
        <f t="shared" si="2411"/>
        <v>0</v>
      </c>
      <c r="BK893" s="35">
        <f t="shared" si="2411"/>
        <v>0</v>
      </c>
      <c r="BL893" s="1"/>
    </row>
    <row r="894" spans="1:64" ht="13">
      <c r="A894" s="28" t="s">
        <v>425</v>
      </c>
      <c r="B894" s="62" t="str">
        <f>INDEX([1]Sheet2!$B:$B,MATCH(C894,[1]Sheet2!$A:$A,0))</f>
        <v>E05001282</v>
      </c>
      <c r="C894" s="28" t="s">
        <v>1039</v>
      </c>
      <c r="D894" s="29"/>
      <c r="E894" s="55">
        <v>1</v>
      </c>
      <c r="F894" s="38"/>
      <c r="G894" s="31">
        <v>1</v>
      </c>
      <c r="H894" s="38"/>
      <c r="I894" s="32"/>
      <c r="J894" s="32"/>
      <c r="K894" s="32"/>
      <c r="L894" s="32"/>
      <c r="M894" s="10"/>
      <c r="N894" s="50"/>
      <c r="O894" s="59">
        <v>1</v>
      </c>
      <c r="P894" s="60"/>
      <c r="Q894" s="50"/>
      <c r="R894" s="50"/>
      <c r="S894" s="50"/>
      <c r="T894" s="50"/>
      <c r="U894" s="1"/>
      <c r="V894" s="28">
        <v>807</v>
      </c>
      <c r="W894" s="28">
        <v>1566</v>
      </c>
      <c r="X894" s="33"/>
      <c r="Y894" s="33"/>
      <c r="Z894" s="33"/>
      <c r="AA894" s="33"/>
      <c r="AB894" s="33"/>
      <c r="AC894" s="1"/>
      <c r="AD894" s="35">
        <f t="shared" ref="AD894:AJ894" si="2412">(V894/SUM($V894:$AB894))*100</f>
        <v>34.007585335018966</v>
      </c>
      <c r="AE894" s="35">
        <f t="shared" si="2412"/>
        <v>65.992414664981041</v>
      </c>
      <c r="AF894" s="35">
        <f t="shared" si="2412"/>
        <v>0</v>
      </c>
      <c r="AG894" s="35">
        <f t="shared" si="2412"/>
        <v>0</v>
      </c>
      <c r="AH894" s="35">
        <f t="shared" si="2412"/>
        <v>0</v>
      </c>
      <c r="AI894" s="35">
        <f t="shared" si="2412"/>
        <v>0</v>
      </c>
      <c r="AJ894" s="35">
        <f t="shared" si="2412"/>
        <v>0</v>
      </c>
      <c r="AK894" s="1"/>
      <c r="AL894" s="35">
        <f t="shared" ref="AL894:AR894" si="2413">AD894-BE894</f>
        <v>19.191485404415218</v>
      </c>
      <c r="AM894" s="35">
        <f t="shared" si="2413"/>
        <v>18.664170390171883</v>
      </c>
      <c r="AN894" s="35">
        <f t="shared" si="2413"/>
        <v>0</v>
      </c>
      <c r="AO894" s="35">
        <f t="shared" si="2413"/>
        <v>-37.855655794587086</v>
      </c>
      <c r="AP894" s="35">
        <f t="shared" si="2413"/>
        <v>0</v>
      </c>
      <c r="AQ894" s="35">
        <f t="shared" si="2413"/>
        <v>0</v>
      </c>
      <c r="AR894" s="35">
        <f t="shared" si="2413"/>
        <v>0</v>
      </c>
      <c r="AS894" s="1"/>
      <c r="AT894" s="1"/>
      <c r="AU894" s="1"/>
      <c r="AV894" s="1"/>
      <c r="AW894" s="36">
        <v>427</v>
      </c>
      <c r="AX894" s="36">
        <v>1364</v>
      </c>
      <c r="AY894" s="36">
        <v>0</v>
      </c>
      <c r="AZ894" s="36">
        <v>1091</v>
      </c>
      <c r="BA894" s="36">
        <v>0</v>
      </c>
      <c r="BB894" s="1"/>
      <c r="BC894" s="1"/>
      <c r="BD894" s="1"/>
      <c r="BE894" s="35">
        <f t="shared" ref="BE894:BK894" si="2414">(AW894/SUM($AW894:$BC894))*100</f>
        <v>14.816099930603746</v>
      </c>
      <c r="BF894" s="35">
        <f t="shared" si="2414"/>
        <v>47.328244274809158</v>
      </c>
      <c r="BG894" s="35">
        <f t="shared" si="2414"/>
        <v>0</v>
      </c>
      <c r="BH894" s="35">
        <f t="shared" si="2414"/>
        <v>37.855655794587086</v>
      </c>
      <c r="BI894" s="35">
        <f t="shared" si="2414"/>
        <v>0</v>
      </c>
      <c r="BJ894" s="35">
        <f t="shared" si="2414"/>
        <v>0</v>
      </c>
      <c r="BK894" s="35">
        <f t="shared" si="2414"/>
        <v>0</v>
      </c>
      <c r="BL894" s="1"/>
    </row>
    <row r="895" spans="1:64" ht="13">
      <c r="A895" s="28" t="s">
        <v>425</v>
      </c>
      <c r="B895" s="62" t="str">
        <f>INDEX([1]Sheet2!$B:$B,MATCH(C895,[1]Sheet2!$A:$A,0))</f>
        <v>E05001283</v>
      </c>
      <c r="C895" s="28" t="s">
        <v>1040</v>
      </c>
      <c r="D895" s="29"/>
      <c r="E895" s="55">
        <v>1</v>
      </c>
      <c r="F895" s="38"/>
      <c r="G895" s="31">
        <v>1</v>
      </c>
      <c r="H895" s="38"/>
      <c r="I895" s="32"/>
      <c r="J895" s="32"/>
      <c r="K895" s="32"/>
      <c r="L895" s="32"/>
      <c r="M895" s="10"/>
      <c r="N895" s="50"/>
      <c r="O895" s="59">
        <v>1</v>
      </c>
      <c r="P895" s="60"/>
      <c r="Q895" s="50"/>
      <c r="R895" s="50"/>
      <c r="S895" s="50"/>
      <c r="T895" s="50"/>
      <c r="U895" s="1"/>
      <c r="V895" s="28">
        <v>626</v>
      </c>
      <c r="W895" s="28">
        <v>2124</v>
      </c>
      <c r="X895" s="33"/>
      <c r="Y895" s="33"/>
      <c r="Z895" s="28">
        <v>176</v>
      </c>
      <c r="AA895" s="33"/>
      <c r="AB895" s="33"/>
      <c r="AC895" s="1"/>
      <c r="AD895" s="35">
        <f t="shared" ref="AD895:AJ895" si="2415">(V895/SUM($V895:$AB895))*100</f>
        <v>21.394395078605605</v>
      </c>
      <c r="AE895" s="35">
        <f t="shared" si="2415"/>
        <v>72.590567327409431</v>
      </c>
      <c r="AF895" s="35">
        <f t="shared" si="2415"/>
        <v>0</v>
      </c>
      <c r="AG895" s="35">
        <f t="shared" si="2415"/>
        <v>0</v>
      </c>
      <c r="AH895" s="35">
        <f t="shared" si="2415"/>
        <v>6.0150375939849621</v>
      </c>
      <c r="AI895" s="35">
        <f t="shared" si="2415"/>
        <v>0</v>
      </c>
      <c r="AJ895" s="35">
        <f t="shared" si="2415"/>
        <v>0</v>
      </c>
      <c r="AK895" s="1"/>
      <c r="AL895" s="35">
        <f t="shared" ref="AL895:AR895" si="2416">AD895-BE895</f>
        <v>21.394395078605605</v>
      </c>
      <c r="AM895" s="35">
        <f t="shared" si="2416"/>
        <v>-1.1005321490303572</v>
      </c>
      <c r="AN895" s="35">
        <f t="shared" si="2416"/>
        <v>0</v>
      </c>
      <c r="AO895" s="35">
        <f t="shared" si="2416"/>
        <v>-26.308900523560208</v>
      </c>
      <c r="AP895" s="35">
        <f t="shared" si="2416"/>
        <v>6.0150375939849621</v>
      </c>
      <c r="AQ895" s="35">
        <f t="shared" si="2416"/>
        <v>0</v>
      </c>
      <c r="AR895" s="35">
        <f t="shared" si="2416"/>
        <v>0</v>
      </c>
      <c r="AS895" s="1"/>
      <c r="AT895" s="1"/>
      <c r="AU895" s="1"/>
      <c r="AV895" s="1"/>
      <c r="AW895" s="36">
        <v>0</v>
      </c>
      <c r="AX895" s="36">
        <v>2252</v>
      </c>
      <c r="AY895" s="36">
        <v>0</v>
      </c>
      <c r="AZ895" s="36">
        <v>804</v>
      </c>
      <c r="BA895" s="36">
        <v>0</v>
      </c>
      <c r="BB895" s="1"/>
      <c r="BC895" s="1"/>
      <c r="BD895" s="1"/>
      <c r="BE895" s="35">
        <f t="shared" ref="BE895:BK895" si="2417">(AW895/SUM($AW895:$BC895))*100</f>
        <v>0</v>
      </c>
      <c r="BF895" s="35">
        <f t="shared" si="2417"/>
        <v>73.691099476439788</v>
      </c>
      <c r="BG895" s="35">
        <f t="shared" si="2417"/>
        <v>0</v>
      </c>
      <c r="BH895" s="35">
        <f t="shared" si="2417"/>
        <v>26.308900523560208</v>
      </c>
      <c r="BI895" s="35">
        <f t="shared" si="2417"/>
        <v>0</v>
      </c>
      <c r="BJ895" s="35">
        <f t="shared" si="2417"/>
        <v>0</v>
      </c>
      <c r="BK895" s="35">
        <f t="shared" si="2417"/>
        <v>0</v>
      </c>
      <c r="BL895" s="1"/>
    </row>
    <row r="896" spans="1:64" ht="13">
      <c r="A896" s="28" t="s">
        <v>427</v>
      </c>
      <c r="B896" s="62" t="str">
        <f>INDEX([1]Sheet2!$B:$B,MATCH(C896,[1]Sheet2!$A:$A,0))</f>
        <v>E05010857</v>
      </c>
      <c r="C896" s="28" t="s">
        <v>1041</v>
      </c>
      <c r="D896" s="29"/>
      <c r="E896" s="55">
        <v>1</v>
      </c>
      <c r="F896" s="32"/>
      <c r="G896" s="32"/>
      <c r="H896" s="31">
        <v>1</v>
      </c>
      <c r="I896" s="32"/>
      <c r="J896" s="32"/>
      <c r="K896" s="32"/>
      <c r="L896" s="32"/>
      <c r="M896" s="10"/>
      <c r="N896" s="32"/>
      <c r="O896" s="32"/>
      <c r="P896" s="31">
        <v>1</v>
      </c>
      <c r="Q896" s="32"/>
      <c r="R896" s="32"/>
      <c r="S896" s="32"/>
      <c r="T896" s="32"/>
      <c r="U896" s="1"/>
      <c r="V896" s="28">
        <v>674</v>
      </c>
      <c r="W896" s="28">
        <v>1622</v>
      </c>
      <c r="X896" s="28">
        <v>2193</v>
      </c>
      <c r="Y896" s="34"/>
      <c r="Z896" s="28">
        <v>476</v>
      </c>
      <c r="AA896" s="34"/>
      <c r="AB896" s="34">
        <v>0</v>
      </c>
      <c r="AC896" s="1"/>
      <c r="AD896" s="35">
        <f t="shared" ref="AD896:AJ896" si="2418">(V896/SUM($V896:$AB896))*100</f>
        <v>13.575025176233634</v>
      </c>
      <c r="AE896" s="35">
        <f t="shared" si="2418"/>
        <v>32.668680765357507</v>
      </c>
      <c r="AF896" s="35">
        <f t="shared" si="2418"/>
        <v>44.169184290030209</v>
      </c>
      <c r="AG896" s="35">
        <f t="shared" si="2418"/>
        <v>0</v>
      </c>
      <c r="AH896" s="35">
        <f t="shared" si="2418"/>
        <v>9.5871097683786495</v>
      </c>
      <c r="AI896" s="35">
        <f t="shared" si="2418"/>
        <v>0</v>
      </c>
      <c r="AJ896" s="35">
        <f t="shared" si="2418"/>
        <v>0</v>
      </c>
      <c r="AK896" s="1"/>
      <c r="AL896" s="35">
        <f t="shared" ref="AL896:AR896" si="2419">AD896-BE896</f>
        <v>7.5778145765125746</v>
      </c>
      <c r="AM896" s="35">
        <f t="shared" si="2419"/>
        <v>0.97412009590144066</v>
      </c>
      <c r="AN896" s="35">
        <f t="shared" si="2419"/>
        <v>2.8686264099744179</v>
      </c>
      <c r="AO896" s="35">
        <f t="shared" si="2419"/>
        <v>-11.994421199442119</v>
      </c>
      <c r="AP896" s="35">
        <f t="shared" si="2419"/>
        <v>2.7356453332322053</v>
      </c>
      <c r="AQ896" s="35">
        <f t="shared" si="2419"/>
        <v>0</v>
      </c>
      <c r="AR896" s="35">
        <f t="shared" si="2419"/>
        <v>-2.1617852161785218</v>
      </c>
      <c r="AS896" s="1"/>
      <c r="AT896" s="1"/>
      <c r="AU896" s="1"/>
      <c r="AV896" s="1"/>
      <c r="AW896" s="36">
        <v>344</v>
      </c>
      <c r="AX896" s="36">
        <v>1818</v>
      </c>
      <c r="AY896" s="36">
        <v>2369</v>
      </c>
      <c r="AZ896" s="36">
        <v>688</v>
      </c>
      <c r="BA896" s="36">
        <v>393</v>
      </c>
      <c r="BB896" s="1"/>
      <c r="BC896" s="36">
        <v>124</v>
      </c>
      <c r="BD896" s="1"/>
      <c r="BE896" s="35">
        <f t="shared" ref="BE896:BK896" si="2420">(AW896/SUM($AW896:$BC896))*100</f>
        <v>5.9972105997210594</v>
      </c>
      <c r="BF896" s="35">
        <f t="shared" si="2420"/>
        <v>31.694560669456067</v>
      </c>
      <c r="BG896" s="35">
        <f t="shared" si="2420"/>
        <v>41.300557880055791</v>
      </c>
      <c r="BH896" s="35">
        <f t="shared" si="2420"/>
        <v>11.994421199442119</v>
      </c>
      <c r="BI896" s="35">
        <f t="shared" si="2420"/>
        <v>6.8514644351464442</v>
      </c>
      <c r="BJ896" s="35">
        <f t="shared" si="2420"/>
        <v>0</v>
      </c>
      <c r="BK896" s="35">
        <f t="shared" si="2420"/>
        <v>2.1617852161785218</v>
      </c>
      <c r="BL896" s="1"/>
    </row>
    <row r="897" spans="1:64" ht="13">
      <c r="A897" s="28" t="s">
        <v>427</v>
      </c>
      <c r="B897" s="62" t="str">
        <f>INDEX([1]Sheet2!$B:$B,MATCH(C897,[1]Sheet2!$A:$A,0))</f>
        <v>E05010858</v>
      </c>
      <c r="C897" s="28" t="s">
        <v>1042</v>
      </c>
      <c r="D897" s="29"/>
      <c r="E897" s="55">
        <v>1</v>
      </c>
      <c r="F897" s="32"/>
      <c r="G897" s="31">
        <v>1</v>
      </c>
      <c r="H897" s="32"/>
      <c r="I897" s="32"/>
      <c r="J897" s="32"/>
      <c r="K897" s="32"/>
      <c r="L897" s="32"/>
      <c r="M897" s="10"/>
      <c r="N897" s="32"/>
      <c r="O897" s="31">
        <v>1</v>
      </c>
      <c r="P897" s="32"/>
      <c r="Q897" s="32"/>
      <c r="R897" s="32"/>
      <c r="S897" s="32"/>
      <c r="T897" s="32"/>
      <c r="U897" s="1"/>
      <c r="V897" s="28">
        <v>763</v>
      </c>
      <c r="W897" s="28">
        <v>1544</v>
      </c>
      <c r="X897" s="28">
        <v>773</v>
      </c>
      <c r="Y897" s="28">
        <v>213</v>
      </c>
      <c r="Z897" s="28">
        <v>202</v>
      </c>
      <c r="AA897" s="34"/>
      <c r="AB897" s="34">
        <v>0</v>
      </c>
      <c r="AC897" s="1"/>
      <c r="AD897" s="35">
        <f t="shared" ref="AD897:AJ897" si="2421">(V897/SUM($V897:$AB897))*100</f>
        <v>21.831187410586551</v>
      </c>
      <c r="AE897" s="35">
        <f t="shared" si="2421"/>
        <v>44.177396280400572</v>
      </c>
      <c r="AF897" s="35">
        <f t="shared" si="2421"/>
        <v>22.117310443490702</v>
      </c>
      <c r="AG897" s="35">
        <f t="shared" si="2421"/>
        <v>6.0944206008583688</v>
      </c>
      <c r="AH897" s="35">
        <f t="shared" si="2421"/>
        <v>5.7796852646638053</v>
      </c>
      <c r="AI897" s="35">
        <f t="shared" si="2421"/>
        <v>0</v>
      </c>
      <c r="AJ897" s="35">
        <f t="shared" si="2421"/>
        <v>0</v>
      </c>
      <c r="AK897" s="1"/>
      <c r="AL897" s="35">
        <f t="shared" ref="AL897:AR897" si="2422">AD897-BE897</f>
        <v>4.6637106098795229</v>
      </c>
      <c r="AM897" s="35">
        <f t="shared" si="2422"/>
        <v>0.82786026626005338</v>
      </c>
      <c r="AN897" s="35">
        <f t="shared" si="2422"/>
        <v>16.527385565010807</v>
      </c>
      <c r="AO897" s="35">
        <f t="shared" si="2422"/>
        <v>-19.402707105725817</v>
      </c>
      <c r="AP897" s="35">
        <f t="shared" si="2422"/>
        <v>0.49908429250295683</v>
      </c>
      <c r="AQ897" s="35">
        <f t="shared" si="2422"/>
        <v>0</v>
      </c>
      <c r="AR897" s="35">
        <f t="shared" si="2422"/>
        <v>-3.1153336279275297</v>
      </c>
      <c r="AS897" s="1"/>
      <c r="AT897" s="1"/>
      <c r="AU897" s="1"/>
      <c r="AV897" s="1"/>
      <c r="AW897" s="36">
        <v>777</v>
      </c>
      <c r="AX897" s="36">
        <v>1962</v>
      </c>
      <c r="AY897" s="36">
        <v>253</v>
      </c>
      <c r="AZ897" s="36">
        <v>1154</v>
      </c>
      <c r="BA897" s="36">
        <v>239</v>
      </c>
      <c r="BB897" s="1"/>
      <c r="BC897" s="36">
        <v>141</v>
      </c>
      <c r="BD897" s="1"/>
      <c r="BE897" s="35">
        <f t="shared" ref="BE897:BK897" si="2423">(AW897/SUM($AW897:$BC897))*100</f>
        <v>17.167476800707028</v>
      </c>
      <c r="BF897" s="35">
        <f t="shared" si="2423"/>
        <v>43.349536014140519</v>
      </c>
      <c r="BG897" s="35">
        <f t="shared" si="2423"/>
        <v>5.5899248784798941</v>
      </c>
      <c r="BH897" s="35">
        <f t="shared" si="2423"/>
        <v>25.497127706584184</v>
      </c>
      <c r="BI897" s="35">
        <f t="shared" si="2423"/>
        <v>5.2806009721608484</v>
      </c>
      <c r="BJ897" s="35">
        <f t="shared" si="2423"/>
        <v>0</v>
      </c>
      <c r="BK897" s="35">
        <f t="shared" si="2423"/>
        <v>3.1153336279275297</v>
      </c>
      <c r="BL897" s="1"/>
    </row>
    <row r="898" spans="1:64" ht="13">
      <c r="A898" s="28" t="s">
        <v>427</v>
      </c>
      <c r="B898" s="62" t="str">
        <f>INDEX([1]Sheet2!$B:$B,MATCH(C898,[1]Sheet2!$A:$A,0))</f>
        <v>E05010859</v>
      </c>
      <c r="C898" s="28" t="s">
        <v>1043</v>
      </c>
      <c r="D898" s="29"/>
      <c r="E898" s="55">
        <v>1</v>
      </c>
      <c r="F898" s="32"/>
      <c r="G898" s="31">
        <v>1</v>
      </c>
      <c r="H898" s="32"/>
      <c r="I898" s="32"/>
      <c r="J898" s="32"/>
      <c r="K898" s="32"/>
      <c r="L898" s="32"/>
      <c r="M898" s="10"/>
      <c r="N898" s="32"/>
      <c r="O898" s="31">
        <v>1</v>
      </c>
      <c r="P898" s="32"/>
      <c r="Q898" s="32"/>
      <c r="R898" s="32"/>
      <c r="S898" s="32"/>
      <c r="T898" s="32"/>
      <c r="U898" s="1"/>
      <c r="V898" s="28">
        <v>638</v>
      </c>
      <c r="W898" s="28">
        <v>1835</v>
      </c>
      <c r="X898" s="28">
        <v>225</v>
      </c>
      <c r="Y898" s="34"/>
      <c r="Z898" s="28">
        <v>393</v>
      </c>
      <c r="AA898" s="28">
        <v>233</v>
      </c>
      <c r="AB898" s="34">
        <v>0</v>
      </c>
      <c r="AC898" s="1"/>
      <c r="AD898" s="35">
        <f t="shared" ref="AD898:AJ898" si="2424">(V898/SUM($V898:$AB898))*100</f>
        <v>19.193742478941033</v>
      </c>
      <c r="AE898" s="35">
        <f t="shared" si="2424"/>
        <v>55.20457280385078</v>
      </c>
      <c r="AF898" s="35">
        <f t="shared" si="2424"/>
        <v>6.768953068592058</v>
      </c>
      <c r="AG898" s="35">
        <f t="shared" si="2424"/>
        <v>0</v>
      </c>
      <c r="AH898" s="35">
        <f t="shared" si="2424"/>
        <v>11.823104693140793</v>
      </c>
      <c r="AI898" s="35">
        <f t="shared" si="2424"/>
        <v>7.0096269554753317</v>
      </c>
      <c r="AJ898" s="35">
        <f t="shared" si="2424"/>
        <v>0</v>
      </c>
      <c r="AK898" s="1"/>
      <c r="AL898" s="35">
        <f t="shared" ref="AL898:AR898" si="2425">AD898-BE898</f>
        <v>9.4627894993081441</v>
      </c>
      <c r="AM898" s="35">
        <f t="shared" si="2425"/>
        <v>7.12813327656891</v>
      </c>
      <c r="AN898" s="35">
        <f t="shared" si="2425"/>
        <v>-1.4030358677921502</v>
      </c>
      <c r="AO898" s="35">
        <f t="shared" si="2425"/>
        <v>-24.138798089011818</v>
      </c>
      <c r="AP898" s="35">
        <f t="shared" si="2425"/>
        <v>4.0282844768973947</v>
      </c>
      <c r="AQ898" s="35">
        <f t="shared" si="2425"/>
        <v>7.0096269554753317</v>
      </c>
      <c r="AR898" s="35">
        <f t="shared" si="2425"/>
        <v>-2.0870002514458132</v>
      </c>
      <c r="AS898" s="1"/>
      <c r="AT898" s="1"/>
      <c r="AU898" s="1"/>
      <c r="AV898" s="1"/>
      <c r="AW898" s="36">
        <v>387</v>
      </c>
      <c r="AX898" s="36">
        <v>1912</v>
      </c>
      <c r="AY898" s="36">
        <v>325</v>
      </c>
      <c r="AZ898" s="36">
        <v>960</v>
      </c>
      <c r="BA898" s="36">
        <v>310</v>
      </c>
      <c r="BB898" s="1"/>
      <c r="BC898" s="36">
        <v>83</v>
      </c>
      <c r="BD898" s="1"/>
      <c r="BE898" s="35">
        <f t="shared" ref="BE898:BK898" si="2426">(AW898/SUM($AW898:$BC898))*100</f>
        <v>9.7309529796328889</v>
      </c>
      <c r="BF898" s="35">
        <f t="shared" si="2426"/>
        <v>48.07643952728187</v>
      </c>
      <c r="BG898" s="35">
        <f t="shared" si="2426"/>
        <v>8.1719889363842082</v>
      </c>
      <c r="BH898" s="35">
        <f t="shared" si="2426"/>
        <v>24.138798089011818</v>
      </c>
      <c r="BI898" s="35">
        <f t="shared" si="2426"/>
        <v>7.7948202162433988</v>
      </c>
      <c r="BJ898" s="35">
        <f t="shared" si="2426"/>
        <v>0</v>
      </c>
      <c r="BK898" s="35">
        <f t="shared" si="2426"/>
        <v>2.0870002514458132</v>
      </c>
      <c r="BL898" s="1"/>
    </row>
    <row r="899" spans="1:64" ht="13">
      <c r="A899" s="28" t="s">
        <v>427</v>
      </c>
      <c r="B899" s="62" t="str">
        <f>INDEX([1]Sheet2!$B:$B,MATCH(C899,[1]Sheet2!$A:$A,0))</f>
        <v>E05010860</v>
      </c>
      <c r="C899" s="28" t="s">
        <v>1044</v>
      </c>
      <c r="D899" s="29"/>
      <c r="E899" s="55">
        <v>1</v>
      </c>
      <c r="F899" s="32"/>
      <c r="G899" s="32"/>
      <c r="H899" s="32"/>
      <c r="I899" s="32"/>
      <c r="J899" s="31">
        <v>1</v>
      </c>
      <c r="K899" s="32"/>
      <c r="L899" s="32"/>
      <c r="M899" s="10"/>
      <c r="N899" s="32"/>
      <c r="O899" s="31">
        <v>1</v>
      </c>
      <c r="P899" s="32"/>
      <c r="Q899" s="32"/>
      <c r="R899" s="32"/>
      <c r="S899" s="32"/>
      <c r="T899" s="32"/>
      <c r="U899" s="1"/>
      <c r="V899" s="28">
        <v>369</v>
      </c>
      <c r="W899" s="28">
        <v>1926</v>
      </c>
      <c r="X899" s="28">
        <v>483</v>
      </c>
      <c r="Y899" s="34"/>
      <c r="Z899" s="28">
        <v>2703</v>
      </c>
      <c r="AA899" s="34"/>
      <c r="AB899" s="34">
        <v>0</v>
      </c>
      <c r="AC899" s="1"/>
      <c r="AD899" s="35">
        <f t="shared" ref="AD899:AJ899" si="2427">(V899/SUM($V899:$AB899))*100</f>
        <v>6.7323481116584567</v>
      </c>
      <c r="AE899" s="35">
        <f t="shared" si="2427"/>
        <v>35.139573070607554</v>
      </c>
      <c r="AF899" s="35">
        <f t="shared" si="2427"/>
        <v>8.8122605363984672</v>
      </c>
      <c r="AG899" s="35">
        <f t="shared" si="2427"/>
        <v>0</v>
      </c>
      <c r="AH899" s="35">
        <f t="shared" si="2427"/>
        <v>49.315818281335524</v>
      </c>
      <c r="AI899" s="35">
        <f t="shared" si="2427"/>
        <v>0</v>
      </c>
      <c r="AJ899" s="35">
        <f t="shared" si="2427"/>
        <v>0</v>
      </c>
      <c r="AK899" s="1"/>
      <c r="AL899" s="35">
        <f t="shared" ref="AL899:AR899" si="2428">AD899-BE899</f>
        <v>-0.22893464156798071</v>
      </c>
      <c r="AM899" s="35">
        <f t="shared" si="2428"/>
        <v>-3.1083737420635416</v>
      </c>
      <c r="AN899" s="35">
        <f t="shared" si="2428"/>
        <v>-2.6660343404102935</v>
      </c>
      <c r="AO899" s="35">
        <f t="shared" si="2428"/>
        <v>-4.1650371529135706</v>
      </c>
      <c r="AP899" s="35">
        <f t="shared" si="2428"/>
        <v>12.514879681413738</v>
      </c>
      <c r="AQ899" s="35">
        <f t="shared" si="2428"/>
        <v>0</v>
      </c>
      <c r="AR899" s="35">
        <f t="shared" si="2428"/>
        <v>-2.3464998044583498</v>
      </c>
      <c r="AS899" s="1"/>
      <c r="AT899" s="1"/>
      <c r="AU899" s="1"/>
      <c r="AV899" s="1"/>
      <c r="AW899" s="36">
        <v>356</v>
      </c>
      <c r="AX899" s="36">
        <v>1956</v>
      </c>
      <c r="AY899" s="36">
        <v>587</v>
      </c>
      <c r="AZ899" s="36">
        <v>213</v>
      </c>
      <c r="BA899" s="36">
        <v>1882</v>
      </c>
      <c r="BB899" s="1"/>
      <c r="BC899" s="36">
        <v>120</v>
      </c>
      <c r="BD899" s="1"/>
      <c r="BE899" s="35">
        <f t="shared" ref="BE899:BK899" si="2429">(AW899/SUM($AW899:$BC899))*100</f>
        <v>6.9612827532264374</v>
      </c>
      <c r="BF899" s="35">
        <f t="shared" si="2429"/>
        <v>38.247946812671096</v>
      </c>
      <c r="BG899" s="35">
        <f t="shared" si="2429"/>
        <v>11.478294876808761</v>
      </c>
      <c r="BH899" s="35">
        <f t="shared" si="2429"/>
        <v>4.1650371529135706</v>
      </c>
      <c r="BI899" s="35">
        <f t="shared" si="2429"/>
        <v>36.800938599921786</v>
      </c>
      <c r="BJ899" s="35">
        <f t="shared" si="2429"/>
        <v>0</v>
      </c>
      <c r="BK899" s="35">
        <f t="shared" si="2429"/>
        <v>2.3464998044583498</v>
      </c>
      <c r="BL899" s="1"/>
    </row>
    <row r="900" spans="1:64" ht="13">
      <c r="A900" s="28" t="s">
        <v>427</v>
      </c>
      <c r="B900" s="62" t="str">
        <f>INDEX([1]Sheet2!$B:$B,MATCH(C900,[1]Sheet2!$A:$A,0))</f>
        <v>E05010861</v>
      </c>
      <c r="C900" s="28" t="s">
        <v>1045</v>
      </c>
      <c r="D900" s="29"/>
      <c r="E900" s="55">
        <v>1</v>
      </c>
      <c r="F900" s="32"/>
      <c r="G900" s="31">
        <v>1</v>
      </c>
      <c r="H900" s="32"/>
      <c r="I900" s="32"/>
      <c r="J900" s="32"/>
      <c r="K900" s="32"/>
      <c r="L900" s="32"/>
      <c r="M900" s="10"/>
      <c r="N900" s="32"/>
      <c r="O900" s="31">
        <v>1</v>
      </c>
      <c r="P900" s="32"/>
      <c r="Q900" s="32"/>
      <c r="R900" s="32"/>
      <c r="S900" s="32"/>
      <c r="T900" s="32"/>
      <c r="U900" s="1"/>
      <c r="V900" s="28">
        <v>375</v>
      </c>
      <c r="W900" s="28">
        <v>3434</v>
      </c>
      <c r="X900" s="28">
        <v>194</v>
      </c>
      <c r="Y900" s="34"/>
      <c r="Z900" s="28">
        <v>398</v>
      </c>
      <c r="AA900" s="34"/>
      <c r="AB900" s="34">
        <v>0</v>
      </c>
      <c r="AC900" s="1"/>
      <c r="AD900" s="35">
        <f t="shared" ref="AD900:AJ900" si="2430">(V900/SUM($V900:$AB900))*100</f>
        <v>8.5207907293796854</v>
      </c>
      <c r="AE900" s="35">
        <f t="shared" si="2430"/>
        <v>78.027720972506259</v>
      </c>
      <c r="AF900" s="35">
        <f t="shared" si="2430"/>
        <v>4.4080890706657581</v>
      </c>
      <c r="AG900" s="35">
        <f t="shared" si="2430"/>
        <v>0</v>
      </c>
      <c r="AH900" s="35">
        <f t="shared" si="2430"/>
        <v>9.0433992274483064</v>
      </c>
      <c r="AI900" s="35">
        <f t="shared" si="2430"/>
        <v>0</v>
      </c>
      <c r="AJ900" s="35">
        <f t="shared" si="2430"/>
        <v>0</v>
      </c>
      <c r="AK900" s="1"/>
      <c r="AL900" s="35">
        <f t="shared" ref="AL900:AR900" si="2431">AD900-BE900</f>
        <v>3.11435631095212</v>
      </c>
      <c r="AM900" s="35">
        <f t="shared" si="2431"/>
        <v>11.722752383128764</v>
      </c>
      <c r="AN900" s="35">
        <f t="shared" si="2431"/>
        <v>-3.9871136706249342</v>
      </c>
      <c r="AO900" s="35">
        <f t="shared" si="2431"/>
        <v>-10.2608033504664</v>
      </c>
      <c r="AP900" s="35">
        <f t="shared" si="2431"/>
        <v>-0.58919167298953923</v>
      </c>
      <c r="AQ900" s="35">
        <f t="shared" si="2431"/>
        <v>0</v>
      </c>
      <c r="AR900" s="35">
        <f t="shared" si="2431"/>
        <v>0</v>
      </c>
      <c r="AS900" s="1"/>
      <c r="AT900" s="1"/>
      <c r="AU900" s="1"/>
      <c r="AV900" s="1"/>
      <c r="AW900" s="36">
        <v>284</v>
      </c>
      <c r="AX900" s="36">
        <v>3483</v>
      </c>
      <c r="AY900" s="36">
        <v>441</v>
      </c>
      <c r="AZ900" s="36">
        <v>539</v>
      </c>
      <c r="BA900" s="36">
        <v>506</v>
      </c>
      <c r="BB900" s="1"/>
      <c r="BC900" s="36">
        <v>0</v>
      </c>
      <c r="BD900" s="1"/>
      <c r="BE900" s="35">
        <f t="shared" ref="BE900:BK900" si="2432">(AW900/SUM($AW900:$BC900))*100</f>
        <v>5.4064344184275654</v>
      </c>
      <c r="BF900" s="35">
        <f t="shared" si="2432"/>
        <v>66.304968589377495</v>
      </c>
      <c r="BG900" s="35">
        <f t="shared" si="2432"/>
        <v>8.3952027412906922</v>
      </c>
      <c r="BH900" s="35">
        <f t="shared" si="2432"/>
        <v>10.2608033504664</v>
      </c>
      <c r="BI900" s="35">
        <f t="shared" si="2432"/>
        <v>9.6325909004378456</v>
      </c>
      <c r="BJ900" s="35">
        <f t="shared" si="2432"/>
        <v>0</v>
      </c>
      <c r="BK900" s="35">
        <f t="shared" si="2432"/>
        <v>0</v>
      </c>
      <c r="BL900" s="1"/>
    </row>
    <row r="901" spans="1:64" ht="13">
      <c r="A901" s="28" t="s">
        <v>427</v>
      </c>
      <c r="B901" s="62" t="str">
        <f>INDEX([1]Sheet2!$B:$B,MATCH(C901,[1]Sheet2!$A:$A,0))</f>
        <v>E05001347</v>
      </c>
      <c r="C901" s="28" t="s">
        <v>201</v>
      </c>
      <c r="D901" s="29"/>
      <c r="E901" s="55">
        <v>1</v>
      </c>
      <c r="F901" s="32"/>
      <c r="G901" s="32"/>
      <c r="H901" s="32"/>
      <c r="I901" s="32"/>
      <c r="J901" s="31">
        <v>1</v>
      </c>
      <c r="K901" s="32"/>
      <c r="L901" s="32"/>
      <c r="M901" s="10"/>
      <c r="N901" s="32"/>
      <c r="O901" s="32"/>
      <c r="P901" s="32"/>
      <c r="Q901" s="32"/>
      <c r="R901" s="31">
        <v>1</v>
      </c>
      <c r="S901" s="32"/>
      <c r="T901" s="32"/>
      <c r="U901" s="1"/>
      <c r="V901" s="28">
        <v>86</v>
      </c>
      <c r="W901" s="28">
        <v>810</v>
      </c>
      <c r="X901" s="28">
        <v>118</v>
      </c>
      <c r="Y901" s="34"/>
      <c r="Z901" s="28">
        <v>826</v>
      </c>
      <c r="AA901" s="34"/>
      <c r="AB901" s="34">
        <v>0</v>
      </c>
      <c r="AC901" s="1"/>
      <c r="AD901" s="35">
        <f t="shared" ref="AD901:AJ901" si="2433">(V901/SUM($V901:$AB901))*100</f>
        <v>4.6739130434782608</v>
      </c>
      <c r="AE901" s="35">
        <f t="shared" si="2433"/>
        <v>44.021739130434781</v>
      </c>
      <c r="AF901" s="35">
        <f t="shared" si="2433"/>
        <v>6.4130434782608701</v>
      </c>
      <c r="AG901" s="35">
        <f t="shared" si="2433"/>
        <v>0</v>
      </c>
      <c r="AH901" s="35">
        <f t="shared" si="2433"/>
        <v>44.891304347826086</v>
      </c>
      <c r="AI901" s="35">
        <f t="shared" si="2433"/>
        <v>0</v>
      </c>
      <c r="AJ901" s="35">
        <f t="shared" si="2433"/>
        <v>0</v>
      </c>
      <c r="AK901" s="1"/>
      <c r="AL901" s="35">
        <f t="shared" ref="AL901:AR901" si="2434">AD901-BE901</f>
        <v>-1.9066527621797951</v>
      </c>
      <c r="AM901" s="35">
        <f t="shared" si="2434"/>
        <v>6.0758596716401883</v>
      </c>
      <c r="AN901" s="35">
        <f t="shared" si="2434"/>
        <v>-2.6275469276431886</v>
      </c>
      <c r="AO901" s="35">
        <f t="shared" si="2434"/>
        <v>0</v>
      </c>
      <c r="AP901" s="35">
        <f t="shared" si="2434"/>
        <v>1.3488689234718407</v>
      </c>
      <c r="AQ901" s="35">
        <f t="shared" si="2434"/>
        <v>0</v>
      </c>
      <c r="AR901" s="35">
        <f t="shared" si="2434"/>
        <v>-2.8905289052890528</v>
      </c>
      <c r="AS901" s="1"/>
      <c r="AT901" s="1"/>
      <c r="AU901" s="1"/>
      <c r="AV901" s="1"/>
      <c r="AW901" s="36">
        <v>107</v>
      </c>
      <c r="AX901" s="36">
        <v>617</v>
      </c>
      <c r="AY901" s="36">
        <v>147</v>
      </c>
      <c r="AZ901" s="36">
        <v>0</v>
      </c>
      <c r="BA901" s="36">
        <v>708</v>
      </c>
      <c r="BB901" s="1"/>
      <c r="BC901" s="36">
        <v>47</v>
      </c>
      <c r="BD901" s="1"/>
      <c r="BE901" s="35">
        <f t="shared" ref="BE901:BK901" si="2435">(AW901/SUM($AW901:$BC901))*100</f>
        <v>6.5805658056580558</v>
      </c>
      <c r="BF901" s="35">
        <f t="shared" si="2435"/>
        <v>37.945879458794593</v>
      </c>
      <c r="BG901" s="35">
        <f t="shared" si="2435"/>
        <v>9.0405904059040587</v>
      </c>
      <c r="BH901" s="35">
        <f t="shared" si="2435"/>
        <v>0</v>
      </c>
      <c r="BI901" s="35">
        <f t="shared" si="2435"/>
        <v>43.542435424354245</v>
      </c>
      <c r="BJ901" s="35">
        <f t="shared" si="2435"/>
        <v>0</v>
      </c>
      <c r="BK901" s="35">
        <f t="shared" si="2435"/>
        <v>2.8905289052890528</v>
      </c>
      <c r="BL901" s="1"/>
    </row>
    <row r="902" spans="1:64" ht="13">
      <c r="A902" s="28" t="s">
        <v>427</v>
      </c>
      <c r="B902" s="62" t="str">
        <f>INDEX([1]Sheet2!$B:$B,MATCH(C902,[1]Sheet2!$A:$A,0))</f>
        <v>E05010863</v>
      </c>
      <c r="C902" s="28" t="s">
        <v>1046</v>
      </c>
      <c r="D902" s="29"/>
      <c r="E902" s="55">
        <v>1</v>
      </c>
      <c r="F902" s="32"/>
      <c r="G902" s="31">
        <v>1</v>
      </c>
      <c r="H902" s="32"/>
      <c r="I902" s="32"/>
      <c r="J902" s="32"/>
      <c r="K902" s="32"/>
      <c r="L902" s="32"/>
      <c r="M902" s="10"/>
      <c r="N902" s="32"/>
      <c r="O902" s="31">
        <v>1</v>
      </c>
      <c r="P902" s="32"/>
      <c r="Q902" s="32"/>
      <c r="R902" s="32"/>
      <c r="S902" s="32"/>
      <c r="T902" s="32"/>
      <c r="U902" s="1"/>
      <c r="V902" s="28">
        <v>661</v>
      </c>
      <c r="W902" s="28">
        <v>2109</v>
      </c>
      <c r="X902" s="28">
        <v>2752</v>
      </c>
      <c r="Y902" s="34"/>
      <c r="Z902" s="28">
        <v>936</v>
      </c>
      <c r="AA902" s="34"/>
      <c r="AB902" s="34">
        <v>0</v>
      </c>
      <c r="AC902" s="1"/>
      <c r="AD902" s="35">
        <f t="shared" ref="AD902:AJ902" si="2436">(V902/SUM($V902:$AB902))*100</f>
        <v>10.235366986683184</v>
      </c>
      <c r="AE902" s="35">
        <f t="shared" si="2436"/>
        <v>32.657169402291728</v>
      </c>
      <c r="AF902" s="35">
        <f t="shared" si="2436"/>
        <v>42.613812325797461</v>
      </c>
      <c r="AG902" s="35">
        <f t="shared" si="2436"/>
        <v>0</v>
      </c>
      <c r="AH902" s="35">
        <f t="shared" si="2436"/>
        <v>14.493651285227624</v>
      </c>
      <c r="AI902" s="35">
        <f t="shared" si="2436"/>
        <v>0</v>
      </c>
      <c r="AJ902" s="35">
        <f t="shared" si="2436"/>
        <v>0</v>
      </c>
      <c r="AK902" s="1"/>
      <c r="AL902" s="35">
        <f t="shared" ref="AL902:AR902" si="2437">AD902-BE902</f>
        <v>4.1339306068687698</v>
      </c>
      <c r="AM902" s="35">
        <f t="shared" si="2437"/>
        <v>-1.8286574694509952</v>
      </c>
      <c r="AN902" s="35">
        <f t="shared" si="2437"/>
        <v>9.9075710648339381</v>
      </c>
      <c r="AO902" s="35">
        <f t="shared" si="2437"/>
        <v>-7.792042710054659</v>
      </c>
      <c r="AP902" s="35">
        <f t="shared" si="2437"/>
        <v>-2.984421677782418</v>
      </c>
      <c r="AQ902" s="35">
        <f t="shared" si="2437"/>
        <v>0</v>
      </c>
      <c r="AR902" s="35">
        <f t="shared" si="2437"/>
        <v>-1.4363798144146436</v>
      </c>
      <c r="AS902" s="1"/>
      <c r="AT902" s="1"/>
      <c r="AU902" s="1"/>
      <c r="AV902" s="1"/>
      <c r="AW902" s="36">
        <v>480</v>
      </c>
      <c r="AX902" s="36">
        <v>2713</v>
      </c>
      <c r="AY902" s="36">
        <v>2573</v>
      </c>
      <c r="AZ902" s="36">
        <v>613</v>
      </c>
      <c r="BA902" s="36">
        <v>1375</v>
      </c>
      <c r="BB902" s="1"/>
      <c r="BC902" s="36">
        <v>113</v>
      </c>
      <c r="BD902" s="1"/>
      <c r="BE902" s="35">
        <f t="shared" ref="BE902:BK902" si="2438">(AW902/SUM($AW902:$BC902))*100</f>
        <v>6.1014363798144142</v>
      </c>
      <c r="BF902" s="35">
        <f t="shared" si="2438"/>
        <v>34.485826871742724</v>
      </c>
      <c r="BG902" s="35">
        <f t="shared" si="2438"/>
        <v>32.706241260963523</v>
      </c>
      <c r="BH902" s="35">
        <f t="shared" si="2438"/>
        <v>7.792042710054659</v>
      </c>
      <c r="BI902" s="35">
        <f t="shared" si="2438"/>
        <v>17.478072963010042</v>
      </c>
      <c r="BJ902" s="35">
        <f t="shared" si="2438"/>
        <v>0</v>
      </c>
      <c r="BK902" s="35">
        <f t="shared" si="2438"/>
        <v>1.4363798144146436</v>
      </c>
      <c r="BL902" s="1"/>
    </row>
    <row r="903" spans="1:64" ht="13">
      <c r="A903" s="28" t="s">
        <v>427</v>
      </c>
      <c r="B903" s="62" t="str">
        <f>INDEX([1]Sheet2!$B:$B,MATCH(C903,[1]Sheet2!$A:$A,0))</f>
        <v>E05010864</v>
      </c>
      <c r="C903" s="28" t="s">
        <v>1047</v>
      </c>
      <c r="D903" s="29"/>
      <c r="E903" s="55">
        <v>1</v>
      </c>
      <c r="F903" s="32"/>
      <c r="G903" s="31">
        <v>1</v>
      </c>
      <c r="H903" s="32"/>
      <c r="I903" s="32"/>
      <c r="J903" s="32"/>
      <c r="K903" s="32"/>
      <c r="L903" s="32"/>
      <c r="M903" s="10"/>
      <c r="N903" s="32"/>
      <c r="O903" s="31">
        <v>1</v>
      </c>
      <c r="P903" s="32"/>
      <c r="Q903" s="32"/>
      <c r="R903" s="32"/>
      <c r="S903" s="32"/>
      <c r="T903" s="32"/>
      <c r="U903" s="1"/>
      <c r="V903" s="28">
        <v>534</v>
      </c>
      <c r="W903" s="28">
        <v>3057</v>
      </c>
      <c r="X903" s="28">
        <v>289</v>
      </c>
      <c r="Y903" s="34"/>
      <c r="Z903" s="28">
        <v>227</v>
      </c>
      <c r="AA903" s="34"/>
      <c r="AB903" s="34">
        <v>0</v>
      </c>
      <c r="AC903" s="1"/>
      <c r="AD903" s="35">
        <f t="shared" ref="AD903:AJ903" si="2439">(V903/SUM($V903:$AB903))*100</f>
        <v>13.002191380569759</v>
      </c>
      <c r="AE903" s="35">
        <f t="shared" si="2439"/>
        <v>74.433893352812277</v>
      </c>
      <c r="AF903" s="35">
        <f t="shared" si="2439"/>
        <v>7.0367664962259564</v>
      </c>
      <c r="AG903" s="35">
        <f t="shared" si="2439"/>
        <v>0</v>
      </c>
      <c r="AH903" s="35">
        <f t="shared" si="2439"/>
        <v>5.5271487703920137</v>
      </c>
      <c r="AI903" s="35">
        <f t="shared" si="2439"/>
        <v>0</v>
      </c>
      <c r="AJ903" s="35">
        <f t="shared" si="2439"/>
        <v>0</v>
      </c>
      <c r="AK903" s="1"/>
      <c r="AL903" s="35">
        <f t="shared" ref="AL903:AR903" si="2440">AD903-BE903</f>
        <v>8.5613636660847554</v>
      </c>
      <c r="AM903" s="35">
        <f t="shared" si="2440"/>
        <v>9.1932516415823216</v>
      </c>
      <c r="AN903" s="35">
        <f t="shared" si="2440"/>
        <v>0.41040053482163152</v>
      </c>
      <c r="AO903" s="35">
        <f t="shared" si="2440"/>
        <v>-16.042780748663102</v>
      </c>
      <c r="AP903" s="35">
        <f t="shared" si="2440"/>
        <v>-0.21570172949173383</v>
      </c>
      <c r="AQ903" s="35">
        <f t="shared" si="2440"/>
        <v>0</v>
      </c>
      <c r="AR903" s="35">
        <f t="shared" si="2440"/>
        <v>-1.9065333643338758</v>
      </c>
      <c r="AS903" s="1"/>
      <c r="AT903" s="1"/>
      <c r="AU903" s="1"/>
      <c r="AV903" s="1"/>
      <c r="AW903" s="36">
        <v>191</v>
      </c>
      <c r="AX903" s="36">
        <v>2806</v>
      </c>
      <c r="AY903" s="36">
        <v>285</v>
      </c>
      <c r="AZ903" s="36">
        <v>690</v>
      </c>
      <c r="BA903" s="36">
        <v>247</v>
      </c>
      <c r="BB903" s="1"/>
      <c r="BC903" s="36">
        <v>82</v>
      </c>
      <c r="BD903" s="1"/>
      <c r="BE903" s="35">
        <f t="shared" ref="BE903:BK903" si="2441">(AW903/SUM($AW903:$BC903))*100</f>
        <v>4.4408277144850041</v>
      </c>
      <c r="BF903" s="35">
        <f t="shared" si="2441"/>
        <v>65.240641711229955</v>
      </c>
      <c r="BG903" s="35">
        <f t="shared" si="2441"/>
        <v>6.6263659614043249</v>
      </c>
      <c r="BH903" s="35">
        <f t="shared" si="2441"/>
        <v>16.042780748663102</v>
      </c>
      <c r="BI903" s="35">
        <f t="shared" si="2441"/>
        <v>5.7428504998837475</v>
      </c>
      <c r="BJ903" s="35">
        <f t="shared" si="2441"/>
        <v>0</v>
      </c>
      <c r="BK903" s="35">
        <f t="shared" si="2441"/>
        <v>1.9065333643338758</v>
      </c>
      <c r="BL903" s="1"/>
    </row>
    <row r="904" spans="1:64" ht="13">
      <c r="A904" s="28" t="s">
        <v>427</v>
      </c>
      <c r="B904" s="62" t="str">
        <f>INDEX([1]Sheet2!$B:$B,MATCH(C904,[1]Sheet2!$A:$A,0))</f>
        <v>E05010865</v>
      </c>
      <c r="C904" s="28" t="s">
        <v>1048</v>
      </c>
      <c r="D904" s="29"/>
      <c r="E904" s="55">
        <v>1</v>
      </c>
      <c r="F904" s="32"/>
      <c r="G904" s="32"/>
      <c r="H904" s="31">
        <v>1</v>
      </c>
      <c r="I904" s="32"/>
      <c r="J904" s="32"/>
      <c r="K904" s="32"/>
      <c r="L904" s="32"/>
      <c r="M904" s="10"/>
      <c r="N904" s="32"/>
      <c r="O904" s="32"/>
      <c r="P904" s="31">
        <v>1</v>
      </c>
      <c r="Q904" s="32"/>
      <c r="R904" s="32"/>
      <c r="S904" s="32"/>
      <c r="T904" s="32"/>
      <c r="U904" s="1"/>
      <c r="V904" s="28">
        <v>1512</v>
      </c>
      <c r="W904" s="28">
        <v>974</v>
      </c>
      <c r="X904" s="28">
        <v>3861</v>
      </c>
      <c r="Y904" s="34"/>
      <c r="Z904" s="28">
        <v>624</v>
      </c>
      <c r="AA904" s="34"/>
      <c r="AB904" s="34">
        <v>0</v>
      </c>
      <c r="AC904" s="1"/>
      <c r="AD904" s="35">
        <f t="shared" ref="AD904:AJ904" si="2442">(V904/SUM($V904:$AB904))*100</f>
        <v>21.689857983072731</v>
      </c>
      <c r="AE904" s="35">
        <f t="shared" si="2442"/>
        <v>13.972170420312723</v>
      </c>
      <c r="AF904" s="35">
        <f t="shared" si="2442"/>
        <v>55.38660163534643</v>
      </c>
      <c r="AG904" s="35">
        <f t="shared" si="2442"/>
        <v>0</v>
      </c>
      <c r="AH904" s="35">
        <f t="shared" si="2442"/>
        <v>8.9513699612681101</v>
      </c>
      <c r="AI904" s="35">
        <f t="shared" si="2442"/>
        <v>0</v>
      </c>
      <c r="AJ904" s="35">
        <f t="shared" si="2442"/>
        <v>0</v>
      </c>
      <c r="AK904" s="1"/>
      <c r="AL904" s="35">
        <f t="shared" ref="AL904:AR904" si="2443">AD904-BE904</f>
        <v>4.0049705232656549</v>
      </c>
      <c r="AM904" s="35">
        <f t="shared" si="2443"/>
        <v>-0.39010181977302061</v>
      </c>
      <c r="AN904" s="35">
        <f t="shared" si="2443"/>
        <v>3.4707388272006696</v>
      </c>
      <c r="AO904" s="35">
        <f t="shared" si="2443"/>
        <v>-8.2931404072883179</v>
      </c>
      <c r="AP904" s="35">
        <f t="shared" si="2443"/>
        <v>1.2075328765950131</v>
      </c>
      <c r="AQ904" s="35">
        <f t="shared" si="2443"/>
        <v>0</v>
      </c>
      <c r="AR904" s="35">
        <f t="shared" si="2443"/>
        <v>0</v>
      </c>
      <c r="AS904" s="1"/>
      <c r="AT904" s="1"/>
      <c r="AU904" s="1"/>
      <c r="AV904" s="1"/>
      <c r="AW904" s="36">
        <v>1320</v>
      </c>
      <c r="AX904" s="36">
        <v>1072</v>
      </c>
      <c r="AY904" s="36">
        <v>3875</v>
      </c>
      <c r="AZ904" s="36">
        <v>619</v>
      </c>
      <c r="BA904" s="36">
        <v>578</v>
      </c>
      <c r="BB904" s="1"/>
      <c r="BC904" s="36">
        <v>0</v>
      </c>
      <c r="BD904" s="1"/>
      <c r="BE904" s="35">
        <f t="shared" ref="BE904:BK904" si="2444">(AW904/SUM($AW904:$BC904))*100</f>
        <v>17.684887459807076</v>
      </c>
      <c r="BF904" s="35">
        <f t="shared" si="2444"/>
        <v>14.362272240085744</v>
      </c>
      <c r="BG904" s="35">
        <f t="shared" si="2444"/>
        <v>51.915862808145761</v>
      </c>
      <c r="BH904" s="35">
        <f t="shared" si="2444"/>
        <v>8.2931404072883179</v>
      </c>
      <c r="BI904" s="35">
        <f t="shared" si="2444"/>
        <v>7.7438370846730971</v>
      </c>
      <c r="BJ904" s="35">
        <f t="shared" si="2444"/>
        <v>0</v>
      </c>
      <c r="BK904" s="35">
        <f t="shared" si="2444"/>
        <v>0</v>
      </c>
      <c r="BL904" s="1"/>
    </row>
    <row r="905" spans="1:64" ht="13">
      <c r="A905" s="28" t="s">
        <v>427</v>
      </c>
      <c r="B905" s="62" t="str">
        <f>INDEX([1]Sheet2!$B:$B,MATCH(C905,[1]Sheet2!$A:$A,0))</f>
        <v>E05010866</v>
      </c>
      <c r="C905" s="28" t="s">
        <v>1049</v>
      </c>
      <c r="D905" s="29"/>
      <c r="E905" s="55">
        <v>1</v>
      </c>
      <c r="F905" s="32"/>
      <c r="G905" s="31">
        <v>1</v>
      </c>
      <c r="H905" s="32"/>
      <c r="I905" s="32"/>
      <c r="J905" s="32"/>
      <c r="K905" s="32"/>
      <c r="L905" s="32"/>
      <c r="M905" s="10"/>
      <c r="N905" s="32"/>
      <c r="O905" s="31">
        <v>1</v>
      </c>
      <c r="P905" s="32"/>
      <c r="Q905" s="32"/>
      <c r="R905" s="32"/>
      <c r="S905" s="32"/>
      <c r="T905" s="32"/>
      <c r="U905" s="1"/>
      <c r="V905" s="28">
        <v>922</v>
      </c>
      <c r="W905" s="28">
        <v>1534</v>
      </c>
      <c r="X905" s="28">
        <v>916</v>
      </c>
      <c r="Y905" s="28">
        <v>343</v>
      </c>
      <c r="Z905" s="28">
        <v>387</v>
      </c>
      <c r="AA905" s="34"/>
      <c r="AB905" s="34">
        <v>0</v>
      </c>
      <c r="AC905" s="1"/>
      <c r="AD905" s="35">
        <f t="shared" ref="AD905:AJ905" si="2445">(V905/SUM($V905:$AB905))*100</f>
        <v>22.476840565577767</v>
      </c>
      <c r="AE905" s="35">
        <f t="shared" si="2445"/>
        <v>37.396392003900537</v>
      </c>
      <c r="AF905" s="35">
        <f t="shared" si="2445"/>
        <v>22.33057045343735</v>
      </c>
      <c r="AG905" s="35">
        <f t="shared" si="2445"/>
        <v>8.3617747440273025</v>
      </c>
      <c r="AH905" s="35">
        <f t="shared" si="2445"/>
        <v>9.4344222330570453</v>
      </c>
      <c r="AI905" s="35">
        <f t="shared" si="2445"/>
        <v>0</v>
      </c>
      <c r="AJ905" s="35">
        <f t="shared" si="2445"/>
        <v>0</v>
      </c>
      <c r="AK905" s="1"/>
      <c r="AL905" s="35">
        <f t="shared" ref="AL905:AR905" si="2446">AD905-BE905</f>
        <v>12.630566971493314</v>
      </c>
      <c r="AM905" s="35">
        <f t="shared" si="2446"/>
        <v>5.4496693528868434E-2</v>
      </c>
      <c r="AN905" s="35">
        <f t="shared" si="2446"/>
        <v>6.5492900486893451</v>
      </c>
      <c r="AO905" s="35">
        <f t="shared" si="2446"/>
        <v>-21.430013541631382</v>
      </c>
      <c r="AP905" s="35">
        <f t="shared" si="2446"/>
        <v>3.869137158139746</v>
      </c>
      <c r="AQ905" s="35">
        <f t="shared" si="2446"/>
        <v>0</v>
      </c>
      <c r="AR905" s="35">
        <f t="shared" si="2446"/>
        <v>-1.6734773302198871</v>
      </c>
      <c r="AS905" s="1"/>
      <c r="AT905" s="1"/>
      <c r="AU905" s="1"/>
      <c r="AV905" s="1"/>
      <c r="AW905" s="36">
        <v>506</v>
      </c>
      <c r="AX905" s="36">
        <v>1919</v>
      </c>
      <c r="AY905" s="36">
        <v>811</v>
      </c>
      <c r="AZ905" s="36">
        <v>1531</v>
      </c>
      <c r="BA905" s="36">
        <v>286</v>
      </c>
      <c r="BB905" s="1"/>
      <c r="BC905" s="36">
        <v>86</v>
      </c>
      <c r="BD905" s="1"/>
      <c r="BE905" s="35">
        <f t="shared" ref="BE905:BK905" si="2447">(AW905/SUM($AW905:$BC905))*100</f>
        <v>9.8462735940844528</v>
      </c>
      <c r="BF905" s="35">
        <f t="shared" si="2447"/>
        <v>37.341895310371669</v>
      </c>
      <c r="BG905" s="35">
        <f t="shared" si="2447"/>
        <v>15.781280404748005</v>
      </c>
      <c r="BH905" s="35">
        <f t="shared" si="2447"/>
        <v>29.791788285658686</v>
      </c>
      <c r="BI905" s="35">
        <f t="shared" si="2447"/>
        <v>5.5652850749172993</v>
      </c>
      <c r="BJ905" s="35">
        <f t="shared" si="2447"/>
        <v>0</v>
      </c>
      <c r="BK905" s="35">
        <f t="shared" si="2447"/>
        <v>1.6734773302198871</v>
      </c>
      <c r="BL905" s="1"/>
    </row>
    <row r="906" spans="1:64" ht="13">
      <c r="A906" s="28" t="s">
        <v>427</v>
      </c>
      <c r="B906" s="62" t="str">
        <f>INDEX([1]Sheet2!$B:$B,MATCH(C906,[1]Sheet2!$A:$A,0))</f>
        <v>E05010867</v>
      </c>
      <c r="C906" s="28" t="s">
        <v>1050</v>
      </c>
      <c r="D906" s="29"/>
      <c r="E906" s="55">
        <v>1</v>
      </c>
      <c r="F906" s="32"/>
      <c r="G906" s="32"/>
      <c r="H906" s="31">
        <v>1</v>
      </c>
      <c r="I906" s="32"/>
      <c r="J906" s="32"/>
      <c r="K906" s="32"/>
      <c r="L906" s="32"/>
      <c r="M906" s="10"/>
      <c r="N906" s="32"/>
      <c r="O906" s="32"/>
      <c r="P906" s="31">
        <v>1</v>
      </c>
      <c r="Q906" s="32"/>
      <c r="R906" s="32"/>
      <c r="S906" s="32"/>
      <c r="T906" s="32"/>
      <c r="U906" s="1"/>
      <c r="V906" s="28">
        <v>871</v>
      </c>
      <c r="W906" s="28">
        <v>1874</v>
      </c>
      <c r="X906" s="28">
        <v>3614</v>
      </c>
      <c r="Y906" s="34"/>
      <c r="Z906" s="28">
        <v>1374</v>
      </c>
      <c r="AA906" s="34"/>
      <c r="AB906" s="34">
        <v>87</v>
      </c>
      <c r="AC906" s="1"/>
      <c r="AD906" s="35">
        <f t="shared" ref="AD906:AJ906" si="2448">(V906/SUM($V906:$AB906))*100</f>
        <v>11.138107416879796</v>
      </c>
      <c r="AE906" s="35">
        <f t="shared" si="2448"/>
        <v>23.964194373401533</v>
      </c>
      <c r="AF906" s="35">
        <f t="shared" si="2448"/>
        <v>46.214833759590796</v>
      </c>
      <c r="AG906" s="35">
        <f t="shared" si="2448"/>
        <v>0</v>
      </c>
      <c r="AH906" s="35">
        <f t="shared" si="2448"/>
        <v>17.570332480818415</v>
      </c>
      <c r="AI906" s="35">
        <f t="shared" si="2448"/>
        <v>0</v>
      </c>
      <c r="AJ906" s="35">
        <f t="shared" si="2448"/>
        <v>1.1125319693094629</v>
      </c>
      <c r="AK906" s="1"/>
      <c r="AL906" s="35">
        <f t="shared" ref="AL906:AR906" si="2449">AD906-BE906</f>
        <v>2.0846565756299391</v>
      </c>
      <c r="AM906" s="35">
        <f t="shared" si="2449"/>
        <v>-3.1389302689242093</v>
      </c>
      <c r="AN906" s="35">
        <f t="shared" si="2449"/>
        <v>6.8534969162807329</v>
      </c>
      <c r="AO906" s="35">
        <f t="shared" si="2449"/>
        <v>-5.8830262103696924</v>
      </c>
      <c r="AP906" s="35">
        <f t="shared" si="2449"/>
        <v>0.20739325682848531</v>
      </c>
      <c r="AQ906" s="35">
        <f t="shared" si="2449"/>
        <v>0</v>
      </c>
      <c r="AR906" s="35">
        <f t="shared" si="2449"/>
        <v>-0.12359026944525842</v>
      </c>
      <c r="AS906" s="1"/>
      <c r="AT906" s="1"/>
      <c r="AU906" s="1"/>
      <c r="AV906" s="1"/>
      <c r="AW906" s="36">
        <v>791</v>
      </c>
      <c r="AX906" s="36">
        <v>2368</v>
      </c>
      <c r="AY906" s="36">
        <v>3439</v>
      </c>
      <c r="AZ906" s="36">
        <v>514</v>
      </c>
      <c r="BA906" s="36">
        <v>1517</v>
      </c>
      <c r="BB906" s="1"/>
      <c r="BC906" s="36">
        <v>108</v>
      </c>
      <c r="BD906" s="1"/>
      <c r="BE906" s="35">
        <f t="shared" ref="BE906:BK906" si="2450">(AW906/SUM($AW906:$BC906))*100</f>
        <v>9.0534508412498571</v>
      </c>
      <c r="BF906" s="35">
        <f t="shared" si="2450"/>
        <v>27.103124642325742</v>
      </c>
      <c r="BG906" s="35">
        <f t="shared" si="2450"/>
        <v>39.361336843310063</v>
      </c>
      <c r="BH906" s="35">
        <f t="shared" si="2450"/>
        <v>5.8830262103696924</v>
      </c>
      <c r="BI906" s="35">
        <f t="shared" si="2450"/>
        <v>17.36293922398993</v>
      </c>
      <c r="BJ906" s="35">
        <f t="shared" si="2450"/>
        <v>0</v>
      </c>
      <c r="BK906" s="35">
        <f t="shared" si="2450"/>
        <v>1.2361222387547213</v>
      </c>
      <c r="BL906" s="1"/>
    </row>
    <row r="907" spans="1:64" ht="13">
      <c r="A907" s="28" t="s">
        <v>427</v>
      </c>
      <c r="B907" s="62" t="str">
        <f>INDEX([1]Sheet2!$B:$B,MATCH(C907,[1]Sheet2!$A:$A,0))</f>
        <v>E05010868</v>
      </c>
      <c r="C907" s="28" t="s">
        <v>1051</v>
      </c>
      <c r="D907" s="29"/>
      <c r="E907" s="55">
        <v>1</v>
      </c>
      <c r="F907" s="32"/>
      <c r="G907" s="31">
        <v>1</v>
      </c>
      <c r="H907" s="32"/>
      <c r="I907" s="32"/>
      <c r="J907" s="32"/>
      <c r="K907" s="32"/>
      <c r="L907" s="32"/>
      <c r="M907" s="10"/>
      <c r="N907" s="32"/>
      <c r="O907" s="31">
        <v>1</v>
      </c>
      <c r="P907" s="32"/>
      <c r="Q907" s="32"/>
      <c r="R907" s="32"/>
      <c r="S907" s="32"/>
      <c r="T907" s="32"/>
      <c r="U907" s="1"/>
      <c r="V907" s="28">
        <v>577</v>
      </c>
      <c r="W907" s="28">
        <v>1931</v>
      </c>
      <c r="X907" s="28">
        <v>287</v>
      </c>
      <c r="Y907" s="34"/>
      <c r="Z907" s="28">
        <v>478</v>
      </c>
      <c r="AA907" s="34"/>
      <c r="AB907" s="34">
        <v>0</v>
      </c>
      <c r="AC907" s="1"/>
      <c r="AD907" s="35">
        <f t="shared" ref="AD907:AJ907" si="2451">(V907/SUM($V907:$AB907))*100</f>
        <v>17.629086465016805</v>
      </c>
      <c r="AE907" s="35">
        <f t="shared" si="2451"/>
        <v>58.997861289336996</v>
      </c>
      <c r="AF907" s="35">
        <f t="shared" si="2451"/>
        <v>8.7687137183012513</v>
      </c>
      <c r="AG907" s="35">
        <f t="shared" si="2451"/>
        <v>0</v>
      </c>
      <c r="AH907" s="35">
        <f t="shared" si="2451"/>
        <v>14.604338527344943</v>
      </c>
      <c r="AI907" s="35">
        <f t="shared" si="2451"/>
        <v>0</v>
      </c>
      <c r="AJ907" s="35">
        <f t="shared" si="2451"/>
        <v>0</v>
      </c>
      <c r="AK907" s="1"/>
      <c r="AL907" s="35">
        <f t="shared" ref="AL907:AR907" si="2452">AD907-BE907</f>
        <v>10.421449233513226</v>
      </c>
      <c r="AM907" s="35">
        <f t="shared" si="2452"/>
        <v>1.1458326497188622</v>
      </c>
      <c r="AN907" s="35">
        <f t="shared" si="2452"/>
        <v>2.3486659856043541</v>
      </c>
      <c r="AO907" s="35">
        <f t="shared" si="2452"/>
        <v>-17.947494033412887</v>
      </c>
      <c r="AP907" s="35">
        <f t="shared" si="2452"/>
        <v>4.0315461645764472</v>
      </c>
      <c r="AQ907" s="35">
        <f t="shared" si="2452"/>
        <v>0</v>
      </c>
      <c r="AR907" s="35">
        <f t="shared" si="2452"/>
        <v>0</v>
      </c>
      <c r="AS907" s="1"/>
      <c r="AT907" s="1"/>
      <c r="AU907" s="1"/>
      <c r="AV907" s="1"/>
      <c r="AW907" s="36">
        <v>302</v>
      </c>
      <c r="AX907" s="36">
        <v>2424</v>
      </c>
      <c r="AY907" s="36">
        <v>269</v>
      </c>
      <c r="AZ907" s="36">
        <v>752</v>
      </c>
      <c r="BA907" s="36">
        <v>443</v>
      </c>
      <c r="BB907" s="1"/>
      <c r="BC907" s="36">
        <v>0</v>
      </c>
      <c r="BD907" s="1"/>
      <c r="BE907" s="35">
        <f t="shared" ref="BE907:BK907" si="2453">(AW907/SUM($AW907:$BC907))*100</f>
        <v>7.2076372315035799</v>
      </c>
      <c r="BF907" s="35">
        <f t="shared" si="2453"/>
        <v>57.852028639618133</v>
      </c>
      <c r="BG907" s="35">
        <f t="shared" si="2453"/>
        <v>6.4200477326968972</v>
      </c>
      <c r="BH907" s="35">
        <f t="shared" si="2453"/>
        <v>17.947494033412887</v>
      </c>
      <c r="BI907" s="35">
        <f t="shared" si="2453"/>
        <v>10.572792362768496</v>
      </c>
      <c r="BJ907" s="35">
        <f t="shared" si="2453"/>
        <v>0</v>
      </c>
      <c r="BK907" s="35">
        <f t="shared" si="2453"/>
        <v>0</v>
      </c>
      <c r="BL907" s="1"/>
    </row>
    <row r="908" spans="1:64" ht="13">
      <c r="A908" s="28" t="s">
        <v>427</v>
      </c>
      <c r="B908" s="62" t="str">
        <f>INDEX([1]Sheet2!$B:$B,MATCH(C908,[1]Sheet2!$A:$A,0))</f>
        <v>E05010869</v>
      </c>
      <c r="C908" s="28" t="s">
        <v>1052</v>
      </c>
      <c r="D908" s="29"/>
      <c r="E908" s="55">
        <v>1</v>
      </c>
      <c r="F908" s="32"/>
      <c r="G908" s="32"/>
      <c r="H908" s="31">
        <v>1</v>
      </c>
      <c r="I908" s="32"/>
      <c r="J908" s="32"/>
      <c r="K908" s="32"/>
      <c r="L908" s="32"/>
      <c r="M908" s="10"/>
      <c r="N908" s="32"/>
      <c r="O908" s="32"/>
      <c r="P908" s="31">
        <v>1</v>
      </c>
      <c r="Q908" s="32"/>
      <c r="R908" s="32"/>
      <c r="S908" s="32"/>
      <c r="T908" s="32"/>
      <c r="U908" s="1"/>
      <c r="V908" s="28">
        <v>870</v>
      </c>
      <c r="W908" s="28">
        <v>1488</v>
      </c>
      <c r="X908" s="28">
        <v>3365</v>
      </c>
      <c r="Y908" s="34"/>
      <c r="Z908" s="28">
        <v>805</v>
      </c>
      <c r="AA908" s="34"/>
      <c r="AB908" s="34">
        <v>0</v>
      </c>
      <c r="AC908" s="1"/>
      <c r="AD908" s="35">
        <f t="shared" ref="AD908:AJ908" si="2454">(V908/SUM($V908:$AB908))*100</f>
        <v>13.32720588235294</v>
      </c>
      <c r="AE908" s="35">
        <f t="shared" si="2454"/>
        <v>22.794117647058822</v>
      </c>
      <c r="AF908" s="35">
        <f t="shared" si="2454"/>
        <v>51.547181372549019</v>
      </c>
      <c r="AG908" s="35">
        <f t="shared" si="2454"/>
        <v>0</v>
      </c>
      <c r="AH908" s="35">
        <f t="shared" si="2454"/>
        <v>12.331495098039216</v>
      </c>
      <c r="AI908" s="35">
        <f t="shared" si="2454"/>
        <v>0</v>
      </c>
      <c r="AJ908" s="35">
        <f t="shared" si="2454"/>
        <v>0</v>
      </c>
      <c r="AK908" s="1"/>
      <c r="AL908" s="35">
        <f t="shared" ref="AL908:AR908" si="2455">AD908-BE908</f>
        <v>3.5703669765778656</v>
      </c>
      <c r="AM908" s="35">
        <f t="shared" si="2455"/>
        <v>1.6694975862685517</v>
      </c>
      <c r="AN908" s="35">
        <f t="shared" si="2455"/>
        <v>5.7819670421366709E-2</v>
      </c>
      <c r="AO908" s="35">
        <f t="shared" si="2455"/>
        <v>-5.8358662613981762</v>
      </c>
      <c r="AP908" s="35">
        <f t="shared" si="2455"/>
        <v>1.5260239734191554</v>
      </c>
      <c r="AQ908" s="35">
        <f t="shared" si="2455"/>
        <v>0</v>
      </c>
      <c r="AR908" s="35">
        <f t="shared" si="2455"/>
        <v>-0.9878419452887538</v>
      </c>
      <c r="AS908" s="1"/>
      <c r="AT908" s="1"/>
      <c r="AU908" s="1"/>
      <c r="AV908" s="1"/>
      <c r="AW908" s="36">
        <v>642</v>
      </c>
      <c r="AX908" s="36">
        <v>1390</v>
      </c>
      <c r="AY908" s="36">
        <v>3388</v>
      </c>
      <c r="AZ908" s="36">
        <v>384</v>
      </c>
      <c r="BA908" s="36">
        <v>711</v>
      </c>
      <c r="BB908" s="1"/>
      <c r="BC908" s="36">
        <v>65</v>
      </c>
      <c r="BD908" s="1"/>
      <c r="BE908" s="35">
        <f t="shared" ref="BE908:BK908" si="2456">(AW908/SUM($AW908:$BC908))*100</f>
        <v>9.7568389057750746</v>
      </c>
      <c r="BF908" s="35">
        <f t="shared" si="2456"/>
        <v>21.124620060790271</v>
      </c>
      <c r="BG908" s="35">
        <f t="shared" si="2456"/>
        <v>51.489361702127653</v>
      </c>
      <c r="BH908" s="35">
        <f t="shared" si="2456"/>
        <v>5.8358662613981762</v>
      </c>
      <c r="BI908" s="35">
        <f t="shared" si="2456"/>
        <v>10.805471124620061</v>
      </c>
      <c r="BJ908" s="35">
        <f t="shared" si="2456"/>
        <v>0</v>
      </c>
      <c r="BK908" s="35">
        <f t="shared" si="2456"/>
        <v>0.9878419452887538</v>
      </c>
      <c r="BL908" s="1"/>
    </row>
    <row r="909" spans="1:64" ht="13">
      <c r="A909" s="28" t="s">
        <v>427</v>
      </c>
      <c r="B909" s="62" t="str">
        <f>INDEX([1]Sheet2!$B:$B,MATCH(C909,[1]Sheet2!$A:$A,0))</f>
        <v>E05010870</v>
      </c>
      <c r="C909" s="28" t="s">
        <v>1053</v>
      </c>
      <c r="D909" s="29"/>
      <c r="E909" s="55">
        <v>1</v>
      </c>
      <c r="F909" s="32"/>
      <c r="G909" s="31">
        <v>1</v>
      </c>
      <c r="H909" s="32"/>
      <c r="I909" s="32"/>
      <c r="J909" s="32"/>
      <c r="K909" s="32"/>
      <c r="L909" s="32"/>
      <c r="M909" s="10"/>
      <c r="N909" s="32"/>
      <c r="O909" s="31">
        <v>1</v>
      </c>
      <c r="P909" s="32"/>
      <c r="Q909" s="32"/>
      <c r="R909" s="32"/>
      <c r="S909" s="32"/>
      <c r="T909" s="32"/>
      <c r="U909" s="1"/>
      <c r="V909" s="28">
        <v>334</v>
      </c>
      <c r="W909" s="28">
        <v>2126</v>
      </c>
      <c r="X909" s="28">
        <v>396</v>
      </c>
      <c r="Y909" s="28">
        <v>263</v>
      </c>
      <c r="Z909" s="28">
        <v>1715</v>
      </c>
      <c r="AA909" s="34"/>
      <c r="AB909" s="34">
        <v>78</v>
      </c>
      <c r="AC909" s="1"/>
      <c r="AD909" s="35">
        <f t="shared" ref="AD909:AJ909" si="2457">(V909/SUM($V909:$AB909))*100</f>
        <v>6.7996742671009773</v>
      </c>
      <c r="AE909" s="35">
        <f t="shared" si="2457"/>
        <v>43.281758957654723</v>
      </c>
      <c r="AF909" s="35">
        <f t="shared" si="2457"/>
        <v>8.0618892508143318</v>
      </c>
      <c r="AG909" s="35">
        <f t="shared" si="2457"/>
        <v>5.3542345276872965</v>
      </c>
      <c r="AH909" s="35">
        <f t="shared" si="2457"/>
        <v>34.914495114006513</v>
      </c>
      <c r="AI909" s="35">
        <f t="shared" si="2457"/>
        <v>0</v>
      </c>
      <c r="AJ909" s="35">
        <f t="shared" si="2457"/>
        <v>1.5879478827361564</v>
      </c>
      <c r="AK909" s="1"/>
      <c r="AL909" s="35">
        <f t="shared" ref="AL909:AR909" si="2458">AD909-BE909</f>
        <v>0.2170148727056409</v>
      </c>
      <c r="AM909" s="35">
        <f t="shared" si="2458"/>
        <v>-0.87848177960312768</v>
      </c>
      <c r="AN909" s="35">
        <f t="shared" si="2458"/>
        <v>-3.0534013265789355</v>
      </c>
      <c r="AO909" s="35">
        <f t="shared" si="2458"/>
        <v>-7.7546614662942712</v>
      </c>
      <c r="AP909" s="35">
        <f t="shared" si="2458"/>
        <v>14.715134572347683</v>
      </c>
      <c r="AQ909" s="35">
        <f t="shared" si="2458"/>
        <v>0</v>
      </c>
      <c r="AR909" s="35">
        <f t="shared" si="2458"/>
        <v>-3.2456048725769899</v>
      </c>
      <c r="AS909" s="1"/>
      <c r="AT909" s="1"/>
      <c r="AU909" s="1"/>
      <c r="AV909" s="1"/>
      <c r="AW909" s="36">
        <v>350</v>
      </c>
      <c r="AX909" s="36">
        <v>2348</v>
      </c>
      <c r="AY909" s="36">
        <v>591</v>
      </c>
      <c r="AZ909" s="36">
        <v>697</v>
      </c>
      <c r="BA909" s="36">
        <v>1074</v>
      </c>
      <c r="BB909" s="1"/>
      <c r="BC909" s="36">
        <v>257</v>
      </c>
      <c r="BD909" s="1"/>
      <c r="BE909" s="35">
        <f t="shared" ref="BE909:BK909" si="2459">(AW909/SUM($AW909:$BC909))*100</f>
        <v>6.5826593943953364</v>
      </c>
      <c r="BF909" s="35">
        <f t="shared" si="2459"/>
        <v>44.160240737257851</v>
      </c>
      <c r="BG909" s="35">
        <f t="shared" si="2459"/>
        <v>11.115290577393267</v>
      </c>
      <c r="BH909" s="35">
        <f t="shared" si="2459"/>
        <v>13.108895993981568</v>
      </c>
      <c r="BI909" s="35">
        <f t="shared" si="2459"/>
        <v>20.19936054165883</v>
      </c>
      <c r="BJ909" s="35">
        <f t="shared" si="2459"/>
        <v>0</v>
      </c>
      <c r="BK909" s="35">
        <f t="shared" si="2459"/>
        <v>4.8335527553131463</v>
      </c>
      <c r="BL909" s="1"/>
    </row>
    <row r="910" spans="1:64" ht="13">
      <c r="A910" s="28" t="s">
        <v>427</v>
      </c>
      <c r="B910" s="62" t="str">
        <f>INDEX([1]Sheet2!$B:$B,MATCH(C910,[1]Sheet2!$A:$A,0))</f>
        <v>E05010871</v>
      </c>
      <c r="C910" s="28" t="s">
        <v>1054</v>
      </c>
      <c r="D910" s="29"/>
      <c r="E910" s="55">
        <v>1</v>
      </c>
      <c r="F910" s="32"/>
      <c r="G910" s="32"/>
      <c r="H910" s="31">
        <v>1</v>
      </c>
      <c r="I910" s="32"/>
      <c r="J910" s="32"/>
      <c r="K910" s="32"/>
      <c r="L910" s="32"/>
      <c r="M910" s="10"/>
      <c r="N910" s="32"/>
      <c r="O910" s="32"/>
      <c r="P910" s="31">
        <v>1</v>
      </c>
      <c r="Q910" s="32"/>
      <c r="R910" s="32"/>
      <c r="S910" s="32"/>
      <c r="T910" s="32"/>
      <c r="U910" s="1"/>
      <c r="V910" s="28">
        <v>559</v>
      </c>
      <c r="W910" s="28">
        <v>1747</v>
      </c>
      <c r="X910" s="28">
        <v>2246</v>
      </c>
      <c r="Y910" s="34"/>
      <c r="Z910" s="28">
        <v>775</v>
      </c>
      <c r="AA910" s="34"/>
      <c r="AB910" s="34">
        <v>108</v>
      </c>
      <c r="AC910" s="1"/>
      <c r="AD910" s="35">
        <f t="shared" ref="AD910:AJ910" si="2460">(V910/SUM($V910:$AB910))*100</f>
        <v>10.285188592456301</v>
      </c>
      <c r="AE910" s="35">
        <f t="shared" si="2460"/>
        <v>32.143514259429622</v>
      </c>
      <c r="AF910" s="35">
        <f t="shared" si="2460"/>
        <v>41.324747010119594</v>
      </c>
      <c r="AG910" s="35">
        <f t="shared" si="2460"/>
        <v>0</v>
      </c>
      <c r="AH910" s="35">
        <f t="shared" si="2460"/>
        <v>14.259429622815087</v>
      </c>
      <c r="AI910" s="35">
        <f t="shared" si="2460"/>
        <v>0</v>
      </c>
      <c r="AJ910" s="35">
        <f t="shared" si="2460"/>
        <v>1.9871205151793927</v>
      </c>
      <c r="AK910" s="1"/>
      <c r="AL910" s="35">
        <f t="shared" ref="AL910:AR910" si="2461">AD910-BE910</f>
        <v>2.8010589566393937</v>
      </c>
      <c r="AM910" s="35">
        <f t="shared" si="2461"/>
        <v>3.2427457996902334</v>
      </c>
      <c r="AN910" s="35">
        <f t="shared" si="2461"/>
        <v>-6.9378657529943411</v>
      </c>
      <c r="AO910" s="35">
        <f t="shared" si="2461"/>
        <v>0</v>
      </c>
      <c r="AP910" s="35">
        <f t="shared" si="2461"/>
        <v>2.8327674109874899</v>
      </c>
      <c r="AQ910" s="35">
        <f t="shared" si="2461"/>
        <v>0</v>
      </c>
      <c r="AR910" s="35">
        <f t="shared" si="2461"/>
        <v>-1.9387064143227792</v>
      </c>
      <c r="AS910" s="1"/>
      <c r="AT910" s="1"/>
      <c r="AU910" s="1"/>
      <c r="AV910" s="1"/>
      <c r="AW910" s="36">
        <v>448</v>
      </c>
      <c r="AX910" s="36">
        <v>1730</v>
      </c>
      <c r="AY910" s="36">
        <v>2889</v>
      </c>
      <c r="AZ910" s="36">
        <v>0</v>
      </c>
      <c r="BA910" s="36">
        <v>684</v>
      </c>
      <c r="BB910" s="1"/>
      <c r="BC910" s="36">
        <v>235</v>
      </c>
      <c r="BD910" s="1"/>
      <c r="BE910" s="35">
        <f t="shared" ref="BE910:BK910" si="2462">(AW910/SUM($AW910:$BC910))*100</f>
        <v>7.4841296358169069</v>
      </c>
      <c r="BF910" s="35">
        <f t="shared" si="2462"/>
        <v>28.900768459739389</v>
      </c>
      <c r="BG910" s="35">
        <f t="shared" si="2462"/>
        <v>48.262612763113935</v>
      </c>
      <c r="BH910" s="35">
        <f t="shared" si="2462"/>
        <v>0</v>
      </c>
      <c r="BI910" s="35">
        <f t="shared" si="2462"/>
        <v>11.426662211827598</v>
      </c>
      <c r="BJ910" s="35">
        <f t="shared" si="2462"/>
        <v>0</v>
      </c>
      <c r="BK910" s="35">
        <f t="shared" si="2462"/>
        <v>3.9258269295021719</v>
      </c>
      <c r="BL910" s="1"/>
    </row>
    <row r="911" spans="1:64" ht="13">
      <c r="A911" s="28" t="s">
        <v>427</v>
      </c>
      <c r="B911" s="62" t="str">
        <f>INDEX([1]Sheet2!$B:$B,MATCH(C911,[1]Sheet2!$A:$A,0))</f>
        <v>E05010872</v>
      </c>
      <c r="C911" s="28" t="s">
        <v>1055</v>
      </c>
      <c r="D911" s="29"/>
      <c r="E911" s="55">
        <v>1</v>
      </c>
      <c r="F911" s="32"/>
      <c r="G911" s="31">
        <v>1</v>
      </c>
      <c r="H911" s="32"/>
      <c r="I911" s="32"/>
      <c r="J911" s="32"/>
      <c r="K911" s="32"/>
      <c r="L911" s="32"/>
      <c r="M911" s="10"/>
      <c r="N911" s="32"/>
      <c r="O911" s="31">
        <v>1</v>
      </c>
      <c r="P911" s="32"/>
      <c r="Q911" s="32"/>
      <c r="R911" s="32"/>
      <c r="S911" s="32"/>
      <c r="T911" s="32"/>
      <c r="U911" s="1"/>
      <c r="V911" s="28">
        <v>584</v>
      </c>
      <c r="W911" s="28">
        <v>2191</v>
      </c>
      <c r="X911" s="28">
        <v>610</v>
      </c>
      <c r="Y911" s="28">
        <v>277</v>
      </c>
      <c r="Z911" s="28">
        <v>967</v>
      </c>
      <c r="AA911" s="34"/>
      <c r="AB911" s="34">
        <v>51</v>
      </c>
      <c r="AC911" s="1"/>
      <c r="AD911" s="35">
        <f t="shared" ref="AD911:AJ911" si="2463">(V911/SUM($V911:$AB911))*100</f>
        <v>12.478632478632479</v>
      </c>
      <c r="AE911" s="35">
        <f t="shared" si="2463"/>
        <v>46.816239316239319</v>
      </c>
      <c r="AF911" s="35">
        <f t="shared" si="2463"/>
        <v>13.034188034188036</v>
      </c>
      <c r="AG911" s="35">
        <f t="shared" si="2463"/>
        <v>5.9188034188034182</v>
      </c>
      <c r="AH911" s="35">
        <f t="shared" si="2463"/>
        <v>20.662393162393162</v>
      </c>
      <c r="AI911" s="35">
        <f t="shared" si="2463"/>
        <v>0</v>
      </c>
      <c r="AJ911" s="35">
        <f t="shared" si="2463"/>
        <v>1.0897435897435896</v>
      </c>
      <c r="AK911" s="1"/>
      <c r="AL911" s="35">
        <f t="shared" ref="AL911:AR911" si="2464">AD911-BE911</f>
        <v>5.5493269663310159</v>
      </c>
      <c r="AM911" s="35">
        <f t="shared" si="2464"/>
        <v>0.28867780892072403</v>
      </c>
      <c r="AN911" s="35">
        <f t="shared" si="2464"/>
        <v>2.8504446520640876</v>
      </c>
      <c r="AO911" s="35">
        <f t="shared" si="2464"/>
        <v>-13.016107823800134</v>
      </c>
      <c r="AP911" s="35">
        <f t="shared" si="2464"/>
        <v>6.1964946883975234</v>
      </c>
      <c r="AQ911" s="35">
        <f t="shared" si="2464"/>
        <v>0</v>
      </c>
      <c r="AR911" s="35">
        <f t="shared" si="2464"/>
        <v>-1.8688362919132151</v>
      </c>
      <c r="AS911" s="1"/>
      <c r="AT911" s="1"/>
      <c r="AU911" s="1"/>
      <c r="AV911" s="1"/>
      <c r="AW911" s="36">
        <v>445</v>
      </c>
      <c r="AX911" s="36">
        <v>2988</v>
      </c>
      <c r="AY911" s="36">
        <v>654</v>
      </c>
      <c r="AZ911" s="36">
        <v>1216</v>
      </c>
      <c r="BA911" s="36">
        <v>929</v>
      </c>
      <c r="BB911" s="1"/>
      <c r="BC911" s="36">
        <v>190</v>
      </c>
      <c r="BD911" s="1"/>
      <c r="BE911" s="35">
        <f t="shared" ref="BE911:BK911" si="2465">(AW911/SUM($AW911:$BC911))*100</f>
        <v>6.9293055123014629</v>
      </c>
      <c r="BF911" s="35">
        <f t="shared" si="2465"/>
        <v>46.527561507318595</v>
      </c>
      <c r="BG911" s="35">
        <f t="shared" si="2465"/>
        <v>10.183743382123948</v>
      </c>
      <c r="BH911" s="35">
        <f t="shared" si="2465"/>
        <v>18.934911242603551</v>
      </c>
      <c r="BI911" s="35">
        <f t="shared" si="2465"/>
        <v>14.465898473995638</v>
      </c>
      <c r="BJ911" s="35">
        <f t="shared" si="2465"/>
        <v>0</v>
      </c>
      <c r="BK911" s="35">
        <f t="shared" si="2465"/>
        <v>2.9585798816568047</v>
      </c>
      <c r="BL911" s="1"/>
    </row>
    <row r="912" spans="1:64" ht="13">
      <c r="A912" s="28" t="s">
        <v>427</v>
      </c>
      <c r="B912" s="62" t="str">
        <f>INDEX([1]Sheet2!$B:$B,MATCH(C912,[1]Sheet2!$A:$A,0))</f>
        <v>E05010873</v>
      </c>
      <c r="C912" s="28" t="s">
        <v>1056</v>
      </c>
      <c r="D912" s="29"/>
      <c r="E912" s="55">
        <v>1</v>
      </c>
      <c r="F912" s="32"/>
      <c r="G912" s="31">
        <v>1</v>
      </c>
      <c r="H912" s="32"/>
      <c r="I912" s="32"/>
      <c r="J912" s="32"/>
      <c r="K912" s="32"/>
      <c r="L912" s="32"/>
      <c r="M912" s="10"/>
      <c r="N912" s="32"/>
      <c r="O912" s="31">
        <v>1</v>
      </c>
      <c r="P912" s="32"/>
      <c r="Q912" s="32"/>
      <c r="R912" s="32"/>
      <c r="S912" s="32"/>
      <c r="T912" s="32"/>
      <c r="U912" s="1"/>
      <c r="V912" s="28">
        <v>332</v>
      </c>
      <c r="W912" s="28">
        <v>1626</v>
      </c>
      <c r="X912" s="28">
        <v>152</v>
      </c>
      <c r="Y912" s="34"/>
      <c r="Z912" s="28">
        <v>508</v>
      </c>
      <c r="AA912" s="34"/>
      <c r="AB912" s="34">
        <v>332</v>
      </c>
      <c r="AC912" s="1"/>
      <c r="AD912" s="35">
        <f t="shared" ref="AD912:AJ912" si="2466">(V912/SUM($V912:$AB912))*100</f>
        <v>11.254237288135593</v>
      </c>
      <c r="AE912" s="35">
        <f t="shared" si="2466"/>
        <v>55.118644067796609</v>
      </c>
      <c r="AF912" s="35">
        <f t="shared" si="2466"/>
        <v>5.1525423728813555</v>
      </c>
      <c r="AG912" s="35">
        <f t="shared" si="2466"/>
        <v>0</v>
      </c>
      <c r="AH912" s="35">
        <f t="shared" si="2466"/>
        <v>17.220338983050848</v>
      </c>
      <c r="AI912" s="35">
        <f t="shared" si="2466"/>
        <v>0</v>
      </c>
      <c r="AJ912" s="35">
        <f t="shared" si="2466"/>
        <v>11.254237288135593</v>
      </c>
      <c r="AK912" s="1"/>
      <c r="AL912" s="35">
        <f t="shared" ref="AL912:AR912" si="2467">AD912-BE912</f>
        <v>4.4688259225715568</v>
      </c>
      <c r="AM912" s="35">
        <f t="shared" si="2467"/>
        <v>4.8500548679096909</v>
      </c>
      <c r="AN912" s="35">
        <f t="shared" si="2467"/>
        <v>-3.3857669287867251</v>
      </c>
      <c r="AO912" s="35">
        <f t="shared" si="2467"/>
        <v>0</v>
      </c>
      <c r="AP912" s="35">
        <f t="shared" si="2467"/>
        <v>0.51126349534940729</v>
      </c>
      <c r="AQ912" s="35">
        <f t="shared" si="2467"/>
        <v>0</v>
      </c>
      <c r="AR912" s="35">
        <f t="shared" si="2467"/>
        <v>-6.4443773570439387</v>
      </c>
      <c r="AS912" s="1"/>
      <c r="AT912" s="1"/>
      <c r="AU912" s="1"/>
      <c r="AV912" s="1"/>
      <c r="AW912" s="36">
        <v>240</v>
      </c>
      <c r="AX912" s="36">
        <v>1778</v>
      </c>
      <c r="AY912" s="36">
        <v>302</v>
      </c>
      <c r="AZ912" s="36">
        <v>0</v>
      </c>
      <c r="BA912" s="36">
        <v>591</v>
      </c>
      <c r="BB912" s="1"/>
      <c r="BC912" s="36">
        <v>626</v>
      </c>
      <c r="BD912" s="1"/>
      <c r="BE912" s="35">
        <f t="shared" ref="BE912:BK912" si="2468">(AW912/SUM($AW912:$BC912))*100</f>
        <v>6.7854113655640367</v>
      </c>
      <c r="BF912" s="35">
        <f t="shared" si="2468"/>
        <v>50.268589199886918</v>
      </c>
      <c r="BG912" s="35">
        <f t="shared" si="2468"/>
        <v>8.5383093016680807</v>
      </c>
      <c r="BH912" s="35">
        <f t="shared" si="2468"/>
        <v>0</v>
      </c>
      <c r="BI912" s="35">
        <f t="shared" si="2468"/>
        <v>16.70907548770144</v>
      </c>
      <c r="BJ912" s="35">
        <f t="shared" si="2468"/>
        <v>0</v>
      </c>
      <c r="BK912" s="35">
        <f t="shared" si="2468"/>
        <v>17.698614645179532</v>
      </c>
      <c r="BL912" s="1"/>
    </row>
    <row r="913" spans="1:64" ht="13">
      <c r="A913" s="28" t="s">
        <v>427</v>
      </c>
      <c r="B913" s="62" t="str">
        <f>INDEX([1]Sheet2!$B:$B,MATCH(C913,[1]Sheet2!$A:$A,0))</f>
        <v>E05010874</v>
      </c>
      <c r="C913" s="28" t="s">
        <v>1057</v>
      </c>
      <c r="D913" s="29"/>
      <c r="E913" s="55">
        <v>1</v>
      </c>
      <c r="F913" s="32"/>
      <c r="G913" s="32"/>
      <c r="H913" s="31">
        <v>1</v>
      </c>
      <c r="I913" s="32"/>
      <c r="J913" s="32"/>
      <c r="K913" s="32"/>
      <c r="L913" s="32"/>
      <c r="M913" s="10"/>
      <c r="N913" s="32"/>
      <c r="O913" s="31">
        <v>1</v>
      </c>
      <c r="P913" s="32"/>
      <c r="Q913" s="32"/>
      <c r="R913" s="32"/>
      <c r="S913" s="32"/>
      <c r="T913" s="32"/>
      <c r="U913" s="1"/>
      <c r="V913" s="28">
        <v>499</v>
      </c>
      <c r="W913" s="28">
        <v>1615</v>
      </c>
      <c r="X913" s="28">
        <v>1788</v>
      </c>
      <c r="Y913" s="28">
        <v>225</v>
      </c>
      <c r="Z913" s="28">
        <v>153</v>
      </c>
      <c r="AA913" s="34"/>
      <c r="AB913" s="34">
        <v>0</v>
      </c>
      <c r="AC913" s="1"/>
      <c r="AD913" s="35">
        <f t="shared" ref="AD913:AJ913" si="2469">(V913/SUM($V913:$AB913))*100</f>
        <v>11.658878504672897</v>
      </c>
      <c r="AE913" s="35">
        <f t="shared" si="2469"/>
        <v>37.733644859813083</v>
      </c>
      <c r="AF913" s="35">
        <f t="shared" si="2469"/>
        <v>41.77570093457944</v>
      </c>
      <c r="AG913" s="35">
        <f t="shared" si="2469"/>
        <v>5.2570093457943923</v>
      </c>
      <c r="AH913" s="35">
        <f t="shared" si="2469"/>
        <v>3.5747663551401869</v>
      </c>
      <c r="AI913" s="35">
        <f t="shared" si="2469"/>
        <v>0</v>
      </c>
      <c r="AJ913" s="35">
        <f t="shared" si="2469"/>
        <v>0</v>
      </c>
      <c r="AK913" s="1"/>
      <c r="AL913" s="35">
        <f t="shared" ref="AL913:AR913" si="2470">AD913-BE913</f>
        <v>10.508015357312377</v>
      </c>
      <c r="AM913" s="35">
        <f t="shared" si="2470"/>
        <v>-12.103733173712058</v>
      </c>
      <c r="AN913" s="35">
        <f t="shared" si="2470"/>
        <v>25.863766984116594</v>
      </c>
      <c r="AO913" s="35">
        <f t="shared" si="2470"/>
        <v>-20.312167536867605</v>
      </c>
      <c r="AP913" s="35">
        <f t="shared" si="2470"/>
        <v>2.2101856766406858E-2</v>
      </c>
      <c r="AQ913" s="35">
        <f t="shared" si="2470"/>
        <v>0</v>
      </c>
      <c r="AR913" s="35">
        <f t="shared" si="2470"/>
        <v>-3.9779834876157119</v>
      </c>
      <c r="AS913" s="1"/>
      <c r="AT913" s="1"/>
      <c r="AU913" s="1"/>
      <c r="AV913" s="1"/>
      <c r="AW913" s="36">
        <v>46</v>
      </c>
      <c r="AX913" s="36">
        <v>1992</v>
      </c>
      <c r="AY913" s="36">
        <v>636</v>
      </c>
      <c r="AZ913" s="36">
        <v>1022</v>
      </c>
      <c r="BA913" s="36">
        <v>142</v>
      </c>
      <c r="BB913" s="1"/>
      <c r="BC913" s="36">
        <v>159</v>
      </c>
      <c r="BD913" s="1"/>
      <c r="BE913" s="35">
        <f t="shared" ref="BE913:BK913" si="2471">(AW913/SUM($AW913:$BC913))*100</f>
        <v>1.1508631473605204</v>
      </c>
      <c r="BF913" s="35">
        <f t="shared" si="2471"/>
        <v>49.837378033525141</v>
      </c>
      <c r="BG913" s="35">
        <f t="shared" si="2471"/>
        <v>15.911933950462847</v>
      </c>
      <c r="BH913" s="35">
        <f t="shared" si="2471"/>
        <v>25.569176882661999</v>
      </c>
      <c r="BI913" s="35">
        <f t="shared" si="2471"/>
        <v>3.5526644983737801</v>
      </c>
      <c r="BJ913" s="35">
        <f t="shared" si="2471"/>
        <v>0</v>
      </c>
      <c r="BK913" s="35">
        <f t="shared" si="2471"/>
        <v>3.9779834876157119</v>
      </c>
      <c r="BL913" s="1"/>
    </row>
    <row r="914" spans="1:64" ht="13">
      <c r="A914" s="28" t="s">
        <v>427</v>
      </c>
      <c r="B914" s="62" t="str">
        <f>INDEX([1]Sheet2!$B:$B,MATCH(C914,[1]Sheet2!$A:$A,0))</f>
        <v>E05010875</v>
      </c>
      <c r="C914" s="28" t="s">
        <v>1058</v>
      </c>
      <c r="D914" s="29"/>
      <c r="E914" s="55">
        <v>1</v>
      </c>
      <c r="F914" s="32"/>
      <c r="G914" s="32"/>
      <c r="H914" s="32"/>
      <c r="I914" s="32"/>
      <c r="J914" s="31">
        <v>1</v>
      </c>
      <c r="K914" s="32"/>
      <c r="L914" s="32"/>
      <c r="M914" s="10"/>
      <c r="N914" s="32"/>
      <c r="O914" s="31">
        <v>1</v>
      </c>
      <c r="P914" s="32"/>
      <c r="Q914" s="32"/>
      <c r="R914" s="32"/>
      <c r="S914" s="32"/>
      <c r="T914" s="32"/>
      <c r="U914" s="1"/>
      <c r="V914" s="28">
        <v>213</v>
      </c>
      <c r="W914" s="28">
        <v>2503</v>
      </c>
      <c r="X914" s="28">
        <v>285</v>
      </c>
      <c r="Y914" s="28">
        <v>52</v>
      </c>
      <c r="Z914" s="28">
        <v>3896</v>
      </c>
      <c r="AA914" s="34"/>
      <c r="AB914" s="34">
        <v>0</v>
      </c>
      <c r="AC914" s="1"/>
      <c r="AD914" s="35">
        <f t="shared" ref="AD914:AJ914" si="2472">(V914/SUM($V914:$AB914))*100</f>
        <v>3.0651892358612751</v>
      </c>
      <c r="AE914" s="35">
        <f t="shared" si="2472"/>
        <v>36.019571161318176</v>
      </c>
      <c r="AF914" s="35">
        <f t="shared" si="2472"/>
        <v>4.1013095409411431</v>
      </c>
      <c r="AG914" s="35">
        <f t="shared" si="2472"/>
        <v>0.74830910922434879</v>
      </c>
      <c r="AH914" s="35">
        <f t="shared" si="2472"/>
        <v>56.06562095265506</v>
      </c>
      <c r="AI914" s="35">
        <f t="shared" si="2472"/>
        <v>0</v>
      </c>
      <c r="AJ914" s="35">
        <f t="shared" si="2472"/>
        <v>0</v>
      </c>
      <c r="AK914" s="1"/>
      <c r="AL914" s="35">
        <f t="shared" ref="AL914:AR914" si="2473">AD914-BE914</f>
        <v>-0.86950027163337129</v>
      </c>
      <c r="AM914" s="35">
        <f t="shared" si="2473"/>
        <v>-2.1228271256197218</v>
      </c>
      <c r="AN914" s="35">
        <f t="shared" si="2473"/>
        <v>-10.499868189251576</v>
      </c>
      <c r="AO914" s="35">
        <f t="shared" si="2473"/>
        <v>-2.9187144453795053</v>
      </c>
      <c r="AP914" s="35">
        <f t="shared" si="2473"/>
        <v>21.764229089700024</v>
      </c>
      <c r="AQ914" s="35">
        <f t="shared" si="2473"/>
        <v>-3.3993576017130622</v>
      </c>
      <c r="AR914" s="35">
        <f t="shared" si="2473"/>
        <v>-1.9539614561027836</v>
      </c>
      <c r="AS914" s="1"/>
      <c r="AT914" s="1"/>
      <c r="AU914" s="1"/>
      <c r="AV914" s="1"/>
      <c r="AW914" s="36">
        <v>294</v>
      </c>
      <c r="AX914" s="36">
        <v>2850</v>
      </c>
      <c r="AY914" s="36">
        <v>1091</v>
      </c>
      <c r="AZ914" s="36">
        <v>274</v>
      </c>
      <c r="BA914" s="36">
        <v>2563</v>
      </c>
      <c r="BB914" s="36">
        <v>254</v>
      </c>
      <c r="BC914" s="36">
        <v>146</v>
      </c>
      <c r="BD914" s="1"/>
      <c r="BE914" s="35">
        <f t="shared" ref="BE914:BK914" si="2474">(AW914/SUM($AW914:$BC914))*100</f>
        <v>3.9346895074946464</v>
      </c>
      <c r="BF914" s="35">
        <f t="shared" si="2474"/>
        <v>38.142398286937897</v>
      </c>
      <c r="BG914" s="35">
        <f t="shared" si="2474"/>
        <v>14.601177730192719</v>
      </c>
      <c r="BH914" s="35">
        <f t="shared" si="2474"/>
        <v>3.6670235546038543</v>
      </c>
      <c r="BI914" s="35">
        <f t="shared" si="2474"/>
        <v>34.301391862955036</v>
      </c>
      <c r="BJ914" s="35">
        <f t="shared" si="2474"/>
        <v>3.3993576017130622</v>
      </c>
      <c r="BK914" s="35">
        <f t="shared" si="2474"/>
        <v>1.9539614561027836</v>
      </c>
      <c r="BL914" s="1"/>
    </row>
    <row r="915" spans="1:64" ht="13">
      <c r="A915" s="28" t="s">
        <v>427</v>
      </c>
      <c r="B915" s="62" t="str">
        <f>INDEX([1]Sheet2!$B:$B,MATCH(C915,[1]Sheet2!$A:$A,0))</f>
        <v>E05010876</v>
      </c>
      <c r="C915" s="28" t="s">
        <v>1059</v>
      </c>
      <c r="D915" s="29"/>
      <c r="E915" s="55">
        <v>1</v>
      </c>
      <c r="F915" s="32"/>
      <c r="G915" s="31">
        <v>1</v>
      </c>
      <c r="H915" s="32"/>
      <c r="I915" s="32"/>
      <c r="J915" s="32"/>
      <c r="K915" s="32"/>
      <c r="L915" s="32"/>
      <c r="M915" s="10"/>
      <c r="N915" s="32"/>
      <c r="O915" s="31">
        <v>1</v>
      </c>
      <c r="P915" s="32"/>
      <c r="Q915" s="32"/>
      <c r="R915" s="32"/>
      <c r="S915" s="32"/>
      <c r="T915" s="32"/>
      <c r="U915" s="1"/>
      <c r="V915" s="28">
        <v>588</v>
      </c>
      <c r="W915" s="28">
        <v>1688</v>
      </c>
      <c r="X915" s="28">
        <v>333</v>
      </c>
      <c r="Y915" s="34"/>
      <c r="Z915" s="28">
        <v>499</v>
      </c>
      <c r="AA915" s="34"/>
      <c r="AB915" s="34">
        <v>140</v>
      </c>
      <c r="AC915" s="1"/>
      <c r="AD915" s="35">
        <f t="shared" ref="AD915:AJ915" si="2475">(V915/SUM($V915:$AB915))*100</f>
        <v>18.103448275862068</v>
      </c>
      <c r="AE915" s="35">
        <f t="shared" si="2475"/>
        <v>51.970443349753694</v>
      </c>
      <c r="AF915" s="35">
        <f t="shared" si="2475"/>
        <v>10.252463054187192</v>
      </c>
      <c r="AG915" s="35">
        <f t="shared" si="2475"/>
        <v>0</v>
      </c>
      <c r="AH915" s="35">
        <f t="shared" si="2475"/>
        <v>15.363300492610838</v>
      </c>
      <c r="AI915" s="35">
        <f t="shared" si="2475"/>
        <v>0</v>
      </c>
      <c r="AJ915" s="35">
        <f t="shared" si="2475"/>
        <v>4.3103448275862073</v>
      </c>
      <c r="AK915" s="1"/>
      <c r="AL915" s="35">
        <f t="shared" ref="AL915:AR915" si="2476">AD915-BE915</f>
        <v>9.2812667909858071</v>
      </c>
      <c r="AM915" s="35">
        <f t="shared" si="2476"/>
        <v>7.0116899125401275</v>
      </c>
      <c r="AN915" s="35">
        <f t="shared" si="2476"/>
        <v>2.1177242824181732</v>
      </c>
      <c r="AO915" s="35">
        <f t="shared" si="2476"/>
        <v>-22.754353803849678</v>
      </c>
      <c r="AP915" s="35">
        <f t="shared" si="2476"/>
        <v>5.074574553105796</v>
      </c>
      <c r="AQ915" s="35">
        <f t="shared" si="2476"/>
        <v>0</v>
      </c>
      <c r="AR915" s="35">
        <f t="shared" si="2476"/>
        <v>-0.73090173520022717</v>
      </c>
      <c r="AS915" s="1"/>
      <c r="AT915" s="1"/>
      <c r="AU915" s="1"/>
      <c r="AV915" s="1"/>
      <c r="AW915" s="36">
        <v>385</v>
      </c>
      <c r="AX915" s="36">
        <v>1962</v>
      </c>
      <c r="AY915" s="36">
        <v>355</v>
      </c>
      <c r="AZ915" s="36">
        <v>993</v>
      </c>
      <c r="BA915" s="36">
        <v>449</v>
      </c>
      <c r="BB915" s="1"/>
      <c r="BC915" s="36">
        <v>220</v>
      </c>
      <c r="BD915" s="1"/>
      <c r="BE915" s="35">
        <f t="shared" ref="BE915:BK915" si="2477">(AW915/SUM($AW915:$BC915))*100</f>
        <v>8.8221814848762605</v>
      </c>
      <c r="BF915" s="35">
        <f t="shared" si="2477"/>
        <v>44.958753437213566</v>
      </c>
      <c r="BG915" s="35">
        <f t="shared" si="2477"/>
        <v>8.1347387717690189</v>
      </c>
      <c r="BH915" s="35">
        <f t="shared" si="2477"/>
        <v>22.754353803849678</v>
      </c>
      <c r="BI915" s="35">
        <f t="shared" si="2477"/>
        <v>10.288725939505042</v>
      </c>
      <c r="BJ915" s="35">
        <f t="shared" si="2477"/>
        <v>0</v>
      </c>
      <c r="BK915" s="35">
        <f t="shared" si="2477"/>
        <v>5.0412465627864345</v>
      </c>
      <c r="BL915" s="1"/>
    </row>
    <row r="916" spans="1:64" ht="13">
      <c r="A916" s="28" t="s">
        <v>427</v>
      </c>
      <c r="B916" s="62" t="str">
        <f>INDEX([1]Sheet2!$B:$B,MATCH(C916,[1]Sheet2!$A:$A,0))</f>
        <v>E05010877</v>
      </c>
      <c r="C916" s="28" t="s">
        <v>1060</v>
      </c>
      <c r="D916" s="29"/>
      <c r="E916" s="55">
        <v>1</v>
      </c>
      <c r="F916" s="32"/>
      <c r="G916" s="31">
        <v>1</v>
      </c>
      <c r="H916" s="32"/>
      <c r="I916" s="32"/>
      <c r="J916" s="32"/>
      <c r="K916" s="32"/>
      <c r="L916" s="32"/>
      <c r="M916" s="10"/>
      <c r="N916" s="32"/>
      <c r="O916" s="31">
        <v>1</v>
      </c>
      <c r="P916" s="32"/>
      <c r="Q916" s="32"/>
      <c r="R916" s="32"/>
      <c r="S916" s="32"/>
      <c r="T916" s="32"/>
      <c r="U916" s="1"/>
      <c r="V916" s="28">
        <v>805</v>
      </c>
      <c r="W916" s="28">
        <v>1819</v>
      </c>
      <c r="X916" s="28">
        <v>290</v>
      </c>
      <c r="Y916" s="34"/>
      <c r="Z916" s="28">
        <v>511</v>
      </c>
      <c r="AA916" s="34"/>
      <c r="AB916" s="34">
        <v>0</v>
      </c>
      <c r="AC916" s="1"/>
      <c r="AD916" s="35">
        <f t="shared" ref="AD916:AJ916" si="2478">(V916/SUM($V916:$AB916))*100</f>
        <v>23.503649635036496</v>
      </c>
      <c r="AE916" s="35">
        <f t="shared" si="2478"/>
        <v>53.109489051094897</v>
      </c>
      <c r="AF916" s="35">
        <f t="shared" si="2478"/>
        <v>8.4671532846715323</v>
      </c>
      <c r="AG916" s="35">
        <f t="shared" si="2478"/>
        <v>0</v>
      </c>
      <c r="AH916" s="35">
        <f t="shared" si="2478"/>
        <v>14.919708029197079</v>
      </c>
      <c r="AI916" s="35">
        <f t="shared" si="2478"/>
        <v>0</v>
      </c>
      <c r="AJ916" s="35">
        <f t="shared" si="2478"/>
        <v>0</v>
      </c>
      <c r="AK916" s="1"/>
      <c r="AL916" s="35">
        <f t="shared" ref="AL916:AR916" si="2479">AD916-BE916</f>
        <v>14.180675162228505</v>
      </c>
      <c r="AM916" s="35">
        <f t="shared" si="2479"/>
        <v>4.7854047003734763</v>
      </c>
      <c r="AN916" s="35">
        <f t="shared" si="2479"/>
        <v>1.4971199883341297</v>
      </c>
      <c r="AO916" s="35">
        <f t="shared" si="2479"/>
        <v>-24.550499445061043</v>
      </c>
      <c r="AP916" s="35">
        <f t="shared" si="2479"/>
        <v>8.7265892722603411</v>
      </c>
      <c r="AQ916" s="35">
        <f t="shared" si="2479"/>
        <v>0</v>
      </c>
      <c r="AR916" s="35">
        <f t="shared" si="2479"/>
        <v>-4.6392896781354054</v>
      </c>
      <c r="AS916" s="1"/>
      <c r="AT916" s="1"/>
      <c r="AU916" s="1"/>
      <c r="AV916" s="1"/>
      <c r="AW916" s="36">
        <v>420</v>
      </c>
      <c r="AX916" s="36">
        <v>2177</v>
      </c>
      <c r="AY916" s="36">
        <v>314</v>
      </c>
      <c r="AZ916" s="36">
        <v>1106</v>
      </c>
      <c r="BA916" s="36">
        <v>279</v>
      </c>
      <c r="BB916" s="1"/>
      <c r="BC916" s="36">
        <v>209</v>
      </c>
      <c r="BD916" s="1"/>
      <c r="BE916" s="35">
        <f t="shared" ref="BE916:BK916" si="2480">(AW916/SUM($AW916:$BC916))*100</f>
        <v>9.3229744728079904</v>
      </c>
      <c r="BF916" s="35">
        <f t="shared" si="2480"/>
        <v>48.324084350721421</v>
      </c>
      <c r="BG916" s="35">
        <f t="shared" si="2480"/>
        <v>6.9700332963374025</v>
      </c>
      <c r="BH916" s="35">
        <f t="shared" si="2480"/>
        <v>24.550499445061043</v>
      </c>
      <c r="BI916" s="35">
        <f t="shared" si="2480"/>
        <v>6.1931187569367374</v>
      </c>
      <c r="BJ916" s="35">
        <f t="shared" si="2480"/>
        <v>0</v>
      </c>
      <c r="BK916" s="35">
        <f t="shared" si="2480"/>
        <v>4.6392896781354054</v>
      </c>
      <c r="BL916" s="1"/>
    </row>
    <row r="917" spans="1:64" ht="13">
      <c r="A917" s="28" t="s">
        <v>427</v>
      </c>
      <c r="B917" s="62" t="str">
        <f>INDEX([1]Sheet2!$B:$B,MATCH(C917,[1]Sheet2!$A:$A,0))</f>
        <v>E05010878</v>
      </c>
      <c r="C917" s="28" t="s">
        <v>1061</v>
      </c>
      <c r="D917" s="29"/>
      <c r="E917" s="55">
        <v>1</v>
      </c>
      <c r="F917" s="32"/>
      <c r="G917" s="31">
        <v>1</v>
      </c>
      <c r="H917" s="32"/>
      <c r="I917" s="32"/>
      <c r="J917" s="32"/>
      <c r="K917" s="32"/>
      <c r="L917" s="32"/>
      <c r="M917" s="10"/>
      <c r="N917" s="32"/>
      <c r="O917" s="31">
        <v>1</v>
      </c>
      <c r="P917" s="32"/>
      <c r="Q917" s="32"/>
      <c r="R917" s="32"/>
      <c r="S917" s="32"/>
      <c r="T917" s="32"/>
      <c r="U917" s="1"/>
      <c r="V917" s="28">
        <v>401</v>
      </c>
      <c r="W917" s="28">
        <v>1879</v>
      </c>
      <c r="X917" s="28">
        <v>176</v>
      </c>
      <c r="Y917" s="28">
        <v>405</v>
      </c>
      <c r="Z917" s="28">
        <v>194</v>
      </c>
      <c r="AA917" s="34"/>
      <c r="AB917" s="34">
        <v>0</v>
      </c>
      <c r="AC917" s="1"/>
      <c r="AD917" s="35">
        <f t="shared" ref="AD917:AJ917" si="2481">(V917/SUM($V917:$AB917))*100</f>
        <v>13.126022913256955</v>
      </c>
      <c r="AE917" s="35">
        <f t="shared" si="2481"/>
        <v>61.505728314238951</v>
      </c>
      <c r="AF917" s="35">
        <f t="shared" si="2481"/>
        <v>5.7610474631751227</v>
      </c>
      <c r="AG917" s="35">
        <f t="shared" si="2481"/>
        <v>13.2569558101473</v>
      </c>
      <c r="AH917" s="35">
        <f t="shared" si="2481"/>
        <v>6.3502454991816695</v>
      </c>
      <c r="AI917" s="35">
        <f t="shared" si="2481"/>
        <v>0</v>
      </c>
      <c r="AJ917" s="35">
        <f t="shared" si="2481"/>
        <v>0</v>
      </c>
      <c r="AK917" s="1"/>
      <c r="AL917" s="35">
        <f t="shared" ref="AL917:AR917" si="2482">AD917-BE917</f>
        <v>5.3150296634980352</v>
      </c>
      <c r="AM917" s="35">
        <f t="shared" si="2482"/>
        <v>6.7082355466401111</v>
      </c>
      <c r="AN917" s="35">
        <f t="shared" si="2482"/>
        <v>1.0358787071481217</v>
      </c>
      <c r="AO917" s="35">
        <f t="shared" si="2482"/>
        <v>-12.779688355715766</v>
      </c>
      <c r="AP917" s="35">
        <f t="shared" si="2482"/>
        <v>-0.27945556157050078</v>
      </c>
      <c r="AQ917" s="35">
        <f t="shared" si="2482"/>
        <v>0</v>
      </c>
      <c r="AR917" s="35">
        <f t="shared" si="2482"/>
        <v>0</v>
      </c>
      <c r="AS917" s="1"/>
      <c r="AT917" s="1"/>
      <c r="AU917" s="1"/>
      <c r="AV917" s="1"/>
      <c r="AW917" s="36">
        <v>324</v>
      </c>
      <c r="AX917" s="36">
        <v>2273</v>
      </c>
      <c r="AY917" s="36">
        <v>196</v>
      </c>
      <c r="AZ917" s="36">
        <v>1080</v>
      </c>
      <c r="BA917" s="36">
        <v>275</v>
      </c>
      <c r="BB917" s="1"/>
      <c r="BC917" s="36">
        <v>0</v>
      </c>
      <c r="BD917" s="1"/>
      <c r="BE917" s="35">
        <f t="shared" ref="BE917:BK917" si="2483">(AW917/SUM($AW917:$BC917))*100</f>
        <v>7.8109932497589201</v>
      </c>
      <c r="BF917" s="35">
        <f t="shared" si="2483"/>
        <v>54.79749276759884</v>
      </c>
      <c r="BG917" s="35">
        <f t="shared" si="2483"/>
        <v>4.725168756027001</v>
      </c>
      <c r="BH917" s="35">
        <f t="shared" si="2483"/>
        <v>26.036644165863066</v>
      </c>
      <c r="BI917" s="35">
        <f t="shared" si="2483"/>
        <v>6.6297010607521702</v>
      </c>
      <c r="BJ917" s="35">
        <f t="shared" si="2483"/>
        <v>0</v>
      </c>
      <c r="BK917" s="35">
        <f t="shared" si="2483"/>
        <v>0</v>
      </c>
      <c r="BL917" s="1"/>
    </row>
    <row r="918" spans="1:64" ht="13">
      <c r="A918" s="28" t="s">
        <v>427</v>
      </c>
      <c r="B918" s="62" t="str">
        <f>INDEX([1]Sheet2!$B:$B,MATCH(C918,[1]Sheet2!$A:$A,0))</f>
        <v>E05010879</v>
      </c>
      <c r="C918" s="28" t="s">
        <v>1062</v>
      </c>
      <c r="D918" s="29"/>
      <c r="E918" s="55">
        <v>1</v>
      </c>
      <c r="F918" s="32"/>
      <c r="G918" s="31">
        <v>1</v>
      </c>
      <c r="H918" s="32"/>
      <c r="I918" s="32"/>
      <c r="J918" s="32"/>
      <c r="K918" s="32"/>
      <c r="L918" s="32"/>
      <c r="M918" s="10"/>
      <c r="N918" s="32"/>
      <c r="O918" s="31">
        <v>1</v>
      </c>
      <c r="P918" s="32"/>
      <c r="Q918" s="32"/>
      <c r="R918" s="32"/>
      <c r="S918" s="32"/>
      <c r="T918" s="32"/>
      <c r="U918" s="1"/>
      <c r="V918" s="28">
        <v>377</v>
      </c>
      <c r="W918" s="28">
        <v>1601</v>
      </c>
      <c r="X918" s="28">
        <v>217</v>
      </c>
      <c r="Y918" s="28">
        <v>322</v>
      </c>
      <c r="Z918" s="28">
        <v>279</v>
      </c>
      <c r="AA918" s="34"/>
      <c r="AB918" s="34">
        <v>46</v>
      </c>
      <c r="AC918" s="1"/>
      <c r="AD918" s="35">
        <f t="shared" ref="AD918:AJ918" si="2484">(V918/SUM($V918:$AB918))*100</f>
        <v>13.26530612244898</v>
      </c>
      <c r="AE918" s="35">
        <f t="shared" si="2484"/>
        <v>56.333567909922586</v>
      </c>
      <c r="AF918" s="35">
        <f t="shared" si="2484"/>
        <v>7.6354679802955667</v>
      </c>
      <c r="AG918" s="35">
        <f t="shared" si="2484"/>
        <v>11.330049261083744</v>
      </c>
      <c r="AH918" s="35">
        <f t="shared" si="2484"/>
        <v>9.8170302603800135</v>
      </c>
      <c r="AI918" s="35">
        <f t="shared" si="2484"/>
        <v>0</v>
      </c>
      <c r="AJ918" s="35">
        <f t="shared" si="2484"/>
        <v>1.6185784658691063</v>
      </c>
      <c r="AK918" s="1"/>
      <c r="AL918" s="35">
        <f t="shared" ref="AL918:AR918" si="2485">AD918-BE918</f>
        <v>8.2848628369209472</v>
      </c>
      <c r="AM918" s="35">
        <f t="shared" si="2485"/>
        <v>3.8172706478626139</v>
      </c>
      <c r="AN918" s="35">
        <f t="shared" si="2485"/>
        <v>2.3160416439200784</v>
      </c>
      <c r="AO918" s="35">
        <f t="shared" si="2485"/>
        <v>-19.25665217307532</v>
      </c>
      <c r="AP918" s="35">
        <f t="shared" si="2485"/>
        <v>4.8105113555560237</v>
      </c>
      <c r="AQ918" s="35">
        <f t="shared" si="2485"/>
        <v>0</v>
      </c>
      <c r="AR918" s="35">
        <f t="shared" si="2485"/>
        <v>2.796568881565098E-2</v>
      </c>
      <c r="AS918" s="1"/>
      <c r="AT918" s="1"/>
      <c r="AU918" s="1"/>
      <c r="AV918" s="1"/>
      <c r="AW918" s="36">
        <v>191</v>
      </c>
      <c r="AX918" s="36">
        <v>2014</v>
      </c>
      <c r="AY918" s="36">
        <v>204</v>
      </c>
      <c r="AZ918" s="36">
        <v>1173</v>
      </c>
      <c r="BA918" s="36">
        <v>192</v>
      </c>
      <c r="BB918" s="1"/>
      <c r="BC918" s="36">
        <v>61</v>
      </c>
      <c r="BD918" s="1"/>
      <c r="BE918" s="35">
        <f t="shared" ref="BE918:BK918" si="2486">(AW918/SUM($AW918:$BC918))*100</f>
        <v>4.9804432855280316</v>
      </c>
      <c r="BF918" s="35">
        <f t="shared" si="2486"/>
        <v>52.516297262059972</v>
      </c>
      <c r="BG918" s="35">
        <f t="shared" si="2486"/>
        <v>5.3194263363754883</v>
      </c>
      <c r="BH918" s="35">
        <f t="shared" si="2486"/>
        <v>30.586701434159064</v>
      </c>
      <c r="BI918" s="35">
        <f t="shared" si="2486"/>
        <v>5.0065189048239898</v>
      </c>
      <c r="BJ918" s="35">
        <f t="shared" si="2486"/>
        <v>0</v>
      </c>
      <c r="BK918" s="35">
        <f t="shared" si="2486"/>
        <v>1.5906127770534553</v>
      </c>
      <c r="BL918" s="1"/>
    </row>
    <row r="919" spans="1:64" ht="13">
      <c r="A919" s="28" t="s">
        <v>427</v>
      </c>
      <c r="B919" s="62" t="str">
        <f>INDEX([1]Sheet2!$B:$B,MATCH(C919,[1]Sheet2!$A:$A,0))</f>
        <v>E05010880</v>
      </c>
      <c r="C919" s="28" t="s">
        <v>1063</v>
      </c>
      <c r="D919" s="29"/>
      <c r="E919" s="55">
        <v>1</v>
      </c>
      <c r="F919" s="32"/>
      <c r="G919" s="32"/>
      <c r="H919" s="31">
        <v>1</v>
      </c>
      <c r="I919" s="32"/>
      <c r="J919" s="32"/>
      <c r="K919" s="32"/>
      <c r="L919" s="32"/>
      <c r="M919" s="10"/>
      <c r="N919" s="32"/>
      <c r="O919" s="32"/>
      <c r="P919" s="31">
        <v>1</v>
      </c>
      <c r="Q919" s="32"/>
      <c r="R919" s="32"/>
      <c r="S919" s="32"/>
      <c r="T919" s="32"/>
      <c r="U919" s="1"/>
      <c r="V919" s="28">
        <v>898</v>
      </c>
      <c r="W919" s="28">
        <v>1222</v>
      </c>
      <c r="X919" s="28">
        <v>2528</v>
      </c>
      <c r="Y919" s="34"/>
      <c r="Z919" s="28">
        <v>573</v>
      </c>
      <c r="AA919" s="34"/>
      <c r="AB919" s="34">
        <v>0</v>
      </c>
      <c r="AC919" s="1"/>
      <c r="AD919" s="35">
        <f t="shared" ref="AD919:AJ919" si="2487">(V919/SUM($V919:$AB919))*100</f>
        <v>17.199770158973376</v>
      </c>
      <c r="AE919" s="35">
        <f t="shared" si="2487"/>
        <v>23.405477877801186</v>
      </c>
      <c r="AF919" s="35">
        <f t="shared" si="2487"/>
        <v>48.419842941965143</v>
      </c>
      <c r="AG919" s="35">
        <f t="shared" si="2487"/>
        <v>0</v>
      </c>
      <c r="AH919" s="35">
        <f t="shared" si="2487"/>
        <v>10.974909021260295</v>
      </c>
      <c r="AI919" s="35">
        <f t="shared" si="2487"/>
        <v>0</v>
      </c>
      <c r="AJ919" s="35">
        <f t="shared" si="2487"/>
        <v>0</v>
      </c>
      <c r="AK919" s="1"/>
      <c r="AL919" s="35">
        <f t="shared" ref="AL919:AR919" si="2488">AD919-BE919</f>
        <v>11.470093371510105</v>
      </c>
      <c r="AM919" s="35">
        <f t="shared" si="2488"/>
        <v>-0.19883162268853027</v>
      </c>
      <c r="AN919" s="35">
        <f t="shared" si="2488"/>
        <v>4.9167414075217906</v>
      </c>
      <c r="AO919" s="35">
        <f t="shared" si="2488"/>
        <v>-17.091087169441725</v>
      </c>
      <c r="AP919" s="35">
        <f t="shared" si="2488"/>
        <v>2.8129762755861183</v>
      </c>
      <c r="AQ919" s="35">
        <f t="shared" si="2488"/>
        <v>0</v>
      </c>
      <c r="AR919" s="35">
        <f t="shared" si="2488"/>
        <v>-1.909892262487757</v>
      </c>
      <c r="AS919" s="1"/>
      <c r="AT919" s="1"/>
      <c r="AU919" s="1"/>
      <c r="AV919" s="1"/>
      <c r="AW919" s="36">
        <v>351</v>
      </c>
      <c r="AX919" s="36">
        <v>1446</v>
      </c>
      <c r="AY919" s="36">
        <v>2665</v>
      </c>
      <c r="AZ919" s="36">
        <v>1047</v>
      </c>
      <c r="BA919" s="36">
        <v>500</v>
      </c>
      <c r="BB919" s="1"/>
      <c r="BC919" s="36">
        <v>117</v>
      </c>
      <c r="BD919" s="1"/>
      <c r="BE919" s="35">
        <f t="shared" ref="BE919:BK919" si="2489">(AW919/SUM($AW919:$BC919))*100</f>
        <v>5.729676787463271</v>
      </c>
      <c r="BF919" s="35">
        <f t="shared" si="2489"/>
        <v>23.604309500489716</v>
      </c>
      <c r="BG919" s="35">
        <f t="shared" si="2489"/>
        <v>43.503101534443353</v>
      </c>
      <c r="BH919" s="35">
        <f t="shared" si="2489"/>
        <v>17.091087169441725</v>
      </c>
      <c r="BI919" s="35">
        <f t="shared" si="2489"/>
        <v>8.1619327456741768</v>
      </c>
      <c r="BJ919" s="35">
        <f t="shared" si="2489"/>
        <v>0</v>
      </c>
      <c r="BK919" s="35">
        <f t="shared" si="2489"/>
        <v>1.909892262487757</v>
      </c>
      <c r="BL919" s="1"/>
    </row>
    <row r="920" spans="1:64" ht="13">
      <c r="A920" s="28" t="s">
        <v>427</v>
      </c>
      <c r="B920" s="62" t="str">
        <f>INDEX([1]Sheet2!$B:$B,MATCH(C920,[1]Sheet2!$A:$A,0))</f>
        <v>E05010881</v>
      </c>
      <c r="C920" s="28" t="s">
        <v>1064</v>
      </c>
      <c r="D920" s="29"/>
      <c r="E920" s="55">
        <v>1</v>
      </c>
      <c r="F920" s="32"/>
      <c r="G920" s="31">
        <v>1</v>
      </c>
      <c r="H920" s="32"/>
      <c r="I920" s="32"/>
      <c r="J920" s="32"/>
      <c r="K920" s="32"/>
      <c r="L920" s="32"/>
      <c r="M920" s="10"/>
      <c r="N920" s="32"/>
      <c r="O920" s="32"/>
      <c r="P920" s="32"/>
      <c r="Q920" s="31">
        <v>1</v>
      </c>
      <c r="R920" s="32"/>
      <c r="S920" s="32"/>
      <c r="T920" s="32"/>
      <c r="U920" s="1"/>
      <c r="V920" s="28">
        <v>1103</v>
      </c>
      <c r="W920" s="28">
        <v>1814</v>
      </c>
      <c r="X920" s="28">
        <v>591</v>
      </c>
      <c r="Y920" s="28">
        <v>547</v>
      </c>
      <c r="Z920" s="28">
        <v>409</v>
      </c>
      <c r="AA920" s="34"/>
      <c r="AB920" s="34">
        <v>405</v>
      </c>
      <c r="AC920" s="1"/>
      <c r="AD920" s="35">
        <f t="shared" ref="AD920:AJ920" si="2490">(V920/SUM($V920:$AB920))*100</f>
        <v>22.653522283836516</v>
      </c>
      <c r="AE920" s="35">
        <f t="shared" si="2490"/>
        <v>37.256110084206199</v>
      </c>
      <c r="AF920" s="35">
        <f t="shared" si="2490"/>
        <v>12.138016019716574</v>
      </c>
      <c r="AG920" s="35">
        <f t="shared" si="2490"/>
        <v>11.234339700143767</v>
      </c>
      <c r="AH920" s="35">
        <f t="shared" si="2490"/>
        <v>8.4000821523926898</v>
      </c>
      <c r="AI920" s="35">
        <f t="shared" si="2490"/>
        <v>0</v>
      </c>
      <c r="AJ920" s="35">
        <f t="shared" si="2490"/>
        <v>8.317929759704251</v>
      </c>
      <c r="AK920" s="1"/>
      <c r="AL920" s="35">
        <f t="shared" ref="AL920:AR920" si="2491">AD920-BE920</f>
        <v>10.092875383566973</v>
      </c>
      <c r="AM920" s="35">
        <f t="shared" si="2491"/>
        <v>6.9236752234694521</v>
      </c>
      <c r="AN920" s="35">
        <f t="shared" si="2491"/>
        <v>1.8235506109115409</v>
      </c>
      <c r="AO920" s="35">
        <f t="shared" si="2491"/>
        <v>-26.447601000664857</v>
      </c>
      <c r="AP920" s="35">
        <f t="shared" si="2491"/>
        <v>0.34976768698388483</v>
      </c>
      <c r="AQ920" s="35">
        <f t="shared" si="2491"/>
        <v>0</v>
      </c>
      <c r="AR920" s="35">
        <f t="shared" si="2491"/>
        <v>7.2577320957330018</v>
      </c>
      <c r="AS920" s="1"/>
      <c r="AT920" s="1"/>
      <c r="AU920" s="1"/>
      <c r="AV920" s="1"/>
      <c r="AW920" s="36">
        <v>699</v>
      </c>
      <c r="AX920" s="36">
        <v>1688</v>
      </c>
      <c r="AY920" s="36">
        <v>574</v>
      </c>
      <c r="AZ920" s="36">
        <v>2097</v>
      </c>
      <c r="BA920" s="36">
        <v>448</v>
      </c>
      <c r="BB920" s="1"/>
      <c r="BC920" s="36">
        <v>59</v>
      </c>
      <c r="BD920" s="1"/>
      <c r="BE920" s="35">
        <f t="shared" ref="BE920:BK920" si="2492">(AW920/SUM($AW920:$BC920))*100</f>
        <v>12.560646900269543</v>
      </c>
      <c r="BF920" s="35">
        <f t="shared" si="2492"/>
        <v>30.332434860736747</v>
      </c>
      <c r="BG920" s="35">
        <f t="shared" si="2492"/>
        <v>10.314465408805033</v>
      </c>
      <c r="BH920" s="35">
        <f t="shared" si="2492"/>
        <v>37.681940700808624</v>
      </c>
      <c r="BI920" s="35">
        <f t="shared" si="2492"/>
        <v>8.050314465408805</v>
      </c>
      <c r="BJ920" s="35">
        <f t="shared" si="2492"/>
        <v>0</v>
      </c>
      <c r="BK920" s="35">
        <f t="shared" si="2492"/>
        <v>1.0601976639712489</v>
      </c>
      <c r="BL920" s="1"/>
    </row>
    <row r="921" spans="1:64" ht="13">
      <c r="A921" s="28" t="s">
        <v>427</v>
      </c>
      <c r="B921" s="62" t="str">
        <f>INDEX([1]Sheet2!$B:$B,MATCH(C921,[1]Sheet2!$A:$A,0))</f>
        <v>E05010882</v>
      </c>
      <c r="C921" s="28" t="s">
        <v>1065</v>
      </c>
      <c r="D921" s="29"/>
      <c r="E921" s="55">
        <v>1</v>
      </c>
      <c r="F921" s="32"/>
      <c r="G921" s="31">
        <v>1</v>
      </c>
      <c r="H921" s="32"/>
      <c r="I921" s="32"/>
      <c r="J921" s="32"/>
      <c r="K921" s="32"/>
      <c r="L921" s="32"/>
      <c r="M921" s="10"/>
      <c r="N921" s="32"/>
      <c r="O921" s="31">
        <v>1</v>
      </c>
      <c r="P921" s="32"/>
      <c r="Q921" s="32"/>
      <c r="R921" s="32"/>
      <c r="S921" s="32"/>
      <c r="T921" s="32"/>
      <c r="U921" s="1"/>
      <c r="V921" s="28">
        <v>418</v>
      </c>
      <c r="W921" s="28">
        <v>2316</v>
      </c>
      <c r="X921" s="28">
        <v>594</v>
      </c>
      <c r="Y921" s="34"/>
      <c r="Z921" s="34"/>
      <c r="AA921" s="34"/>
      <c r="AB921" s="34">
        <v>401</v>
      </c>
      <c r="AC921" s="1"/>
      <c r="AD921" s="35">
        <f t="shared" ref="AD921:AJ921" si="2493">(V921/SUM($V921:$AB921))*100</f>
        <v>11.209439528023598</v>
      </c>
      <c r="AE921" s="35">
        <f t="shared" si="2493"/>
        <v>62.107803700724048</v>
      </c>
      <c r="AF921" s="35">
        <f t="shared" si="2493"/>
        <v>15.929203539823009</v>
      </c>
      <c r="AG921" s="35">
        <f t="shared" si="2493"/>
        <v>0</v>
      </c>
      <c r="AH921" s="35">
        <f t="shared" si="2493"/>
        <v>0</v>
      </c>
      <c r="AI921" s="35">
        <f t="shared" si="2493"/>
        <v>0</v>
      </c>
      <c r="AJ921" s="35">
        <f t="shared" si="2493"/>
        <v>10.753553231429338</v>
      </c>
      <c r="AK921" s="1"/>
      <c r="AL921" s="35">
        <f t="shared" ref="AL921:AR921" si="2494">AD921-BE921</f>
        <v>5.961449235288879</v>
      </c>
      <c r="AM921" s="35">
        <f t="shared" si="2494"/>
        <v>21.367624723020427</v>
      </c>
      <c r="AN921" s="35">
        <f t="shared" si="2494"/>
        <v>3.2339206640456695</v>
      </c>
      <c r="AO921" s="35">
        <f t="shared" si="2494"/>
        <v>-10.32913696344608</v>
      </c>
      <c r="AP921" s="35">
        <f t="shared" si="2494"/>
        <v>-28.469588957985742</v>
      </c>
      <c r="AQ921" s="35">
        <f t="shared" si="2494"/>
        <v>0</v>
      </c>
      <c r="AR921" s="35">
        <f t="shared" si="2494"/>
        <v>8.2357312990768428</v>
      </c>
      <c r="AS921" s="1"/>
      <c r="AT921" s="1"/>
      <c r="AU921" s="1"/>
      <c r="AV921" s="1"/>
      <c r="AW921" s="36">
        <v>346</v>
      </c>
      <c r="AX921" s="36">
        <v>2686</v>
      </c>
      <c r="AY921" s="36">
        <v>837</v>
      </c>
      <c r="AZ921" s="36">
        <v>681</v>
      </c>
      <c r="BA921" s="36">
        <v>1877</v>
      </c>
      <c r="BB921" s="1"/>
      <c r="BC921" s="36">
        <v>166</v>
      </c>
      <c r="BD921" s="1"/>
      <c r="BE921" s="35">
        <f t="shared" ref="BE921:BK921" si="2495">(AW921/SUM($AW921:$BC921))*100</f>
        <v>5.2479902927347188</v>
      </c>
      <c r="BF921" s="35">
        <f t="shared" si="2495"/>
        <v>40.740178977703621</v>
      </c>
      <c r="BG921" s="35">
        <f t="shared" si="2495"/>
        <v>12.695282875777339</v>
      </c>
      <c r="BH921" s="35">
        <f t="shared" si="2495"/>
        <v>10.32913696344608</v>
      </c>
      <c r="BI921" s="35">
        <f t="shared" si="2495"/>
        <v>28.469588957985742</v>
      </c>
      <c r="BJ921" s="35">
        <f t="shared" si="2495"/>
        <v>0</v>
      </c>
      <c r="BK921" s="35">
        <f t="shared" si="2495"/>
        <v>2.5178219323524953</v>
      </c>
      <c r="BL921" s="1"/>
    </row>
    <row r="922" spans="1:64" ht="13">
      <c r="A922" s="28" t="s">
        <v>427</v>
      </c>
      <c r="B922" s="62" t="str">
        <f>INDEX([1]Sheet2!$B:$B,MATCH(C922,[1]Sheet2!$A:$A,0))</f>
        <v>E05010883</v>
      </c>
      <c r="C922" s="28" t="s">
        <v>1066</v>
      </c>
      <c r="D922" s="29"/>
      <c r="E922" s="55">
        <v>1</v>
      </c>
      <c r="F922" s="32"/>
      <c r="G922" s="32"/>
      <c r="H922" s="31">
        <v>1</v>
      </c>
      <c r="I922" s="32"/>
      <c r="J922" s="32"/>
      <c r="K922" s="32"/>
      <c r="L922" s="32"/>
      <c r="M922" s="10"/>
      <c r="N922" s="32"/>
      <c r="O922" s="31">
        <v>1</v>
      </c>
      <c r="P922" s="32"/>
      <c r="Q922" s="32"/>
      <c r="R922" s="32"/>
      <c r="S922" s="32"/>
      <c r="T922" s="32"/>
      <c r="U922" s="1"/>
      <c r="V922" s="28">
        <v>505</v>
      </c>
      <c r="W922" s="28">
        <v>1314</v>
      </c>
      <c r="X922" s="28">
        <v>1881</v>
      </c>
      <c r="Y922" s="34"/>
      <c r="Z922" s="28">
        <v>175</v>
      </c>
      <c r="AA922" s="28">
        <v>862</v>
      </c>
      <c r="AB922" s="34">
        <v>0</v>
      </c>
      <c r="AC922" s="1"/>
      <c r="AD922" s="35">
        <f t="shared" ref="AD922:AJ922" si="2496">(V922/SUM($V922:$AB922))*100</f>
        <v>10.660755752586025</v>
      </c>
      <c r="AE922" s="35">
        <f t="shared" si="2496"/>
        <v>27.73907536415453</v>
      </c>
      <c r="AF922" s="35">
        <f t="shared" si="2496"/>
        <v>39.708676377454083</v>
      </c>
      <c r="AG922" s="35">
        <f t="shared" si="2496"/>
        <v>0</v>
      </c>
      <c r="AH922" s="35">
        <f t="shared" si="2496"/>
        <v>3.6943213004010973</v>
      </c>
      <c r="AI922" s="35">
        <f t="shared" si="2496"/>
        <v>18.197171205404263</v>
      </c>
      <c r="AJ922" s="35">
        <f t="shared" si="2496"/>
        <v>0</v>
      </c>
      <c r="AK922" s="1"/>
      <c r="AL922" s="35">
        <f t="shared" ref="AL922:AR922" si="2497">AD922-BE922</f>
        <v>0.50631559814587135</v>
      </c>
      <c r="AM922" s="35">
        <f t="shared" si="2497"/>
        <v>-4.5968319717528061</v>
      </c>
      <c r="AN922" s="35">
        <f t="shared" si="2497"/>
        <v>20.017556686334391</v>
      </c>
      <c r="AO922" s="35">
        <f t="shared" si="2497"/>
        <v>-31.872586872586872</v>
      </c>
      <c r="AP922" s="35">
        <f t="shared" si="2497"/>
        <v>-2.2516246455448492</v>
      </c>
      <c r="AQ922" s="35">
        <f t="shared" si="2497"/>
        <v>18.197171205404263</v>
      </c>
      <c r="AR922" s="35">
        <f t="shared" si="2497"/>
        <v>0</v>
      </c>
      <c r="AS922" s="1"/>
      <c r="AT922" s="1"/>
      <c r="AU922" s="1"/>
      <c r="AV922" s="1"/>
      <c r="AW922" s="36">
        <v>526</v>
      </c>
      <c r="AX922" s="36">
        <v>1675</v>
      </c>
      <c r="AY922" s="36">
        <v>1020</v>
      </c>
      <c r="AZ922" s="36">
        <v>1651</v>
      </c>
      <c r="BA922" s="36">
        <v>308</v>
      </c>
      <c r="BB922" s="1"/>
      <c r="BC922" s="36">
        <v>0</v>
      </c>
      <c r="BD922" s="1"/>
      <c r="BE922" s="35">
        <f t="shared" ref="BE922:BK922" si="2498">(AW922/SUM($AW922:$BC922))*100</f>
        <v>10.154440154440154</v>
      </c>
      <c r="BF922" s="35">
        <f t="shared" si="2498"/>
        <v>32.335907335907336</v>
      </c>
      <c r="BG922" s="35">
        <f t="shared" si="2498"/>
        <v>19.691119691119692</v>
      </c>
      <c r="BH922" s="35">
        <f t="shared" si="2498"/>
        <v>31.872586872586872</v>
      </c>
      <c r="BI922" s="35">
        <f t="shared" si="2498"/>
        <v>5.9459459459459465</v>
      </c>
      <c r="BJ922" s="35">
        <f t="shared" si="2498"/>
        <v>0</v>
      </c>
      <c r="BK922" s="35">
        <f t="shared" si="2498"/>
        <v>0</v>
      </c>
      <c r="BL922" s="1"/>
    </row>
    <row r="923" spans="1:64" ht="13">
      <c r="A923" s="28" t="s">
        <v>427</v>
      </c>
      <c r="B923" s="62" t="str">
        <f>INDEX([1]Sheet2!$B:$B,MATCH(C923,[1]Sheet2!$A:$A,0))</f>
        <v>E05000063</v>
      </c>
      <c r="C923" s="28" t="s">
        <v>90</v>
      </c>
      <c r="D923" s="29"/>
      <c r="E923" s="55">
        <v>1</v>
      </c>
      <c r="F923" s="32"/>
      <c r="G923" s="31">
        <v>1</v>
      </c>
      <c r="H923" s="32"/>
      <c r="I923" s="32"/>
      <c r="J923" s="32"/>
      <c r="K923" s="32"/>
      <c r="L923" s="32"/>
      <c r="M923" s="10"/>
      <c r="N923" s="32"/>
      <c r="O923" s="31">
        <v>1</v>
      </c>
      <c r="P923" s="32"/>
      <c r="Q923" s="32"/>
      <c r="R923" s="32"/>
      <c r="S923" s="32"/>
      <c r="T923" s="32"/>
      <c r="U923" s="1"/>
      <c r="V923" s="28">
        <v>713</v>
      </c>
      <c r="W923" s="28">
        <v>1994</v>
      </c>
      <c r="X923" s="28">
        <v>202</v>
      </c>
      <c r="Y923" s="34"/>
      <c r="Z923" s="28">
        <v>476</v>
      </c>
      <c r="AA923" s="34"/>
      <c r="AB923" s="34">
        <v>0</v>
      </c>
      <c r="AC923" s="1"/>
      <c r="AD923" s="35">
        <f t="shared" ref="AD923:AJ923" si="2499">(V923/SUM($V923:$AB923))*100</f>
        <v>21.063515509601181</v>
      </c>
      <c r="AE923" s="35">
        <f t="shared" si="2499"/>
        <v>58.906942392909897</v>
      </c>
      <c r="AF923" s="35">
        <f t="shared" si="2499"/>
        <v>5.9675036927621861</v>
      </c>
      <c r="AG923" s="35">
        <f t="shared" si="2499"/>
        <v>0</v>
      </c>
      <c r="AH923" s="35">
        <f t="shared" si="2499"/>
        <v>14.062038404726735</v>
      </c>
      <c r="AI923" s="35">
        <f t="shared" si="2499"/>
        <v>0</v>
      </c>
      <c r="AJ923" s="35">
        <f t="shared" si="2499"/>
        <v>0</v>
      </c>
      <c r="AK923" s="1"/>
      <c r="AL923" s="35">
        <f t="shared" ref="AL923:AR923" si="2500">AD923-BE923</f>
        <v>-26.813566357628467</v>
      </c>
      <c r="AM923" s="35">
        <f t="shared" si="2500"/>
        <v>49.781913070836239</v>
      </c>
      <c r="AN923" s="35">
        <f t="shared" si="2500"/>
        <v>-1.1167093027808583</v>
      </c>
      <c r="AO923" s="35">
        <f t="shared" si="2500"/>
        <v>-23.973727422003286</v>
      </c>
      <c r="AP923" s="35">
        <f t="shared" si="2500"/>
        <v>4.3271099505864594</v>
      </c>
      <c r="AQ923" s="35">
        <f t="shared" si="2500"/>
        <v>0</v>
      </c>
      <c r="AR923" s="35">
        <f t="shared" si="2500"/>
        <v>-2.2050199390100866</v>
      </c>
      <c r="AS923" s="1"/>
      <c r="AT923" s="1"/>
      <c r="AU923" s="1"/>
      <c r="AV923" s="1"/>
      <c r="AW923" s="36">
        <v>2041</v>
      </c>
      <c r="AX923" s="36">
        <v>389</v>
      </c>
      <c r="AY923" s="36">
        <v>302</v>
      </c>
      <c r="AZ923" s="36">
        <v>1022</v>
      </c>
      <c r="BA923" s="36">
        <v>415</v>
      </c>
      <c r="BB923" s="1"/>
      <c r="BC923" s="36">
        <v>94</v>
      </c>
      <c r="BD923" s="1"/>
      <c r="BE923" s="35">
        <f t="shared" ref="BE923:BK923" si="2501">(AW923/SUM($AW923:$BC923))*100</f>
        <v>47.877081867229649</v>
      </c>
      <c r="BF923" s="35">
        <f t="shared" si="2501"/>
        <v>9.1250293220736562</v>
      </c>
      <c r="BG923" s="35">
        <f t="shared" si="2501"/>
        <v>7.0842129955430444</v>
      </c>
      <c r="BH923" s="35">
        <f t="shared" si="2501"/>
        <v>23.973727422003286</v>
      </c>
      <c r="BI923" s="35">
        <f t="shared" si="2501"/>
        <v>9.7349284541402756</v>
      </c>
      <c r="BJ923" s="35">
        <f t="shared" si="2501"/>
        <v>0</v>
      </c>
      <c r="BK923" s="35">
        <f t="shared" si="2501"/>
        <v>2.2050199390100866</v>
      </c>
      <c r="BL923" s="1"/>
    </row>
    <row r="924" spans="1:64" ht="13">
      <c r="A924" s="28" t="s">
        <v>434</v>
      </c>
      <c r="B924" s="62" t="str">
        <f>INDEX([1]Sheet2!$B:$B,MATCH(C924,[1]Sheet2!$A:$A,0))</f>
        <v>E05002457</v>
      </c>
      <c r="C924" s="28" t="s">
        <v>1067</v>
      </c>
      <c r="D924" s="29"/>
      <c r="E924" s="55">
        <v>1</v>
      </c>
      <c r="F924" s="32"/>
      <c r="G924" s="31">
        <v>1</v>
      </c>
      <c r="H924" s="32"/>
      <c r="I924" s="32"/>
      <c r="J924" s="32"/>
      <c r="K924" s="32"/>
      <c r="L924" s="32"/>
      <c r="M924" s="10"/>
      <c r="N924" s="32"/>
      <c r="O924" s="31">
        <v>1</v>
      </c>
      <c r="P924" s="32"/>
      <c r="Q924" s="32"/>
      <c r="R924" s="32"/>
      <c r="S924" s="32"/>
      <c r="T924" s="32"/>
      <c r="U924" s="1"/>
      <c r="V924" s="28">
        <v>417</v>
      </c>
      <c r="W924" s="28">
        <v>2216</v>
      </c>
      <c r="X924" s="28">
        <v>173</v>
      </c>
      <c r="Y924" s="34"/>
      <c r="Z924" s="28">
        <v>233</v>
      </c>
      <c r="AA924" s="34"/>
      <c r="AB924" s="34">
        <v>0</v>
      </c>
      <c r="AC924" s="1"/>
      <c r="AD924" s="35">
        <f t="shared" ref="AD924:AJ924" si="2502">(V924/SUM($V924:$AB924))*100</f>
        <v>13.72161895360316</v>
      </c>
      <c r="AE924" s="35">
        <f t="shared" si="2502"/>
        <v>72.918723264231659</v>
      </c>
      <c r="AF924" s="35">
        <f t="shared" si="2502"/>
        <v>5.6926620598881215</v>
      </c>
      <c r="AG924" s="35">
        <f t="shared" si="2502"/>
        <v>0</v>
      </c>
      <c r="AH924" s="35">
        <f t="shared" si="2502"/>
        <v>7.6669957222770648</v>
      </c>
      <c r="AI924" s="35">
        <f t="shared" si="2502"/>
        <v>0</v>
      </c>
      <c r="AJ924" s="35">
        <f t="shared" si="2502"/>
        <v>0</v>
      </c>
      <c r="AK924" s="1"/>
      <c r="AL924" s="35">
        <f t="shared" ref="AL924:AR924" si="2503">AD924-BE924</f>
        <v>-1.0858179653875446</v>
      </c>
      <c r="AM924" s="35">
        <f t="shared" si="2503"/>
        <v>12.028949027843872</v>
      </c>
      <c r="AN924" s="35">
        <f t="shared" si="2503"/>
        <v>-2.142663305317722</v>
      </c>
      <c r="AO924" s="35">
        <f t="shared" si="2503"/>
        <v>0</v>
      </c>
      <c r="AP924" s="35">
        <f t="shared" si="2503"/>
        <v>-5.6132167611226684</v>
      </c>
      <c r="AQ924" s="35">
        <f t="shared" si="2503"/>
        <v>0</v>
      </c>
      <c r="AR924" s="35">
        <f t="shared" si="2503"/>
        <v>-3.1872509960159361</v>
      </c>
      <c r="AS924" s="1"/>
      <c r="AT924" s="1"/>
      <c r="AU924" s="1"/>
      <c r="AV924" s="1"/>
      <c r="AW924" s="36">
        <v>446</v>
      </c>
      <c r="AX924" s="36">
        <v>1834</v>
      </c>
      <c r="AY924" s="36">
        <v>236</v>
      </c>
      <c r="AZ924" s="36">
        <v>0</v>
      </c>
      <c r="BA924" s="36">
        <v>400</v>
      </c>
      <c r="BB924" s="36">
        <v>0</v>
      </c>
      <c r="BC924" s="1">
        <v>96</v>
      </c>
      <c r="BD924" s="1"/>
      <c r="BE924" s="35">
        <f t="shared" ref="BE924:BK924" si="2504">(AW924/SUM($AW924:$BC924))*100</f>
        <v>14.807436918990705</v>
      </c>
      <c r="BF924" s="35">
        <f t="shared" si="2504"/>
        <v>60.889774236387787</v>
      </c>
      <c r="BG924" s="35">
        <f t="shared" si="2504"/>
        <v>7.8353253652058434</v>
      </c>
      <c r="BH924" s="35">
        <f t="shared" si="2504"/>
        <v>0</v>
      </c>
      <c r="BI924" s="35">
        <f t="shared" si="2504"/>
        <v>13.280212483399733</v>
      </c>
      <c r="BJ924" s="35">
        <f t="shared" si="2504"/>
        <v>0</v>
      </c>
      <c r="BK924" s="35">
        <f t="shared" si="2504"/>
        <v>3.1872509960159361</v>
      </c>
      <c r="BL924" s="1"/>
    </row>
    <row r="925" spans="1:64" ht="13">
      <c r="A925" s="28" t="s">
        <v>436</v>
      </c>
      <c r="B925" s="62" t="e">
        <f>INDEX([1]Sheet2!$B:$B,MATCH(C925,[1]Sheet2!$A:$A,0))</f>
        <v>#N/A</v>
      </c>
      <c r="C925" s="28" t="s">
        <v>1068</v>
      </c>
      <c r="D925" s="49"/>
      <c r="E925" s="55">
        <v>3</v>
      </c>
      <c r="F925" s="38"/>
      <c r="G925" s="38"/>
      <c r="H925" s="31">
        <v>3</v>
      </c>
      <c r="I925" s="38"/>
      <c r="J925" s="32"/>
      <c r="K925" s="38"/>
      <c r="L925" s="32"/>
      <c r="M925" s="10"/>
      <c r="N925" s="38"/>
      <c r="O925" s="38"/>
      <c r="P925" s="32"/>
      <c r="Q925" s="38"/>
      <c r="R925" s="32"/>
      <c r="S925" s="38"/>
      <c r="T925" s="32"/>
      <c r="U925" s="1"/>
      <c r="V925" s="28">
        <v>207</v>
      </c>
      <c r="W925" s="28">
        <v>746</v>
      </c>
      <c r="X925" s="28">
        <v>1258</v>
      </c>
      <c r="Y925" s="33"/>
      <c r="Z925" s="28">
        <v>158</v>
      </c>
      <c r="AA925" s="33"/>
      <c r="AB925" s="28">
        <v>145</v>
      </c>
      <c r="AC925" s="1"/>
      <c r="AD925" s="35">
        <f t="shared" ref="AD925:AJ925" si="2505">(V925/SUM($V925:$AB925))*100</f>
        <v>8.2338902147971371</v>
      </c>
      <c r="AE925" s="35">
        <f t="shared" si="2505"/>
        <v>29.673826571201271</v>
      </c>
      <c r="AF925" s="35">
        <f t="shared" si="2505"/>
        <v>50.039777247414477</v>
      </c>
      <c r="AG925" s="35">
        <f t="shared" si="2505"/>
        <v>0</v>
      </c>
      <c r="AH925" s="35">
        <f t="shared" si="2505"/>
        <v>6.2848050914876694</v>
      </c>
      <c r="AI925" s="35">
        <f t="shared" si="2505"/>
        <v>0</v>
      </c>
      <c r="AJ925" s="35">
        <f t="shared" si="2505"/>
        <v>5.7677008750994432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13">
      <c r="A926" s="28" t="s">
        <v>436</v>
      </c>
      <c r="B926" s="62" t="str">
        <f>INDEX([1]Sheet2!$B:$B,MATCH(C926,[1]Sheet2!$A:$A,0))</f>
        <v>E05000535</v>
      </c>
      <c r="C926" s="28" t="s">
        <v>1069</v>
      </c>
      <c r="D926" s="49"/>
      <c r="E926" s="55">
        <v>3</v>
      </c>
      <c r="F926" s="38"/>
      <c r="G926" s="31">
        <v>3</v>
      </c>
      <c r="H926" s="38"/>
      <c r="I926" s="38"/>
      <c r="J926" s="32"/>
      <c r="K926" s="38"/>
      <c r="L926" s="32"/>
      <c r="M926" s="10"/>
      <c r="N926" s="38"/>
      <c r="O926" s="38"/>
      <c r="P926" s="32"/>
      <c r="Q926" s="38"/>
      <c r="R926" s="32"/>
      <c r="S926" s="38"/>
      <c r="T926" s="32"/>
      <c r="U926" s="1"/>
      <c r="V926" s="28">
        <v>307</v>
      </c>
      <c r="W926" s="28">
        <v>2234</v>
      </c>
      <c r="X926" s="28">
        <v>218</v>
      </c>
      <c r="Y926" s="33"/>
      <c r="Z926" s="28">
        <v>552</v>
      </c>
      <c r="AA926" s="33"/>
      <c r="AB926" s="33"/>
      <c r="AC926" s="1"/>
      <c r="AD926" s="35">
        <f t="shared" ref="AD926:AJ926" si="2506">(V926/SUM($V926:$AB926))*100</f>
        <v>9.2721232256115975</v>
      </c>
      <c r="AE926" s="35">
        <f t="shared" si="2506"/>
        <v>67.472062820900021</v>
      </c>
      <c r="AF926" s="35">
        <f t="shared" si="2506"/>
        <v>6.5841135608577472</v>
      </c>
      <c r="AG926" s="35">
        <f t="shared" si="2506"/>
        <v>0</v>
      </c>
      <c r="AH926" s="35">
        <f t="shared" si="2506"/>
        <v>16.671700392630626</v>
      </c>
      <c r="AI926" s="35">
        <f t="shared" si="2506"/>
        <v>0</v>
      </c>
      <c r="AJ926" s="35">
        <f t="shared" si="2506"/>
        <v>0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13">
      <c r="A927" s="28" t="s">
        <v>436</v>
      </c>
      <c r="B927" s="62" t="e">
        <f>INDEX([1]Sheet2!$B:$B,MATCH(C927,[1]Sheet2!$A:$A,0))</f>
        <v>#N/A</v>
      </c>
      <c r="C927" s="28" t="s">
        <v>1070</v>
      </c>
      <c r="D927" s="49"/>
      <c r="E927" s="55">
        <v>2</v>
      </c>
      <c r="F927" s="38"/>
      <c r="G927" s="31">
        <v>2</v>
      </c>
      <c r="H927" s="38"/>
      <c r="I927" s="38"/>
      <c r="J927" s="32"/>
      <c r="K927" s="38"/>
      <c r="L927" s="32"/>
      <c r="M927" s="10"/>
      <c r="N927" s="38"/>
      <c r="O927" s="38"/>
      <c r="P927" s="32"/>
      <c r="Q927" s="38"/>
      <c r="R927" s="32"/>
      <c r="S927" s="38"/>
      <c r="T927" s="32"/>
      <c r="U927" s="1"/>
      <c r="V927" s="28">
        <v>184</v>
      </c>
      <c r="W927" s="28">
        <v>1519</v>
      </c>
      <c r="X927" s="28">
        <v>283</v>
      </c>
      <c r="Y927" s="33"/>
      <c r="Z927" s="28">
        <v>368</v>
      </c>
      <c r="AA927" s="33"/>
      <c r="AB927" s="28">
        <v>71</v>
      </c>
      <c r="AC927" s="1"/>
      <c r="AD927" s="35">
        <f t="shared" ref="AD927:AJ927" si="2507">(V927/SUM($V927:$AB927))*100</f>
        <v>7.587628865979382</v>
      </c>
      <c r="AE927" s="35">
        <f t="shared" si="2507"/>
        <v>62.639175257731964</v>
      </c>
      <c r="AF927" s="35">
        <f t="shared" si="2507"/>
        <v>11.670103092783506</v>
      </c>
      <c r="AG927" s="35">
        <f t="shared" si="2507"/>
        <v>0</v>
      </c>
      <c r="AH927" s="35">
        <f t="shared" si="2507"/>
        <v>15.175257731958764</v>
      </c>
      <c r="AI927" s="35">
        <f t="shared" si="2507"/>
        <v>0</v>
      </c>
      <c r="AJ927" s="35">
        <f t="shared" si="2507"/>
        <v>2.9278350515463916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13">
      <c r="A928" s="28" t="s">
        <v>436</v>
      </c>
      <c r="B928" s="62" t="str">
        <f>INDEX([1]Sheet2!$B:$B,MATCH(C928,[1]Sheet2!$A:$A,0))</f>
        <v>E05000537</v>
      </c>
      <c r="C928" s="28" t="s">
        <v>1071</v>
      </c>
      <c r="D928" s="49"/>
      <c r="E928" s="55">
        <v>3</v>
      </c>
      <c r="F928" s="38"/>
      <c r="G928" s="31">
        <v>3</v>
      </c>
      <c r="H928" s="38"/>
      <c r="I928" s="38"/>
      <c r="J928" s="32"/>
      <c r="K928" s="38"/>
      <c r="L928" s="32"/>
      <c r="M928" s="10"/>
      <c r="N928" s="38"/>
      <c r="O928" s="38"/>
      <c r="P928" s="32"/>
      <c r="Q928" s="38"/>
      <c r="R928" s="32"/>
      <c r="S928" s="38"/>
      <c r="T928" s="32"/>
      <c r="U928" s="1"/>
      <c r="V928" s="28">
        <v>327</v>
      </c>
      <c r="W928" s="28">
        <v>1713</v>
      </c>
      <c r="X928" s="28">
        <v>764</v>
      </c>
      <c r="Y928" s="33"/>
      <c r="Z928" s="28">
        <v>336</v>
      </c>
      <c r="AA928" s="33"/>
      <c r="AB928" s="33"/>
      <c r="AC928" s="1"/>
      <c r="AD928" s="35">
        <f t="shared" ref="AD928:AJ928" si="2508">(V928/SUM($V928:$AB928))*100</f>
        <v>10.414012738853504</v>
      </c>
      <c r="AE928" s="35">
        <f t="shared" si="2508"/>
        <v>54.554140127388543</v>
      </c>
      <c r="AF928" s="35">
        <f t="shared" si="2508"/>
        <v>24.331210191082803</v>
      </c>
      <c r="AG928" s="35">
        <f t="shared" si="2508"/>
        <v>0</v>
      </c>
      <c r="AH928" s="35">
        <f t="shared" si="2508"/>
        <v>10.70063694267516</v>
      </c>
      <c r="AI928" s="35">
        <f t="shared" si="2508"/>
        <v>0</v>
      </c>
      <c r="AJ928" s="35">
        <f t="shared" si="2508"/>
        <v>0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13">
      <c r="A929" s="28" t="s">
        <v>436</v>
      </c>
      <c r="B929" s="62" t="e">
        <f>INDEX([1]Sheet2!$B:$B,MATCH(C929,[1]Sheet2!$A:$A,0))</f>
        <v>#N/A</v>
      </c>
      <c r="C929" s="28" t="s">
        <v>1072</v>
      </c>
      <c r="D929" s="49"/>
      <c r="E929" s="55">
        <v>2</v>
      </c>
      <c r="F929" s="38"/>
      <c r="G929" s="31">
        <v>2</v>
      </c>
      <c r="H929" s="38"/>
      <c r="I929" s="38"/>
      <c r="J929" s="32"/>
      <c r="K929" s="38"/>
      <c r="L929" s="32"/>
      <c r="M929" s="10"/>
      <c r="N929" s="38"/>
      <c r="O929" s="38"/>
      <c r="P929" s="32"/>
      <c r="Q929" s="38"/>
      <c r="R929" s="32"/>
      <c r="S929" s="38"/>
      <c r="T929" s="32"/>
      <c r="U929" s="1"/>
      <c r="V929" s="28">
        <v>327</v>
      </c>
      <c r="W929" s="28">
        <v>1823</v>
      </c>
      <c r="X929" s="28">
        <v>390</v>
      </c>
      <c r="Y929" s="33"/>
      <c r="Z929" s="28">
        <v>460</v>
      </c>
      <c r="AA929" s="33"/>
      <c r="AB929" s="33"/>
      <c r="AC929" s="1"/>
      <c r="AD929" s="35">
        <f t="shared" ref="AD929:AJ929" si="2509">(V929/SUM($V929:$AB929))*100</f>
        <v>10.9</v>
      </c>
      <c r="AE929" s="35">
        <f t="shared" si="2509"/>
        <v>60.766666666666666</v>
      </c>
      <c r="AF929" s="35">
        <f t="shared" si="2509"/>
        <v>13</v>
      </c>
      <c r="AG929" s="35">
        <f t="shared" si="2509"/>
        <v>0</v>
      </c>
      <c r="AH929" s="35">
        <f t="shared" si="2509"/>
        <v>15.333333333333332</v>
      </c>
      <c r="AI929" s="35">
        <f t="shared" si="2509"/>
        <v>0</v>
      </c>
      <c r="AJ929" s="35">
        <f t="shared" si="2509"/>
        <v>0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13">
      <c r="A930" s="28" t="s">
        <v>436</v>
      </c>
      <c r="B930" s="62" t="e">
        <f>INDEX([1]Sheet2!$B:$B,MATCH(C930,[1]Sheet2!$A:$A,0))</f>
        <v>#N/A</v>
      </c>
      <c r="C930" s="28" t="s">
        <v>1073</v>
      </c>
      <c r="D930" s="49"/>
      <c r="E930" s="55">
        <v>2</v>
      </c>
      <c r="F930" s="38"/>
      <c r="G930" s="31">
        <v>2</v>
      </c>
      <c r="H930" s="38"/>
      <c r="I930" s="38"/>
      <c r="J930" s="32"/>
      <c r="K930" s="38"/>
      <c r="L930" s="32"/>
      <c r="M930" s="10"/>
      <c r="N930" s="38"/>
      <c r="O930" s="38"/>
      <c r="P930" s="32"/>
      <c r="Q930" s="38"/>
      <c r="R930" s="32"/>
      <c r="S930" s="38"/>
      <c r="T930" s="32"/>
      <c r="U930" s="1"/>
      <c r="V930" s="28">
        <v>1306</v>
      </c>
      <c r="W930" s="28">
        <v>1755</v>
      </c>
      <c r="X930" s="28">
        <v>1259</v>
      </c>
      <c r="Y930" s="33"/>
      <c r="Z930" s="28">
        <v>312</v>
      </c>
      <c r="AA930" s="33"/>
      <c r="AB930" s="33"/>
      <c r="AC930" s="1"/>
      <c r="AD930" s="35">
        <f t="shared" ref="AD930:AJ930" si="2510">(V930/SUM($V930:$AB930))*100</f>
        <v>28.195164075993091</v>
      </c>
      <c r="AE930" s="35">
        <f t="shared" si="2510"/>
        <v>37.888601036269435</v>
      </c>
      <c r="AF930" s="35">
        <f t="shared" si="2510"/>
        <v>27.180483592400691</v>
      </c>
      <c r="AG930" s="35">
        <f t="shared" si="2510"/>
        <v>0</v>
      </c>
      <c r="AH930" s="35">
        <f t="shared" si="2510"/>
        <v>6.7357512953367875</v>
      </c>
      <c r="AI930" s="35">
        <f t="shared" si="2510"/>
        <v>0</v>
      </c>
      <c r="AJ930" s="35">
        <f t="shared" si="2510"/>
        <v>0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13">
      <c r="A931" s="28" t="s">
        <v>436</v>
      </c>
      <c r="B931" s="62" t="e">
        <f>INDEX([1]Sheet2!$B:$B,MATCH(C931,[1]Sheet2!$A:$A,0))</f>
        <v>#N/A</v>
      </c>
      <c r="C931" s="28" t="s">
        <v>1074</v>
      </c>
      <c r="D931" s="49"/>
      <c r="E931" s="55">
        <v>2</v>
      </c>
      <c r="F931" s="38"/>
      <c r="G931" s="31">
        <v>2</v>
      </c>
      <c r="H931" s="38"/>
      <c r="I931" s="38"/>
      <c r="J931" s="32"/>
      <c r="K931" s="38"/>
      <c r="L931" s="32"/>
      <c r="M931" s="10"/>
      <c r="N931" s="38"/>
      <c r="O931" s="38"/>
      <c r="P931" s="32"/>
      <c r="Q931" s="38"/>
      <c r="R931" s="32"/>
      <c r="S931" s="38"/>
      <c r="T931" s="32"/>
      <c r="U931" s="1"/>
      <c r="V931" s="28">
        <v>678</v>
      </c>
      <c r="W931" s="28">
        <v>1802</v>
      </c>
      <c r="X931" s="28">
        <v>335</v>
      </c>
      <c r="Y931" s="33"/>
      <c r="Z931" s="28">
        <v>275</v>
      </c>
      <c r="AA931" s="33"/>
      <c r="AB931" s="33"/>
      <c r="AC931" s="1"/>
      <c r="AD931" s="35">
        <f t="shared" ref="AD931:AJ931" si="2511">(V931/SUM($V931:$AB931))*100</f>
        <v>21.941747572815533</v>
      </c>
      <c r="AE931" s="35">
        <f t="shared" si="2511"/>
        <v>58.317152103559863</v>
      </c>
      <c r="AF931" s="35">
        <f t="shared" si="2511"/>
        <v>10.841423948220065</v>
      </c>
      <c r="AG931" s="35">
        <f t="shared" si="2511"/>
        <v>0</v>
      </c>
      <c r="AH931" s="35">
        <f t="shared" si="2511"/>
        <v>8.89967637540453</v>
      </c>
      <c r="AI931" s="35">
        <f t="shared" si="2511"/>
        <v>0</v>
      </c>
      <c r="AJ931" s="35">
        <f t="shared" si="2511"/>
        <v>0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13">
      <c r="A932" s="28" t="s">
        <v>436</v>
      </c>
      <c r="B932" s="62" t="str">
        <f>INDEX([1]Sheet2!$B:$B,MATCH(C932,[1]Sheet2!$A:$A,0))</f>
        <v>E05000541</v>
      </c>
      <c r="C932" s="28" t="s">
        <v>1075</v>
      </c>
      <c r="D932" s="49"/>
      <c r="E932" s="55">
        <v>3</v>
      </c>
      <c r="F932" s="38"/>
      <c r="G932" s="31">
        <v>3</v>
      </c>
      <c r="H932" s="38"/>
      <c r="I932" s="38"/>
      <c r="J932" s="32"/>
      <c r="K932" s="38"/>
      <c r="L932" s="32"/>
      <c r="M932" s="10"/>
      <c r="N932" s="38"/>
      <c r="O932" s="38"/>
      <c r="P932" s="32"/>
      <c r="Q932" s="38"/>
      <c r="R932" s="32"/>
      <c r="S932" s="38"/>
      <c r="T932" s="32"/>
      <c r="U932" s="1"/>
      <c r="V932" s="28">
        <v>214</v>
      </c>
      <c r="W932" s="28">
        <v>1747</v>
      </c>
      <c r="X932" s="28">
        <v>228</v>
      </c>
      <c r="Y932" s="33"/>
      <c r="Z932" s="28">
        <v>338</v>
      </c>
      <c r="AA932" s="33"/>
      <c r="AB932" s="33"/>
      <c r="AC932" s="1"/>
      <c r="AD932" s="35">
        <f t="shared" ref="AD932:AJ932" si="2512">(V932/SUM($V932:$AB932))*100</f>
        <v>8.468539770478829</v>
      </c>
      <c r="AE932" s="35">
        <f t="shared" si="2512"/>
        <v>69.133359715077177</v>
      </c>
      <c r="AF932" s="35">
        <f t="shared" si="2512"/>
        <v>9.0225563909774422</v>
      </c>
      <c r="AG932" s="35">
        <f t="shared" si="2512"/>
        <v>0</v>
      </c>
      <c r="AH932" s="35">
        <f t="shared" si="2512"/>
        <v>13.375544123466563</v>
      </c>
      <c r="AI932" s="35">
        <f t="shared" si="2512"/>
        <v>0</v>
      </c>
      <c r="AJ932" s="35">
        <f t="shared" si="2512"/>
        <v>0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13">
      <c r="A933" s="28" t="s">
        <v>436</v>
      </c>
      <c r="B933" s="62" t="e">
        <f>INDEX([1]Sheet2!$B:$B,MATCH(C933,[1]Sheet2!$A:$A,0))</f>
        <v>#N/A</v>
      </c>
      <c r="C933" s="28" t="s">
        <v>1076</v>
      </c>
      <c r="D933" s="49"/>
      <c r="E933" s="55">
        <v>3</v>
      </c>
      <c r="F933" s="38"/>
      <c r="G933" s="31">
        <v>3</v>
      </c>
      <c r="H933" s="38"/>
      <c r="I933" s="38"/>
      <c r="J933" s="32"/>
      <c r="K933" s="38"/>
      <c r="L933" s="32"/>
      <c r="M933" s="10"/>
      <c r="N933" s="38"/>
      <c r="O933" s="38"/>
      <c r="P933" s="32"/>
      <c r="Q933" s="38"/>
      <c r="R933" s="32"/>
      <c r="S933" s="38"/>
      <c r="T933" s="32"/>
      <c r="U933" s="1"/>
      <c r="V933" s="28">
        <v>408</v>
      </c>
      <c r="W933" s="28">
        <v>2372</v>
      </c>
      <c r="X933" s="28">
        <v>1719</v>
      </c>
      <c r="Y933" s="33"/>
      <c r="Z933" s="28">
        <v>679</v>
      </c>
      <c r="AA933" s="33"/>
      <c r="AB933" s="28">
        <v>1075</v>
      </c>
      <c r="AC933" s="1"/>
      <c r="AD933" s="35">
        <f t="shared" ref="AD933:AJ933" si="2513">(V933/SUM($V933:$AB933))*100</f>
        <v>6.5248680633296017</v>
      </c>
      <c r="AE933" s="35">
        <f t="shared" si="2513"/>
        <v>37.933791779945622</v>
      </c>
      <c r="AF933" s="35">
        <f t="shared" si="2513"/>
        <v>27.490804413881335</v>
      </c>
      <c r="AG933" s="35">
        <f t="shared" si="2513"/>
        <v>0</v>
      </c>
      <c r="AH933" s="35">
        <f t="shared" si="2513"/>
        <v>10.858787781864706</v>
      </c>
      <c r="AI933" s="35">
        <f t="shared" si="2513"/>
        <v>0</v>
      </c>
      <c r="AJ933" s="35">
        <f t="shared" si="2513"/>
        <v>17.191747960978731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13">
      <c r="A934" s="28" t="s">
        <v>436</v>
      </c>
      <c r="B934" s="62" t="e">
        <f>INDEX([1]Sheet2!$B:$B,MATCH(C934,[1]Sheet2!$A:$A,0))</f>
        <v>#N/A</v>
      </c>
      <c r="C934" s="28" t="s">
        <v>1077</v>
      </c>
      <c r="D934" s="49"/>
      <c r="E934" s="55">
        <v>3</v>
      </c>
      <c r="F934" s="38"/>
      <c r="G934" s="38"/>
      <c r="H934" s="38"/>
      <c r="I934" s="38"/>
      <c r="J934" s="32"/>
      <c r="K934" s="38"/>
      <c r="L934" s="32"/>
      <c r="M934" s="10"/>
      <c r="N934" s="38"/>
      <c r="O934" s="38"/>
      <c r="P934" s="32"/>
      <c r="Q934" s="38"/>
      <c r="R934" s="32"/>
      <c r="S934" s="38"/>
      <c r="T934" s="32"/>
      <c r="U934" s="1"/>
      <c r="V934" s="33"/>
      <c r="W934" s="33"/>
      <c r="X934" s="33"/>
      <c r="Y934" s="33"/>
      <c r="Z934" s="33"/>
      <c r="AA934" s="33"/>
      <c r="AB934" s="33"/>
      <c r="AC934" s="1"/>
      <c r="AD934" s="35"/>
      <c r="AE934" s="35"/>
      <c r="AF934" s="35"/>
      <c r="AG934" s="35"/>
      <c r="AH934" s="35"/>
      <c r="AI934" s="35"/>
      <c r="AJ934" s="35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13">
      <c r="A935" s="28" t="s">
        <v>436</v>
      </c>
      <c r="B935" s="62" t="str">
        <f>INDEX([1]Sheet2!$B:$B,MATCH(C935,[1]Sheet2!$A:$A,0))</f>
        <v>E05000544</v>
      </c>
      <c r="C935" s="28" t="s">
        <v>1078</v>
      </c>
      <c r="D935" s="49"/>
      <c r="E935" s="55">
        <v>3</v>
      </c>
      <c r="F935" s="38"/>
      <c r="G935" s="31">
        <v>3</v>
      </c>
      <c r="H935" s="38"/>
      <c r="I935" s="38"/>
      <c r="J935" s="32"/>
      <c r="K935" s="38"/>
      <c r="L935" s="32"/>
      <c r="M935" s="10"/>
      <c r="N935" s="38"/>
      <c r="O935" s="38"/>
      <c r="P935" s="32"/>
      <c r="Q935" s="38"/>
      <c r="R935" s="32"/>
      <c r="S935" s="38"/>
      <c r="T935" s="32"/>
      <c r="U935" s="1"/>
      <c r="V935" s="28">
        <v>275</v>
      </c>
      <c r="W935" s="28">
        <v>2137</v>
      </c>
      <c r="X935" s="28">
        <v>457</v>
      </c>
      <c r="Y935" s="33"/>
      <c r="Z935" s="28">
        <v>429</v>
      </c>
      <c r="AA935" s="33"/>
      <c r="AB935" s="33"/>
      <c r="AC935" s="1"/>
      <c r="AD935" s="35">
        <f t="shared" ref="AD935:AJ935" si="2514">(V935/SUM($V935:$AB935))*100</f>
        <v>8.3383869011522123</v>
      </c>
      <c r="AE935" s="35">
        <f t="shared" si="2514"/>
        <v>64.796846573681023</v>
      </c>
      <c r="AF935" s="35">
        <f t="shared" si="2514"/>
        <v>13.856882959369315</v>
      </c>
      <c r="AG935" s="35">
        <f t="shared" si="2514"/>
        <v>0</v>
      </c>
      <c r="AH935" s="35">
        <f t="shared" si="2514"/>
        <v>13.007883565797455</v>
      </c>
      <c r="AI935" s="35">
        <f t="shared" si="2514"/>
        <v>0</v>
      </c>
      <c r="AJ935" s="35">
        <f t="shared" si="2514"/>
        <v>0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13">
      <c r="A936" s="28" t="s">
        <v>436</v>
      </c>
      <c r="B936" s="62" t="e">
        <f>INDEX([1]Sheet2!$B:$B,MATCH(C936,[1]Sheet2!$A:$A,0))</f>
        <v>#N/A</v>
      </c>
      <c r="C936" s="28" t="s">
        <v>1079</v>
      </c>
      <c r="D936" s="49"/>
      <c r="E936" s="55">
        <v>3</v>
      </c>
      <c r="F936" s="38"/>
      <c r="G936" s="38"/>
      <c r="H936" s="31">
        <v>3</v>
      </c>
      <c r="I936" s="38"/>
      <c r="J936" s="32"/>
      <c r="K936" s="38"/>
      <c r="L936" s="32"/>
      <c r="M936" s="10"/>
      <c r="N936" s="38"/>
      <c r="O936" s="38"/>
      <c r="P936" s="32"/>
      <c r="Q936" s="38"/>
      <c r="R936" s="32"/>
      <c r="S936" s="38"/>
      <c r="T936" s="32"/>
      <c r="U936" s="1"/>
      <c r="V936" s="28">
        <v>452</v>
      </c>
      <c r="W936" s="28">
        <v>1155</v>
      </c>
      <c r="X936" s="28">
        <v>1744</v>
      </c>
      <c r="Y936" s="28">
        <v>121</v>
      </c>
      <c r="Z936" s="28">
        <v>331</v>
      </c>
      <c r="AA936" s="33"/>
      <c r="AB936" s="28">
        <v>62</v>
      </c>
      <c r="AC936" s="1"/>
      <c r="AD936" s="35">
        <f t="shared" ref="AD936:AJ936" si="2515">(V936/SUM($V936:$AB936))*100</f>
        <v>11.694695989650713</v>
      </c>
      <c r="AE936" s="35">
        <f t="shared" si="2515"/>
        <v>29.88357050452781</v>
      </c>
      <c r="AF936" s="35">
        <f t="shared" si="2515"/>
        <v>45.122897800776194</v>
      </c>
      <c r="AG936" s="35">
        <f t="shared" si="2515"/>
        <v>3.1306597671410095</v>
      </c>
      <c r="AH936" s="35">
        <f t="shared" si="2515"/>
        <v>8.5640362225097029</v>
      </c>
      <c r="AI936" s="35">
        <f t="shared" si="2515"/>
        <v>0</v>
      </c>
      <c r="AJ936" s="35">
        <f t="shared" si="2515"/>
        <v>1.6041397153945667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13">
      <c r="A937" s="28" t="s">
        <v>436</v>
      </c>
      <c r="B937" s="62" t="e">
        <f>INDEX([1]Sheet2!$B:$B,MATCH(C937,[1]Sheet2!$A:$A,0))</f>
        <v>#N/A</v>
      </c>
      <c r="C937" s="28" t="s">
        <v>1080</v>
      </c>
      <c r="D937" s="49"/>
      <c r="E937" s="55">
        <v>3</v>
      </c>
      <c r="F937" s="38"/>
      <c r="G937" s="31">
        <v>3</v>
      </c>
      <c r="H937" s="38"/>
      <c r="I937" s="38"/>
      <c r="J937" s="32"/>
      <c r="K937" s="38"/>
      <c r="L937" s="32"/>
      <c r="M937" s="10"/>
      <c r="N937" s="38"/>
      <c r="O937" s="38"/>
      <c r="P937" s="32"/>
      <c r="Q937" s="38"/>
      <c r="R937" s="32"/>
      <c r="S937" s="38"/>
      <c r="T937" s="32"/>
      <c r="U937" s="1"/>
      <c r="V937" s="28">
        <v>289</v>
      </c>
      <c r="W937" s="28">
        <v>1726</v>
      </c>
      <c r="X937" s="28">
        <v>424</v>
      </c>
      <c r="Y937" s="33"/>
      <c r="Z937" s="28">
        <v>425</v>
      </c>
      <c r="AA937" s="28">
        <v>124</v>
      </c>
      <c r="AB937" s="33"/>
      <c r="AC937" s="1"/>
      <c r="AD937" s="35">
        <f t="shared" ref="AD937:AJ937" si="2516">(V937/SUM($V937:$AB937))*100</f>
        <v>9.6720214190093703</v>
      </c>
      <c r="AE937" s="35">
        <f t="shared" si="2516"/>
        <v>57.764390896921014</v>
      </c>
      <c r="AF937" s="35">
        <f t="shared" si="2516"/>
        <v>14.190093708165996</v>
      </c>
      <c r="AG937" s="35">
        <f t="shared" si="2516"/>
        <v>0</v>
      </c>
      <c r="AH937" s="35">
        <f t="shared" si="2516"/>
        <v>14.223560910307897</v>
      </c>
      <c r="AI937" s="35">
        <f t="shared" si="2516"/>
        <v>4.1499330655957163</v>
      </c>
      <c r="AJ937" s="35">
        <f t="shared" si="2516"/>
        <v>0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13">
      <c r="A938" s="28" t="s">
        <v>436</v>
      </c>
      <c r="B938" s="62" t="e">
        <f>INDEX([1]Sheet2!$B:$B,MATCH(C938,[1]Sheet2!$A:$A,0))</f>
        <v>#N/A</v>
      </c>
      <c r="C938" s="28" t="s">
        <v>1081</v>
      </c>
      <c r="D938" s="49"/>
      <c r="E938" s="55">
        <v>3</v>
      </c>
      <c r="F938" s="38"/>
      <c r="G938" s="31">
        <v>3</v>
      </c>
      <c r="H938" s="38"/>
      <c r="I938" s="38"/>
      <c r="J938" s="32"/>
      <c r="K938" s="38"/>
      <c r="L938" s="32"/>
      <c r="M938" s="10"/>
      <c r="N938" s="38"/>
      <c r="O938" s="38"/>
      <c r="P938" s="32"/>
      <c r="Q938" s="38"/>
      <c r="R938" s="32"/>
      <c r="S938" s="38"/>
      <c r="T938" s="32"/>
      <c r="U938" s="1"/>
      <c r="V938" s="28">
        <v>254</v>
      </c>
      <c r="W938" s="28">
        <v>2305</v>
      </c>
      <c r="X938" s="28">
        <v>216</v>
      </c>
      <c r="Y938" s="33"/>
      <c r="Z938" s="28">
        <v>528</v>
      </c>
      <c r="AA938" s="33"/>
      <c r="AB938" s="33"/>
      <c r="AC938" s="1"/>
      <c r="AD938" s="35">
        <f t="shared" ref="AD938:AJ938" si="2517">(V938/SUM($V938:$AB938))*100</f>
        <v>7.6899788071450201</v>
      </c>
      <c r="AE938" s="35">
        <f t="shared" si="2517"/>
        <v>69.785043899485316</v>
      </c>
      <c r="AF938" s="35">
        <f t="shared" si="2517"/>
        <v>6.5395095367847409</v>
      </c>
      <c r="AG938" s="35">
        <f t="shared" si="2517"/>
        <v>0</v>
      </c>
      <c r="AH938" s="35">
        <f t="shared" si="2517"/>
        <v>15.985467756584923</v>
      </c>
      <c r="AI938" s="35">
        <f t="shared" si="2517"/>
        <v>0</v>
      </c>
      <c r="AJ938" s="35">
        <f t="shared" si="2517"/>
        <v>0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13">
      <c r="A939" s="28" t="s">
        <v>436</v>
      </c>
      <c r="B939" s="62" t="e">
        <f>INDEX([1]Sheet2!$B:$B,MATCH(C939,[1]Sheet2!$A:$A,0))</f>
        <v>#N/A</v>
      </c>
      <c r="C939" s="28" t="s">
        <v>1082</v>
      </c>
      <c r="D939" s="49"/>
      <c r="E939" s="55">
        <v>3</v>
      </c>
      <c r="F939" s="38"/>
      <c r="G939" s="31">
        <v>3</v>
      </c>
      <c r="H939" s="38"/>
      <c r="I939" s="38"/>
      <c r="J939" s="32"/>
      <c r="K939" s="38"/>
      <c r="L939" s="32"/>
      <c r="M939" s="10"/>
      <c r="N939" s="38"/>
      <c r="O939" s="38"/>
      <c r="P939" s="32"/>
      <c r="Q939" s="38"/>
      <c r="R939" s="32"/>
      <c r="S939" s="38"/>
      <c r="T939" s="32"/>
      <c r="U939" s="1"/>
      <c r="V939" s="28">
        <v>309</v>
      </c>
      <c r="W939" s="28">
        <v>2303</v>
      </c>
      <c r="X939" s="28">
        <v>508</v>
      </c>
      <c r="Y939" s="33"/>
      <c r="Z939" s="28">
        <v>387</v>
      </c>
      <c r="AA939" s="33"/>
      <c r="AB939" s="33"/>
      <c r="AC939" s="1"/>
      <c r="AD939" s="35">
        <f t="shared" ref="AD939:AJ939" si="2518">(V939/SUM($V939:$AB939))*100</f>
        <v>8.8109495295124027</v>
      </c>
      <c r="AE939" s="35">
        <f t="shared" si="2518"/>
        <v>65.668662674650705</v>
      </c>
      <c r="AF939" s="35">
        <f t="shared" si="2518"/>
        <v>14.485315084117477</v>
      </c>
      <c r="AG939" s="35">
        <f t="shared" si="2518"/>
        <v>0</v>
      </c>
      <c r="AH939" s="35">
        <f t="shared" si="2518"/>
        <v>11.035072711719419</v>
      </c>
      <c r="AI939" s="35">
        <f t="shared" si="2518"/>
        <v>0</v>
      </c>
      <c r="AJ939" s="35">
        <f t="shared" si="2518"/>
        <v>0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13">
      <c r="A940" s="28" t="s">
        <v>436</v>
      </c>
      <c r="B940" s="62" t="str">
        <f>INDEX([1]Sheet2!$B:$B,MATCH(C940,[1]Sheet2!$A:$A,0))</f>
        <v>E05000546</v>
      </c>
      <c r="C940" s="28" t="s">
        <v>1083</v>
      </c>
      <c r="D940" s="49"/>
      <c r="E940" s="55">
        <v>3</v>
      </c>
      <c r="F940" s="38"/>
      <c r="G940" s="31">
        <v>3</v>
      </c>
      <c r="H940" s="38"/>
      <c r="I940" s="38"/>
      <c r="J940" s="32"/>
      <c r="K940" s="38"/>
      <c r="L940" s="32"/>
      <c r="M940" s="10"/>
      <c r="N940" s="38"/>
      <c r="O940" s="38"/>
      <c r="P940" s="32"/>
      <c r="Q940" s="38"/>
      <c r="R940" s="32"/>
      <c r="S940" s="38"/>
      <c r="T940" s="32"/>
      <c r="U940" s="1"/>
      <c r="V940" s="28">
        <v>207</v>
      </c>
      <c r="W940" s="28">
        <v>2215</v>
      </c>
      <c r="X940" s="28">
        <v>171</v>
      </c>
      <c r="Y940" s="33"/>
      <c r="Z940" s="28">
        <v>303</v>
      </c>
      <c r="AA940" s="33"/>
      <c r="AB940" s="33"/>
      <c r="AC940" s="1"/>
      <c r="AD940" s="35">
        <f t="shared" ref="AD940:AJ940" si="2519">(V940/SUM($V940:$AB940))*100</f>
        <v>7.1477900552486195</v>
      </c>
      <c r="AE940" s="35">
        <f t="shared" si="2519"/>
        <v>76.484806629834253</v>
      </c>
      <c r="AF940" s="35">
        <f t="shared" si="2519"/>
        <v>5.9046961325966851</v>
      </c>
      <c r="AG940" s="35">
        <f t="shared" si="2519"/>
        <v>0</v>
      </c>
      <c r="AH940" s="35">
        <f t="shared" si="2519"/>
        <v>10.462707182320443</v>
      </c>
      <c r="AI940" s="35">
        <f t="shared" si="2519"/>
        <v>0</v>
      </c>
      <c r="AJ940" s="35">
        <f t="shared" si="2519"/>
        <v>0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13">
      <c r="A941" s="28" t="s">
        <v>436</v>
      </c>
      <c r="B941" s="62" t="str">
        <f>INDEX([1]Sheet2!$B:$B,MATCH(C941,[1]Sheet2!$A:$A,0))</f>
        <v>E05000547</v>
      </c>
      <c r="C941" s="28" t="s">
        <v>1084</v>
      </c>
      <c r="D941" s="49"/>
      <c r="E941" s="55">
        <v>2</v>
      </c>
      <c r="F941" s="38"/>
      <c r="G941" s="31">
        <v>2</v>
      </c>
      <c r="H941" s="38"/>
      <c r="I941" s="38"/>
      <c r="J941" s="32"/>
      <c r="K941" s="38"/>
      <c r="L941" s="32"/>
      <c r="M941" s="10"/>
      <c r="N941" s="38"/>
      <c r="O941" s="38"/>
      <c r="P941" s="32"/>
      <c r="Q941" s="38"/>
      <c r="R941" s="32"/>
      <c r="S941" s="38"/>
      <c r="T941" s="32"/>
      <c r="U941" s="1"/>
      <c r="V941" s="28">
        <v>249</v>
      </c>
      <c r="W941" s="28">
        <v>1891</v>
      </c>
      <c r="X941" s="28">
        <v>194</v>
      </c>
      <c r="Y941" s="33"/>
      <c r="Z941" s="28">
        <v>612</v>
      </c>
      <c r="AA941" s="28">
        <v>488</v>
      </c>
      <c r="AB941" s="33"/>
      <c r="AC941" s="1"/>
      <c r="AD941" s="35">
        <f t="shared" ref="AD941:AJ941" si="2520">(V941/SUM($V941:$AB941))*100</f>
        <v>7.2510192195690157</v>
      </c>
      <c r="AE941" s="35">
        <f t="shared" si="2520"/>
        <v>55.066977285963894</v>
      </c>
      <c r="AF941" s="35">
        <f t="shared" si="2520"/>
        <v>5.6493884682585902</v>
      </c>
      <c r="AG941" s="35">
        <f t="shared" si="2520"/>
        <v>0</v>
      </c>
      <c r="AH941" s="35">
        <f t="shared" si="2520"/>
        <v>17.82178217821782</v>
      </c>
      <c r="AI941" s="35">
        <f t="shared" si="2520"/>
        <v>14.210832847990682</v>
      </c>
      <c r="AJ941" s="35">
        <f t="shared" si="2520"/>
        <v>0</v>
      </c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13">
      <c r="A942" s="28" t="s">
        <v>436</v>
      </c>
      <c r="B942" s="62" t="str">
        <f>INDEX([1]Sheet2!$B:$B,MATCH(C942,[1]Sheet2!$A:$A,0))</f>
        <v>E05000549</v>
      </c>
      <c r="C942" s="28" t="s">
        <v>1085</v>
      </c>
      <c r="D942" s="49"/>
      <c r="E942" s="55">
        <v>3</v>
      </c>
      <c r="F942" s="38"/>
      <c r="G942" s="31">
        <v>3</v>
      </c>
      <c r="H942" s="38"/>
      <c r="I942" s="38"/>
      <c r="J942" s="32"/>
      <c r="K942" s="38"/>
      <c r="L942" s="32"/>
      <c r="M942" s="10"/>
      <c r="N942" s="38"/>
      <c r="O942" s="38"/>
      <c r="P942" s="32"/>
      <c r="Q942" s="38"/>
      <c r="R942" s="32"/>
      <c r="S942" s="38"/>
      <c r="T942" s="32"/>
      <c r="U942" s="1"/>
      <c r="V942" s="28">
        <v>381</v>
      </c>
      <c r="W942" s="28">
        <v>1726</v>
      </c>
      <c r="X942" s="28">
        <v>1142</v>
      </c>
      <c r="Y942" s="33"/>
      <c r="Z942" s="28">
        <v>517</v>
      </c>
      <c r="AA942" s="33"/>
      <c r="AB942" s="33"/>
      <c r="AC942" s="1"/>
      <c r="AD942" s="35">
        <f t="shared" ref="AD942:AJ942" si="2521">(V942/SUM($V942:$AB942))*100</f>
        <v>10.116834838024429</v>
      </c>
      <c r="AE942" s="35">
        <f t="shared" si="2521"/>
        <v>45.831120552310146</v>
      </c>
      <c r="AF942" s="35">
        <f t="shared" si="2521"/>
        <v>30.323951141795007</v>
      </c>
      <c r="AG942" s="35">
        <f t="shared" si="2521"/>
        <v>0</v>
      </c>
      <c r="AH942" s="35">
        <f t="shared" si="2521"/>
        <v>13.728093467870419</v>
      </c>
      <c r="AI942" s="35">
        <f t="shared" si="2521"/>
        <v>0</v>
      </c>
      <c r="AJ942" s="35">
        <f t="shared" si="2521"/>
        <v>0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13">
      <c r="A943" s="28" t="s">
        <v>436</v>
      </c>
      <c r="B943" s="62" t="e">
        <f>INDEX([1]Sheet2!$B:$B,MATCH(C943,[1]Sheet2!$A:$A,0))</f>
        <v>#N/A</v>
      </c>
      <c r="C943" s="28" t="s">
        <v>1086</v>
      </c>
      <c r="D943" s="49"/>
      <c r="E943" s="55">
        <v>3</v>
      </c>
      <c r="F943" s="38"/>
      <c r="G943" s="31">
        <v>3</v>
      </c>
      <c r="H943" s="38"/>
      <c r="I943" s="38"/>
      <c r="J943" s="32"/>
      <c r="K943" s="38"/>
      <c r="L943" s="32"/>
      <c r="M943" s="10"/>
      <c r="N943" s="38"/>
      <c r="O943" s="38"/>
      <c r="P943" s="32"/>
      <c r="Q943" s="38"/>
      <c r="R943" s="32"/>
      <c r="S943" s="38"/>
      <c r="T943" s="32"/>
      <c r="U943" s="1"/>
      <c r="V943" s="28">
        <v>294</v>
      </c>
      <c r="W943" s="28">
        <v>2543</v>
      </c>
      <c r="X943" s="28">
        <v>375</v>
      </c>
      <c r="Y943" s="33"/>
      <c r="Z943" s="28">
        <v>589</v>
      </c>
      <c r="AA943" s="33"/>
      <c r="AB943" s="33"/>
      <c r="AC943" s="1"/>
      <c r="AD943" s="35">
        <f t="shared" ref="AD943:AJ943" si="2522">(V943/SUM($V943:$AB943))*100</f>
        <v>7.7348066298342539</v>
      </c>
      <c r="AE943" s="35">
        <f t="shared" si="2522"/>
        <v>66.90344646145752</v>
      </c>
      <c r="AF943" s="35">
        <f t="shared" si="2522"/>
        <v>9.8658247829518544</v>
      </c>
      <c r="AG943" s="35">
        <f t="shared" si="2522"/>
        <v>0</v>
      </c>
      <c r="AH943" s="35">
        <f t="shared" si="2522"/>
        <v>15.495922125756382</v>
      </c>
      <c r="AI943" s="35">
        <f t="shared" si="2522"/>
        <v>0</v>
      </c>
      <c r="AJ943" s="35">
        <f t="shared" si="2522"/>
        <v>0</v>
      </c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13">
      <c r="A944" s="28" t="s">
        <v>436</v>
      </c>
      <c r="B944" s="62" t="str">
        <f>INDEX([1]Sheet2!$B:$B,MATCH(C944,[1]Sheet2!$A:$A,0))</f>
        <v>E05000550</v>
      </c>
      <c r="C944" s="28" t="s">
        <v>1087</v>
      </c>
      <c r="D944" s="49"/>
      <c r="E944" s="55">
        <v>3</v>
      </c>
      <c r="F944" s="38"/>
      <c r="G944" s="31">
        <v>3</v>
      </c>
      <c r="H944" s="38"/>
      <c r="I944" s="38"/>
      <c r="J944" s="32"/>
      <c r="K944" s="38"/>
      <c r="L944" s="32"/>
      <c r="M944" s="10"/>
      <c r="N944" s="38"/>
      <c r="O944" s="38"/>
      <c r="P944" s="32"/>
      <c r="Q944" s="38"/>
      <c r="R944" s="32"/>
      <c r="S944" s="38"/>
      <c r="T944" s="32"/>
      <c r="U944" s="1"/>
      <c r="V944" s="28">
        <v>262</v>
      </c>
      <c r="W944" s="28">
        <v>1787</v>
      </c>
      <c r="X944" s="28">
        <v>1324</v>
      </c>
      <c r="Y944" s="28">
        <v>162</v>
      </c>
      <c r="Z944" s="28">
        <v>268</v>
      </c>
      <c r="AA944" s="33"/>
      <c r="AB944" s="33"/>
      <c r="AC944" s="1"/>
      <c r="AD944" s="35">
        <f t="shared" ref="AD944:AJ944" si="2523">(V944/SUM($V944:$AB944))*100</f>
        <v>6.8892979226926112</v>
      </c>
      <c r="AE944" s="35">
        <f t="shared" si="2523"/>
        <v>46.989219037601892</v>
      </c>
      <c r="AF944" s="35">
        <f t="shared" si="2523"/>
        <v>34.814620036813047</v>
      </c>
      <c r="AG944" s="35">
        <f t="shared" si="2523"/>
        <v>4.2597948987641336</v>
      </c>
      <c r="AH944" s="35">
        <f t="shared" si="2523"/>
        <v>7.0470681041283196</v>
      </c>
      <c r="AI944" s="35">
        <f t="shared" si="2523"/>
        <v>0</v>
      </c>
      <c r="AJ944" s="35">
        <f t="shared" si="2523"/>
        <v>0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13">
      <c r="A945" s="28" t="s">
        <v>436</v>
      </c>
      <c r="B945" s="62" t="e">
        <f>INDEX([1]Sheet2!$B:$B,MATCH(C945,[1]Sheet2!$A:$A,0))</f>
        <v>#N/A</v>
      </c>
      <c r="C945" s="28" t="s">
        <v>1088</v>
      </c>
      <c r="D945" s="49"/>
      <c r="E945" s="55">
        <v>2</v>
      </c>
      <c r="F945" s="38"/>
      <c r="G945" s="31">
        <v>2</v>
      </c>
      <c r="H945" s="38"/>
      <c r="I945" s="38"/>
      <c r="J945" s="32"/>
      <c r="K945" s="38"/>
      <c r="L945" s="32"/>
      <c r="M945" s="10"/>
      <c r="N945" s="38"/>
      <c r="O945" s="38"/>
      <c r="P945" s="32"/>
      <c r="Q945" s="38"/>
      <c r="R945" s="32"/>
      <c r="S945" s="38"/>
      <c r="T945" s="32"/>
      <c r="U945" s="1"/>
      <c r="V945" s="28">
        <v>146</v>
      </c>
      <c r="W945" s="28">
        <v>773</v>
      </c>
      <c r="X945" s="28">
        <v>884</v>
      </c>
      <c r="Y945" s="33"/>
      <c r="Z945" s="28">
        <v>170</v>
      </c>
      <c r="AA945" s="33"/>
      <c r="AB945" s="33"/>
      <c r="AC945" s="1"/>
      <c r="AD945" s="35">
        <f t="shared" ref="AD945:AJ945" si="2524">(V945/SUM($V945:$AB945))*100</f>
        <v>7.3998986315255948</v>
      </c>
      <c r="AE945" s="35">
        <f t="shared" si="2524"/>
        <v>39.178915357323874</v>
      </c>
      <c r="AF945" s="35">
        <f t="shared" si="2524"/>
        <v>44.804865686771414</v>
      </c>
      <c r="AG945" s="35">
        <f t="shared" si="2524"/>
        <v>0</v>
      </c>
      <c r="AH945" s="35">
        <f t="shared" si="2524"/>
        <v>8.6163203243791173</v>
      </c>
      <c r="AI945" s="35">
        <f t="shared" si="2524"/>
        <v>0</v>
      </c>
      <c r="AJ945" s="35">
        <f t="shared" si="2524"/>
        <v>0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13">
      <c r="A946" s="28" t="s">
        <v>436</v>
      </c>
      <c r="B946" s="62" t="e">
        <f>INDEX([1]Sheet2!$B:$B,MATCH(C946,[1]Sheet2!$A:$A,0))</f>
        <v>#N/A</v>
      </c>
      <c r="C946" s="28" t="s">
        <v>1089</v>
      </c>
      <c r="D946" s="49"/>
      <c r="E946" s="55">
        <v>3</v>
      </c>
      <c r="F946" s="38"/>
      <c r="G946" s="31">
        <v>3</v>
      </c>
      <c r="H946" s="38"/>
      <c r="I946" s="38"/>
      <c r="J946" s="32"/>
      <c r="K946" s="38"/>
      <c r="L946" s="32"/>
      <c r="M946" s="10"/>
      <c r="N946" s="38"/>
      <c r="O946" s="38"/>
      <c r="P946" s="32"/>
      <c r="Q946" s="38"/>
      <c r="R946" s="32"/>
      <c r="S946" s="38"/>
      <c r="T946" s="32"/>
      <c r="U946" s="1"/>
      <c r="V946" s="28">
        <v>263</v>
      </c>
      <c r="W946" s="28">
        <v>2508</v>
      </c>
      <c r="X946" s="28">
        <v>410</v>
      </c>
      <c r="Y946" s="33"/>
      <c r="Z946" s="28">
        <v>1420</v>
      </c>
      <c r="AA946" s="33"/>
      <c r="AB946" s="33"/>
      <c r="AC946" s="1"/>
      <c r="AD946" s="35">
        <f t="shared" ref="AD946:AJ946" si="2525">(V946/SUM($V946:$AB946))*100</f>
        <v>5.7161486633340575</v>
      </c>
      <c r="AE946" s="35">
        <f t="shared" si="2525"/>
        <v>54.509889154531621</v>
      </c>
      <c r="AF946" s="35">
        <f t="shared" si="2525"/>
        <v>8.9111062812432085</v>
      </c>
      <c r="AG946" s="35">
        <f t="shared" si="2525"/>
        <v>0</v>
      </c>
      <c r="AH946" s="35">
        <f t="shared" si="2525"/>
        <v>30.862855900891113</v>
      </c>
      <c r="AI946" s="35">
        <f t="shared" si="2525"/>
        <v>0</v>
      </c>
      <c r="AJ946" s="35">
        <f t="shared" si="2525"/>
        <v>0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13">
      <c r="A947" s="28" t="s">
        <v>436</v>
      </c>
      <c r="B947" s="62" t="str">
        <f>INDEX([1]Sheet2!$B:$B,MATCH(C947,[1]Sheet2!$A:$A,0))</f>
        <v>E05000552</v>
      </c>
      <c r="C947" s="28" t="s">
        <v>1090</v>
      </c>
      <c r="D947" s="49"/>
      <c r="E947" s="55">
        <v>3</v>
      </c>
      <c r="F947" s="38"/>
      <c r="G947" s="38"/>
      <c r="H947" s="31">
        <v>3</v>
      </c>
      <c r="I947" s="38"/>
      <c r="J947" s="32"/>
      <c r="K947" s="38"/>
      <c r="L947" s="32"/>
      <c r="M947" s="10"/>
      <c r="N947" s="38"/>
      <c r="O947" s="38"/>
      <c r="P947" s="32"/>
      <c r="Q947" s="38"/>
      <c r="R947" s="32"/>
      <c r="S947" s="38"/>
      <c r="T947" s="32"/>
      <c r="U947" s="1"/>
      <c r="V947" s="28">
        <v>467</v>
      </c>
      <c r="W947" s="28">
        <v>911</v>
      </c>
      <c r="X947" s="28">
        <v>1475</v>
      </c>
      <c r="Y947" s="33"/>
      <c r="Z947" s="28">
        <v>437</v>
      </c>
      <c r="AA947" s="33"/>
      <c r="AB947" s="33"/>
      <c r="AC947" s="1"/>
      <c r="AD947" s="35">
        <f t="shared" ref="AD947:AJ947" si="2526">(V947/SUM($V947:$AB947))*100</f>
        <v>14.194528875379939</v>
      </c>
      <c r="AE947" s="35">
        <f t="shared" si="2526"/>
        <v>27.689969604863222</v>
      </c>
      <c r="AF947" s="35">
        <f t="shared" si="2526"/>
        <v>44.832826747720368</v>
      </c>
      <c r="AG947" s="35">
        <f t="shared" si="2526"/>
        <v>0</v>
      </c>
      <c r="AH947" s="35">
        <f t="shared" si="2526"/>
        <v>13.282674772036474</v>
      </c>
      <c r="AI947" s="35">
        <f t="shared" si="2526"/>
        <v>0</v>
      </c>
      <c r="AJ947" s="35">
        <f t="shared" si="2526"/>
        <v>0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13">
      <c r="A948" s="28" t="s">
        <v>109</v>
      </c>
      <c r="B948" s="62" t="str">
        <f>INDEX([1]Sheet2!$B:$B,MATCH(C948,[1]Sheet2!$A:$A,0))</f>
        <v>E05000921</v>
      </c>
      <c r="C948" s="28" t="s">
        <v>1091</v>
      </c>
      <c r="D948" s="29"/>
      <c r="E948" s="55">
        <v>1</v>
      </c>
      <c r="F948" s="32"/>
      <c r="G948" s="31">
        <v>1</v>
      </c>
      <c r="H948" s="32"/>
      <c r="I948" s="32"/>
      <c r="J948" s="32"/>
      <c r="K948" s="32"/>
      <c r="L948" s="32"/>
      <c r="M948" s="10"/>
      <c r="N948" s="32"/>
      <c r="O948" s="31">
        <v>1</v>
      </c>
      <c r="P948" s="32"/>
      <c r="Q948" s="32"/>
      <c r="R948" s="32"/>
      <c r="S948" s="32"/>
      <c r="T948" s="32"/>
      <c r="U948" s="1"/>
      <c r="V948" s="28">
        <v>374</v>
      </c>
      <c r="W948" s="28">
        <v>1147</v>
      </c>
      <c r="X948" s="34"/>
      <c r="Y948" s="34"/>
      <c r="Z948" s="28">
        <v>952</v>
      </c>
      <c r="AA948" s="34"/>
      <c r="AB948" s="34">
        <v>0</v>
      </c>
      <c r="AC948" s="1"/>
      <c r="AD948" s="35">
        <f t="shared" ref="AD948:AJ948" si="2527">(V948/SUM($V948:$AB948))*100</f>
        <v>15.123331985442782</v>
      </c>
      <c r="AE948" s="35">
        <f t="shared" si="2527"/>
        <v>46.380913869793773</v>
      </c>
      <c r="AF948" s="35">
        <f t="shared" si="2527"/>
        <v>0</v>
      </c>
      <c r="AG948" s="35">
        <f t="shared" si="2527"/>
        <v>0</v>
      </c>
      <c r="AH948" s="35">
        <f t="shared" si="2527"/>
        <v>38.495754144763445</v>
      </c>
      <c r="AI948" s="35">
        <f t="shared" si="2527"/>
        <v>0</v>
      </c>
      <c r="AJ948" s="35">
        <f t="shared" si="2527"/>
        <v>0</v>
      </c>
      <c r="AK948" s="1"/>
      <c r="AL948" s="35">
        <f t="shared" ref="AL948:AR948" si="2528">AD948-BE948</f>
        <v>5.0533475375423151</v>
      </c>
      <c r="AM948" s="35">
        <f t="shared" si="2528"/>
        <v>-13.572429831605916</v>
      </c>
      <c r="AN948" s="35">
        <f t="shared" si="2528"/>
        <v>0</v>
      </c>
      <c r="AO948" s="35">
        <f t="shared" si="2528"/>
        <v>-23.017107309486782</v>
      </c>
      <c r="AP948" s="35">
        <f t="shared" si="2528"/>
        <v>33.519082294063601</v>
      </c>
      <c r="AQ948" s="35">
        <f t="shared" si="2528"/>
        <v>0</v>
      </c>
      <c r="AR948" s="35">
        <f t="shared" si="2528"/>
        <v>-1.9828926905132191</v>
      </c>
      <c r="AS948" s="1"/>
      <c r="AT948" s="1"/>
      <c r="AU948" s="1"/>
      <c r="AV948" s="1"/>
      <c r="AW948" s="36">
        <v>259</v>
      </c>
      <c r="AX948" s="36">
        <v>1542</v>
      </c>
      <c r="AY948" s="36">
        <v>0</v>
      </c>
      <c r="AZ948" s="36">
        <v>592</v>
      </c>
      <c r="BA948" s="36">
        <v>128</v>
      </c>
      <c r="BB948" s="36">
        <v>0</v>
      </c>
      <c r="BC948" s="1">
        <v>51</v>
      </c>
      <c r="BD948" s="1"/>
      <c r="BE948" s="35">
        <f t="shared" ref="BE948:BK948" si="2529">(AW948/SUM($AW948:$BC948))*100</f>
        <v>10.069984447900467</v>
      </c>
      <c r="BF948" s="35">
        <f t="shared" si="2529"/>
        <v>59.953343701399689</v>
      </c>
      <c r="BG948" s="35">
        <f t="shared" si="2529"/>
        <v>0</v>
      </c>
      <c r="BH948" s="35">
        <f t="shared" si="2529"/>
        <v>23.017107309486782</v>
      </c>
      <c r="BI948" s="35">
        <f t="shared" si="2529"/>
        <v>4.9766718506998444</v>
      </c>
      <c r="BJ948" s="35">
        <f t="shared" si="2529"/>
        <v>0</v>
      </c>
      <c r="BK948" s="35">
        <f t="shared" si="2529"/>
        <v>1.9828926905132191</v>
      </c>
      <c r="BL948" s="1"/>
    </row>
    <row r="949" spans="1:64" ht="13">
      <c r="A949" s="28" t="s">
        <v>109</v>
      </c>
      <c r="B949" s="62" t="str">
        <f>INDEX([1]Sheet2!$B:$B,MATCH(C949,[1]Sheet2!$A:$A,0))</f>
        <v>E05000928</v>
      </c>
      <c r="C949" s="28" t="s">
        <v>1092</v>
      </c>
      <c r="D949" s="29"/>
      <c r="E949" s="55">
        <v>1</v>
      </c>
      <c r="F949" s="32"/>
      <c r="G949" s="31">
        <v>1</v>
      </c>
      <c r="H949" s="32"/>
      <c r="I949" s="32"/>
      <c r="J949" s="32"/>
      <c r="K949" s="32"/>
      <c r="L949" s="32"/>
      <c r="M949" s="10"/>
      <c r="N949" s="32"/>
      <c r="O949" s="31">
        <v>1</v>
      </c>
      <c r="P949" s="32"/>
      <c r="Q949" s="32"/>
      <c r="R949" s="32"/>
      <c r="S949" s="32"/>
      <c r="T949" s="32"/>
      <c r="U949" s="1"/>
      <c r="V949" s="28">
        <v>487</v>
      </c>
      <c r="W949" s="28">
        <v>1491</v>
      </c>
      <c r="X949" s="34"/>
      <c r="Y949" s="28">
        <v>194</v>
      </c>
      <c r="Z949" s="34"/>
      <c r="AA949" s="34"/>
      <c r="AB949" s="34">
        <v>0</v>
      </c>
      <c r="AC949" s="1"/>
      <c r="AD949" s="35">
        <f t="shared" ref="AD949:AJ949" si="2530">(V949/SUM($V949:$AB949))*100</f>
        <v>22.421731123388582</v>
      </c>
      <c r="AE949" s="35">
        <f t="shared" si="2530"/>
        <v>68.646408839778999</v>
      </c>
      <c r="AF949" s="35">
        <f t="shared" si="2530"/>
        <v>0</v>
      </c>
      <c r="AG949" s="35">
        <f t="shared" si="2530"/>
        <v>8.9318600368324113</v>
      </c>
      <c r="AH949" s="35">
        <f t="shared" si="2530"/>
        <v>0</v>
      </c>
      <c r="AI949" s="35">
        <f t="shared" si="2530"/>
        <v>0</v>
      </c>
      <c r="AJ949" s="35">
        <f t="shared" si="2530"/>
        <v>0</v>
      </c>
      <c r="AK949" s="1"/>
      <c r="AL949" s="35">
        <f t="shared" ref="AL949:AR949" si="2531">AD949-BE949</f>
        <v>14.545157838776319</v>
      </c>
      <c r="AM949" s="35">
        <f t="shared" si="2531"/>
        <v>7.3390600781062432</v>
      </c>
      <c r="AN949" s="35">
        <f t="shared" si="2531"/>
        <v>-3.4510759236703206</v>
      </c>
      <c r="AO949" s="35">
        <f t="shared" si="2531"/>
        <v>-10.678371388258938</v>
      </c>
      <c r="AP949" s="35">
        <f t="shared" si="2531"/>
        <v>-5.684125050751117</v>
      </c>
      <c r="AQ949" s="35">
        <f t="shared" si="2531"/>
        <v>0</v>
      </c>
      <c r="AR949" s="35">
        <f t="shared" si="2531"/>
        <v>-2.0706455542021924</v>
      </c>
      <c r="AS949" s="1"/>
      <c r="AT949" s="1"/>
      <c r="AU949" s="1"/>
      <c r="AV949" s="1"/>
      <c r="AW949" s="36">
        <v>194</v>
      </c>
      <c r="AX949" s="36">
        <v>1510</v>
      </c>
      <c r="AY949" s="36">
        <v>85</v>
      </c>
      <c r="AZ949" s="36">
        <v>483</v>
      </c>
      <c r="BA949" s="36">
        <v>140</v>
      </c>
      <c r="BB949" s="36">
        <v>0</v>
      </c>
      <c r="BC949" s="1">
        <v>51</v>
      </c>
      <c r="BD949" s="1"/>
      <c r="BE949" s="35">
        <f t="shared" ref="BE949:BK949" si="2532">(AW949/SUM($AW949:$BC949))*100</f>
        <v>7.8765732846122622</v>
      </c>
      <c r="BF949" s="35">
        <f t="shared" si="2532"/>
        <v>61.307348761672756</v>
      </c>
      <c r="BG949" s="35">
        <f t="shared" si="2532"/>
        <v>3.4510759236703206</v>
      </c>
      <c r="BH949" s="35">
        <f t="shared" si="2532"/>
        <v>19.610231425091349</v>
      </c>
      <c r="BI949" s="35">
        <f t="shared" si="2532"/>
        <v>5.684125050751117</v>
      </c>
      <c r="BJ949" s="35">
        <f t="shared" si="2532"/>
        <v>0</v>
      </c>
      <c r="BK949" s="35">
        <f t="shared" si="2532"/>
        <v>2.0706455542021924</v>
      </c>
      <c r="BL949" s="1"/>
    </row>
    <row r="950" spans="1:64" ht="13">
      <c r="A950" s="28" t="s">
        <v>439</v>
      </c>
      <c r="B950" s="62" t="str">
        <f>INDEX([1]Sheet2!$B:$B,MATCH(C950,[1]Sheet2!$A:$A,0))</f>
        <v>E05004810</v>
      </c>
      <c r="C950" s="28" t="s">
        <v>1093</v>
      </c>
      <c r="D950" s="29"/>
      <c r="E950" s="55">
        <v>1</v>
      </c>
      <c r="F950" s="32"/>
      <c r="G950" s="31">
        <v>1</v>
      </c>
      <c r="H950" s="32"/>
      <c r="I950" s="32"/>
      <c r="J950" s="32"/>
      <c r="K950" s="32"/>
      <c r="L950" s="32"/>
      <c r="M950" s="10"/>
      <c r="N950" s="32"/>
      <c r="O950" s="31">
        <v>1</v>
      </c>
      <c r="P950" s="32"/>
      <c r="Q950" s="32"/>
      <c r="R950" s="32"/>
      <c r="S950" s="32"/>
      <c r="T950" s="32"/>
      <c r="U950" s="1"/>
      <c r="V950" s="28">
        <v>518</v>
      </c>
      <c r="W950" s="28">
        <v>639</v>
      </c>
      <c r="X950" s="28">
        <v>382</v>
      </c>
      <c r="Y950" s="34"/>
      <c r="Z950" s="34"/>
      <c r="AA950" s="34"/>
      <c r="AB950" s="34">
        <v>0</v>
      </c>
      <c r="AC950" s="1"/>
      <c r="AD950" s="35">
        <f t="shared" ref="AD950:AJ950" si="2533">(V950/SUM($V950:$AB950))*100</f>
        <v>33.658219623131899</v>
      </c>
      <c r="AE950" s="35">
        <f t="shared" si="2533"/>
        <v>41.520467836257311</v>
      </c>
      <c r="AF950" s="35">
        <f t="shared" si="2533"/>
        <v>24.821312540610784</v>
      </c>
      <c r="AG950" s="35">
        <f t="shared" si="2533"/>
        <v>0</v>
      </c>
      <c r="AH950" s="35">
        <f t="shared" si="2533"/>
        <v>0</v>
      </c>
      <c r="AI950" s="35">
        <f t="shared" si="2533"/>
        <v>0</v>
      </c>
      <c r="AJ950" s="35">
        <f t="shared" si="2533"/>
        <v>0</v>
      </c>
      <c r="AK950" s="1"/>
      <c r="AL950" s="35">
        <f t="shared" ref="AL950:AR950" si="2534">AD950-BE950</f>
        <v>6.0242641746069161</v>
      </c>
      <c r="AM950" s="35">
        <f t="shared" si="2534"/>
        <v>-2.0677320433332937</v>
      </c>
      <c r="AN950" s="35">
        <f t="shared" si="2534"/>
        <v>24.821312540610784</v>
      </c>
      <c r="AO950" s="35">
        <f t="shared" si="2534"/>
        <v>-28.777844671884406</v>
      </c>
      <c r="AP950" s="35">
        <f t="shared" si="2534"/>
        <v>0</v>
      </c>
      <c r="AQ950" s="35">
        <f t="shared" si="2534"/>
        <v>0</v>
      </c>
      <c r="AR950" s="35">
        <f t="shared" si="2534"/>
        <v>0</v>
      </c>
      <c r="AS950" s="1"/>
      <c r="AT950" s="1"/>
      <c r="AU950" s="1"/>
      <c r="AV950" s="1"/>
      <c r="AW950" s="36">
        <v>459</v>
      </c>
      <c r="AX950" s="36">
        <v>724</v>
      </c>
      <c r="AY950" s="36">
        <v>0</v>
      </c>
      <c r="AZ950" s="36">
        <v>478</v>
      </c>
      <c r="BA950" s="36">
        <v>0</v>
      </c>
      <c r="BB950" s="36">
        <v>0</v>
      </c>
      <c r="BC950" s="1">
        <v>0</v>
      </c>
      <c r="BD950" s="1"/>
      <c r="BE950" s="35">
        <f t="shared" ref="BE950:BK950" si="2535">(AW950/SUM($AW950:$BC950))*100</f>
        <v>27.633955448524983</v>
      </c>
      <c r="BF950" s="35">
        <f t="shared" si="2535"/>
        <v>43.588199879590604</v>
      </c>
      <c r="BG950" s="35">
        <f t="shared" si="2535"/>
        <v>0</v>
      </c>
      <c r="BH950" s="35">
        <f t="shared" si="2535"/>
        <v>28.777844671884406</v>
      </c>
      <c r="BI950" s="35">
        <f t="shared" si="2535"/>
        <v>0</v>
      </c>
      <c r="BJ950" s="35">
        <f t="shared" si="2535"/>
        <v>0</v>
      </c>
      <c r="BK950" s="35">
        <f t="shared" si="2535"/>
        <v>0</v>
      </c>
      <c r="BL950" s="1"/>
    </row>
    <row r="951" spans="1:64" ht="13">
      <c r="A951" s="28" t="s">
        <v>441</v>
      </c>
      <c r="B951" s="62" t="str">
        <f>INDEX([1]Sheet2!$B:$B,MATCH(C951,[1]Sheet2!$A:$A,0))</f>
        <v>E05000516</v>
      </c>
      <c r="C951" s="28" t="s">
        <v>1094</v>
      </c>
      <c r="D951" s="29"/>
      <c r="E951" s="55">
        <v>1</v>
      </c>
      <c r="F951" s="31">
        <v>1</v>
      </c>
      <c r="G951" s="32"/>
      <c r="H951" s="32"/>
      <c r="I951" s="32"/>
      <c r="J951" s="32"/>
      <c r="K951" s="32"/>
      <c r="L951" s="32"/>
      <c r="M951" s="10"/>
      <c r="N951" s="32"/>
      <c r="O951" s="31">
        <v>1</v>
      </c>
      <c r="P951" s="32"/>
      <c r="Q951" s="32"/>
      <c r="R951" s="32"/>
      <c r="S951" s="32"/>
      <c r="T951" s="32"/>
      <c r="U951" s="1"/>
      <c r="V951" s="28">
        <v>1560</v>
      </c>
      <c r="W951" s="28">
        <v>1238</v>
      </c>
      <c r="X951" s="34"/>
      <c r="Y951" s="34"/>
      <c r="Z951" s="34"/>
      <c r="AA951" s="34"/>
      <c r="AB951" s="34">
        <v>0</v>
      </c>
      <c r="AC951" s="1"/>
      <c r="AD951" s="35">
        <f t="shared" ref="AD951:AJ951" si="2536">(V951/SUM($V951:$AB951))*100</f>
        <v>55.754110078627598</v>
      </c>
      <c r="AE951" s="35">
        <f t="shared" si="2536"/>
        <v>44.24588992137241</v>
      </c>
      <c r="AF951" s="35">
        <f t="shared" si="2536"/>
        <v>0</v>
      </c>
      <c r="AG951" s="35">
        <f t="shared" si="2536"/>
        <v>0</v>
      </c>
      <c r="AH951" s="35">
        <f t="shared" si="2536"/>
        <v>0</v>
      </c>
      <c r="AI951" s="35">
        <f t="shared" si="2536"/>
        <v>0</v>
      </c>
      <c r="AJ951" s="35">
        <f t="shared" si="2536"/>
        <v>0</v>
      </c>
      <c r="AK951" s="1"/>
      <c r="AL951" s="35">
        <f t="shared" ref="AL951:AR951" si="2537">AD951-BE951</f>
        <v>18.471375432045903</v>
      </c>
      <c r="AM951" s="35">
        <f t="shared" si="2537"/>
        <v>3.1103163408393826</v>
      </c>
      <c r="AN951" s="35">
        <f t="shared" si="2537"/>
        <v>-3.9687137891077642</v>
      </c>
      <c r="AO951" s="35">
        <f t="shared" si="2537"/>
        <v>-17.612977983777519</v>
      </c>
      <c r="AP951" s="35">
        <f t="shared" si="2537"/>
        <v>0</v>
      </c>
      <c r="AQ951" s="35">
        <f t="shared" si="2537"/>
        <v>0</v>
      </c>
      <c r="AR951" s="35">
        <f t="shared" si="2537"/>
        <v>0</v>
      </c>
      <c r="AS951" s="1"/>
      <c r="AT951" s="1"/>
      <c r="AU951" s="1"/>
      <c r="AV951" s="1"/>
      <c r="AW951" s="36">
        <v>1287</v>
      </c>
      <c r="AX951" s="36">
        <v>1420</v>
      </c>
      <c r="AY951" s="36">
        <v>137</v>
      </c>
      <c r="AZ951" s="36">
        <v>608</v>
      </c>
      <c r="BA951" s="36">
        <v>0</v>
      </c>
      <c r="BB951" s="36">
        <v>0</v>
      </c>
      <c r="BC951" s="1">
        <v>0</v>
      </c>
      <c r="BD951" s="1"/>
      <c r="BE951" s="35">
        <f t="shared" ref="BE951:BK951" si="2538">(AW951/SUM($AW951:$BC951))*100</f>
        <v>37.282734646581694</v>
      </c>
      <c r="BF951" s="35">
        <f t="shared" si="2538"/>
        <v>41.135573580533027</v>
      </c>
      <c r="BG951" s="35">
        <f t="shared" si="2538"/>
        <v>3.9687137891077642</v>
      </c>
      <c r="BH951" s="35">
        <f t="shared" si="2538"/>
        <v>17.612977983777519</v>
      </c>
      <c r="BI951" s="35">
        <f t="shared" si="2538"/>
        <v>0</v>
      </c>
      <c r="BJ951" s="35">
        <f t="shared" si="2538"/>
        <v>0</v>
      </c>
      <c r="BK951" s="35">
        <f t="shared" si="2538"/>
        <v>0</v>
      </c>
      <c r="BL951" s="1"/>
    </row>
    <row r="952" spans="1:64" ht="13">
      <c r="A952" s="28" t="s">
        <v>441</v>
      </c>
      <c r="B952" s="62" t="str">
        <f>INDEX([1]Sheet2!$B:$B,MATCH(C952,[1]Sheet2!$A:$A,0))</f>
        <v>E05001092</v>
      </c>
      <c r="C952" s="28" t="s">
        <v>859</v>
      </c>
      <c r="D952" s="29"/>
      <c r="E952" s="55">
        <v>1</v>
      </c>
      <c r="F952" s="32"/>
      <c r="G952" s="31">
        <v>1</v>
      </c>
      <c r="H952" s="32"/>
      <c r="I952" s="32"/>
      <c r="J952" s="32"/>
      <c r="K952" s="32"/>
      <c r="L952" s="32"/>
      <c r="M952" s="10"/>
      <c r="N952" s="32"/>
      <c r="O952" s="31">
        <v>1</v>
      </c>
      <c r="P952" s="32"/>
      <c r="Q952" s="32"/>
      <c r="R952" s="32"/>
      <c r="S952" s="32"/>
      <c r="T952" s="32"/>
      <c r="U952" s="1"/>
      <c r="V952" s="28">
        <v>439</v>
      </c>
      <c r="W952" s="28">
        <v>1358</v>
      </c>
      <c r="X952" s="28">
        <v>174</v>
      </c>
      <c r="Y952" s="34"/>
      <c r="Z952" s="28">
        <v>178</v>
      </c>
      <c r="AA952" s="34"/>
      <c r="AB952" s="34">
        <v>0</v>
      </c>
      <c r="AC952" s="1"/>
      <c r="AD952" s="35">
        <f t="shared" ref="AD952:AJ952" si="2539">(V952/SUM($V952:$AB952))*100</f>
        <v>20.428106095858539</v>
      </c>
      <c r="AE952" s="35">
        <f t="shared" si="2539"/>
        <v>63.192182410423449</v>
      </c>
      <c r="AF952" s="35">
        <f t="shared" si="2539"/>
        <v>8.0967892042810607</v>
      </c>
      <c r="AG952" s="35">
        <f t="shared" si="2539"/>
        <v>0</v>
      </c>
      <c r="AH952" s="35">
        <f t="shared" si="2539"/>
        <v>8.2829222894369483</v>
      </c>
      <c r="AI952" s="35">
        <f t="shared" si="2539"/>
        <v>0</v>
      </c>
      <c r="AJ952" s="35">
        <f t="shared" si="2539"/>
        <v>0</v>
      </c>
      <c r="AK952" s="1"/>
      <c r="AL952" s="35">
        <f t="shared" ref="AL952:AR952" si="2540">AD952-BE952</f>
        <v>12.90898969823747</v>
      </c>
      <c r="AM952" s="35">
        <f t="shared" si="2540"/>
        <v>6.8200498700666117</v>
      </c>
      <c r="AN952" s="35">
        <f t="shared" si="2540"/>
        <v>5.6753788389454618</v>
      </c>
      <c r="AO952" s="35">
        <f t="shared" si="2540"/>
        <v>-27.867459643160579</v>
      </c>
      <c r="AP952" s="35">
        <f t="shared" si="2540"/>
        <v>8.2829222894369483</v>
      </c>
      <c r="AQ952" s="35">
        <f t="shared" si="2540"/>
        <v>0</v>
      </c>
      <c r="AR952" s="35">
        <f t="shared" si="2540"/>
        <v>-5.8198810535259131</v>
      </c>
      <c r="AS952" s="1"/>
      <c r="AT952" s="1"/>
      <c r="AU952" s="1"/>
      <c r="AV952" s="1"/>
      <c r="AW952" s="36">
        <v>177</v>
      </c>
      <c r="AX952" s="36">
        <v>1327</v>
      </c>
      <c r="AY952" s="36">
        <v>57</v>
      </c>
      <c r="AZ952" s="36">
        <v>656</v>
      </c>
      <c r="BA952" s="36">
        <v>0</v>
      </c>
      <c r="BB952" s="36">
        <v>0</v>
      </c>
      <c r="BC952" s="1">
        <v>137</v>
      </c>
      <c r="BD952" s="1"/>
      <c r="BE952" s="35">
        <f t="shared" ref="BE952:BK952" si="2541">(AW952/SUM($AW952:$BC952))*100</f>
        <v>7.5191163976210698</v>
      </c>
      <c r="BF952" s="35">
        <f t="shared" si="2541"/>
        <v>56.372132540356837</v>
      </c>
      <c r="BG952" s="35">
        <f t="shared" si="2541"/>
        <v>2.4214103653355989</v>
      </c>
      <c r="BH952" s="35">
        <f t="shared" si="2541"/>
        <v>27.867459643160579</v>
      </c>
      <c r="BI952" s="35">
        <f t="shared" si="2541"/>
        <v>0</v>
      </c>
      <c r="BJ952" s="35">
        <f t="shared" si="2541"/>
        <v>0</v>
      </c>
      <c r="BK952" s="35">
        <f t="shared" si="2541"/>
        <v>5.8198810535259131</v>
      </c>
      <c r="BL952" s="1"/>
    </row>
    <row r="953" spans="1:64" ht="13">
      <c r="A953" s="28" t="s">
        <v>441</v>
      </c>
      <c r="B953" s="62" t="str">
        <f>INDEX([1]Sheet2!$B:$B,MATCH(C953,[1]Sheet2!$A:$A,0))</f>
        <v>E05001155</v>
      </c>
      <c r="C953" s="28" t="s">
        <v>1095</v>
      </c>
      <c r="D953" s="29"/>
      <c r="E953" s="55">
        <v>1</v>
      </c>
      <c r="F953" s="32"/>
      <c r="G953" s="31">
        <v>1</v>
      </c>
      <c r="H953" s="32"/>
      <c r="I953" s="32"/>
      <c r="J953" s="32"/>
      <c r="K953" s="32"/>
      <c r="L953" s="32"/>
      <c r="M953" s="10"/>
      <c r="N953" s="32"/>
      <c r="O953" s="32"/>
      <c r="P953" s="32"/>
      <c r="Q953" s="32"/>
      <c r="R953" s="32"/>
      <c r="S953" s="31">
        <v>1</v>
      </c>
      <c r="T953" s="32"/>
      <c r="U953" s="1"/>
      <c r="V953" s="28">
        <v>428</v>
      </c>
      <c r="W953" s="28">
        <v>1400</v>
      </c>
      <c r="X953" s="34"/>
      <c r="Y953" s="34"/>
      <c r="Z953" s="28">
        <v>108</v>
      </c>
      <c r="AA953" s="28">
        <v>940</v>
      </c>
      <c r="AB953" s="34">
        <v>0</v>
      </c>
      <c r="AC953" s="1"/>
      <c r="AD953" s="35">
        <f t="shared" ref="AD953:AJ953" si="2542">(V953/SUM($V953:$AB953))*100</f>
        <v>14.881780250347706</v>
      </c>
      <c r="AE953" s="35">
        <f t="shared" si="2542"/>
        <v>48.678720445062581</v>
      </c>
      <c r="AF953" s="35">
        <f t="shared" si="2542"/>
        <v>0</v>
      </c>
      <c r="AG953" s="35">
        <f t="shared" si="2542"/>
        <v>0</v>
      </c>
      <c r="AH953" s="35">
        <f t="shared" si="2542"/>
        <v>3.7552155771905427</v>
      </c>
      <c r="AI953" s="35">
        <f t="shared" si="2542"/>
        <v>32.684283727399169</v>
      </c>
      <c r="AJ953" s="35">
        <f t="shared" si="2542"/>
        <v>0</v>
      </c>
      <c r="AK953" s="1"/>
      <c r="AL953" s="35">
        <f t="shared" ref="AL953:AR953" si="2543">AD953-BE953</f>
        <v>6.7459698723848618</v>
      </c>
      <c r="AM953" s="35">
        <f t="shared" si="2543"/>
        <v>3.8677018672278578</v>
      </c>
      <c r="AN953" s="35">
        <f t="shared" si="2543"/>
        <v>0</v>
      </c>
      <c r="AO953" s="35">
        <f t="shared" si="2543"/>
        <v>0</v>
      </c>
      <c r="AP953" s="35">
        <f t="shared" si="2543"/>
        <v>3.7552155771905427</v>
      </c>
      <c r="AQ953" s="35">
        <f t="shared" si="2543"/>
        <v>-14.368887316803267</v>
      </c>
      <c r="AR953" s="35">
        <f t="shared" si="2543"/>
        <v>0</v>
      </c>
      <c r="AS953" s="1"/>
      <c r="AT953" s="1"/>
      <c r="AU953" s="1"/>
      <c r="AV953" s="1"/>
      <c r="AW953" s="36">
        <v>254</v>
      </c>
      <c r="AX953" s="36">
        <v>1399</v>
      </c>
      <c r="AY953" s="36">
        <v>0</v>
      </c>
      <c r="AZ953" s="36">
        <v>0</v>
      </c>
      <c r="BA953" s="36">
        <v>0</v>
      </c>
      <c r="BB953" s="36">
        <v>1469</v>
      </c>
      <c r="BC953" s="1">
        <v>0</v>
      </c>
      <c r="BD953" s="1"/>
      <c r="BE953" s="35">
        <f t="shared" ref="BE953:BK953" si="2544">(AW953/SUM($AW953:$BC953))*100</f>
        <v>8.1358103779628443</v>
      </c>
      <c r="BF953" s="35">
        <f t="shared" si="2544"/>
        <v>44.811018577834723</v>
      </c>
      <c r="BG953" s="35">
        <f t="shared" si="2544"/>
        <v>0</v>
      </c>
      <c r="BH953" s="35">
        <f t="shared" si="2544"/>
        <v>0</v>
      </c>
      <c r="BI953" s="35">
        <f t="shared" si="2544"/>
        <v>0</v>
      </c>
      <c r="BJ953" s="35">
        <f t="shared" si="2544"/>
        <v>47.053171044202436</v>
      </c>
      <c r="BK953" s="35">
        <f t="shared" si="2544"/>
        <v>0</v>
      </c>
      <c r="BL953" s="1"/>
    </row>
    <row r="954" spans="1:64" ht="13">
      <c r="A954" s="28" t="s">
        <v>441</v>
      </c>
      <c r="B954" s="62" t="str">
        <f>INDEX([1]Sheet2!$B:$B,MATCH(C954,[1]Sheet2!$A:$A,0))</f>
        <v>E05001156</v>
      </c>
      <c r="C954" s="28" t="s">
        <v>1096</v>
      </c>
      <c r="D954" s="29"/>
      <c r="E954" s="55">
        <v>1</v>
      </c>
      <c r="F954" s="32"/>
      <c r="G954" s="31">
        <v>1</v>
      </c>
      <c r="H954" s="32"/>
      <c r="I954" s="32"/>
      <c r="J954" s="32"/>
      <c r="K954" s="32"/>
      <c r="L954" s="32"/>
      <c r="M954" s="10"/>
      <c r="N954" s="32"/>
      <c r="O954" s="31">
        <v>1</v>
      </c>
      <c r="P954" s="32"/>
      <c r="Q954" s="32"/>
      <c r="R954" s="32"/>
      <c r="S954" s="32"/>
      <c r="T954" s="32"/>
      <c r="U954" s="1"/>
      <c r="V954" s="28">
        <v>1199</v>
      </c>
      <c r="W954" s="28">
        <v>1258</v>
      </c>
      <c r="X954" s="28">
        <v>170</v>
      </c>
      <c r="Y954" s="34"/>
      <c r="Z954" s="28">
        <v>208</v>
      </c>
      <c r="AA954" s="34"/>
      <c r="AB954" s="34">
        <v>0</v>
      </c>
      <c r="AC954" s="1"/>
      <c r="AD954" s="35">
        <f t="shared" ref="AD954:AJ954" si="2545">(V954/SUM($V954:$AB954))*100</f>
        <v>42.292768959435627</v>
      </c>
      <c r="AE954" s="35">
        <f t="shared" si="2545"/>
        <v>44.373897707231045</v>
      </c>
      <c r="AF954" s="35">
        <f t="shared" si="2545"/>
        <v>5.996472663139329</v>
      </c>
      <c r="AG954" s="35">
        <f t="shared" si="2545"/>
        <v>0</v>
      </c>
      <c r="AH954" s="35">
        <f t="shared" si="2545"/>
        <v>7.336860670194004</v>
      </c>
      <c r="AI954" s="35">
        <f t="shared" si="2545"/>
        <v>0</v>
      </c>
      <c r="AJ954" s="35">
        <f t="shared" si="2545"/>
        <v>0</v>
      </c>
      <c r="AK954" s="1"/>
      <c r="AL954" s="35">
        <f t="shared" ref="AL954:AR954" si="2546">AD954-BE954</f>
        <v>21.487151812355062</v>
      </c>
      <c r="AM954" s="35">
        <f t="shared" si="2546"/>
        <v>-2.9283934974991865</v>
      </c>
      <c r="AN954" s="35">
        <f t="shared" si="2546"/>
        <v>5.996472663139329</v>
      </c>
      <c r="AO954" s="35">
        <f t="shared" si="2546"/>
        <v>-25.240206947524019</v>
      </c>
      <c r="AP954" s="35">
        <f t="shared" si="2546"/>
        <v>0.68497596952881601</v>
      </c>
      <c r="AQ954" s="35">
        <f t="shared" si="2546"/>
        <v>0</v>
      </c>
      <c r="AR954" s="35">
        <f t="shared" si="2546"/>
        <v>0</v>
      </c>
      <c r="AS954" s="1"/>
      <c r="AT954" s="1"/>
      <c r="AU954" s="1"/>
      <c r="AV954" s="1"/>
      <c r="AW954" s="36">
        <v>563</v>
      </c>
      <c r="AX954" s="36">
        <v>1280</v>
      </c>
      <c r="AY954" s="36">
        <v>0</v>
      </c>
      <c r="AZ954" s="36">
        <v>683</v>
      </c>
      <c r="BA954" s="36">
        <v>180</v>
      </c>
      <c r="BB954" s="36">
        <v>0</v>
      </c>
      <c r="BC954" s="1">
        <v>0</v>
      </c>
      <c r="BD954" s="1"/>
      <c r="BE954" s="35">
        <f t="shared" ref="BE954:BK954" si="2547">(AW954/SUM($AW954:$BC954))*100</f>
        <v>20.805617147080564</v>
      </c>
      <c r="BF954" s="35">
        <f t="shared" si="2547"/>
        <v>47.302291204730231</v>
      </c>
      <c r="BG954" s="35">
        <f t="shared" si="2547"/>
        <v>0</v>
      </c>
      <c r="BH954" s="35">
        <f t="shared" si="2547"/>
        <v>25.240206947524019</v>
      </c>
      <c r="BI954" s="35">
        <f t="shared" si="2547"/>
        <v>6.651884700665188</v>
      </c>
      <c r="BJ954" s="35">
        <f t="shared" si="2547"/>
        <v>0</v>
      </c>
      <c r="BK954" s="35">
        <f t="shared" si="2547"/>
        <v>0</v>
      </c>
      <c r="BL954" s="1"/>
    </row>
    <row r="955" spans="1:64" ht="13">
      <c r="A955" s="28" t="s">
        <v>441</v>
      </c>
      <c r="B955" s="62" t="str">
        <f>INDEX([1]Sheet2!$B:$B,MATCH(C955,[1]Sheet2!$A:$A,0))</f>
        <v>E05001157</v>
      </c>
      <c r="C955" s="28" t="s">
        <v>1097</v>
      </c>
      <c r="D955" s="29"/>
      <c r="E955" s="55">
        <v>1</v>
      </c>
      <c r="F955" s="31">
        <v>1</v>
      </c>
      <c r="G955" s="32"/>
      <c r="H955" s="32"/>
      <c r="I955" s="32"/>
      <c r="J955" s="32"/>
      <c r="K955" s="32"/>
      <c r="L955" s="32"/>
      <c r="M955" s="10"/>
      <c r="N955" s="31">
        <v>1</v>
      </c>
      <c r="O955" s="32"/>
      <c r="P955" s="32"/>
      <c r="Q955" s="32"/>
      <c r="R955" s="32"/>
      <c r="S955" s="32"/>
      <c r="T955" s="32"/>
      <c r="U955" s="1"/>
      <c r="V955" s="28">
        <v>1816</v>
      </c>
      <c r="W955" s="28">
        <v>1289</v>
      </c>
      <c r="X955" s="28">
        <v>631</v>
      </c>
      <c r="Y955" s="34"/>
      <c r="Z955" s="28">
        <v>159</v>
      </c>
      <c r="AA955" s="34"/>
      <c r="AB955" s="34">
        <v>0</v>
      </c>
      <c r="AC955" s="1"/>
      <c r="AD955" s="35">
        <f t="shared" ref="AD955:AJ955" si="2548">(V955/SUM($V955:$AB955))*100</f>
        <v>46.623876765083438</v>
      </c>
      <c r="AE955" s="35">
        <f t="shared" si="2548"/>
        <v>33.093709884467266</v>
      </c>
      <c r="AF955" s="35">
        <f t="shared" si="2548"/>
        <v>16.2002567394095</v>
      </c>
      <c r="AG955" s="35">
        <f t="shared" si="2548"/>
        <v>0</v>
      </c>
      <c r="AH955" s="35">
        <f t="shared" si="2548"/>
        <v>4.0821566110397942</v>
      </c>
      <c r="AI955" s="35">
        <f t="shared" si="2548"/>
        <v>0</v>
      </c>
      <c r="AJ955" s="35">
        <f t="shared" si="2548"/>
        <v>0</v>
      </c>
      <c r="AK955" s="1"/>
      <c r="AL955" s="35">
        <f t="shared" ref="AL955:AR955" si="2549">AD955-BE955</f>
        <v>3.177672505116206</v>
      </c>
      <c r="AM955" s="35">
        <f t="shared" si="2549"/>
        <v>1.0620332050571051</v>
      </c>
      <c r="AN955" s="35">
        <f t="shared" si="2549"/>
        <v>13.414893549895574</v>
      </c>
      <c r="AO955" s="35">
        <f t="shared" si="2549"/>
        <v>-17.340251228836699</v>
      </c>
      <c r="AP955" s="35">
        <f t="shared" si="2549"/>
        <v>-0.31434803123218824</v>
      </c>
      <c r="AQ955" s="35">
        <f t="shared" si="2549"/>
        <v>0</v>
      </c>
      <c r="AR955" s="35">
        <f t="shared" si="2549"/>
        <v>0</v>
      </c>
      <c r="AS955" s="1"/>
      <c r="AT955" s="1"/>
      <c r="AU955" s="1"/>
      <c r="AV955" s="1"/>
      <c r="AW955" s="36">
        <v>1591</v>
      </c>
      <c r="AX955" s="36">
        <v>1173</v>
      </c>
      <c r="AY955" s="36">
        <v>102</v>
      </c>
      <c r="AZ955" s="36">
        <v>635</v>
      </c>
      <c r="BA955" s="36">
        <v>161</v>
      </c>
      <c r="BB955" s="36">
        <v>0</v>
      </c>
      <c r="BC955" s="1">
        <v>0</v>
      </c>
      <c r="BD955" s="1"/>
      <c r="BE955" s="35">
        <f t="shared" ref="BE955:BK955" si="2550">(AW955/SUM($AW955:$BC955))*100</f>
        <v>43.446204259967232</v>
      </c>
      <c r="BF955" s="35">
        <f t="shared" si="2550"/>
        <v>32.031676679410161</v>
      </c>
      <c r="BG955" s="35">
        <f t="shared" si="2550"/>
        <v>2.785363189513927</v>
      </c>
      <c r="BH955" s="35">
        <f t="shared" si="2550"/>
        <v>17.340251228836699</v>
      </c>
      <c r="BI955" s="35">
        <f t="shared" si="2550"/>
        <v>4.3965046422719825</v>
      </c>
      <c r="BJ955" s="35">
        <f t="shared" si="2550"/>
        <v>0</v>
      </c>
      <c r="BK955" s="35">
        <f t="shared" si="2550"/>
        <v>0</v>
      </c>
      <c r="BL955" s="1"/>
    </row>
    <row r="956" spans="1:64" ht="13">
      <c r="A956" s="28" t="s">
        <v>441</v>
      </c>
      <c r="B956" s="62" t="str">
        <f>INDEX([1]Sheet2!$B:$B,MATCH(C956,[1]Sheet2!$A:$A,0))</f>
        <v>E05000055</v>
      </c>
      <c r="C956" s="28" t="s">
        <v>82</v>
      </c>
      <c r="D956" s="29"/>
      <c r="E956" s="55">
        <v>1</v>
      </c>
      <c r="F956" s="32"/>
      <c r="G956" s="31">
        <v>1</v>
      </c>
      <c r="H956" s="32"/>
      <c r="I956" s="32"/>
      <c r="J956" s="32"/>
      <c r="K956" s="32"/>
      <c r="L956" s="32"/>
      <c r="M956" s="10"/>
      <c r="N956" s="32"/>
      <c r="O956" s="31">
        <v>1</v>
      </c>
      <c r="P956" s="32"/>
      <c r="Q956" s="32"/>
      <c r="R956" s="32"/>
      <c r="S956" s="32"/>
      <c r="T956" s="32"/>
      <c r="U956" s="1"/>
      <c r="V956" s="28">
        <v>421</v>
      </c>
      <c r="W956" s="28">
        <v>1029</v>
      </c>
      <c r="X956" s="28">
        <v>134</v>
      </c>
      <c r="Y956" s="34"/>
      <c r="Z956" s="28">
        <v>239</v>
      </c>
      <c r="AA956" s="34"/>
      <c r="AB956" s="34">
        <v>342</v>
      </c>
      <c r="AC956" s="1"/>
      <c r="AD956" s="35">
        <f t="shared" ref="AD956:AJ956" si="2551">(V956/SUM($V956:$AB956))*100</f>
        <v>19.445727482678983</v>
      </c>
      <c r="AE956" s="35">
        <f t="shared" si="2551"/>
        <v>47.528868360277137</v>
      </c>
      <c r="AF956" s="35">
        <f t="shared" si="2551"/>
        <v>6.1893764434180136</v>
      </c>
      <c r="AG956" s="35">
        <f t="shared" si="2551"/>
        <v>0</v>
      </c>
      <c r="AH956" s="35">
        <f t="shared" si="2551"/>
        <v>11.039260969976905</v>
      </c>
      <c r="AI956" s="35">
        <f t="shared" si="2551"/>
        <v>0</v>
      </c>
      <c r="AJ956" s="35">
        <f t="shared" si="2551"/>
        <v>15.796766743648959</v>
      </c>
      <c r="AK956" s="1"/>
      <c r="AL956" s="35">
        <f t="shared" ref="AL956:AR956" si="2552">AD956-BE956</f>
        <v>6.9727020187169622</v>
      </c>
      <c r="AM956" s="35">
        <f t="shared" si="2552"/>
        <v>-2.622189041535556</v>
      </c>
      <c r="AN956" s="35">
        <f t="shared" si="2552"/>
        <v>6.1893764434180136</v>
      </c>
      <c r="AO956" s="35">
        <f t="shared" si="2552"/>
        <v>-27.535606387570134</v>
      </c>
      <c r="AP956" s="35">
        <f t="shared" si="2552"/>
        <v>4.220098259575523</v>
      </c>
      <c r="AQ956" s="35">
        <f t="shared" si="2552"/>
        <v>0</v>
      </c>
      <c r="AR956" s="35">
        <f t="shared" si="2552"/>
        <v>12.775618707395182</v>
      </c>
      <c r="AS956" s="1"/>
      <c r="AT956" s="1"/>
      <c r="AU956" s="1"/>
      <c r="AV956" s="1"/>
      <c r="AW956" s="36">
        <v>289</v>
      </c>
      <c r="AX956" s="36">
        <v>1162</v>
      </c>
      <c r="AY956" s="36">
        <v>0</v>
      </c>
      <c r="AZ956" s="36">
        <v>638</v>
      </c>
      <c r="BA956" s="36">
        <v>158</v>
      </c>
      <c r="BB956" s="36">
        <v>0</v>
      </c>
      <c r="BC956" s="1">
        <v>70</v>
      </c>
      <c r="BD956" s="1"/>
      <c r="BE956" s="35">
        <f t="shared" ref="BE956:BK956" si="2553">(AW956/SUM($AW956:$BC956))*100</f>
        <v>12.473025463962021</v>
      </c>
      <c r="BF956" s="35">
        <f t="shared" si="2553"/>
        <v>50.151057401812693</v>
      </c>
      <c r="BG956" s="35">
        <f t="shared" si="2553"/>
        <v>0</v>
      </c>
      <c r="BH956" s="35">
        <f t="shared" si="2553"/>
        <v>27.535606387570134</v>
      </c>
      <c r="BI956" s="35">
        <f t="shared" si="2553"/>
        <v>6.8191627104013817</v>
      </c>
      <c r="BJ956" s="35">
        <f t="shared" si="2553"/>
        <v>0</v>
      </c>
      <c r="BK956" s="35">
        <f t="shared" si="2553"/>
        <v>3.0211480362537766</v>
      </c>
      <c r="BL956" s="1"/>
    </row>
    <row r="957" spans="1:64" ht="13">
      <c r="A957" s="28" t="s">
        <v>441</v>
      </c>
      <c r="B957" s="62" t="str">
        <f>INDEX([1]Sheet2!$B:$B,MATCH(C957,[1]Sheet2!$A:$A,0))</f>
        <v>E05001159</v>
      </c>
      <c r="C957" s="28" t="s">
        <v>1098</v>
      </c>
      <c r="D957" s="29"/>
      <c r="E957" s="55">
        <v>1</v>
      </c>
      <c r="F957" s="32"/>
      <c r="G957" s="31">
        <v>1</v>
      </c>
      <c r="H957" s="32"/>
      <c r="I957" s="32"/>
      <c r="J957" s="32"/>
      <c r="K957" s="32"/>
      <c r="L957" s="32"/>
      <c r="M957" s="10"/>
      <c r="N957" s="32"/>
      <c r="O957" s="31">
        <v>1</v>
      </c>
      <c r="P957" s="32"/>
      <c r="Q957" s="32"/>
      <c r="R957" s="32"/>
      <c r="S957" s="32"/>
      <c r="T957" s="32"/>
      <c r="U957" s="1"/>
      <c r="V957" s="28">
        <v>358</v>
      </c>
      <c r="W957" s="28">
        <v>1480</v>
      </c>
      <c r="X957" s="28">
        <v>54</v>
      </c>
      <c r="Y957" s="34"/>
      <c r="Z957" s="28">
        <v>74</v>
      </c>
      <c r="AA957" s="28">
        <v>799</v>
      </c>
      <c r="AB957" s="34">
        <v>0</v>
      </c>
      <c r="AC957" s="1"/>
      <c r="AD957" s="35">
        <f t="shared" ref="AD957:AJ957" si="2554">(V957/SUM($V957:$AB957))*100</f>
        <v>12.947558770343582</v>
      </c>
      <c r="AE957" s="35">
        <f t="shared" si="2554"/>
        <v>53.526220614828212</v>
      </c>
      <c r="AF957" s="35">
        <f t="shared" si="2554"/>
        <v>1.9529837251356239</v>
      </c>
      <c r="AG957" s="35">
        <f t="shared" si="2554"/>
        <v>0</v>
      </c>
      <c r="AH957" s="35">
        <f t="shared" si="2554"/>
        <v>2.6763110307414104</v>
      </c>
      <c r="AI957" s="35">
        <f t="shared" si="2554"/>
        <v>28.896925858951178</v>
      </c>
      <c r="AJ957" s="35">
        <f t="shared" si="2554"/>
        <v>0</v>
      </c>
      <c r="AK957" s="1"/>
      <c r="AL957" s="35">
        <f t="shared" ref="AL957:AR957" si="2555">AD957-BE957</f>
        <v>6.8515795226133616</v>
      </c>
      <c r="AM957" s="35">
        <f t="shared" si="2555"/>
        <v>5.8608509650227631</v>
      </c>
      <c r="AN957" s="35">
        <f t="shared" si="2555"/>
        <v>-0.47892288965036856</v>
      </c>
      <c r="AO957" s="35">
        <f t="shared" si="2555"/>
        <v>-43.806744487678337</v>
      </c>
      <c r="AP957" s="35">
        <f t="shared" si="2555"/>
        <v>2.6763110307414104</v>
      </c>
      <c r="AQ957" s="35">
        <f t="shared" si="2555"/>
        <v>28.896925858951178</v>
      </c>
      <c r="AR957" s="35">
        <f t="shared" si="2555"/>
        <v>0</v>
      </c>
      <c r="AS957" s="1"/>
      <c r="AT957" s="1"/>
      <c r="AU957" s="1"/>
      <c r="AV957" s="1"/>
      <c r="AW957" s="36">
        <v>188</v>
      </c>
      <c r="AX957" s="36">
        <v>1470</v>
      </c>
      <c r="AY957" s="36">
        <v>75</v>
      </c>
      <c r="AZ957" s="36">
        <v>1351</v>
      </c>
      <c r="BA957" s="36">
        <v>0</v>
      </c>
      <c r="BB957" s="36">
        <v>0</v>
      </c>
      <c r="BC957" s="1">
        <v>0</v>
      </c>
      <c r="BD957" s="1"/>
      <c r="BE957" s="35">
        <f t="shared" ref="BE957:BK957" si="2556">(AW957/SUM($AW957:$BC957))*100</f>
        <v>6.0959792477302202</v>
      </c>
      <c r="BF957" s="35">
        <f t="shared" si="2556"/>
        <v>47.665369649805449</v>
      </c>
      <c r="BG957" s="35">
        <f t="shared" si="2556"/>
        <v>2.4319066147859925</v>
      </c>
      <c r="BH957" s="35">
        <f t="shared" si="2556"/>
        <v>43.806744487678337</v>
      </c>
      <c r="BI957" s="35">
        <f t="shared" si="2556"/>
        <v>0</v>
      </c>
      <c r="BJ957" s="35">
        <f t="shared" si="2556"/>
        <v>0</v>
      </c>
      <c r="BK957" s="35">
        <f t="shared" si="2556"/>
        <v>0</v>
      </c>
      <c r="BL957" s="1"/>
    </row>
    <row r="958" spans="1:64" ht="13">
      <c r="A958" s="28" t="s">
        <v>441</v>
      </c>
      <c r="B958" s="62" t="str">
        <f>INDEX([1]Sheet2!$B:$B,MATCH(C958,[1]Sheet2!$A:$A,0))</f>
        <v>E05001160</v>
      </c>
      <c r="C958" s="28" t="s">
        <v>1099</v>
      </c>
      <c r="D958" s="29"/>
      <c r="E958" s="55">
        <v>1</v>
      </c>
      <c r="F958" s="32"/>
      <c r="G958" s="31">
        <v>1</v>
      </c>
      <c r="H958" s="32"/>
      <c r="I958" s="32"/>
      <c r="J958" s="32"/>
      <c r="K958" s="32"/>
      <c r="L958" s="32"/>
      <c r="M958" s="10"/>
      <c r="N958" s="32"/>
      <c r="O958" s="31">
        <v>1</v>
      </c>
      <c r="P958" s="32"/>
      <c r="Q958" s="32"/>
      <c r="R958" s="32"/>
      <c r="S958" s="32"/>
      <c r="T958" s="32"/>
      <c r="U958" s="1"/>
      <c r="V958" s="28">
        <v>460</v>
      </c>
      <c r="W958" s="28">
        <v>1630</v>
      </c>
      <c r="X958" s="28">
        <v>97</v>
      </c>
      <c r="Y958" s="34"/>
      <c r="Z958" s="28">
        <v>79</v>
      </c>
      <c r="AA958" s="28">
        <v>737</v>
      </c>
      <c r="AB958" s="34">
        <v>0</v>
      </c>
      <c r="AC958" s="1"/>
      <c r="AD958" s="35">
        <f t="shared" ref="AD958:AJ958" si="2557">(V958/SUM($V958:$AB958))*100</f>
        <v>15.318015318015318</v>
      </c>
      <c r="AE958" s="35">
        <f t="shared" si="2557"/>
        <v>54.279054279054286</v>
      </c>
      <c r="AF958" s="35">
        <f t="shared" si="2557"/>
        <v>3.2301032301032304</v>
      </c>
      <c r="AG958" s="35">
        <f t="shared" si="2557"/>
        <v>0</v>
      </c>
      <c r="AH958" s="35">
        <f t="shared" si="2557"/>
        <v>2.6307026307026309</v>
      </c>
      <c r="AI958" s="35">
        <f t="shared" si="2557"/>
        <v>24.54212454212454</v>
      </c>
      <c r="AJ958" s="35">
        <f t="shared" si="2557"/>
        <v>0</v>
      </c>
      <c r="AK958" s="1"/>
      <c r="AL958" s="35">
        <f t="shared" ref="AL958:AR958" si="2558">AD958-BE958</f>
        <v>10.418790511813768</v>
      </c>
      <c r="AM958" s="35">
        <f t="shared" si="2558"/>
        <v>11.643395364325606</v>
      </c>
      <c r="AN958" s="35">
        <f t="shared" si="2558"/>
        <v>3.2301032301032304</v>
      </c>
      <c r="AO958" s="35">
        <f t="shared" si="2558"/>
        <v>-19.100775193798452</v>
      </c>
      <c r="AP958" s="35">
        <f t="shared" si="2558"/>
        <v>2.6307026307026309</v>
      </c>
      <c r="AQ958" s="35">
        <f t="shared" si="2558"/>
        <v>-8.8222165431467729</v>
      </c>
      <c r="AR958" s="35">
        <f t="shared" si="2558"/>
        <v>0</v>
      </c>
      <c r="AS958" s="1"/>
      <c r="AT958" s="1"/>
      <c r="AU958" s="1"/>
      <c r="AV958" s="1"/>
      <c r="AW958" s="36">
        <v>158</v>
      </c>
      <c r="AX958" s="36">
        <v>1375</v>
      </c>
      <c r="AY958" s="36">
        <v>0</v>
      </c>
      <c r="AZ958" s="36">
        <v>616</v>
      </c>
      <c r="BA958" s="36">
        <v>0</v>
      </c>
      <c r="BB958" s="36">
        <v>1076</v>
      </c>
      <c r="BC958" s="1">
        <v>0</v>
      </c>
      <c r="BD958" s="1"/>
      <c r="BE958" s="35">
        <f t="shared" ref="BE958:BK958" si="2559">(AW958/SUM($AW958:$BC958))*100</f>
        <v>4.8992248062015502</v>
      </c>
      <c r="BF958" s="35">
        <f t="shared" si="2559"/>
        <v>42.63565891472868</v>
      </c>
      <c r="BG958" s="35">
        <f t="shared" si="2559"/>
        <v>0</v>
      </c>
      <c r="BH958" s="35">
        <f t="shared" si="2559"/>
        <v>19.100775193798452</v>
      </c>
      <c r="BI958" s="35">
        <f t="shared" si="2559"/>
        <v>0</v>
      </c>
      <c r="BJ958" s="35">
        <f t="shared" si="2559"/>
        <v>33.364341085271313</v>
      </c>
      <c r="BK958" s="35">
        <f t="shared" si="2559"/>
        <v>0</v>
      </c>
      <c r="BL958" s="1"/>
    </row>
    <row r="959" spans="1:64" ht="13">
      <c r="A959" s="28" t="s">
        <v>441</v>
      </c>
      <c r="B959" s="62" t="str">
        <f>INDEX([1]Sheet2!$B:$B,MATCH(C959,[1]Sheet2!$A:$A,0))</f>
        <v>E05001161</v>
      </c>
      <c r="C959" s="28" t="s">
        <v>1100</v>
      </c>
      <c r="D959" s="29"/>
      <c r="E959" s="55">
        <v>1</v>
      </c>
      <c r="F959" s="32"/>
      <c r="G959" s="32"/>
      <c r="H959" s="31">
        <v>1</v>
      </c>
      <c r="I959" s="32"/>
      <c r="J959" s="32"/>
      <c r="K959" s="32"/>
      <c r="L959" s="32"/>
      <c r="M959" s="10"/>
      <c r="N959" s="32"/>
      <c r="O959" s="31">
        <v>1</v>
      </c>
      <c r="P959" s="32"/>
      <c r="Q959" s="32"/>
      <c r="R959" s="32"/>
      <c r="S959" s="32"/>
      <c r="T959" s="32"/>
      <c r="U959" s="1"/>
      <c r="V959" s="28">
        <v>155</v>
      </c>
      <c r="W959" s="28">
        <v>871</v>
      </c>
      <c r="X959" s="28">
        <v>1522</v>
      </c>
      <c r="Y959" s="34"/>
      <c r="Z959" s="28">
        <v>73</v>
      </c>
      <c r="AA959" s="34"/>
      <c r="AB959" s="34">
        <v>0</v>
      </c>
      <c r="AC959" s="1"/>
      <c r="AD959" s="35">
        <f t="shared" ref="AD959:AJ959" si="2560">(V959/SUM($V959:$AB959))*100</f>
        <v>5.9137733689431515</v>
      </c>
      <c r="AE959" s="35">
        <f t="shared" si="2560"/>
        <v>33.231590995803131</v>
      </c>
      <c r="AF959" s="35">
        <f t="shared" si="2560"/>
        <v>58.069439145364363</v>
      </c>
      <c r="AG959" s="35">
        <f t="shared" si="2560"/>
        <v>0</v>
      </c>
      <c r="AH959" s="35">
        <f t="shared" si="2560"/>
        <v>2.7851964898893553</v>
      </c>
      <c r="AI959" s="35">
        <f t="shared" si="2560"/>
        <v>0</v>
      </c>
      <c r="AJ959" s="35">
        <f t="shared" si="2560"/>
        <v>0</v>
      </c>
      <c r="AK959" s="1"/>
      <c r="AL959" s="35">
        <f t="shared" ref="AL959:AR959" si="2561">AD959-BE959</f>
        <v>-0.66735245887141836</v>
      </c>
      <c r="AM959" s="35">
        <f t="shared" si="2561"/>
        <v>-2.9852964214154127</v>
      </c>
      <c r="AN959" s="35">
        <f t="shared" si="2561"/>
        <v>25.619108019536547</v>
      </c>
      <c r="AO959" s="35">
        <f t="shared" si="2561"/>
        <v>-19.826158940397352</v>
      </c>
      <c r="AP959" s="35">
        <f t="shared" si="2561"/>
        <v>-0.98135980150137314</v>
      </c>
      <c r="AQ959" s="35">
        <f t="shared" si="2561"/>
        <v>0</v>
      </c>
      <c r="AR959" s="35">
        <f t="shared" si="2561"/>
        <v>-1.1589403973509933</v>
      </c>
      <c r="AS959" s="1"/>
      <c r="AT959" s="1"/>
      <c r="AU959" s="1"/>
      <c r="AV959" s="1"/>
      <c r="AW959" s="36">
        <v>159</v>
      </c>
      <c r="AX959" s="36">
        <v>875</v>
      </c>
      <c r="AY959" s="36">
        <v>784</v>
      </c>
      <c r="AZ959" s="36">
        <v>479</v>
      </c>
      <c r="BA959" s="36">
        <v>91</v>
      </c>
      <c r="BB959" s="36">
        <v>0</v>
      </c>
      <c r="BC959" s="1">
        <v>28</v>
      </c>
      <c r="BD959" s="1"/>
      <c r="BE959" s="35">
        <f t="shared" ref="BE959:BK959" si="2562">(AW959/SUM($AW959:$BC959))*100</f>
        <v>6.5811258278145699</v>
      </c>
      <c r="BF959" s="35">
        <f t="shared" si="2562"/>
        <v>36.216887417218544</v>
      </c>
      <c r="BG959" s="35">
        <f t="shared" si="2562"/>
        <v>32.450331125827816</v>
      </c>
      <c r="BH959" s="35">
        <f t="shared" si="2562"/>
        <v>19.826158940397352</v>
      </c>
      <c r="BI959" s="35">
        <f t="shared" si="2562"/>
        <v>3.7665562913907285</v>
      </c>
      <c r="BJ959" s="35">
        <f t="shared" si="2562"/>
        <v>0</v>
      </c>
      <c r="BK959" s="35">
        <f t="shared" si="2562"/>
        <v>1.1589403973509933</v>
      </c>
      <c r="BL959" s="1"/>
    </row>
    <row r="960" spans="1:64" ht="13">
      <c r="A960" s="28" t="s">
        <v>441</v>
      </c>
      <c r="B960" s="62" t="str">
        <f>INDEX([1]Sheet2!$B:$B,MATCH(C960,[1]Sheet2!$A:$A,0))</f>
        <v>E05001162</v>
      </c>
      <c r="C960" s="28" t="s">
        <v>1101</v>
      </c>
      <c r="D960" s="29"/>
      <c r="E960" s="55">
        <v>1</v>
      </c>
      <c r="F960" s="32"/>
      <c r="G960" s="32"/>
      <c r="H960" s="31">
        <v>1</v>
      </c>
      <c r="I960" s="32"/>
      <c r="J960" s="32"/>
      <c r="K960" s="32"/>
      <c r="L960" s="32"/>
      <c r="M960" s="10"/>
      <c r="N960" s="32"/>
      <c r="O960" s="31">
        <v>1</v>
      </c>
      <c r="P960" s="32"/>
      <c r="Q960" s="32"/>
      <c r="R960" s="32"/>
      <c r="S960" s="32"/>
      <c r="T960" s="32"/>
      <c r="U960" s="1"/>
      <c r="V960" s="28">
        <v>178</v>
      </c>
      <c r="W960" s="28">
        <v>714</v>
      </c>
      <c r="X960" s="28">
        <v>1461</v>
      </c>
      <c r="Y960" s="34"/>
      <c r="Z960" s="28">
        <v>76</v>
      </c>
      <c r="AA960" s="34"/>
      <c r="AB960" s="34">
        <v>0</v>
      </c>
      <c r="AC960" s="1"/>
      <c r="AD960" s="35">
        <f t="shared" ref="AD960:AJ960" si="2563">(V960/SUM($V960:$AB960))*100</f>
        <v>7.3281185673116509</v>
      </c>
      <c r="AE960" s="35">
        <f t="shared" si="2563"/>
        <v>29.394812680115272</v>
      </c>
      <c r="AF960" s="35">
        <f t="shared" si="2563"/>
        <v>60.148209139563605</v>
      </c>
      <c r="AG960" s="35">
        <f t="shared" si="2563"/>
        <v>0</v>
      </c>
      <c r="AH960" s="35">
        <f t="shared" si="2563"/>
        <v>3.1288596130094688</v>
      </c>
      <c r="AI960" s="35">
        <f t="shared" si="2563"/>
        <v>0</v>
      </c>
      <c r="AJ960" s="35">
        <f t="shared" si="2563"/>
        <v>0</v>
      </c>
      <c r="AK960" s="1"/>
      <c r="AL960" s="35">
        <f t="shared" ref="AL960:AR960" si="2564">AD960-BE960</f>
        <v>-6.9966989509365254</v>
      </c>
      <c r="AM960" s="35">
        <f t="shared" si="2564"/>
        <v>-18.36978586003071</v>
      </c>
      <c r="AN960" s="35">
        <f t="shared" si="2564"/>
        <v>57.091639796497908</v>
      </c>
      <c r="AO960" s="35">
        <f t="shared" si="2564"/>
        <v>-30.063868613138684</v>
      </c>
      <c r="AP960" s="35">
        <f t="shared" si="2564"/>
        <v>-1.6612863723919911</v>
      </c>
      <c r="AQ960" s="35">
        <f t="shared" si="2564"/>
        <v>0</v>
      </c>
      <c r="AR960" s="35">
        <f t="shared" si="2564"/>
        <v>0</v>
      </c>
      <c r="AS960" s="1"/>
      <c r="AT960" s="1"/>
      <c r="AU960" s="1"/>
      <c r="AV960" s="1"/>
      <c r="AW960" s="36">
        <v>314</v>
      </c>
      <c r="AX960" s="36">
        <v>1047</v>
      </c>
      <c r="AY960" s="36">
        <v>67</v>
      </c>
      <c r="AZ960" s="36">
        <v>659</v>
      </c>
      <c r="BA960" s="36">
        <v>105</v>
      </c>
      <c r="BB960" s="36">
        <v>0</v>
      </c>
      <c r="BC960" s="1">
        <v>0</v>
      </c>
      <c r="BD960" s="1"/>
      <c r="BE960" s="35">
        <f t="shared" ref="BE960:BK960" si="2565">(AW960/SUM($AW960:$BC960))*100</f>
        <v>14.324817518248176</v>
      </c>
      <c r="BF960" s="35">
        <f t="shared" si="2565"/>
        <v>47.764598540145982</v>
      </c>
      <c r="BG960" s="35">
        <f t="shared" si="2565"/>
        <v>3.0565693430656937</v>
      </c>
      <c r="BH960" s="35">
        <f t="shared" si="2565"/>
        <v>30.063868613138684</v>
      </c>
      <c r="BI960" s="35">
        <f t="shared" si="2565"/>
        <v>4.7901459854014599</v>
      </c>
      <c r="BJ960" s="35">
        <f t="shared" si="2565"/>
        <v>0</v>
      </c>
      <c r="BK960" s="35">
        <f t="shared" si="2565"/>
        <v>0</v>
      </c>
      <c r="BL960" s="1"/>
    </row>
    <row r="961" spans="1:64" ht="13">
      <c r="A961" s="28" t="s">
        <v>441</v>
      </c>
      <c r="B961" s="62" t="str">
        <f>INDEX([1]Sheet2!$B:$B,MATCH(C961,[1]Sheet2!$A:$A,0))</f>
        <v>E05001163</v>
      </c>
      <c r="C961" s="28" t="s">
        <v>1102</v>
      </c>
      <c r="D961" s="29"/>
      <c r="E961" s="55">
        <v>1</v>
      </c>
      <c r="F961" s="32"/>
      <c r="G961" s="31">
        <v>1</v>
      </c>
      <c r="H961" s="32"/>
      <c r="I961" s="32"/>
      <c r="J961" s="32"/>
      <c r="K961" s="32"/>
      <c r="L961" s="32"/>
      <c r="M961" s="10"/>
      <c r="N961" s="32"/>
      <c r="O961" s="31">
        <v>1</v>
      </c>
      <c r="P961" s="32"/>
      <c r="Q961" s="32"/>
      <c r="R961" s="32"/>
      <c r="S961" s="32"/>
      <c r="T961" s="32"/>
      <c r="U961" s="1"/>
      <c r="V961" s="28">
        <v>343</v>
      </c>
      <c r="W961" s="28">
        <v>1168</v>
      </c>
      <c r="X961" s="34"/>
      <c r="Y961" s="34"/>
      <c r="Z961" s="28">
        <v>85</v>
      </c>
      <c r="AA961" s="28">
        <v>344</v>
      </c>
      <c r="AB961" s="34">
        <v>0</v>
      </c>
      <c r="AC961" s="1"/>
      <c r="AD961" s="35">
        <f t="shared" ref="AD961:AJ961" si="2566">(V961/SUM($V961:$AB961))*100</f>
        <v>17.680412371134022</v>
      </c>
      <c r="AE961" s="35">
        <f t="shared" si="2566"/>
        <v>60.206185567010309</v>
      </c>
      <c r="AF961" s="35">
        <f t="shared" si="2566"/>
        <v>0</v>
      </c>
      <c r="AG961" s="35">
        <f t="shared" si="2566"/>
        <v>0</v>
      </c>
      <c r="AH961" s="35">
        <f t="shared" si="2566"/>
        <v>4.3814432989690717</v>
      </c>
      <c r="AI961" s="35">
        <f t="shared" si="2566"/>
        <v>17.731958762886599</v>
      </c>
      <c r="AJ961" s="35">
        <f t="shared" si="2566"/>
        <v>0</v>
      </c>
      <c r="AK961" s="1"/>
      <c r="AL961" s="35">
        <f t="shared" ref="AL961:AR961" si="2567">AD961-BE961</f>
        <v>11.771113241495909</v>
      </c>
      <c r="AM961" s="35">
        <f t="shared" si="2567"/>
        <v>1.5254709540923059</v>
      </c>
      <c r="AN961" s="35">
        <f t="shared" si="2567"/>
        <v>-1.6491067338524967</v>
      </c>
      <c r="AO961" s="35">
        <f t="shared" si="2567"/>
        <v>-27.851580393953274</v>
      </c>
      <c r="AP961" s="35">
        <f t="shared" si="2567"/>
        <v>4.3814432989690717</v>
      </c>
      <c r="AQ961" s="35">
        <f t="shared" si="2567"/>
        <v>11.822659633248486</v>
      </c>
      <c r="AR961" s="35">
        <f t="shared" si="2567"/>
        <v>0</v>
      </c>
      <c r="AS961" s="1"/>
      <c r="AT961" s="1"/>
      <c r="AU961" s="1"/>
      <c r="AV961" s="1"/>
      <c r="AW961" s="36">
        <v>129</v>
      </c>
      <c r="AX961" s="36">
        <v>1281</v>
      </c>
      <c r="AY961" s="36">
        <v>36</v>
      </c>
      <c r="AZ961" s="36">
        <v>608</v>
      </c>
      <c r="BA961" s="36">
        <v>0</v>
      </c>
      <c r="BB961" s="36">
        <v>129</v>
      </c>
      <c r="BC961" s="1">
        <v>0</v>
      </c>
      <c r="BD961" s="1"/>
      <c r="BE961" s="35">
        <f t="shared" ref="BE961:BK961" si="2568">(AW961/SUM($AW961:$BC961))*100</f>
        <v>5.9092991296381125</v>
      </c>
      <c r="BF961" s="35">
        <f t="shared" si="2568"/>
        <v>58.680714612918003</v>
      </c>
      <c r="BG961" s="35">
        <f t="shared" si="2568"/>
        <v>1.6491067338524967</v>
      </c>
      <c r="BH961" s="35">
        <f t="shared" si="2568"/>
        <v>27.851580393953274</v>
      </c>
      <c r="BI961" s="35">
        <f t="shared" si="2568"/>
        <v>0</v>
      </c>
      <c r="BJ961" s="35">
        <f t="shared" si="2568"/>
        <v>5.9092991296381125</v>
      </c>
      <c r="BK961" s="35">
        <f t="shared" si="2568"/>
        <v>0</v>
      </c>
      <c r="BL961" s="1"/>
    </row>
    <row r="962" spans="1:64" ht="13">
      <c r="A962" s="28" t="s">
        <v>441</v>
      </c>
      <c r="B962" s="62" t="str">
        <f>INDEX([1]Sheet2!$B:$B,MATCH(C962,[1]Sheet2!$A:$A,0))</f>
        <v>E05001164</v>
      </c>
      <c r="C962" s="28" t="s">
        <v>1103</v>
      </c>
      <c r="D962" s="29"/>
      <c r="E962" s="55">
        <v>1</v>
      </c>
      <c r="F962" s="32"/>
      <c r="G962" s="31">
        <v>1</v>
      </c>
      <c r="H962" s="32"/>
      <c r="I962" s="32"/>
      <c r="J962" s="32"/>
      <c r="K962" s="32"/>
      <c r="L962" s="32"/>
      <c r="M962" s="10"/>
      <c r="N962" s="32"/>
      <c r="O962" s="31">
        <v>1</v>
      </c>
      <c r="P962" s="32"/>
      <c r="Q962" s="32"/>
      <c r="R962" s="32"/>
      <c r="S962" s="32"/>
      <c r="T962" s="32"/>
      <c r="U962" s="1"/>
      <c r="V962" s="28">
        <v>797</v>
      </c>
      <c r="W962" s="28">
        <v>1286</v>
      </c>
      <c r="X962" s="28">
        <v>149</v>
      </c>
      <c r="Y962" s="34"/>
      <c r="Z962" s="28">
        <v>290</v>
      </c>
      <c r="AA962" s="34"/>
      <c r="AB962" s="34">
        <v>0</v>
      </c>
      <c r="AC962" s="1"/>
      <c r="AD962" s="35">
        <f t="shared" ref="AD962:AJ962" si="2569">(V962/SUM($V962:$AB962))*100</f>
        <v>31.601903251387785</v>
      </c>
      <c r="AE962" s="35">
        <f t="shared" si="2569"/>
        <v>50.991276764472637</v>
      </c>
      <c r="AF962" s="35">
        <f t="shared" si="2569"/>
        <v>5.9080095162569384</v>
      </c>
      <c r="AG962" s="35">
        <f t="shared" si="2569"/>
        <v>0</v>
      </c>
      <c r="AH962" s="35">
        <f t="shared" si="2569"/>
        <v>11.498810467882633</v>
      </c>
      <c r="AI962" s="35">
        <f t="shared" si="2569"/>
        <v>0</v>
      </c>
      <c r="AJ962" s="35">
        <f t="shared" si="2569"/>
        <v>0</v>
      </c>
      <c r="AK962" s="1"/>
      <c r="AL962" s="35">
        <f t="shared" ref="AL962:AR962" si="2570">AD962-BE962</f>
        <v>17.71612497591186</v>
      </c>
      <c r="AM962" s="35">
        <f t="shared" si="2570"/>
        <v>3.958801960441285</v>
      </c>
      <c r="AN962" s="35">
        <f t="shared" si="2570"/>
        <v>3.1084574445884052</v>
      </c>
      <c r="AO962" s="35">
        <f t="shared" si="2570"/>
        <v>-32.885405001866367</v>
      </c>
      <c r="AP962" s="35">
        <f t="shared" si="2570"/>
        <v>8.1020206209248133</v>
      </c>
      <c r="AQ962" s="35">
        <f t="shared" si="2570"/>
        <v>0</v>
      </c>
      <c r="AR962" s="35">
        <f t="shared" si="2570"/>
        <v>0</v>
      </c>
      <c r="AS962" s="1"/>
      <c r="AT962" s="1"/>
      <c r="AU962" s="1"/>
      <c r="AV962" s="1"/>
      <c r="AW962" s="36">
        <v>372</v>
      </c>
      <c r="AX962" s="36">
        <v>1260</v>
      </c>
      <c r="AY962" s="36">
        <v>75</v>
      </c>
      <c r="AZ962" s="36">
        <v>881</v>
      </c>
      <c r="BA962" s="36">
        <v>91</v>
      </c>
      <c r="BB962" s="36">
        <v>0</v>
      </c>
      <c r="BC962" s="1">
        <v>0</v>
      </c>
      <c r="BD962" s="1"/>
      <c r="BE962" s="35">
        <f t="shared" ref="BE962:BK962" si="2571">(AW962/SUM($AW962:$BC962))*100</f>
        <v>13.885778275475925</v>
      </c>
      <c r="BF962" s="35">
        <f t="shared" si="2571"/>
        <v>47.032474804031352</v>
      </c>
      <c r="BG962" s="35">
        <f t="shared" si="2571"/>
        <v>2.7995520716685331</v>
      </c>
      <c r="BH962" s="35">
        <f t="shared" si="2571"/>
        <v>32.885405001866367</v>
      </c>
      <c r="BI962" s="35">
        <f t="shared" si="2571"/>
        <v>3.3967898469578199</v>
      </c>
      <c r="BJ962" s="35">
        <f t="shared" si="2571"/>
        <v>0</v>
      </c>
      <c r="BK962" s="35">
        <f t="shared" si="2571"/>
        <v>0</v>
      </c>
      <c r="BL962" s="1"/>
    </row>
    <row r="963" spans="1:64" ht="13">
      <c r="A963" s="28" t="s">
        <v>441</v>
      </c>
      <c r="B963" s="62" t="str">
        <f>INDEX([1]Sheet2!$B:$B,MATCH(C963,[1]Sheet2!$A:$A,0))</f>
        <v>E05001169</v>
      </c>
      <c r="C963" s="28" t="s">
        <v>1104</v>
      </c>
      <c r="D963" s="29"/>
      <c r="E963" s="55">
        <v>1</v>
      </c>
      <c r="F963" s="32"/>
      <c r="G963" s="32"/>
      <c r="H963" s="31">
        <v>1</v>
      </c>
      <c r="I963" s="32"/>
      <c r="J963" s="32"/>
      <c r="K963" s="32"/>
      <c r="L963" s="32"/>
      <c r="M963" s="10"/>
      <c r="N963" s="32"/>
      <c r="O963" s="31">
        <v>1</v>
      </c>
      <c r="P963" s="32"/>
      <c r="Q963" s="32"/>
      <c r="R963" s="32"/>
      <c r="S963" s="32"/>
      <c r="T963" s="32"/>
      <c r="U963" s="1"/>
      <c r="V963" s="28">
        <v>317</v>
      </c>
      <c r="W963" s="28">
        <v>820</v>
      </c>
      <c r="X963" s="28">
        <v>1025</v>
      </c>
      <c r="Y963" s="34"/>
      <c r="Z963" s="28">
        <v>110</v>
      </c>
      <c r="AA963" s="34"/>
      <c r="AB963" s="34">
        <v>0</v>
      </c>
      <c r="AC963" s="1"/>
      <c r="AD963" s="35">
        <f t="shared" ref="AD963:AJ963" si="2572">(V963/SUM($V963:$AB963))*100</f>
        <v>13.952464788732394</v>
      </c>
      <c r="AE963" s="35">
        <f t="shared" si="2572"/>
        <v>36.091549295774648</v>
      </c>
      <c r="AF963" s="35">
        <f t="shared" si="2572"/>
        <v>45.114436619718312</v>
      </c>
      <c r="AG963" s="35">
        <f t="shared" si="2572"/>
        <v>0</v>
      </c>
      <c r="AH963" s="35">
        <f t="shared" si="2572"/>
        <v>4.841549295774648</v>
      </c>
      <c r="AI963" s="35">
        <f t="shared" si="2572"/>
        <v>0</v>
      </c>
      <c r="AJ963" s="35">
        <f t="shared" si="2572"/>
        <v>0</v>
      </c>
      <c r="AK963" s="1"/>
      <c r="AL963" s="35">
        <f t="shared" ref="AL963:AR963" si="2573">AD963-BE963</f>
        <v>-10.271137695739656</v>
      </c>
      <c r="AM963" s="35">
        <f t="shared" si="2573"/>
        <v>-29.480766587100241</v>
      </c>
      <c r="AN963" s="35">
        <f t="shared" si="2573"/>
        <v>34.910354987065247</v>
      </c>
      <c r="AO963" s="35">
        <f t="shared" si="2573"/>
        <v>0</v>
      </c>
      <c r="AP963" s="35">
        <f t="shared" si="2573"/>
        <v>4.841549295774648</v>
      </c>
      <c r="AQ963" s="35">
        <f t="shared" si="2573"/>
        <v>0</v>
      </c>
      <c r="AR963" s="35">
        <f t="shared" si="2573"/>
        <v>0</v>
      </c>
      <c r="AS963" s="1"/>
      <c r="AT963" s="1"/>
      <c r="AU963" s="1"/>
      <c r="AV963" s="1"/>
      <c r="AW963" s="36">
        <v>546</v>
      </c>
      <c r="AX963" s="36">
        <v>1478</v>
      </c>
      <c r="AY963" s="36">
        <v>230</v>
      </c>
      <c r="AZ963" s="36">
        <v>0</v>
      </c>
      <c r="BA963" s="36">
        <v>0</v>
      </c>
      <c r="BB963" s="36">
        <v>0</v>
      </c>
      <c r="BC963" s="1">
        <v>0</v>
      </c>
      <c r="BD963" s="1"/>
      <c r="BE963" s="35">
        <f t="shared" ref="BE963:BK963" si="2574">(AW963/SUM($AW963:$BC963))*100</f>
        <v>24.22360248447205</v>
      </c>
      <c r="BF963" s="35">
        <f t="shared" si="2574"/>
        <v>65.572315882874889</v>
      </c>
      <c r="BG963" s="35">
        <f t="shared" si="2574"/>
        <v>10.204081632653061</v>
      </c>
      <c r="BH963" s="35">
        <f t="shared" si="2574"/>
        <v>0</v>
      </c>
      <c r="BI963" s="35">
        <f t="shared" si="2574"/>
        <v>0</v>
      </c>
      <c r="BJ963" s="35">
        <f t="shared" si="2574"/>
        <v>0</v>
      </c>
      <c r="BK963" s="35">
        <f t="shared" si="2574"/>
        <v>0</v>
      </c>
      <c r="BL963" s="1"/>
    </row>
    <row r="964" spans="1:64" ht="13">
      <c r="A964" s="28" t="s">
        <v>441</v>
      </c>
      <c r="B964" s="62" t="str">
        <f>INDEX([1]Sheet2!$B:$B,MATCH(C964,[1]Sheet2!$A:$A,0))</f>
        <v>E05001170</v>
      </c>
      <c r="C964" s="28" t="s">
        <v>1105</v>
      </c>
      <c r="D964" s="29"/>
      <c r="E964" s="55">
        <v>1</v>
      </c>
      <c r="F964" s="32"/>
      <c r="G964" s="31">
        <v>1</v>
      </c>
      <c r="H964" s="32"/>
      <c r="I964" s="32"/>
      <c r="J964" s="32"/>
      <c r="K964" s="32"/>
      <c r="L964" s="32"/>
      <c r="M964" s="10"/>
      <c r="N964" s="32"/>
      <c r="O964" s="31">
        <v>1</v>
      </c>
      <c r="P964" s="32"/>
      <c r="Q964" s="32"/>
      <c r="R964" s="32"/>
      <c r="S964" s="32"/>
      <c r="T964" s="32"/>
      <c r="U964" s="1"/>
      <c r="V964" s="28">
        <v>742</v>
      </c>
      <c r="W964" s="28">
        <v>1704</v>
      </c>
      <c r="X964" s="28">
        <v>128</v>
      </c>
      <c r="Y964" s="34"/>
      <c r="Z964" s="28">
        <v>147</v>
      </c>
      <c r="AA964" s="34"/>
      <c r="AB964" s="34">
        <v>414</v>
      </c>
      <c r="AC964" s="1"/>
      <c r="AD964" s="35">
        <f t="shared" ref="AD964:AJ964" si="2575">(V964/SUM($V964:$AB964))*100</f>
        <v>23.668261562998406</v>
      </c>
      <c r="AE964" s="35">
        <f t="shared" si="2575"/>
        <v>54.354066985645929</v>
      </c>
      <c r="AF964" s="35">
        <f t="shared" si="2575"/>
        <v>4.0829346092503984</v>
      </c>
      <c r="AG964" s="35">
        <f t="shared" si="2575"/>
        <v>0</v>
      </c>
      <c r="AH964" s="35">
        <f t="shared" si="2575"/>
        <v>4.6889952153110048</v>
      </c>
      <c r="AI964" s="35">
        <f t="shared" si="2575"/>
        <v>0</v>
      </c>
      <c r="AJ964" s="35">
        <f t="shared" si="2575"/>
        <v>13.205741626794259</v>
      </c>
      <c r="AK964" s="1"/>
      <c r="AL964" s="35">
        <f t="shared" ref="AL964:AR964" si="2576">AD964-BE964</f>
        <v>8.6353771282974989</v>
      </c>
      <c r="AM964" s="35">
        <f t="shared" si="2576"/>
        <v>2.1147935750602755</v>
      </c>
      <c r="AN964" s="35">
        <f t="shared" si="2576"/>
        <v>0.79449113915957437</v>
      </c>
      <c r="AO964" s="35">
        <f t="shared" si="2576"/>
        <v>-29.439398684622613</v>
      </c>
      <c r="AP964" s="35">
        <f t="shared" si="2576"/>
        <v>4.6889952153110048</v>
      </c>
      <c r="AQ964" s="35">
        <f t="shared" si="2576"/>
        <v>0</v>
      </c>
      <c r="AR964" s="35">
        <f t="shared" si="2576"/>
        <v>13.205741626794259</v>
      </c>
      <c r="AS964" s="1"/>
      <c r="AT964" s="1"/>
      <c r="AU964" s="1"/>
      <c r="AV964" s="1"/>
      <c r="AW964" s="36">
        <v>480</v>
      </c>
      <c r="AX964" s="36">
        <v>1668</v>
      </c>
      <c r="AY964" s="36">
        <v>105</v>
      </c>
      <c r="AZ964" s="36">
        <v>940</v>
      </c>
      <c r="BA964" s="36">
        <v>0</v>
      </c>
      <c r="BB964" s="36">
        <v>0</v>
      </c>
      <c r="BC964" s="1">
        <v>0</v>
      </c>
      <c r="BD964" s="1"/>
      <c r="BE964" s="35">
        <f t="shared" ref="BE964:BK964" si="2577">(AW964/SUM($AW964:$BC964))*100</f>
        <v>15.032884434700907</v>
      </c>
      <c r="BF964" s="35">
        <f t="shared" si="2577"/>
        <v>52.239273410585653</v>
      </c>
      <c r="BG964" s="35">
        <f t="shared" si="2577"/>
        <v>3.2884434700908241</v>
      </c>
      <c r="BH964" s="35">
        <f t="shared" si="2577"/>
        <v>29.439398684622613</v>
      </c>
      <c r="BI964" s="35">
        <f t="shared" si="2577"/>
        <v>0</v>
      </c>
      <c r="BJ964" s="35">
        <f t="shared" si="2577"/>
        <v>0</v>
      </c>
      <c r="BK964" s="35">
        <f t="shared" si="2577"/>
        <v>0</v>
      </c>
      <c r="BL964" s="1"/>
    </row>
    <row r="965" spans="1:64" ht="13">
      <c r="A965" s="28" t="s">
        <v>441</v>
      </c>
      <c r="B965" s="62" t="str">
        <f>INDEX([1]Sheet2!$B:$B,MATCH(C965,[1]Sheet2!$A:$A,0))</f>
        <v>E05001171</v>
      </c>
      <c r="C965" s="28" t="s">
        <v>1106</v>
      </c>
      <c r="D965" s="29"/>
      <c r="E965" s="55">
        <v>1</v>
      </c>
      <c r="F965" s="32"/>
      <c r="G965" s="31">
        <v>1</v>
      </c>
      <c r="H965" s="32"/>
      <c r="I965" s="32"/>
      <c r="J965" s="32"/>
      <c r="K965" s="32"/>
      <c r="L965" s="32"/>
      <c r="M965" s="10"/>
      <c r="N965" s="32"/>
      <c r="O965" s="31">
        <v>1</v>
      </c>
      <c r="P965" s="32"/>
      <c r="Q965" s="32"/>
      <c r="R965" s="32"/>
      <c r="S965" s="32"/>
      <c r="T965" s="32"/>
      <c r="U965" s="1"/>
      <c r="V965" s="28">
        <v>880</v>
      </c>
      <c r="W965" s="28">
        <v>1417</v>
      </c>
      <c r="X965" s="28">
        <v>203</v>
      </c>
      <c r="Y965" s="34"/>
      <c r="Z965" s="28">
        <v>202</v>
      </c>
      <c r="AA965" s="34"/>
      <c r="AB965" s="34">
        <v>0</v>
      </c>
      <c r="AC965" s="1"/>
      <c r="AD965" s="35">
        <f t="shared" ref="AD965:AJ965" si="2578">(V965/SUM($V965:$AB965))*100</f>
        <v>32.568467801628422</v>
      </c>
      <c r="AE965" s="35">
        <f t="shared" si="2578"/>
        <v>52.442635085122134</v>
      </c>
      <c r="AF965" s="35">
        <f t="shared" si="2578"/>
        <v>7.5129533678756477</v>
      </c>
      <c r="AG965" s="35">
        <f t="shared" si="2578"/>
        <v>0</v>
      </c>
      <c r="AH965" s="35">
        <f t="shared" si="2578"/>
        <v>7.4759437453737974</v>
      </c>
      <c r="AI965" s="35">
        <f t="shared" si="2578"/>
        <v>0</v>
      </c>
      <c r="AJ965" s="35">
        <f t="shared" si="2578"/>
        <v>0</v>
      </c>
      <c r="AK965" s="1"/>
      <c r="AL965" s="35">
        <f t="shared" ref="AL965:AR965" si="2579">AD965-BE965</f>
        <v>16.31443120313542</v>
      </c>
      <c r="AM965" s="35">
        <f t="shared" si="2579"/>
        <v>-0.19460926363997544</v>
      </c>
      <c r="AN965" s="35">
        <f t="shared" si="2579"/>
        <v>7.5129533678756477</v>
      </c>
      <c r="AO965" s="35">
        <f t="shared" si="2579"/>
        <v>-31.108719052744888</v>
      </c>
      <c r="AP965" s="35">
        <f t="shared" si="2579"/>
        <v>7.4759437453737974</v>
      </c>
      <c r="AQ965" s="35">
        <f t="shared" si="2579"/>
        <v>0</v>
      </c>
      <c r="AR965" s="35">
        <f t="shared" si="2579"/>
        <v>0</v>
      </c>
      <c r="AS965" s="1"/>
      <c r="AT965" s="1"/>
      <c r="AU965" s="1"/>
      <c r="AV965" s="1"/>
      <c r="AW965" s="36">
        <v>453</v>
      </c>
      <c r="AX965" s="36">
        <v>1467</v>
      </c>
      <c r="AY965" s="36">
        <v>0</v>
      </c>
      <c r="AZ965" s="36">
        <v>867</v>
      </c>
      <c r="BA965" s="36">
        <v>0</v>
      </c>
      <c r="BB965" s="36">
        <v>0</v>
      </c>
      <c r="BC965" s="1">
        <v>0</v>
      </c>
      <c r="BD965" s="1"/>
      <c r="BE965" s="35">
        <f t="shared" ref="BE965:BK965" si="2580">(AW965/SUM($AW965:$BC965))*100</f>
        <v>16.254036598493002</v>
      </c>
      <c r="BF965" s="35">
        <f t="shared" si="2580"/>
        <v>52.63724434876211</v>
      </c>
      <c r="BG965" s="35">
        <f t="shared" si="2580"/>
        <v>0</v>
      </c>
      <c r="BH965" s="35">
        <f t="shared" si="2580"/>
        <v>31.108719052744888</v>
      </c>
      <c r="BI965" s="35">
        <f t="shared" si="2580"/>
        <v>0</v>
      </c>
      <c r="BJ965" s="35">
        <f t="shared" si="2580"/>
        <v>0</v>
      </c>
      <c r="BK965" s="35">
        <f t="shared" si="2580"/>
        <v>0</v>
      </c>
      <c r="BL965" s="1"/>
    </row>
    <row r="966" spans="1:64" ht="13">
      <c r="A966" s="28" t="s">
        <v>441</v>
      </c>
      <c r="B966" s="62" t="str">
        <f>INDEX([1]Sheet2!$B:$B,MATCH(C966,[1]Sheet2!$A:$A,0))</f>
        <v>E05001172</v>
      </c>
      <c r="C966" s="28" t="s">
        <v>1107</v>
      </c>
      <c r="D966" s="29"/>
      <c r="E966" s="55">
        <v>1</v>
      </c>
      <c r="F966" s="32"/>
      <c r="G966" s="31">
        <v>1</v>
      </c>
      <c r="H966" s="32"/>
      <c r="I966" s="32"/>
      <c r="J966" s="32"/>
      <c r="K966" s="32"/>
      <c r="L966" s="32"/>
      <c r="M966" s="10"/>
      <c r="N966" s="32"/>
      <c r="O966" s="31">
        <v>1</v>
      </c>
      <c r="P966" s="32"/>
      <c r="Q966" s="32"/>
      <c r="R966" s="32"/>
      <c r="S966" s="32"/>
      <c r="T966" s="32"/>
      <c r="U966" s="1"/>
      <c r="V966" s="28">
        <v>627</v>
      </c>
      <c r="W966" s="28">
        <v>1307</v>
      </c>
      <c r="X966" s="28">
        <v>315</v>
      </c>
      <c r="Y966" s="34"/>
      <c r="Z966" s="28">
        <v>139</v>
      </c>
      <c r="AA966" s="34"/>
      <c r="AB966" s="34">
        <v>0</v>
      </c>
      <c r="AC966" s="1"/>
      <c r="AD966" s="35">
        <f t="shared" ref="AD966:AJ966" si="2581">(V966/SUM($V966:$AB966))*100</f>
        <v>26.256281407035175</v>
      </c>
      <c r="AE966" s="35">
        <f t="shared" si="2581"/>
        <v>54.731993299832496</v>
      </c>
      <c r="AF966" s="35">
        <f t="shared" si="2581"/>
        <v>13.190954773869345</v>
      </c>
      <c r="AG966" s="35">
        <f t="shared" si="2581"/>
        <v>0</v>
      </c>
      <c r="AH966" s="35">
        <f t="shared" si="2581"/>
        <v>5.8207705192629815</v>
      </c>
      <c r="AI966" s="35">
        <f t="shared" si="2581"/>
        <v>0</v>
      </c>
      <c r="AJ966" s="35">
        <f t="shared" si="2581"/>
        <v>0</v>
      </c>
      <c r="AK966" s="1"/>
      <c r="AL966" s="35">
        <f t="shared" ref="AL966:AR966" si="2582">AD966-BE966</f>
        <v>12.917458846310597</v>
      </c>
      <c r="AM966" s="35">
        <f t="shared" si="2582"/>
        <v>2.7764560417015858</v>
      </c>
      <c r="AN966" s="35">
        <f t="shared" si="2582"/>
        <v>10.597294831506233</v>
      </c>
      <c r="AO966" s="35">
        <f t="shared" si="2582"/>
        <v>-32.111980238781392</v>
      </c>
      <c r="AP966" s="35">
        <f t="shared" si="2582"/>
        <v>5.8207705192629815</v>
      </c>
      <c r="AQ966" s="35">
        <f t="shared" si="2582"/>
        <v>0</v>
      </c>
      <c r="AR966" s="35">
        <f t="shared" si="2582"/>
        <v>0</v>
      </c>
      <c r="AS966" s="1"/>
      <c r="AT966" s="1"/>
      <c r="AU966" s="1"/>
      <c r="AV966" s="1"/>
      <c r="AW966" s="36">
        <v>324</v>
      </c>
      <c r="AX966" s="36">
        <v>1262</v>
      </c>
      <c r="AY966" s="36">
        <v>63</v>
      </c>
      <c r="AZ966" s="36">
        <v>780</v>
      </c>
      <c r="BA966" s="36">
        <v>0</v>
      </c>
      <c r="BB966" s="36">
        <v>0</v>
      </c>
      <c r="BC966" s="1">
        <v>0</v>
      </c>
      <c r="BD966" s="1"/>
      <c r="BE966" s="35">
        <f t="shared" ref="BE966:BK966" si="2583">(AW966/SUM($AW966:$BC966))*100</f>
        <v>13.338822560724578</v>
      </c>
      <c r="BF966" s="35">
        <f t="shared" si="2583"/>
        <v>51.95553725813091</v>
      </c>
      <c r="BG966" s="35">
        <f t="shared" si="2583"/>
        <v>2.5936599423631126</v>
      </c>
      <c r="BH966" s="35">
        <f t="shared" si="2583"/>
        <v>32.111980238781392</v>
      </c>
      <c r="BI966" s="35">
        <f t="shared" si="2583"/>
        <v>0</v>
      </c>
      <c r="BJ966" s="35">
        <f t="shared" si="2583"/>
        <v>0</v>
      </c>
      <c r="BK966" s="35">
        <f t="shared" si="2583"/>
        <v>0</v>
      </c>
      <c r="BL966" s="1"/>
    </row>
    <row r="967" spans="1:64" ht="13">
      <c r="A967" s="28" t="s">
        <v>441</v>
      </c>
      <c r="B967" s="62" t="str">
        <f>INDEX([1]Sheet2!$B:$B,MATCH(C967,[1]Sheet2!$A:$A,0))</f>
        <v>E05001165</v>
      </c>
      <c r="C967" s="28" t="s">
        <v>1108</v>
      </c>
      <c r="D967" s="29"/>
      <c r="E967" s="55">
        <v>1</v>
      </c>
      <c r="F967" s="32"/>
      <c r="G967" s="31">
        <v>1</v>
      </c>
      <c r="H967" s="32"/>
      <c r="I967" s="32"/>
      <c r="J967" s="32"/>
      <c r="K967" s="32"/>
      <c r="L967" s="32"/>
      <c r="M967" s="10"/>
      <c r="N967" s="32"/>
      <c r="O967" s="31">
        <v>1</v>
      </c>
      <c r="P967" s="32"/>
      <c r="Q967" s="32"/>
      <c r="R967" s="32"/>
      <c r="S967" s="32"/>
      <c r="T967" s="32"/>
      <c r="U967" s="1"/>
      <c r="V967" s="28">
        <v>620</v>
      </c>
      <c r="W967" s="28">
        <v>1062</v>
      </c>
      <c r="X967" s="28">
        <v>260</v>
      </c>
      <c r="Y967" s="34"/>
      <c r="Z967" s="28">
        <v>122</v>
      </c>
      <c r="AA967" s="34"/>
      <c r="AB967" s="34">
        <v>0</v>
      </c>
      <c r="AC967" s="1"/>
      <c r="AD967" s="35">
        <f t="shared" ref="AD967:AJ967" si="2584">(V967/SUM($V967:$AB967))*100</f>
        <v>30.038759689922479</v>
      </c>
      <c r="AE967" s="35">
        <f t="shared" si="2584"/>
        <v>51.453488372093027</v>
      </c>
      <c r="AF967" s="35">
        <f t="shared" si="2584"/>
        <v>12.596899224806201</v>
      </c>
      <c r="AG967" s="35">
        <f t="shared" si="2584"/>
        <v>0</v>
      </c>
      <c r="AH967" s="35">
        <f t="shared" si="2584"/>
        <v>5.9108527131782944</v>
      </c>
      <c r="AI967" s="35">
        <f t="shared" si="2584"/>
        <v>0</v>
      </c>
      <c r="AJ967" s="35">
        <f t="shared" si="2584"/>
        <v>0</v>
      </c>
      <c r="AK967" s="1"/>
      <c r="AL967" s="35">
        <f t="shared" ref="AL967:AR967" si="2585">AD967-BE967</f>
        <v>15.90164385067898</v>
      </c>
      <c r="AM967" s="35">
        <f t="shared" si="2585"/>
        <v>3.1319753697289627</v>
      </c>
      <c r="AN967" s="35">
        <f t="shared" si="2585"/>
        <v>12.596899224806201</v>
      </c>
      <c r="AO967" s="35">
        <f t="shared" si="2585"/>
        <v>-33.191489361702125</v>
      </c>
      <c r="AP967" s="35">
        <f t="shared" si="2585"/>
        <v>1.560970916487987</v>
      </c>
      <c r="AQ967" s="35">
        <f t="shared" si="2585"/>
        <v>0</v>
      </c>
      <c r="AR967" s="35">
        <f t="shared" si="2585"/>
        <v>0</v>
      </c>
      <c r="AS967" s="1"/>
      <c r="AT967" s="1"/>
      <c r="AU967" s="1"/>
      <c r="AV967" s="1"/>
      <c r="AW967" s="36">
        <v>299</v>
      </c>
      <c r="AX967" s="36">
        <v>1022</v>
      </c>
      <c r="AY967" s="36">
        <v>0</v>
      </c>
      <c r="AZ967" s="36">
        <v>702</v>
      </c>
      <c r="BA967" s="36">
        <v>92</v>
      </c>
      <c r="BB967" s="36">
        <v>0</v>
      </c>
      <c r="BC967" s="1">
        <v>0</v>
      </c>
      <c r="BD967" s="1"/>
      <c r="BE967" s="35">
        <f t="shared" ref="BE967:BK967" si="2586">(AW967/SUM($AW967:$BC967))*100</f>
        <v>14.137115839243499</v>
      </c>
      <c r="BF967" s="35">
        <f t="shared" si="2586"/>
        <v>48.321513002364064</v>
      </c>
      <c r="BG967" s="35">
        <f t="shared" si="2586"/>
        <v>0</v>
      </c>
      <c r="BH967" s="35">
        <f t="shared" si="2586"/>
        <v>33.191489361702125</v>
      </c>
      <c r="BI967" s="35">
        <f t="shared" si="2586"/>
        <v>4.3498817966903074</v>
      </c>
      <c r="BJ967" s="35">
        <f t="shared" si="2586"/>
        <v>0</v>
      </c>
      <c r="BK967" s="35">
        <f t="shared" si="2586"/>
        <v>0</v>
      </c>
      <c r="BL967" s="1"/>
    </row>
    <row r="968" spans="1:64" ht="13">
      <c r="A968" s="28" t="s">
        <v>441</v>
      </c>
      <c r="B968" s="62" t="str">
        <f>INDEX([1]Sheet2!$B:$B,MATCH(C968,[1]Sheet2!$A:$A,0))</f>
        <v>E05001166</v>
      </c>
      <c r="C968" s="28" t="s">
        <v>1109</v>
      </c>
      <c r="D968" s="29"/>
      <c r="E968" s="55">
        <v>1</v>
      </c>
      <c r="F968" s="31">
        <v>1</v>
      </c>
      <c r="G968" s="32"/>
      <c r="H968" s="32"/>
      <c r="I968" s="32"/>
      <c r="J968" s="32"/>
      <c r="K968" s="32"/>
      <c r="L968" s="32"/>
      <c r="M968" s="10"/>
      <c r="N968" s="32"/>
      <c r="O968" s="31">
        <v>1</v>
      </c>
      <c r="P968" s="32"/>
      <c r="Q968" s="32"/>
      <c r="R968" s="32"/>
      <c r="S968" s="32"/>
      <c r="T968" s="32"/>
      <c r="U968" s="1"/>
      <c r="V968" s="28">
        <v>1268</v>
      </c>
      <c r="W968" s="28">
        <v>1203</v>
      </c>
      <c r="X968" s="28">
        <v>261</v>
      </c>
      <c r="Y968" s="34"/>
      <c r="Z968" s="28">
        <v>89</v>
      </c>
      <c r="AA968" s="34"/>
      <c r="AB968" s="34">
        <v>0</v>
      </c>
      <c r="AC968" s="1"/>
      <c r="AD968" s="35">
        <f t="shared" ref="AD968:AJ968" si="2587">(V968/SUM($V968:$AB968))*100</f>
        <v>44.948599787309462</v>
      </c>
      <c r="AE968" s="35">
        <f t="shared" si="2587"/>
        <v>42.644452321871675</v>
      </c>
      <c r="AF968" s="35">
        <f t="shared" si="2587"/>
        <v>9.2520382842963489</v>
      </c>
      <c r="AG968" s="35">
        <f t="shared" si="2587"/>
        <v>0</v>
      </c>
      <c r="AH968" s="35">
        <f t="shared" si="2587"/>
        <v>3.1549096065225095</v>
      </c>
      <c r="AI968" s="35">
        <f t="shared" si="2587"/>
        <v>0</v>
      </c>
      <c r="AJ968" s="35">
        <f t="shared" si="2587"/>
        <v>0</v>
      </c>
      <c r="AK968" s="1"/>
      <c r="AL968" s="35">
        <f t="shared" ref="AL968:AR968" si="2588">AD968-BE968</f>
        <v>9.888150737223107</v>
      </c>
      <c r="AM968" s="35">
        <f t="shared" si="2588"/>
        <v>1.8845214065003475</v>
      </c>
      <c r="AN968" s="35">
        <f t="shared" si="2588"/>
        <v>6.1432299941409081</v>
      </c>
      <c r="AO968" s="35">
        <f t="shared" si="2588"/>
        <v>-21.070811744386873</v>
      </c>
      <c r="AP968" s="35">
        <f t="shared" si="2588"/>
        <v>3.1549096065225095</v>
      </c>
      <c r="AQ968" s="35">
        <f t="shared" si="2588"/>
        <v>0</v>
      </c>
      <c r="AR968" s="35">
        <f t="shared" si="2588"/>
        <v>0</v>
      </c>
      <c r="AS968" s="1"/>
      <c r="AT968" s="1"/>
      <c r="AU968" s="1"/>
      <c r="AV968" s="1"/>
      <c r="AW968" s="36">
        <v>1015</v>
      </c>
      <c r="AX968" s="36">
        <v>1180</v>
      </c>
      <c r="AY968" s="36">
        <v>90</v>
      </c>
      <c r="AZ968" s="36">
        <v>610</v>
      </c>
      <c r="BA968" s="36">
        <v>0</v>
      </c>
      <c r="BB968" s="36">
        <v>0</v>
      </c>
      <c r="BC968" s="1">
        <v>0</v>
      </c>
      <c r="BD968" s="1"/>
      <c r="BE968" s="35">
        <f t="shared" ref="BE968:BK968" si="2589">(AW968/SUM($AW968:$BC968))*100</f>
        <v>35.060449050086355</v>
      </c>
      <c r="BF968" s="35">
        <f t="shared" si="2589"/>
        <v>40.759930915371328</v>
      </c>
      <c r="BG968" s="35">
        <f t="shared" si="2589"/>
        <v>3.1088082901554404</v>
      </c>
      <c r="BH968" s="35">
        <f t="shared" si="2589"/>
        <v>21.070811744386873</v>
      </c>
      <c r="BI968" s="35">
        <f t="shared" si="2589"/>
        <v>0</v>
      </c>
      <c r="BJ968" s="35">
        <f t="shared" si="2589"/>
        <v>0</v>
      </c>
      <c r="BK968" s="35">
        <f t="shared" si="2589"/>
        <v>0</v>
      </c>
      <c r="BL968" s="1"/>
    </row>
    <row r="969" spans="1:64" ht="13">
      <c r="A969" s="28" t="s">
        <v>441</v>
      </c>
      <c r="B969" s="62" t="str">
        <f>INDEX([1]Sheet2!$B:$B,MATCH(C969,[1]Sheet2!$A:$A,0))</f>
        <v>E05000082</v>
      </c>
      <c r="C969" s="28" t="s">
        <v>847</v>
      </c>
      <c r="D969" s="29"/>
      <c r="E969" s="55">
        <v>1</v>
      </c>
      <c r="F969" s="31">
        <v>1</v>
      </c>
      <c r="G969" s="32"/>
      <c r="H969" s="32"/>
      <c r="I969" s="32"/>
      <c r="J969" s="32"/>
      <c r="K969" s="32"/>
      <c r="L969" s="32"/>
      <c r="M969" s="10"/>
      <c r="N969" s="31">
        <v>1</v>
      </c>
      <c r="O969" s="32"/>
      <c r="P969" s="32"/>
      <c r="Q969" s="32"/>
      <c r="R969" s="32"/>
      <c r="S969" s="32"/>
      <c r="T969" s="32"/>
      <c r="U969" s="1"/>
      <c r="V969" s="28">
        <v>1958</v>
      </c>
      <c r="W969" s="28">
        <v>990</v>
      </c>
      <c r="X969" s="28">
        <v>184</v>
      </c>
      <c r="Y969" s="34"/>
      <c r="Z969" s="28">
        <v>220</v>
      </c>
      <c r="AA969" s="34"/>
      <c r="AB969" s="34">
        <v>0</v>
      </c>
      <c r="AC969" s="1"/>
      <c r="AD969" s="35">
        <f t="shared" ref="AD969:AJ969" si="2590">(V969/SUM($V969:$AB969))*100</f>
        <v>58.412887828162297</v>
      </c>
      <c r="AE969" s="35">
        <f t="shared" si="2590"/>
        <v>29.534606205250597</v>
      </c>
      <c r="AF969" s="35">
        <f t="shared" si="2590"/>
        <v>5.4892601431980905</v>
      </c>
      <c r="AG969" s="35">
        <f t="shared" si="2590"/>
        <v>0</v>
      </c>
      <c r="AH969" s="35">
        <f t="shared" si="2590"/>
        <v>6.5632458233890221</v>
      </c>
      <c r="AI969" s="35">
        <f t="shared" si="2590"/>
        <v>0</v>
      </c>
      <c r="AJ969" s="35">
        <f t="shared" si="2590"/>
        <v>0</v>
      </c>
      <c r="AK969" s="1"/>
      <c r="AL969" s="35">
        <f t="shared" ref="AL969:AR969" si="2591">AD969-BE969</f>
        <v>13.660353540744289</v>
      </c>
      <c r="AM969" s="35">
        <f t="shared" si="2591"/>
        <v>3.7146896876596607</v>
      </c>
      <c r="AN969" s="35">
        <f t="shared" si="2591"/>
        <v>1.5834760048558127</v>
      </c>
      <c r="AO969" s="35">
        <f t="shared" si="2591"/>
        <v>-18.067978533094813</v>
      </c>
      <c r="AP969" s="35">
        <f t="shared" si="2591"/>
        <v>-0.89054070016494347</v>
      </c>
      <c r="AQ969" s="35">
        <f t="shared" si="2591"/>
        <v>0</v>
      </c>
      <c r="AR969" s="35">
        <f t="shared" si="2591"/>
        <v>0</v>
      </c>
      <c r="AS969" s="1"/>
      <c r="AT969" s="1"/>
      <c r="AU969" s="1"/>
      <c r="AV969" s="1"/>
      <c r="AW969" s="36">
        <v>1501</v>
      </c>
      <c r="AX969" s="36">
        <v>866</v>
      </c>
      <c r="AY969" s="36">
        <v>131</v>
      </c>
      <c r="AZ969" s="36">
        <v>606</v>
      </c>
      <c r="BA969" s="36">
        <v>250</v>
      </c>
      <c r="BB969" s="36">
        <v>0</v>
      </c>
      <c r="BC969" s="1">
        <v>0</v>
      </c>
      <c r="BD969" s="1"/>
      <c r="BE969" s="35">
        <f t="shared" ref="BE969:BK969" si="2592">(AW969/SUM($AW969:$BC969))*100</f>
        <v>44.752534287418008</v>
      </c>
      <c r="BF969" s="35">
        <f t="shared" si="2592"/>
        <v>25.819916517590936</v>
      </c>
      <c r="BG969" s="35">
        <f t="shared" si="2592"/>
        <v>3.9057841383422778</v>
      </c>
      <c r="BH969" s="35">
        <f t="shared" si="2592"/>
        <v>18.067978533094813</v>
      </c>
      <c r="BI969" s="35">
        <f t="shared" si="2592"/>
        <v>7.4537865235539655</v>
      </c>
      <c r="BJ969" s="35">
        <f t="shared" si="2592"/>
        <v>0</v>
      </c>
      <c r="BK969" s="35">
        <f t="shared" si="2592"/>
        <v>0</v>
      </c>
      <c r="BL969" s="1"/>
    </row>
    <row r="970" spans="1:64" ht="13">
      <c r="A970" s="28" t="s">
        <v>441</v>
      </c>
      <c r="B970" s="62" t="str">
        <f>INDEX([1]Sheet2!$B:$B,MATCH(C970,[1]Sheet2!$A:$A,0))</f>
        <v>E05000380</v>
      </c>
      <c r="C970" s="28" t="s">
        <v>1110</v>
      </c>
      <c r="D970" s="29"/>
      <c r="E970" s="55">
        <v>1</v>
      </c>
      <c r="F970" s="31">
        <v>1</v>
      </c>
      <c r="G970" s="32"/>
      <c r="H970" s="32"/>
      <c r="I970" s="32"/>
      <c r="J970" s="32"/>
      <c r="K970" s="32"/>
      <c r="L970" s="32"/>
      <c r="M970" s="10"/>
      <c r="N970" s="31">
        <v>1</v>
      </c>
      <c r="O970" s="32"/>
      <c r="P970" s="32"/>
      <c r="Q970" s="32"/>
      <c r="R970" s="32"/>
      <c r="S970" s="32"/>
      <c r="T970" s="32"/>
      <c r="U970" s="1"/>
      <c r="V970" s="28">
        <v>1457</v>
      </c>
      <c r="W970" s="28">
        <v>1256</v>
      </c>
      <c r="X970" s="28">
        <v>418</v>
      </c>
      <c r="Y970" s="34"/>
      <c r="Z970" s="28">
        <v>236</v>
      </c>
      <c r="AA970" s="34"/>
      <c r="AB970" s="34">
        <v>0</v>
      </c>
      <c r="AC970" s="1"/>
      <c r="AD970" s="35">
        <f t="shared" ref="AD970:AJ970" si="2593">(V970/SUM($V970:$AB970))*100</f>
        <v>43.272943272943273</v>
      </c>
      <c r="AE970" s="35">
        <f t="shared" si="2593"/>
        <v>37.303237303237303</v>
      </c>
      <c r="AF970" s="35">
        <f t="shared" si="2593"/>
        <v>12.414612414612415</v>
      </c>
      <c r="AG970" s="35">
        <f t="shared" si="2593"/>
        <v>0</v>
      </c>
      <c r="AH970" s="35">
        <f t="shared" si="2593"/>
        <v>7.0092070092070093</v>
      </c>
      <c r="AI970" s="35">
        <f t="shared" si="2593"/>
        <v>0</v>
      </c>
      <c r="AJ970" s="35">
        <f t="shared" si="2593"/>
        <v>0</v>
      </c>
      <c r="AK970" s="1"/>
      <c r="AL970" s="35">
        <f t="shared" ref="AL970:AR970" si="2594">AD970-BE970</f>
        <v>6.8728094489218563</v>
      </c>
      <c r="AM970" s="35">
        <f t="shared" si="2594"/>
        <v>3.880687955629412</v>
      </c>
      <c r="AN970" s="35">
        <f t="shared" si="2594"/>
        <v>12.414612414612415</v>
      </c>
      <c r="AO970" s="35">
        <f t="shared" si="2594"/>
        <v>-21.846771495483438</v>
      </c>
      <c r="AP970" s="35">
        <f t="shared" si="2594"/>
        <v>2.4926462865572931</v>
      </c>
      <c r="AQ970" s="35">
        <f t="shared" si="2594"/>
        <v>0</v>
      </c>
      <c r="AR970" s="35">
        <f t="shared" si="2594"/>
        <v>-3.8139846102375379</v>
      </c>
      <c r="AS970" s="1"/>
      <c r="AT970" s="1"/>
      <c r="AU970" s="1"/>
      <c r="AV970" s="1"/>
      <c r="AW970" s="36">
        <v>1088</v>
      </c>
      <c r="AX970" s="36">
        <v>999</v>
      </c>
      <c r="AY970" s="36">
        <v>0</v>
      </c>
      <c r="AZ970" s="36">
        <v>653</v>
      </c>
      <c r="BA970" s="36">
        <v>135</v>
      </c>
      <c r="BB970" s="36">
        <v>0</v>
      </c>
      <c r="BC970" s="1">
        <v>114</v>
      </c>
      <c r="BD970" s="1"/>
      <c r="BE970" s="35">
        <f t="shared" ref="BE970:BK970" si="2595">(AW970/SUM($AW970:$BC970))*100</f>
        <v>36.400133824021417</v>
      </c>
      <c r="BF970" s="35">
        <f t="shared" si="2595"/>
        <v>33.422549347607891</v>
      </c>
      <c r="BG970" s="35">
        <f t="shared" si="2595"/>
        <v>0</v>
      </c>
      <c r="BH970" s="35">
        <f t="shared" si="2595"/>
        <v>21.846771495483438</v>
      </c>
      <c r="BI970" s="35">
        <f t="shared" si="2595"/>
        <v>4.5165607226497162</v>
      </c>
      <c r="BJ970" s="35">
        <f t="shared" si="2595"/>
        <v>0</v>
      </c>
      <c r="BK970" s="35">
        <f t="shared" si="2595"/>
        <v>3.8139846102375379</v>
      </c>
      <c r="BL970" s="1"/>
    </row>
    <row r="971" spans="1:64" ht="13">
      <c r="A971" s="28" t="s">
        <v>441</v>
      </c>
      <c r="B971" s="62" t="str">
        <f>INDEX([1]Sheet2!$B:$B,MATCH(C971,[1]Sheet2!$A:$A,0))</f>
        <v>E05001173</v>
      </c>
      <c r="C971" s="28" t="s">
        <v>1111</v>
      </c>
      <c r="D971" s="29"/>
      <c r="E971" s="55">
        <v>1</v>
      </c>
      <c r="F971" s="32"/>
      <c r="G971" s="31">
        <v>1</v>
      </c>
      <c r="H971" s="32"/>
      <c r="I971" s="32"/>
      <c r="J971" s="32"/>
      <c r="K971" s="32"/>
      <c r="L971" s="32"/>
      <c r="M971" s="10"/>
      <c r="N971" s="32"/>
      <c r="O971" s="31">
        <v>1</v>
      </c>
      <c r="P971" s="32"/>
      <c r="Q971" s="32"/>
      <c r="R971" s="32"/>
      <c r="S971" s="32"/>
      <c r="T971" s="32"/>
      <c r="U971" s="1"/>
      <c r="V971" s="28">
        <v>907</v>
      </c>
      <c r="W971" s="28">
        <v>1800</v>
      </c>
      <c r="X971" s="34"/>
      <c r="Y971" s="34"/>
      <c r="Z971" s="28">
        <v>251</v>
      </c>
      <c r="AA971" s="34"/>
      <c r="AB971" s="34">
        <v>0</v>
      </c>
      <c r="AC971" s="1"/>
      <c r="AD971" s="35">
        <f t="shared" ref="AD971:AJ971" si="2596">(V971/SUM($V971:$AB971))*100</f>
        <v>30.662609871534819</v>
      </c>
      <c r="AE971" s="35">
        <f t="shared" si="2596"/>
        <v>60.851926977687633</v>
      </c>
      <c r="AF971" s="35">
        <f t="shared" si="2596"/>
        <v>0</v>
      </c>
      <c r="AG971" s="35">
        <f t="shared" si="2596"/>
        <v>0</v>
      </c>
      <c r="AH971" s="35">
        <f t="shared" si="2596"/>
        <v>8.4854631507775533</v>
      </c>
      <c r="AI971" s="35">
        <f t="shared" si="2596"/>
        <v>0</v>
      </c>
      <c r="AJ971" s="35">
        <f t="shared" si="2596"/>
        <v>0</v>
      </c>
      <c r="AK971" s="1"/>
      <c r="AL971" s="35">
        <f t="shared" ref="AL971:AR971" si="2597">AD971-BE971</f>
        <v>19.390838593191077</v>
      </c>
      <c r="AM971" s="35">
        <f t="shared" si="2597"/>
        <v>7.4835405169580866</v>
      </c>
      <c r="AN971" s="35">
        <f t="shared" si="2597"/>
        <v>-4.5021360499507068</v>
      </c>
      <c r="AO971" s="35">
        <f t="shared" si="2597"/>
        <v>-30.857706210976012</v>
      </c>
      <c r="AP971" s="35">
        <f t="shared" si="2597"/>
        <v>8.4854631507775533</v>
      </c>
      <c r="AQ971" s="35">
        <f t="shared" si="2597"/>
        <v>0</v>
      </c>
      <c r="AR971" s="35">
        <f t="shared" si="2597"/>
        <v>0</v>
      </c>
      <c r="AS971" s="1"/>
      <c r="AT971" s="1"/>
      <c r="AU971" s="1"/>
      <c r="AV971" s="1"/>
      <c r="AW971" s="36">
        <v>343</v>
      </c>
      <c r="AX971" s="36">
        <v>1624</v>
      </c>
      <c r="AY971" s="36">
        <v>137</v>
      </c>
      <c r="AZ971" s="36">
        <v>939</v>
      </c>
      <c r="BA971" s="36">
        <v>0</v>
      </c>
      <c r="BB971" s="36">
        <v>0</v>
      </c>
      <c r="BC971" s="1">
        <v>0</v>
      </c>
      <c r="BD971" s="1"/>
      <c r="BE971" s="35">
        <f t="shared" ref="BE971:BK971" si="2598">(AW971/SUM($AW971:$BC971))*100</f>
        <v>11.27177127834374</v>
      </c>
      <c r="BF971" s="35">
        <f t="shared" si="2598"/>
        <v>53.368386460729546</v>
      </c>
      <c r="BG971" s="35">
        <f t="shared" si="2598"/>
        <v>4.5021360499507068</v>
      </c>
      <c r="BH971" s="35">
        <f t="shared" si="2598"/>
        <v>30.857706210976012</v>
      </c>
      <c r="BI971" s="35">
        <f t="shared" si="2598"/>
        <v>0</v>
      </c>
      <c r="BJ971" s="35">
        <f t="shared" si="2598"/>
        <v>0</v>
      </c>
      <c r="BK971" s="35">
        <f t="shared" si="2598"/>
        <v>0</v>
      </c>
      <c r="BL971" s="1"/>
    </row>
    <row r="972" spans="1:64" ht="13">
      <c r="A972" s="28" t="s">
        <v>441</v>
      </c>
      <c r="B972" s="62" t="str">
        <f>INDEX([1]Sheet2!$B:$B,MATCH(C972,[1]Sheet2!$A:$A,0))</f>
        <v>E05001174</v>
      </c>
      <c r="C972" s="28" t="s">
        <v>1112</v>
      </c>
      <c r="D972" s="29"/>
      <c r="E972" s="55">
        <v>1</v>
      </c>
      <c r="F972" s="32"/>
      <c r="G972" s="31">
        <v>1</v>
      </c>
      <c r="H972" s="32"/>
      <c r="I972" s="32"/>
      <c r="J972" s="32"/>
      <c r="K972" s="32"/>
      <c r="L972" s="32"/>
      <c r="M972" s="10"/>
      <c r="N972" s="32"/>
      <c r="O972" s="31">
        <v>1</v>
      </c>
      <c r="P972" s="32"/>
      <c r="Q972" s="32"/>
      <c r="R972" s="32"/>
      <c r="S972" s="32"/>
      <c r="T972" s="32"/>
      <c r="U972" s="1"/>
      <c r="V972" s="28">
        <v>1123</v>
      </c>
      <c r="W972" s="28">
        <v>1561</v>
      </c>
      <c r="X972" s="28">
        <v>233</v>
      </c>
      <c r="Y972" s="34"/>
      <c r="Z972" s="28">
        <v>188</v>
      </c>
      <c r="AA972" s="34"/>
      <c r="AB972" s="34">
        <v>0</v>
      </c>
      <c r="AC972" s="1"/>
      <c r="AD972" s="35">
        <f t="shared" ref="AD972:AJ972" si="2599">(V972/SUM($V972:$AB972))*100</f>
        <v>36.167471819645733</v>
      </c>
      <c r="AE972" s="35">
        <f t="shared" si="2599"/>
        <v>50.273752012882447</v>
      </c>
      <c r="AF972" s="35">
        <f t="shared" si="2599"/>
        <v>7.5040257648953306</v>
      </c>
      <c r="AG972" s="35">
        <f t="shared" si="2599"/>
        <v>0</v>
      </c>
      <c r="AH972" s="35">
        <f t="shared" si="2599"/>
        <v>6.0547504025764889</v>
      </c>
      <c r="AI972" s="35">
        <f t="shared" si="2599"/>
        <v>0</v>
      </c>
      <c r="AJ972" s="35">
        <f t="shared" si="2599"/>
        <v>0</v>
      </c>
      <c r="AK972" s="1"/>
      <c r="AL972" s="35">
        <f t="shared" ref="AL972:AR972" si="2600">AD972-BE972</f>
        <v>10.878978578630235</v>
      </c>
      <c r="AM972" s="35">
        <f t="shared" si="2600"/>
        <v>8.9285492433473337</v>
      </c>
      <c r="AN972" s="35">
        <f t="shared" si="2600"/>
        <v>2.7232806280671076</v>
      </c>
      <c r="AO972" s="35">
        <f t="shared" si="2600"/>
        <v>-26.112759643916917</v>
      </c>
      <c r="AP972" s="35">
        <f t="shared" si="2600"/>
        <v>6.0547504025764889</v>
      </c>
      <c r="AQ972" s="35">
        <f t="shared" si="2600"/>
        <v>0</v>
      </c>
      <c r="AR972" s="35">
        <f t="shared" si="2600"/>
        <v>-2.4727992087042532</v>
      </c>
      <c r="AS972" s="1"/>
      <c r="AT972" s="1"/>
      <c r="AU972" s="1"/>
      <c r="AV972" s="1"/>
      <c r="AW972" s="36">
        <v>767</v>
      </c>
      <c r="AX972" s="36">
        <v>1254</v>
      </c>
      <c r="AY972" s="36">
        <v>145</v>
      </c>
      <c r="AZ972" s="36">
        <v>792</v>
      </c>
      <c r="BA972" s="36">
        <v>0</v>
      </c>
      <c r="BB972" s="36">
        <v>0</v>
      </c>
      <c r="BC972" s="1">
        <v>75</v>
      </c>
      <c r="BD972" s="1"/>
      <c r="BE972" s="35">
        <f t="shared" ref="BE972:BK972" si="2601">(AW972/SUM($AW972:$BC972))*100</f>
        <v>25.288493241015498</v>
      </c>
      <c r="BF972" s="35">
        <f t="shared" si="2601"/>
        <v>41.345202769535113</v>
      </c>
      <c r="BG972" s="35">
        <f t="shared" si="2601"/>
        <v>4.780745136828223</v>
      </c>
      <c r="BH972" s="35">
        <f t="shared" si="2601"/>
        <v>26.112759643916917</v>
      </c>
      <c r="BI972" s="35">
        <f t="shared" si="2601"/>
        <v>0</v>
      </c>
      <c r="BJ972" s="35">
        <f t="shared" si="2601"/>
        <v>0</v>
      </c>
      <c r="BK972" s="35">
        <f t="shared" si="2601"/>
        <v>2.4727992087042532</v>
      </c>
      <c r="BL972" s="1"/>
    </row>
    <row r="973" spans="1:64" ht="13">
      <c r="A973" s="28" t="s">
        <v>441</v>
      </c>
      <c r="B973" s="62" t="str">
        <f>INDEX([1]Sheet2!$B:$B,MATCH(C973,[1]Sheet2!$A:$A,0))</f>
        <v>E05001175</v>
      </c>
      <c r="C973" s="28" t="s">
        <v>1113</v>
      </c>
      <c r="D973" s="29"/>
      <c r="E973" s="55">
        <v>1</v>
      </c>
      <c r="F973" s="32"/>
      <c r="G973" s="31">
        <v>1</v>
      </c>
      <c r="H973" s="32"/>
      <c r="I973" s="32"/>
      <c r="J973" s="32"/>
      <c r="K973" s="32"/>
      <c r="L973" s="32"/>
      <c r="M973" s="10"/>
      <c r="N973" s="32"/>
      <c r="O973" s="31">
        <v>1</v>
      </c>
      <c r="P973" s="32"/>
      <c r="Q973" s="32"/>
      <c r="R973" s="32"/>
      <c r="S973" s="32"/>
      <c r="T973" s="32"/>
      <c r="U973" s="1"/>
      <c r="V973" s="28">
        <v>443</v>
      </c>
      <c r="W973" s="28">
        <v>1514</v>
      </c>
      <c r="X973" s="28">
        <v>120</v>
      </c>
      <c r="Y973" s="34"/>
      <c r="Z973" s="28">
        <v>170</v>
      </c>
      <c r="AA973" s="34"/>
      <c r="AB973" s="34">
        <v>156</v>
      </c>
      <c r="AC973" s="1"/>
      <c r="AD973" s="35">
        <f t="shared" ref="AD973:AJ973" si="2602">(V973/SUM($V973:$AB973))*100</f>
        <v>18.435289221806077</v>
      </c>
      <c r="AE973" s="35">
        <f t="shared" si="2602"/>
        <v>63.004577611319178</v>
      </c>
      <c r="AF973" s="35">
        <f t="shared" si="2602"/>
        <v>4.9937578027465666</v>
      </c>
      <c r="AG973" s="35">
        <f t="shared" si="2602"/>
        <v>0</v>
      </c>
      <c r="AH973" s="35">
        <f t="shared" si="2602"/>
        <v>7.0744902205576361</v>
      </c>
      <c r="AI973" s="35">
        <f t="shared" si="2602"/>
        <v>0</v>
      </c>
      <c r="AJ973" s="35">
        <f t="shared" si="2602"/>
        <v>6.4918851435705376</v>
      </c>
      <c r="AK973" s="1"/>
      <c r="AL973" s="35">
        <f t="shared" ref="AL973:AR973" si="2603">AD973-BE973</f>
        <v>10.713722086013</v>
      </c>
      <c r="AM973" s="35">
        <f t="shared" si="2603"/>
        <v>4.2750226474545912</v>
      </c>
      <c r="AN973" s="35">
        <f t="shared" si="2603"/>
        <v>2.4452602751695411</v>
      </c>
      <c r="AO973" s="35">
        <f t="shared" si="2603"/>
        <v>-31.000380372765314</v>
      </c>
      <c r="AP973" s="35">
        <f t="shared" si="2603"/>
        <v>7.0744902205576361</v>
      </c>
      <c r="AQ973" s="35">
        <f t="shared" si="2603"/>
        <v>0</v>
      </c>
      <c r="AR973" s="35">
        <f t="shared" si="2603"/>
        <v>6.4918851435705376</v>
      </c>
      <c r="AS973" s="1"/>
      <c r="AT973" s="1"/>
      <c r="AU973" s="1"/>
      <c r="AV973" s="1"/>
      <c r="AW973" s="36">
        <v>203</v>
      </c>
      <c r="AX973" s="36">
        <v>1544</v>
      </c>
      <c r="AY973" s="36">
        <v>67</v>
      </c>
      <c r="AZ973" s="36">
        <v>815</v>
      </c>
      <c r="BA973" s="36">
        <v>0</v>
      </c>
      <c r="BB973" s="36">
        <v>0</v>
      </c>
      <c r="BC973" s="1">
        <v>0</v>
      </c>
      <c r="BD973" s="1"/>
      <c r="BE973" s="35">
        <f t="shared" ref="BE973:BK973" si="2604">(AW973/SUM($AW973:$BC973))*100</f>
        <v>7.7215671357930766</v>
      </c>
      <c r="BF973" s="35">
        <f t="shared" si="2604"/>
        <v>58.729554963864587</v>
      </c>
      <c r="BG973" s="35">
        <f t="shared" si="2604"/>
        <v>2.5484975275770254</v>
      </c>
      <c r="BH973" s="35">
        <f t="shared" si="2604"/>
        <v>31.000380372765314</v>
      </c>
      <c r="BI973" s="35">
        <f t="shared" si="2604"/>
        <v>0</v>
      </c>
      <c r="BJ973" s="35">
        <f t="shared" si="2604"/>
        <v>0</v>
      </c>
      <c r="BK973" s="35">
        <f t="shared" si="2604"/>
        <v>0</v>
      </c>
      <c r="BL973" s="1"/>
    </row>
    <row r="974" spans="1:64" ht="13">
      <c r="A974" s="28" t="s">
        <v>441</v>
      </c>
      <c r="B974" s="62" t="str">
        <f>INDEX([1]Sheet2!$B:$B,MATCH(C974,[1]Sheet2!$A:$A,0))</f>
        <v>E05001176</v>
      </c>
      <c r="C974" s="28" t="s">
        <v>1114</v>
      </c>
      <c r="D974" s="29"/>
      <c r="E974" s="55">
        <v>1</v>
      </c>
      <c r="F974" s="32"/>
      <c r="G974" s="31">
        <v>1</v>
      </c>
      <c r="H974" s="32"/>
      <c r="I974" s="32"/>
      <c r="J974" s="32"/>
      <c r="K974" s="32"/>
      <c r="L974" s="32"/>
      <c r="M974" s="10"/>
      <c r="N974" s="32"/>
      <c r="O974" s="31">
        <v>1</v>
      </c>
      <c r="P974" s="32"/>
      <c r="Q974" s="32"/>
      <c r="R974" s="32"/>
      <c r="S974" s="32"/>
      <c r="T974" s="32"/>
      <c r="U974" s="1"/>
      <c r="V974" s="28">
        <v>978</v>
      </c>
      <c r="W974" s="28">
        <v>1292</v>
      </c>
      <c r="X974" s="28">
        <v>206</v>
      </c>
      <c r="Y974" s="34"/>
      <c r="Z974" s="28">
        <v>254</v>
      </c>
      <c r="AA974" s="34"/>
      <c r="AB974" s="34">
        <v>0</v>
      </c>
      <c r="AC974" s="1"/>
      <c r="AD974" s="35">
        <f t="shared" ref="AD974:AJ974" si="2605">(V974/SUM($V974:$AB974))*100</f>
        <v>35.824175824175825</v>
      </c>
      <c r="AE974" s="35">
        <f t="shared" si="2605"/>
        <v>47.326007326007321</v>
      </c>
      <c r="AF974" s="35">
        <f t="shared" si="2605"/>
        <v>7.5457875457875456</v>
      </c>
      <c r="AG974" s="35">
        <f t="shared" si="2605"/>
        <v>0</v>
      </c>
      <c r="AH974" s="35">
        <f t="shared" si="2605"/>
        <v>9.3040293040293047</v>
      </c>
      <c r="AI974" s="35">
        <f t="shared" si="2605"/>
        <v>0</v>
      </c>
      <c r="AJ974" s="35">
        <f t="shared" si="2605"/>
        <v>0</v>
      </c>
      <c r="AK974" s="1"/>
      <c r="AL974" s="35">
        <f t="shared" ref="AL974:AR974" si="2606">AD974-BE974</f>
        <v>12.683080430632117</v>
      </c>
      <c r="AM974" s="35">
        <f t="shared" si="2606"/>
        <v>2.3858549865078658</v>
      </c>
      <c r="AN974" s="35">
        <f t="shared" si="2606"/>
        <v>2.4678042305898664</v>
      </c>
      <c r="AO974" s="35">
        <f t="shared" si="2606"/>
        <v>-26.840768951759159</v>
      </c>
      <c r="AP974" s="35">
        <f t="shared" si="2606"/>
        <v>9.3040293040293047</v>
      </c>
      <c r="AQ974" s="35">
        <f t="shared" si="2606"/>
        <v>0</v>
      </c>
      <c r="AR974" s="35">
        <f t="shared" si="2606"/>
        <v>0</v>
      </c>
      <c r="AS974" s="1"/>
      <c r="AT974" s="1"/>
      <c r="AU974" s="1"/>
      <c r="AV974" s="1"/>
      <c r="AW974" s="36">
        <v>638</v>
      </c>
      <c r="AX974" s="36">
        <v>1239</v>
      </c>
      <c r="AY974" s="36">
        <v>140</v>
      </c>
      <c r="AZ974" s="36">
        <v>740</v>
      </c>
      <c r="BA974" s="36">
        <v>0</v>
      </c>
      <c r="BB974" s="36">
        <v>0</v>
      </c>
      <c r="BC974" s="1">
        <v>0</v>
      </c>
      <c r="BD974" s="1"/>
      <c r="BE974" s="35">
        <f t="shared" ref="BE974:BK974" si="2607">(AW974/SUM($AW974:$BC974))*100</f>
        <v>23.141095393543708</v>
      </c>
      <c r="BF974" s="35">
        <f t="shared" si="2607"/>
        <v>44.940152339499456</v>
      </c>
      <c r="BG974" s="35">
        <f t="shared" si="2607"/>
        <v>5.0779833151976792</v>
      </c>
      <c r="BH974" s="35">
        <f t="shared" si="2607"/>
        <v>26.840768951759159</v>
      </c>
      <c r="BI974" s="35">
        <f t="shared" si="2607"/>
        <v>0</v>
      </c>
      <c r="BJ974" s="35">
        <f t="shared" si="2607"/>
        <v>0</v>
      </c>
      <c r="BK974" s="35">
        <f t="shared" si="2607"/>
        <v>0</v>
      </c>
      <c r="BL974" s="1"/>
    </row>
    <row r="975" spans="1:64" ht="13">
      <c r="A975" s="28" t="s">
        <v>441</v>
      </c>
      <c r="B975" s="62" t="str">
        <f>INDEX([1]Sheet2!$B:$B,MATCH(C975,[1]Sheet2!$A:$A,0))</f>
        <v>E05001177</v>
      </c>
      <c r="C975" s="28" t="s">
        <v>1115</v>
      </c>
      <c r="D975" s="29"/>
      <c r="E975" s="55">
        <v>1</v>
      </c>
      <c r="F975" s="32"/>
      <c r="G975" s="31">
        <v>1</v>
      </c>
      <c r="H975" s="32"/>
      <c r="I975" s="32"/>
      <c r="J975" s="32"/>
      <c r="K975" s="32"/>
      <c r="L975" s="32"/>
      <c r="M975" s="10"/>
      <c r="N975" s="32"/>
      <c r="O975" s="31">
        <v>1</v>
      </c>
      <c r="P975" s="32"/>
      <c r="Q975" s="32"/>
      <c r="R975" s="32"/>
      <c r="S975" s="32"/>
      <c r="T975" s="32"/>
      <c r="U975" s="1"/>
      <c r="V975" s="28">
        <v>721</v>
      </c>
      <c r="W975" s="28">
        <v>1697</v>
      </c>
      <c r="X975" s="28">
        <v>165</v>
      </c>
      <c r="Y975" s="34"/>
      <c r="Z975" s="28">
        <v>274</v>
      </c>
      <c r="AA975" s="34"/>
      <c r="AB975" s="34">
        <v>0</v>
      </c>
      <c r="AC975" s="1"/>
      <c r="AD975" s="35">
        <f t="shared" ref="AD975:AJ975" si="2608">(V975/SUM($V975:$AB975))*100</f>
        <v>25.236261813090653</v>
      </c>
      <c r="AE975" s="35">
        <f t="shared" si="2608"/>
        <v>59.397969898494928</v>
      </c>
      <c r="AF975" s="35">
        <f t="shared" si="2608"/>
        <v>5.7752887644382218</v>
      </c>
      <c r="AG975" s="35">
        <f t="shared" si="2608"/>
        <v>0</v>
      </c>
      <c r="AH975" s="35">
        <f t="shared" si="2608"/>
        <v>9.5904795239761995</v>
      </c>
      <c r="AI975" s="35">
        <f t="shared" si="2608"/>
        <v>0</v>
      </c>
      <c r="AJ975" s="35">
        <f t="shared" si="2608"/>
        <v>0</v>
      </c>
      <c r="AK975" s="1"/>
      <c r="AL975" s="35">
        <f t="shared" ref="AL975:AR975" si="2609">AD975-BE975</f>
        <v>10.513378440088275</v>
      </c>
      <c r="AM975" s="35">
        <f t="shared" si="2609"/>
        <v>2.3765486132178069</v>
      </c>
      <c r="AN975" s="35">
        <f t="shared" si="2609"/>
        <v>1.4230276287700816</v>
      </c>
      <c r="AO975" s="35">
        <f t="shared" si="2609"/>
        <v>-23.903434206052363</v>
      </c>
      <c r="AP975" s="35">
        <f t="shared" si="2609"/>
        <v>9.5904795239761995</v>
      </c>
      <c r="AQ975" s="35">
        <f t="shared" si="2609"/>
        <v>0</v>
      </c>
      <c r="AR975" s="35">
        <f t="shared" si="2609"/>
        <v>0</v>
      </c>
      <c r="AS975" s="1"/>
      <c r="AT975" s="1"/>
      <c r="AU975" s="1"/>
      <c r="AV975" s="1"/>
      <c r="AW975" s="36">
        <v>433</v>
      </c>
      <c r="AX975" s="36">
        <v>1677</v>
      </c>
      <c r="AY975" s="36">
        <v>128</v>
      </c>
      <c r="AZ975" s="36">
        <v>703</v>
      </c>
      <c r="BA975" s="36">
        <v>0</v>
      </c>
      <c r="BB975" s="36">
        <v>0</v>
      </c>
      <c r="BC975" s="1">
        <v>0</v>
      </c>
      <c r="BD975" s="1"/>
      <c r="BE975" s="35">
        <f t="shared" ref="BE975:BK975" si="2610">(AW975/SUM($AW975:$BC975))*100</f>
        <v>14.722883373002379</v>
      </c>
      <c r="BF975" s="35">
        <f t="shared" si="2610"/>
        <v>57.021421285277121</v>
      </c>
      <c r="BG975" s="35">
        <f t="shared" si="2610"/>
        <v>4.3522611356681402</v>
      </c>
      <c r="BH975" s="35">
        <f t="shared" si="2610"/>
        <v>23.903434206052363</v>
      </c>
      <c r="BI975" s="35">
        <f t="shared" si="2610"/>
        <v>0</v>
      </c>
      <c r="BJ975" s="35">
        <f t="shared" si="2610"/>
        <v>0</v>
      </c>
      <c r="BK975" s="35">
        <f t="shared" si="2610"/>
        <v>0</v>
      </c>
      <c r="BL975" s="1"/>
    </row>
    <row r="976" spans="1:64" ht="13">
      <c r="A976" s="28" t="s">
        <v>444</v>
      </c>
      <c r="B976" s="62" t="str">
        <f>INDEX([1]Sheet2!$B:$B,MATCH(C976,[1]Sheet2!$A:$A,0))</f>
        <v>E05010755</v>
      </c>
      <c r="C976" s="28" t="s">
        <v>1116</v>
      </c>
      <c r="D976" s="29"/>
      <c r="E976" s="55">
        <v>1</v>
      </c>
      <c r="F976" s="31">
        <v>1</v>
      </c>
      <c r="G976" s="32"/>
      <c r="H976" s="32"/>
      <c r="I976" s="32"/>
      <c r="J976" s="32"/>
      <c r="K976" s="32"/>
      <c r="L976" s="32"/>
      <c r="M976" s="10"/>
      <c r="N976" s="31">
        <v>1</v>
      </c>
      <c r="O976" s="32"/>
      <c r="P976" s="32"/>
      <c r="Q976" s="32"/>
      <c r="R976" s="32"/>
      <c r="S976" s="32"/>
      <c r="T976" s="32"/>
      <c r="U976" s="1"/>
      <c r="V976" s="28">
        <v>2147</v>
      </c>
      <c r="W976" s="28">
        <v>1140</v>
      </c>
      <c r="X976" s="28">
        <v>155</v>
      </c>
      <c r="Y976" s="28">
        <v>123</v>
      </c>
      <c r="Z976" s="28">
        <v>231</v>
      </c>
      <c r="AA976" s="34"/>
      <c r="AB976" s="34">
        <v>0</v>
      </c>
      <c r="AC976" s="1"/>
      <c r="AD976" s="35">
        <f t="shared" ref="AD976:AJ976" si="2611">(V976/SUM($V976:$AB976))*100</f>
        <v>56.559536354056902</v>
      </c>
      <c r="AE976" s="35">
        <f t="shared" si="2611"/>
        <v>30.031612223393044</v>
      </c>
      <c r="AF976" s="35">
        <f t="shared" si="2611"/>
        <v>4.0832455216016861</v>
      </c>
      <c r="AG976" s="35">
        <f t="shared" si="2611"/>
        <v>3.2402528977871445</v>
      </c>
      <c r="AH976" s="35">
        <f t="shared" si="2611"/>
        <v>6.085353003161222</v>
      </c>
      <c r="AI976" s="35">
        <f t="shared" si="2611"/>
        <v>0</v>
      </c>
      <c r="AJ976" s="35">
        <f t="shared" si="2611"/>
        <v>0</v>
      </c>
      <c r="AK976" s="1"/>
      <c r="AL976" s="35">
        <f t="shared" ref="AL976:AR976" si="2612">AD976-BE976</f>
        <v>8.4535836340341177</v>
      </c>
      <c r="AM976" s="35">
        <f t="shared" si="2612"/>
        <v>6.3631417021740191</v>
      </c>
      <c r="AN976" s="35">
        <f t="shared" si="2612"/>
        <v>0.52300627352421536</v>
      </c>
      <c r="AO976" s="35">
        <f t="shared" si="2612"/>
        <v>-14.447015686661732</v>
      </c>
      <c r="AP976" s="35">
        <f t="shared" si="2612"/>
        <v>-0.89271592307062075</v>
      </c>
      <c r="AQ976" s="35">
        <f t="shared" si="2612"/>
        <v>0</v>
      </c>
      <c r="AR976" s="35">
        <f t="shared" si="2612"/>
        <v>0</v>
      </c>
      <c r="AS976" s="1"/>
      <c r="AT976" s="1"/>
      <c r="AU976" s="1"/>
      <c r="AV976" s="1"/>
      <c r="AW976" s="36">
        <v>1689</v>
      </c>
      <c r="AX976" s="36">
        <v>831</v>
      </c>
      <c r="AY976" s="36">
        <v>125</v>
      </c>
      <c r="AZ976" s="36">
        <v>621</v>
      </c>
      <c r="BA976" s="36">
        <v>245</v>
      </c>
      <c r="BB976" s="36">
        <v>0</v>
      </c>
      <c r="BC976" s="1">
        <v>0</v>
      </c>
      <c r="BD976" s="1"/>
      <c r="BE976" s="35">
        <f t="shared" ref="BE976:BK976" si="2613">(AW976/SUM($AW976:$BC976))*100</f>
        <v>48.105952720022785</v>
      </c>
      <c r="BF976" s="35">
        <f t="shared" si="2613"/>
        <v>23.668470521219025</v>
      </c>
      <c r="BG976" s="35">
        <f t="shared" si="2613"/>
        <v>3.5602392480774707</v>
      </c>
      <c r="BH976" s="35">
        <f t="shared" si="2613"/>
        <v>17.687268584448876</v>
      </c>
      <c r="BI976" s="35">
        <f t="shared" si="2613"/>
        <v>6.9780689262318427</v>
      </c>
      <c r="BJ976" s="35">
        <f t="shared" si="2613"/>
        <v>0</v>
      </c>
      <c r="BK976" s="35">
        <f t="shared" si="2613"/>
        <v>0</v>
      </c>
      <c r="BL976" s="1"/>
    </row>
    <row r="977" spans="1:64" ht="13">
      <c r="A977" s="28" t="s">
        <v>444</v>
      </c>
      <c r="B977" s="62" t="str">
        <f>INDEX([1]Sheet2!$B:$B,MATCH(C977,[1]Sheet2!$A:$A,0))</f>
        <v>E05000889</v>
      </c>
      <c r="C977" s="28" t="s">
        <v>92</v>
      </c>
      <c r="D977" s="29"/>
      <c r="E977" s="55">
        <v>1</v>
      </c>
      <c r="F977" s="32"/>
      <c r="G977" s="31">
        <v>1</v>
      </c>
      <c r="H977" s="32"/>
      <c r="I977" s="32"/>
      <c r="J977" s="32"/>
      <c r="K977" s="32"/>
      <c r="L977" s="32"/>
      <c r="M977" s="10"/>
      <c r="N977" s="32"/>
      <c r="O977" s="31">
        <v>1</v>
      </c>
      <c r="P977" s="32"/>
      <c r="Q977" s="32"/>
      <c r="R977" s="32"/>
      <c r="S977" s="32"/>
      <c r="T977" s="32"/>
      <c r="U977" s="1"/>
      <c r="V977" s="28">
        <v>752</v>
      </c>
      <c r="W977" s="28">
        <v>3141</v>
      </c>
      <c r="X977" s="28">
        <v>227</v>
      </c>
      <c r="Y977" s="28">
        <v>117</v>
      </c>
      <c r="Z977" s="28">
        <v>147</v>
      </c>
      <c r="AA977" s="34"/>
      <c r="AB977" s="34">
        <v>0</v>
      </c>
      <c r="AC977" s="1"/>
      <c r="AD977" s="35">
        <f t="shared" ref="AD977:AJ977" si="2614">(V977/SUM($V977:$AB977))*100</f>
        <v>17.153284671532848</v>
      </c>
      <c r="AE977" s="35">
        <f t="shared" si="2614"/>
        <v>71.646897810218974</v>
      </c>
      <c r="AF977" s="35">
        <f t="shared" si="2614"/>
        <v>5.1779197080291972</v>
      </c>
      <c r="AG977" s="35">
        <f t="shared" si="2614"/>
        <v>2.6687956204379559</v>
      </c>
      <c r="AH977" s="35">
        <f t="shared" si="2614"/>
        <v>3.3531021897810218</v>
      </c>
      <c r="AI977" s="35">
        <f t="shared" si="2614"/>
        <v>0</v>
      </c>
      <c r="AJ977" s="35">
        <f t="shared" si="2614"/>
        <v>0</v>
      </c>
      <c r="AK977" s="1"/>
      <c r="AL977" s="35">
        <f t="shared" ref="AL977:AR977" si="2615">AD977-BE977</f>
        <v>3.5953553371039249</v>
      </c>
      <c r="AM977" s="35">
        <f t="shared" si="2615"/>
        <v>33.684695673817991</v>
      </c>
      <c r="AN977" s="35">
        <f t="shared" si="2615"/>
        <v>-27.388500450831391</v>
      </c>
      <c r="AO977" s="35">
        <f t="shared" si="2615"/>
        <v>-9.7661537085130163</v>
      </c>
      <c r="AP977" s="35">
        <f t="shared" si="2615"/>
        <v>3.3531021897810218</v>
      </c>
      <c r="AQ977" s="35">
        <f t="shared" si="2615"/>
        <v>-3.4784990413585319</v>
      </c>
      <c r="AR977" s="35">
        <f t="shared" si="2615"/>
        <v>0</v>
      </c>
      <c r="AS977" s="1"/>
      <c r="AT977" s="1"/>
      <c r="AU977" s="1"/>
      <c r="AV977" s="1"/>
      <c r="AW977" s="36">
        <v>495</v>
      </c>
      <c r="AX977" s="36">
        <v>1386</v>
      </c>
      <c r="AY977" s="36">
        <v>1189</v>
      </c>
      <c r="AZ977" s="36">
        <v>454</v>
      </c>
      <c r="BA977" s="36">
        <v>0</v>
      </c>
      <c r="BB977" s="36">
        <v>127</v>
      </c>
      <c r="BC977" s="1">
        <v>0</v>
      </c>
      <c r="BD977" s="1"/>
      <c r="BE977" s="35">
        <f t="shared" ref="BE977:BK977" si="2616">(AW977/SUM($AW977:$BC977))*100</f>
        <v>13.557929334428923</v>
      </c>
      <c r="BF977" s="35">
        <f t="shared" si="2616"/>
        <v>37.962202136400983</v>
      </c>
      <c r="BG977" s="35">
        <f t="shared" si="2616"/>
        <v>32.566420158860588</v>
      </c>
      <c r="BH977" s="35">
        <f t="shared" si="2616"/>
        <v>12.434949328950973</v>
      </c>
      <c r="BI977" s="35">
        <f t="shared" si="2616"/>
        <v>0</v>
      </c>
      <c r="BJ977" s="35">
        <f t="shared" si="2616"/>
        <v>3.4784990413585319</v>
      </c>
      <c r="BK977" s="35">
        <f t="shared" si="2616"/>
        <v>0</v>
      </c>
      <c r="BL977" s="1"/>
    </row>
    <row r="978" spans="1:64" ht="13">
      <c r="A978" s="28" t="s">
        <v>444</v>
      </c>
      <c r="B978" s="62" t="str">
        <f>INDEX([1]Sheet2!$B:$B,MATCH(C978,[1]Sheet2!$A:$A,0))</f>
        <v>E05008955</v>
      </c>
      <c r="C978" s="28" t="s">
        <v>1117</v>
      </c>
      <c r="D978" s="29"/>
      <c r="E978" s="55">
        <v>1</v>
      </c>
      <c r="F978" s="31">
        <v>1</v>
      </c>
      <c r="G978" s="32"/>
      <c r="H978" s="32"/>
      <c r="I978" s="32"/>
      <c r="J978" s="32"/>
      <c r="K978" s="32"/>
      <c r="L978" s="32"/>
      <c r="M978" s="10"/>
      <c r="N978" s="31">
        <v>1</v>
      </c>
      <c r="O978" s="32"/>
      <c r="P978" s="32"/>
      <c r="Q978" s="32"/>
      <c r="R978" s="32"/>
      <c r="S978" s="32"/>
      <c r="T978" s="32"/>
      <c r="U978" s="1"/>
      <c r="V978" s="28">
        <v>1292</v>
      </c>
      <c r="W978" s="28">
        <v>656</v>
      </c>
      <c r="X978" s="28">
        <v>167</v>
      </c>
      <c r="Y978" s="28">
        <v>81</v>
      </c>
      <c r="Z978" s="28">
        <v>208</v>
      </c>
      <c r="AA978" s="34"/>
      <c r="AB978" s="34">
        <v>0</v>
      </c>
      <c r="AC978" s="1"/>
      <c r="AD978" s="35">
        <f t="shared" ref="AD978:AJ978" si="2617">(V978/SUM($V978:$AB978))*100</f>
        <v>53.743760399334441</v>
      </c>
      <c r="AE978" s="35">
        <f t="shared" si="2617"/>
        <v>27.287853577371045</v>
      </c>
      <c r="AF978" s="35">
        <f t="shared" si="2617"/>
        <v>6.9467554076539093</v>
      </c>
      <c r="AG978" s="35">
        <f t="shared" si="2617"/>
        <v>3.369384359400998</v>
      </c>
      <c r="AH978" s="35">
        <f t="shared" si="2617"/>
        <v>8.6522462562396019</v>
      </c>
      <c r="AI978" s="35">
        <f t="shared" si="2617"/>
        <v>0</v>
      </c>
      <c r="AJ978" s="35">
        <f t="shared" si="2617"/>
        <v>0</v>
      </c>
      <c r="AK978" s="1"/>
      <c r="AL978" s="35">
        <f t="shared" ref="AL978:AR978" si="2618">AD978-BE978</f>
        <v>9.4559626356008479</v>
      </c>
      <c r="AM978" s="35">
        <f t="shared" si="2618"/>
        <v>9.1546498826700216</v>
      </c>
      <c r="AN978" s="35">
        <f t="shared" si="2618"/>
        <v>1.6477763118833701</v>
      </c>
      <c r="AO978" s="35">
        <f t="shared" si="2618"/>
        <v>-18.847436253141538</v>
      </c>
      <c r="AP978" s="35">
        <f t="shared" si="2618"/>
        <v>-1.4109525770127078</v>
      </c>
      <c r="AQ978" s="35">
        <f t="shared" si="2618"/>
        <v>0</v>
      </c>
      <c r="AR978" s="35">
        <f t="shared" si="2618"/>
        <v>0</v>
      </c>
      <c r="AS978" s="1"/>
      <c r="AT978" s="1"/>
      <c r="AU978" s="1"/>
      <c r="AV978" s="1"/>
      <c r="AW978" s="36">
        <v>911</v>
      </c>
      <c r="AX978" s="36">
        <v>373</v>
      </c>
      <c r="AY978" s="36">
        <v>109</v>
      </c>
      <c r="AZ978" s="36">
        <v>457</v>
      </c>
      <c r="BA978" s="36">
        <v>207</v>
      </c>
      <c r="BB978" s="36">
        <v>0</v>
      </c>
      <c r="BC978" s="1">
        <v>0</v>
      </c>
      <c r="BD978" s="1"/>
      <c r="BE978" s="35">
        <f t="shared" ref="BE978:BK978" si="2619">(AW978/SUM($AW978:$BC978))*100</f>
        <v>44.287797763733593</v>
      </c>
      <c r="BF978" s="35">
        <f t="shared" si="2619"/>
        <v>18.133203694701024</v>
      </c>
      <c r="BG978" s="35">
        <f t="shared" si="2619"/>
        <v>5.2989790957705392</v>
      </c>
      <c r="BH978" s="35">
        <f t="shared" si="2619"/>
        <v>22.216820612542538</v>
      </c>
      <c r="BI978" s="35">
        <f t="shared" si="2619"/>
        <v>10.06319883325231</v>
      </c>
      <c r="BJ978" s="35">
        <f t="shared" si="2619"/>
        <v>0</v>
      </c>
      <c r="BK978" s="35">
        <f t="shared" si="2619"/>
        <v>0</v>
      </c>
      <c r="BL978" s="1"/>
    </row>
    <row r="979" spans="1:64" ht="13">
      <c r="A979" s="28" t="s">
        <v>444</v>
      </c>
      <c r="B979" s="62" t="str">
        <f>INDEX([1]Sheet2!$B:$B,MATCH(C979,[1]Sheet2!$A:$A,0))</f>
        <v>E05008956</v>
      </c>
      <c r="C979" s="28" t="s">
        <v>1118</v>
      </c>
      <c r="D979" s="29"/>
      <c r="E979" s="55">
        <v>1</v>
      </c>
      <c r="F979" s="31">
        <v>1</v>
      </c>
      <c r="G979" s="32"/>
      <c r="H979" s="32"/>
      <c r="I979" s="32"/>
      <c r="J979" s="32"/>
      <c r="K979" s="32"/>
      <c r="L979" s="32"/>
      <c r="M979" s="10"/>
      <c r="N979" s="31">
        <v>1</v>
      </c>
      <c r="O979" s="32"/>
      <c r="P979" s="32"/>
      <c r="Q979" s="32"/>
      <c r="R979" s="32"/>
      <c r="S979" s="32"/>
      <c r="T979" s="32"/>
      <c r="U979" s="1"/>
      <c r="V979" s="28">
        <v>2608</v>
      </c>
      <c r="W979" s="28">
        <v>922</v>
      </c>
      <c r="X979" s="28">
        <v>125</v>
      </c>
      <c r="Y979" s="28">
        <v>112</v>
      </c>
      <c r="Z979" s="28">
        <v>102</v>
      </c>
      <c r="AA979" s="34"/>
      <c r="AB979" s="34">
        <v>0</v>
      </c>
      <c r="AC979" s="1"/>
      <c r="AD979" s="35">
        <f t="shared" ref="AD979:AJ979" si="2620">(V979/SUM($V979:$AB979))*100</f>
        <v>67.407598862755236</v>
      </c>
      <c r="AE979" s="35">
        <f t="shared" si="2620"/>
        <v>23.830447143964847</v>
      </c>
      <c r="AF979" s="35">
        <f t="shared" si="2620"/>
        <v>3.2308089945722407</v>
      </c>
      <c r="AG979" s="35">
        <f t="shared" si="2620"/>
        <v>2.8948048591367277</v>
      </c>
      <c r="AH979" s="35">
        <f t="shared" si="2620"/>
        <v>2.6363401395709483</v>
      </c>
      <c r="AI979" s="35">
        <f t="shared" si="2620"/>
        <v>0</v>
      </c>
      <c r="AJ979" s="35">
        <f t="shared" si="2620"/>
        <v>0</v>
      </c>
      <c r="AK979" s="1"/>
      <c r="AL979" s="35">
        <f t="shared" ref="AL979:AR979" si="2621">AD979-BE979</f>
        <v>28.266594000518609</v>
      </c>
      <c r="AM979" s="35">
        <f t="shared" si="2621"/>
        <v>-8.2062897550086831</v>
      </c>
      <c r="AN979" s="35">
        <f t="shared" si="2621"/>
        <v>3.2308089945722407</v>
      </c>
      <c r="AO979" s="35">
        <f t="shared" si="2621"/>
        <v>-22.118701353721189</v>
      </c>
      <c r="AP979" s="35">
        <f t="shared" si="2621"/>
        <v>-1.1724118863609805</v>
      </c>
      <c r="AQ979" s="35">
        <f t="shared" si="2621"/>
        <v>0</v>
      </c>
      <c r="AR979" s="35">
        <f t="shared" si="2621"/>
        <v>0</v>
      </c>
      <c r="AS979" s="1"/>
      <c r="AT979" s="1"/>
      <c r="AU979" s="1"/>
      <c r="AV979" s="1"/>
      <c r="AW979" s="36">
        <v>1449</v>
      </c>
      <c r="AX979" s="36">
        <v>1186</v>
      </c>
      <c r="AY979" s="36">
        <v>0</v>
      </c>
      <c r="AZ979" s="36">
        <v>926</v>
      </c>
      <c r="BA979" s="36">
        <v>141</v>
      </c>
      <c r="BB979" s="36">
        <v>0</v>
      </c>
      <c r="BC979" s="1">
        <v>0</v>
      </c>
      <c r="BD979" s="1"/>
      <c r="BE979" s="35">
        <f t="shared" ref="BE979:BK979" si="2622">(AW979/SUM($AW979:$BC979))*100</f>
        <v>39.141004862236628</v>
      </c>
      <c r="BF979" s="35">
        <f t="shared" si="2622"/>
        <v>32.03673689897353</v>
      </c>
      <c r="BG979" s="35">
        <f t="shared" si="2622"/>
        <v>0</v>
      </c>
      <c r="BH979" s="35">
        <f t="shared" si="2622"/>
        <v>25.013506212857916</v>
      </c>
      <c r="BI979" s="35">
        <f t="shared" si="2622"/>
        <v>3.8087520259319287</v>
      </c>
      <c r="BJ979" s="35">
        <f t="shared" si="2622"/>
        <v>0</v>
      </c>
      <c r="BK979" s="35">
        <f t="shared" si="2622"/>
        <v>0</v>
      </c>
      <c r="BL979" s="1"/>
    </row>
    <row r="980" spans="1:64" ht="13">
      <c r="A980" s="28" t="s">
        <v>444</v>
      </c>
      <c r="B980" s="62" t="str">
        <f>INDEX([1]Sheet2!$B:$B,MATCH(C980,[1]Sheet2!$A:$A,0))</f>
        <v>E05008957</v>
      </c>
      <c r="C980" s="28" t="s">
        <v>1119</v>
      </c>
      <c r="D980" s="29"/>
      <c r="E980" s="55">
        <v>1</v>
      </c>
      <c r="F980" s="32"/>
      <c r="G980" s="31">
        <v>1</v>
      </c>
      <c r="H980" s="32"/>
      <c r="I980" s="32"/>
      <c r="J980" s="32"/>
      <c r="K980" s="32"/>
      <c r="L980" s="32"/>
      <c r="M980" s="10"/>
      <c r="N980" s="32"/>
      <c r="O980" s="32"/>
      <c r="P980" s="31">
        <v>1</v>
      </c>
      <c r="Q980" s="32"/>
      <c r="R980" s="32"/>
      <c r="S980" s="32"/>
      <c r="T980" s="32"/>
      <c r="U980" s="1"/>
      <c r="V980" s="28">
        <v>370</v>
      </c>
      <c r="W980" s="28">
        <v>1621</v>
      </c>
      <c r="X980" s="28">
        <v>1344</v>
      </c>
      <c r="Y980" s="28">
        <v>76</v>
      </c>
      <c r="Z980" s="28">
        <v>118</v>
      </c>
      <c r="AA980" s="34"/>
      <c r="AB980" s="34">
        <v>0</v>
      </c>
      <c r="AC980" s="1"/>
      <c r="AD980" s="35">
        <f t="shared" ref="AD980:AJ980" si="2623">(V980/SUM($V980:$AB980))*100</f>
        <v>10.484556531595352</v>
      </c>
      <c r="AE980" s="35">
        <f t="shared" si="2623"/>
        <v>45.933692264097473</v>
      </c>
      <c r="AF980" s="35">
        <f t="shared" si="2623"/>
        <v>38.084443185038253</v>
      </c>
      <c r="AG980" s="35">
        <f t="shared" si="2623"/>
        <v>2.1535845848682347</v>
      </c>
      <c r="AH980" s="35">
        <f t="shared" si="2623"/>
        <v>3.3437234344006797</v>
      </c>
      <c r="AI980" s="35">
        <f t="shared" si="2623"/>
        <v>0</v>
      </c>
      <c r="AJ980" s="35">
        <f t="shared" si="2623"/>
        <v>0</v>
      </c>
      <c r="AK980" s="1"/>
      <c r="AL980" s="35">
        <f t="shared" ref="AL980:AR980" si="2624">AD980-BE980</f>
        <v>1.6412478564104163</v>
      </c>
      <c r="AM980" s="35">
        <f t="shared" si="2624"/>
        <v>14.66267679671348</v>
      </c>
      <c r="AN980" s="35">
        <f t="shared" si="2624"/>
        <v>-5.8967269561856881</v>
      </c>
      <c r="AO980" s="35">
        <f t="shared" si="2624"/>
        <v>-7.1940953075325726</v>
      </c>
      <c r="AP980" s="35">
        <f t="shared" si="2624"/>
        <v>-3.2131023894056412</v>
      </c>
      <c r="AQ980" s="35">
        <f t="shared" si="2624"/>
        <v>0</v>
      </c>
      <c r="AR980" s="35">
        <f t="shared" si="2624"/>
        <v>0</v>
      </c>
      <c r="AS980" s="1"/>
      <c r="AT980" s="1"/>
      <c r="AU980" s="1"/>
      <c r="AV980" s="1"/>
      <c r="AW980" s="36">
        <v>263</v>
      </c>
      <c r="AX980" s="36">
        <v>930</v>
      </c>
      <c r="AY980" s="36">
        <v>1308</v>
      </c>
      <c r="AZ980" s="36">
        <v>278</v>
      </c>
      <c r="BA980" s="36">
        <v>195</v>
      </c>
      <c r="BB980" s="36">
        <v>0</v>
      </c>
      <c r="BC980" s="1">
        <v>0</v>
      </c>
      <c r="BD980" s="1"/>
      <c r="BE980" s="35">
        <f t="shared" ref="BE980:BK980" si="2625">(AW980/SUM($AW980:$BC980))*100</f>
        <v>8.8433086751849359</v>
      </c>
      <c r="BF980" s="35">
        <f t="shared" si="2625"/>
        <v>31.271015467383993</v>
      </c>
      <c r="BG980" s="35">
        <f t="shared" si="2625"/>
        <v>43.981170141223942</v>
      </c>
      <c r="BH980" s="35">
        <f t="shared" si="2625"/>
        <v>9.3476798924008069</v>
      </c>
      <c r="BI980" s="35">
        <f t="shared" si="2625"/>
        <v>6.5568258238063208</v>
      </c>
      <c r="BJ980" s="35">
        <f t="shared" si="2625"/>
        <v>0</v>
      </c>
      <c r="BK980" s="35">
        <f t="shared" si="2625"/>
        <v>0</v>
      </c>
      <c r="BL980" s="1"/>
    </row>
    <row r="981" spans="1:64" ht="13">
      <c r="A981" s="28" t="s">
        <v>444</v>
      </c>
      <c r="B981" s="62" t="str">
        <f>INDEX([1]Sheet2!$B:$B,MATCH(C981,[1]Sheet2!$A:$A,0))</f>
        <v>E05008958</v>
      </c>
      <c r="C981" s="28" t="s">
        <v>1120</v>
      </c>
      <c r="D981" s="29"/>
      <c r="E981" s="55">
        <v>1</v>
      </c>
      <c r="F981" s="32"/>
      <c r="G981" s="31">
        <v>1</v>
      </c>
      <c r="H981" s="32"/>
      <c r="I981" s="32"/>
      <c r="J981" s="32"/>
      <c r="K981" s="32"/>
      <c r="L981" s="32"/>
      <c r="M981" s="10"/>
      <c r="N981" s="32"/>
      <c r="O981" s="31">
        <v>1</v>
      </c>
      <c r="P981" s="32"/>
      <c r="Q981" s="32"/>
      <c r="R981" s="32"/>
      <c r="S981" s="32"/>
      <c r="T981" s="32"/>
      <c r="U981" s="1"/>
      <c r="V981" s="28">
        <v>927</v>
      </c>
      <c r="W981" s="28">
        <v>1614</v>
      </c>
      <c r="X981" s="28">
        <v>110</v>
      </c>
      <c r="Y981" s="28">
        <v>222</v>
      </c>
      <c r="Z981" s="28">
        <v>186</v>
      </c>
      <c r="AA981" s="34"/>
      <c r="AB981" s="34">
        <v>0</v>
      </c>
      <c r="AC981" s="1"/>
      <c r="AD981" s="35">
        <f t="shared" ref="AD981:AJ981" si="2626">(V981/SUM($V981:$AB981))*100</f>
        <v>30.304020921869888</v>
      </c>
      <c r="AE981" s="35">
        <f t="shared" si="2626"/>
        <v>52.762340634194182</v>
      </c>
      <c r="AF981" s="35">
        <f t="shared" si="2626"/>
        <v>3.5959463877084015</v>
      </c>
      <c r="AG981" s="35">
        <f t="shared" si="2626"/>
        <v>7.2572736188296831</v>
      </c>
      <c r="AH981" s="35">
        <f t="shared" si="2626"/>
        <v>6.0804184373978423</v>
      </c>
      <c r="AI981" s="35">
        <f t="shared" si="2626"/>
        <v>0</v>
      </c>
      <c r="AJ981" s="35">
        <f t="shared" si="2626"/>
        <v>0</v>
      </c>
      <c r="AK981" s="1"/>
      <c r="AL981" s="35">
        <f t="shared" ref="AL981:AR981" si="2627">AD981-BE981</f>
        <v>5.8253884432374115</v>
      </c>
      <c r="AM981" s="35">
        <f t="shared" si="2627"/>
        <v>13.377725249578795</v>
      </c>
      <c r="AN981" s="35">
        <f t="shared" si="2627"/>
        <v>3.5959463877084015</v>
      </c>
      <c r="AO981" s="35">
        <f t="shared" si="2627"/>
        <v>-19.785461423905364</v>
      </c>
      <c r="AP981" s="35">
        <f t="shared" si="2627"/>
        <v>-3.0135986566192514</v>
      </c>
      <c r="AQ981" s="35">
        <f t="shared" si="2627"/>
        <v>0</v>
      </c>
      <c r="AR981" s="35">
        <f t="shared" si="2627"/>
        <v>0</v>
      </c>
      <c r="AS981" s="1"/>
      <c r="AT981" s="1"/>
      <c r="AU981" s="1"/>
      <c r="AV981" s="1"/>
      <c r="AW981" s="36">
        <v>716</v>
      </c>
      <c r="AX981" s="36">
        <v>1152</v>
      </c>
      <c r="AY981" s="36">
        <v>0</v>
      </c>
      <c r="AZ981" s="36">
        <v>791</v>
      </c>
      <c r="BA981" s="36">
        <v>266</v>
      </c>
      <c r="BB981" s="36">
        <v>0</v>
      </c>
      <c r="BC981" s="1">
        <v>0</v>
      </c>
      <c r="BD981" s="1"/>
      <c r="BE981" s="35">
        <f t="shared" ref="BE981:BK981" si="2628">(AW981/SUM($AW981:$BC981))*100</f>
        <v>24.478632478632477</v>
      </c>
      <c r="BF981" s="35">
        <f t="shared" si="2628"/>
        <v>39.384615384615387</v>
      </c>
      <c r="BG981" s="35">
        <f t="shared" si="2628"/>
        <v>0</v>
      </c>
      <c r="BH981" s="35">
        <f t="shared" si="2628"/>
        <v>27.042735042735046</v>
      </c>
      <c r="BI981" s="35">
        <f t="shared" si="2628"/>
        <v>9.0940170940170937</v>
      </c>
      <c r="BJ981" s="35">
        <f t="shared" si="2628"/>
        <v>0</v>
      </c>
      <c r="BK981" s="35">
        <f t="shared" si="2628"/>
        <v>0</v>
      </c>
      <c r="BL981" s="1"/>
    </row>
    <row r="982" spans="1:64" ht="13">
      <c r="A982" s="28" t="s">
        <v>444</v>
      </c>
      <c r="B982" s="62" t="str">
        <f>INDEX([1]Sheet2!$B:$B,MATCH(C982,[1]Sheet2!$A:$A,0))</f>
        <v>E05010756</v>
      </c>
      <c r="C982" s="28" t="s">
        <v>1121</v>
      </c>
      <c r="D982" s="29"/>
      <c r="E982" s="55">
        <v>1</v>
      </c>
      <c r="F982" s="31">
        <v>1</v>
      </c>
      <c r="G982" s="32"/>
      <c r="H982" s="32"/>
      <c r="I982" s="32"/>
      <c r="J982" s="32"/>
      <c r="K982" s="32"/>
      <c r="L982" s="32"/>
      <c r="M982" s="10"/>
      <c r="N982" s="31">
        <v>1</v>
      </c>
      <c r="O982" s="32"/>
      <c r="P982" s="32"/>
      <c r="Q982" s="32"/>
      <c r="R982" s="32"/>
      <c r="S982" s="32"/>
      <c r="T982" s="32"/>
      <c r="U982" s="1"/>
      <c r="V982" s="28">
        <v>1806</v>
      </c>
      <c r="W982" s="28">
        <v>1398</v>
      </c>
      <c r="X982" s="28">
        <v>148</v>
      </c>
      <c r="Y982" s="28">
        <v>148</v>
      </c>
      <c r="Z982" s="28">
        <v>152</v>
      </c>
      <c r="AA982" s="34"/>
      <c r="AB982" s="34">
        <v>0</v>
      </c>
      <c r="AC982" s="1"/>
      <c r="AD982" s="35">
        <f t="shared" ref="AD982:AJ982" si="2629">(V982/SUM($V982:$AB982))*100</f>
        <v>49.452354874041617</v>
      </c>
      <c r="AE982" s="35">
        <f t="shared" si="2629"/>
        <v>38.280394304490692</v>
      </c>
      <c r="AF982" s="35">
        <f t="shared" si="2629"/>
        <v>4.0525739320920042</v>
      </c>
      <c r="AG982" s="35">
        <f t="shared" si="2629"/>
        <v>4.0525739320920042</v>
      </c>
      <c r="AH982" s="35">
        <f t="shared" si="2629"/>
        <v>4.1621029572836798</v>
      </c>
      <c r="AI982" s="35">
        <f t="shared" si="2629"/>
        <v>0</v>
      </c>
      <c r="AJ982" s="35">
        <f t="shared" si="2629"/>
        <v>0</v>
      </c>
      <c r="AK982" s="1"/>
      <c r="AL982" s="35">
        <f t="shared" ref="AL982:AR982" si="2630">AD982-BE982</f>
        <v>11.540783848641809</v>
      </c>
      <c r="AM982" s="35">
        <f t="shared" si="2630"/>
        <v>6.3268038372595825</v>
      </c>
      <c r="AN982" s="35">
        <f t="shared" si="2630"/>
        <v>-0.49430596756306056</v>
      </c>
      <c r="AO982" s="35">
        <f t="shared" si="2630"/>
        <v>-21.535384675622012</v>
      </c>
      <c r="AP982" s="35">
        <f t="shared" si="2630"/>
        <v>4.1621029572836798</v>
      </c>
      <c r="AQ982" s="35">
        <f t="shared" si="2630"/>
        <v>0</v>
      </c>
      <c r="AR982" s="35">
        <f t="shared" si="2630"/>
        <v>0</v>
      </c>
      <c r="AS982" s="1"/>
      <c r="AT982" s="1"/>
      <c r="AU982" s="1"/>
      <c r="AV982" s="1"/>
      <c r="AW982" s="36">
        <v>1209</v>
      </c>
      <c r="AX982" s="36">
        <v>1019</v>
      </c>
      <c r="AY982" s="36">
        <v>145</v>
      </c>
      <c r="AZ982" s="36">
        <v>816</v>
      </c>
      <c r="BA982" s="36">
        <v>0</v>
      </c>
      <c r="BB982" s="36">
        <v>0</v>
      </c>
      <c r="BC982" s="1">
        <v>0</v>
      </c>
      <c r="BD982" s="1"/>
      <c r="BE982" s="35">
        <f t="shared" ref="BE982:BK982" si="2631">(AW982/SUM($AW982:$BC982))*100</f>
        <v>37.911571025399809</v>
      </c>
      <c r="BF982" s="35">
        <f t="shared" si="2631"/>
        <v>31.953590467231109</v>
      </c>
      <c r="BG982" s="35">
        <f t="shared" si="2631"/>
        <v>4.5468798996550648</v>
      </c>
      <c r="BH982" s="35">
        <f t="shared" si="2631"/>
        <v>25.587958607714018</v>
      </c>
      <c r="BI982" s="35">
        <f t="shared" si="2631"/>
        <v>0</v>
      </c>
      <c r="BJ982" s="35">
        <f t="shared" si="2631"/>
        <v>0</v>
      </c>
      <c r="BK982" s="35">
        <f t="shared" si="2631"/>
        <v>0</v>
      </c>
      <c r="BL982" s="1"/>
    </row>
    <row r="983" spans="1:64" ht="13">
      <c r="A983" s="28" t="s">
        <v>444</v>
      </c>
      <c r="B983" s="62" t="str">
        <f>INDEX([1]Sheet2!$B:$B,MATCH(C983,[1]Sheet2!$A:$A,0))</f>
        <v>E05008960</v>
      </c>
      <c r="C983" s="28" t="s">
        <v>1122</v>
      </c>
      <c r="D983" s="29"/>
      <c r="E983" s="55">
        <v>1</v>
      </c>
      <c r="F983" s="32"/>
      <c r="G983" s="31">
        <v>1</v>
      </c>
      <c r="H983" s="32"/>
      <c r="I983" s="32"/>
      <c r="J983" s="32"/>
      <c r="K983" s="32"/>
      <c r="L983" s="32"/>
      <c r="M983" s="10"/>
      <c r="N983" s="32"/>
      <c r="O983" s="31">
        <v>1</v>
      </c>
      <c r="P983" s="32"/>
      <c r="Q983" s="32"/>
      <c r="R983" s="32"/>
      <c r="S983" s="32"/>
      <c r="T983" s="32"/>
      <c r="U983" s="1"/>
      <c r="V983" s="28">
        <v>1231</v>
      </c>
      <c r="W983" s="28">
        <v>1325</v>
      </c>
      <c r="X983" s="28">
        <v>142</v>
      </c>
      <c r="Y983" s="28">
        <v>211</v>
      </c>
      <c r="Z983" s="28">
        <v>88</v>
      </c>
      <c r="AA983" s="34"/>
      <c r="AB983" s="34">
        <v>0</v>
      </c>
      <c r="AC983" s="1"/>
      <c r="AD983" s="35">
        <f t="shared" ref="AD983:AJ983" si="2632">(V983/SUM($V983:$AB983))*100</f>
        <v>41.07440774107441</v>
      </c>
      <c r="AE983" s="35">
        <f t="shared" si="2632"/>
        <v>44.210877544210874</v>
      </c>
      <c r="AF983" s="35">
        <f t="shared" si="2632"/>
        <v>4.7380714047380712</v>
      </c>
      <c r="AG983" s="35">
        <f t="shared" si="2632"/>
        <v>7.0403737070403736</v>
      </c>
      <c r="AH983" s="35">
        <f t="shared" si="2632"/>
        <v>2.9362696029362696</v>
      </c>
      <c r="AI983" s="35">
        <f t="shared" si="2632"/>
        <v>0</v>
      </c>
      <c r="AJ983" s="35">
        <f t="shared" si="2632"/>
        <v>0</v>
      </c>
      <c r="AK983" s="1"/>
      <c r="AL983" s="35">
        <f t="shared" ref="AL983:AR983" si="2633">AD983-BE983</f>
        <v>12.314607313419387</v>
      </c>
      <c r="AM983" s="35">
        <f t="shared" si="2633"/>
        <v>9.3569930110676083</v>
      </c>
      <c r="AN983" s="35">
        <f t="shared" si="2633"/>
        <v>1.3881070426568169</v>
      </c>
      <c r="AO983" s="35">
        <f t="shared" si="2633"/>
        <v>-21.398685451904743</v>
      </c>
      <c r="AP983" s="35">
        <f t="shared" si="2633"/>
        <v>-1.6610219152390688</v>
      </c>
      <c r="AQ983" s="35">
        <f t="shared" si="2633"/>
        <v>0</v>
      </c>
      <c r="AR983" s="35">
        <f t="shared" si="2633"/>
        <v>0</v>
      </c>
      <c r="AS983" s="1"/>
      <c r="AT983" s="1"/>
      <c r="AU983" s="1"/>
      <c r="AV983" s="1"/>
      <c r="AW983" s="36">
        <v>807</v>
      </c>
      <c r="AX983" s="36">
        <v>978</v>
      </c>
      <c r="AY983" s="36">
        <v>94</v>
      </c>
      <c r="AZ983" s="36">
        <v>798</v>
      </c>
      <c r="BA983" s="36">
        <v>129</v>
      </c>
      <c r="BB983" s="36">
        <v>0</v>
      </c>
      <c r="BC983" s="1">
        <v>0</v>
      </c>
      <c r="BD983" s="1"/>
      <c r="BE983" s="35">
        <f t="shared" ref="BE983:BK983" si="2634">(AW983/SUM($AW983:$BC983))*100</f>
        <v>28.759800427655023</v>
      </c>
      <c r="BF983" s="35">
        <f t="shared" si="2634"/>
        <v>34.853884533143265</v>
      </c>
      <c r="BG983" s="35">
        <f t="shared" si="2634"/>
        <v>3.3499643620812543</v>
      </c>
      <c r="BH983" s="35">
        <f t="shared" si="2634"/>
        <v>28.439059158945117</v>
      </c>
      <c r="BI983" s="35">
        <f t="shared" si="2634"/>
        <v>4.5972915181753384</v>
      </c>
      <c r="BJ983" s="35">
        <f t="shared" si="2634"/>
        <v>0</v>
      </c>
      <c r="BK983" s="35">
        <f t="shared" si="2634"/>
        <v>0</v>
      </c>
      <c r="BL983" s="1"/>
    </row>
    <row r="984" spans="1:64" ht="13">
      <c r="A984" s="28" t="s">
        <v>444</v>
      </c>
      <c r="B984" s="62" t="str">
        <f>INDEX([1]Sheet2!$B:$B,MATCH(C984,[1]Sheet2!$A:$A,0))</f>
        <v>E05008961</v>
      </c>
      <c r="C984" s="28" t="s">
        <v>1123</v>
      </c>
      <c r="D984" s="29"/>
      <c r="E984" s="55">
        <v>1</v>
      </c>
      <c r="F984" s="31">
        <v>1</v>
      </c>
      <c r="G984" s="32"/>
      <c r="H984" s="32"/>
      <c r="I984" s="32"/>
      <c r="J984" s="32"/>
      <c r="K984" s="32"/>
      <c r="L984" s="32"/>
      <c r="M984" s="10"/>
      <c r="N984" s="31">
        <v>1</v>
      </c>
      <c r="O984" s="32"/>
      <c r="P984" s="32"/>
      <c r="Q984" s="32"/>
      <c r="R984" s="32"/>
      <c r="S984" s="32"/>
      <c r="T984" s="32"/>
      <c r="U984" s="1"/>
      <c r="V984" s="28">
        <v>1719</v>
      </c>
      <c r="W984" s="28">
        <v>1443</v>
      </c>
      <c r="X984" s="28">
        <v>144</v>
      </c>
      <c r="Y984" s="28">
        <v>105</v>
      </c>
      <c r="Z984" s="28">
        <v>121</v>
      </c>
      <c r="AA984" s="34"/>
      <c r="AB984" s="34">
        <v>0</v>
      </c>
      <c r="AC984" s="1"/>
      <c r="AD984" s="35">
        <f t="shared" ref="AD984:AJ984" si="2635">(V984/SUM($V984:$AB984))*100</f>
        <v>48.669309173272936</v>
      </c>
      <c r="AE984" s="35">
        <f t="shared" si="2635"/>
        <v>40.855039637599091</v>
      </c>
      <c r="AF984" s="35">
        <f t="shared" si="2635"/>
        <v>4.0770101925254814</v>
      </c>
      <c r="AG984" s="35">
        <f t="shared" si="2635"/>
        <v>2.9728199320498301</v>
      </c>
      <c r="AH984" s="35">
        <f t="shared" si="2635"/>
        <v>3.4258210645526614</v>
      </c>
      <c r="AI984" s="35">
        <f t="shared" si="2635"/>
        <v>0</v>
      </c>
      <c r="AJ984" s="35">
        <f t="shared" si="2635"/>
        <v>0</v>
      </c>
      <c r="AK984" s="1"/>
      <c r="AL984" s="35">
        <f t="shared" ref="AL984:AR984" si="2636">AD984-BE984</f>
        <v>11.758639198086833</v>
      </c>
      <c r="AM984" s="35">
        <f t="shared" si="2636"/>
        <v>12.16397264008048</v>
      </c>
      <c r="AN984" s="35">
        <f t="shared" si="2636"/>
        <v>-1.4440816188889105</v>
      </c>
      <c r="AO984" s="35">
        <f t="shared" si="2636"/>
        <v>-21.561919522044462</v>
      </c>
      <c r="AP984" s="35">
        <f t="shared" si="2636"/>
        <v>-0.91661069723393895</v>
      </c>
      <c r="AQ984" s="35">
        <f t="shared" si="2636"/>
        <v>0</v>
      </c>
      <c r="AR984" s="35">
        <f t="shared" si="2636"/>
        <v>0</v>
      </c>
      <c r="AS984" s="1"/>
      <c r="AT984" s="1"/>
      <c r="AU984" s="1"/>
      <c r="AV984" s="1"/>
      <c r="AW984" s="36">
        <v>1190</v>
      </c>
      <c r="AX984" s="36">
        <v>925</v>
      </c>
      <c r="AY984" s="36">
        <v>178</v>
      </c>
      <c r="AZ984" s="36">
        <v>791</v>
      </c>
      <c r="BA984" s="36">
        <v>140</v>
      </c>
      <c r="BB984" s="36">
        <v>0</v>
      </c>
      <c r="BC984" s="1">
        <v>0</v>
      </c>
      <c r="BD984" s="1"/>
      <c r="BE984" s="35">
        <f t="shared" ref="BE984:BK984" si="2637">(AW984/SUM($AW984:$BC984))*100</f>
        <v>36.910669975186103</v>
      </c>
      <c r="BF984" s="35">
        <f t="shared" si="2637"/>
        <v>28.691066997518611</v>
      </c>
      <c r="BG984" s="35">
        <f t="shared" si="2637"/>
        <v>5.5210918114143919</v>
      </c>
      <c r="BH984" s="35">
        <f t="shared" si="2637"/>
        <v>24.534739454094293</v>
      </c>
      <c r="BI984" s="35">
        <f t="shared" si="2637"/>
        <v>4.3424317617866004</v>
      </c>
      <c r="BJ984" s="35">
        <f t="shared" si="2637"/>
        <v>0</v>
      </c>
      <c r="BK984" s="35">
        <f t="shared" si="2637"/>
        <v>0</v>
      </c>
      <c r="BL984" s="1"/>
    </row>
    <row r="985" spans="1:64" ht="13">
      <c r="A985" s="28" t="s">
        <v>444</v>
      </c>
      <c r="B985" s="62" t="str">
        <f>INDEX([1]Sheet2!$B:$B,MATCH(C985,[1]Sheet2!$A:$A,0))</f>
        <v>E05008962</v>
      </c>
      <c r="C985" s="28" t="s">
        <v>1124</v>
      </c>
      <c r="D985" s="29"/>
      <c r="E985" s="55">
        <v>1</v>
      </c>
      <c r="F985" s="32"/>
      <c r="G985" s="31">
        <v>1</v>
      </c>
      <c r="H985" s="32"/>
      <c r="I985" s="32"/>
      <c r="J985" s="32"/>
      <c r="K985" s="32"/>
      <c r="L985" s="32"/>
      <c r="M985" s="10"/>
      <c r="N985" s="32"/>
      <c r="O985" s="31">
        <v>1</v>
      </c>
      <c r="P985" s="32"/>
      <c r="Q985" s="32"/>
      <c r="R985" s="32"/>
      <c r="S985" s="32"/>
      <c r="T985" s="32"/>
      <c r="U985" s="1"/>
      <c r="V985" s="28">
        <v>687</v>
      </c>
      <c r="W985" s="28">
        <v>1474</v>
      </c>
      <c r="X985" s="28">
        <v>124</v>
      </c>
      <c r="Y985" s="28">
        <v>138</v>
      </c>
      <c r="Z985" s="28">
        <v>134</v>
      </c>
      <c r="AA985" s="34"/>
      <c r="AB985" s="34">
        <v>0</v>
      </c>
      <c r="AC985" s="1"/>
      <c r="AD985" s="35">
        <f t="shared" ref="AD985:AJ985" si="2638">(V985/SUM($V985:$AB985))*100</f>
        <v>26.867422761048104</v>
      </c>
      <c r="AE985" s="35">
        <f t="shared" si="2638"/>
        <v>57.645678529526791</v>
      </c>
      <c r="AF985" s="35">
        <f t="shared" si="2638"/>
        <v>4.8494329292139229</v>
      </c>
      <c r="AG985" s="35">
        <f t="shared" si="2638"/>
        <v>5.3969495502542042</v>
      </c>
      <c r="AH985" s="35">
        <f t="shared" si="2638"/>
        <v>5.240516229956981</v>
      </c>
      <c r="AI985" s="35">
        <f t="shared" si="2638"/>
        <v>0</v>
      </c>
      <c r="AJ985" s="35">
        <f t="shared" si="2638"/>
        <v>0</v>
      </c>
      <c r="AK985" s="1"/>
      <c r="AL985" s="35">
        <f t="shared" ref="AL985:AR985" si="2639">AD985-BE985</f>
        <v>2.3481919918173375</v>
      </c>
      <c r="AM985" s="35">
        <f t="shared" si="2639"/>
        <v>14.944629578477837</v>
      </c>
      <c r="AN985" s="35">
        <f t="shared" si="2639"/>
        <v>-1.7939237141427204</v>
      </c>
      <c r="AO985" s="35">
        <f t="shared" si="2639"/>
        <v>-20.739414086109434</v>
      </c>
      <c r="AP985" s="35">
        <f t="shared" si="2639"/>
        <v>5.240516229956981</v>
      </c>
      <c r="AQ985" s="35">
        <f t="shared" si="2639"/>
        <v>0</v>
      </c>
      <c r="AR985" s="35">
        <f t="shared" si="2639"/>
        <v>0</v>
      </c>
      <c r="AS985" s="1"/>
      <c r="AT985" s="1"/>
      <c r="AU985" s="1"/>
      <c r="AV985" s="1"/>
      <c r="AW985" s="36">
        <v>561</v>
      </c>
      <c r="AX985" s="36">
        <v>977</v>
      </c>
      <c r="AY985" s="36">
        <v>152</v>
      </c>
      <c r="AZ985" s="36">
        <v>598</v>
      </c>
      <c r="BA985" s="36">
        <v>0</v>
      </c>
      <c r="BB985" s="36">
        <v>0</v>
      </c>
      <c r="BC985" s="1">
        <v>0</v>
      </c>
      <c r="BD985" s="1"/>
      <c r="BE985" s="35">
        <f t="shared" ref="BE985:BK985" si="2640">(AW985/SUM($AW985:$BC985))*100</f>
        <v>24.519230769230766</v>
      </c>
      <c r="BF985" s="35">
        <f t="shared" si="2640"/>
        <v>42.701048951048953</v>
      </c>
      <c r="BG985" s="35">
        <f t="shared" si="2640"/>
        <v>6.6433566433566433</v>
      </c>
      <c r="BH985" s="35">
        <f t="shared" si="2640"/>
        <v>26.136363636363637</v>
      </c>
      <c r="BI985" s="35">
        <f t="shared" si="2640"/>
        <v>0</v>
      </c>
      <c r="BJ985" s="35">
        <f t="shared" si="2640"/>
        <v>0</v>
      </c>
      <c r="BK985" s="35">
        <f t="shared" si="2640"/>
        <v>0</v>
      </c>
      <c r="BL985" s="1"/>
    </row>
    <row r="986" spans="1:64" ht="13">
      <c r="A986" s="28" t="s">
        <v>444</v>
      </c>
      <c r="B986" s="62" t="str">
        <f>INDEX([1]Sheet2!$B:$B,MATCH(C986,[1]Sheet2!$A:$A,0))</f>
        <v>E05000988</v>
      </c>
      <c r="C986" s="28" t="s">
        <v>104</v>
      </c>
      <c r="D986" s="29"/>
      <c r="E986" s="55">
        <v>1</v>
      </c>
      <c r="F986" s="32"/>
      <c r="G986" s="31">
        <v>1</v>
      </c>
      <c r="H986" s="32"/>
      <c r="I986" s="32"/>
      <c r="J986" s="32"/>
      <c r="K986" s="32"/>
      <c r="L986" s="32"/>
      <c r="M986" s="10"/>
      <c r="N986" s="32"/>
      <c r="O986" s="31">
        <v>1</v>
      </c>
      <c r="P986" s="32"/>
      <c r="Q986" s="32"/>
      <c r="R986" s="32"/>
      <c r="S986" s="32"/>
      <c r="T986" s="32"/>
      <c r="U986" s="1"/>
      <c r="V986" s="28">
        <v>1452</v>
      </c>
      <c r="W986" s="28">
        <v>1781</v>
      </c>
      <c r="X986" s="28">
        <v>116</v>
      </c>
      <c r="Y986" s="28">
        <v>57</v>
      </c>
      <c r="Z986" s="28">
        <v>126</v>
      </c>
      <c r="AA986" s="34"/>
      <c r="AB986" s="34">
        <v>0</v>
      </c>
      <c r="AC986" s="1"/>
      <c r="AD986" s="35">
        <f t="shared" ref="AD986:AJ986" si="2641">(V986/SUM($V986:$AB986))*100</f>
        <v>41.109852774631939</v>
      </c>
      <c r="AE986" s="35">
        <f t="shared" si="2641"/>
        <v>50.42468856172141</v>
      </c>
      <c r="AF986" s="35">
        <f t="shared" si="2641"/>
        <v>3.2842582106455263</v>
      </c>
      <c r="AG986" s="35">
        <f t="shared" si="2641"/>
        <v>1.6138165345413364</v>
      </c>
      <c r="AH986" s="35">
        <f t="shared" si="2641"/>
        <v>3.5673839184597962</v>
      </c>
      <c r="AI986" s="35">
        <f t="shared" si="2641"/>
        <v>0</v>
      </c>
      <c r="AJ986" s="35">
        <f t="shared" si="2641"/>
        <v>0</v>
      </c>
      <c r="AK986" s="1"/>
      <c r="AL986" s="35">
        <f t="shared" ref="AL986:AR986" si="2642">AD986-BE986</f>
        <v>5.001561742483041</v>
      </c>
      <c r="AM986" s="35">
        <f t="shared" si="2642"/>
        <v>4.6717274788110927</v>
      </c>
      <c r="AN986" s="35">
        <f t="shared" si="2642"/>
        <v>-2.5025438198113266</v>
      </c>
      <c r="AO986" s="35">
        <f t="shared" si="2642"/>
        <v>-10.73812931994259</v>
      </c>
      <c r="AP986" s="35">
        <f t="shared" si="2642"/>
        <v>3.5673839184597962</v>
      </c>
      <c r="AQ986" s="35">
        <f t="shared" si="2642"/>
        <v>0</v>
      </c>
      <c r="AR986" s="35">
        <f t="shared" si="2642"/>
        <v>0</v>
      </c>
      <c r="AS986" s="1"/>
      <c r="AT986" s="1"/>
      <c r="AU986" s="1"/>
      <c r="AV986" s="1"/>
      <c r="AW986" s="36">
        <v>1067</v>
      </c>
      <c r="AX986" s="36">
        <v>1352</v>
      </c>
      <c r="AY986" s="36">
        <v>171</v>
      </c>
      <c r="AZ986" s="36">
        <v>365</v>
      </c>
      <c r="BA986" s="36">
        <v>0</v>
      </c>
      <c r="BB986" s="36">
        <v>0</v>
      </c>
      <c r="BC986" s="1">
        <v>0</v>
      </c>
      <c r="BD986" s="1"/>
      <c r="BE986" s="35">
        <f t="shared" ref="BE986:BK986" si="2643">(AW986/SUM($AW986:$BC986))*100</f>
        <v>36.108291032148898</v>
      </c>
      <c r="BF986" s="35">
        <f t="shared" si="2643"/>
        <v>45.752961082910318</v>
      </c>
      <c r="BG986" s="35">
        <f t="shared" si="2643"/>
        <v>5.7868020304568528</v>
      </c>
      <c r="BH986" s="35">
        <f t="shared" si="2643"/>
        <v>12.351945854483926</v>
      </c>
      <c r="BI986" s="35">
        <f t="shared" si="2643"/>
        <v>0</v>
      </c>
      <c r="BJ986" s="35">
        <f t="shared" si="2643"/>
        <v>0</v>
      </c>
      <c r="BK986" s="35">
        <f t="shared" si="2643"/>
        <v>0</v>
      </c>
      <c r="BL986" s="1"/>
    </row>
    <row r="987" spans="1:64" ht="13">
      <c r="A987" s="28" t="s">
        <v>444</v>
      </c>
      <c r="B987" s="62" t="str">
        <f>INDEX([1]Sheet2!$B:$B,MATCH(C987,[1]Sheet2!$A:$A,0))</f>
        <v>E05010757</v>
      </c>
      <c r="C987" s="28" t="s">
        <v>1125</v>
      </c>
      <c r="D987" s="29"/>
      <c r="E987" s="55">
        <v>1</v>
      </c>
      <c r="F987" s="32"/>
      <c r="G987" s="31">
        <v>1</v>
      </c>
      <c r="H987" s="32"/>
      <c r="I987" s="32"/>
      <c r="J987" s="32"/>
      <c r="K987" s="32"/>
      <c r="L987" s="32"/>
      <c r="M987" s="10"/>
      <c r="N987" s="32"/>
      <c r="O987" s="31">
        <v>1</v>
      </c>
      <c r="P987" s="32"/>
      <c r="Q987" s="32"/>
      <c r="R987" s="32"/>
      <c r="S987" s="32"/>
      <c r="T987" s="32"/>
      <c r="U987" s="1"/>
      <c r="V987" s="28">
        <v>1093</v>
      </c>
      <c r="W987" s="28">
        <v>1396</v>
      </c>
      <c r="X987" s="28">
        <v>126</v>
      </c>
      <c r="Y987" s="28">
        <v>167</v>
      </c>
      <c r="Z987" s="28">
        <v>82</v>
      </c>
      <c r="AA987" s="34"/>
      <c r="AB987" s="34">
        <v>0</v>
      </c>
      <c r="AC987" s="1"/>
      <c r="AD987" s="35">
        <f t="shared" ref="AD987:AJ987" si="2644">(V987/SUM($V987:$AB987))*100</f>
        <v>38.16340782122905</v>
      </c>
      <c r="AE987" s="35">
        <f t="shared" si="2644"/>
        <v>48.743016759776538</v>
      </c>
      <c r="AF987" s="35">
        <f t="shared" si="2644"/>
        <v>4.3994413407821229</v>
      </c>
      <c r="AG987" s="35">
        <f t="shared" si="2644"/>
        <v>5.8310055865921786</v>
      </c>
      <c r="AH987" s="35">
        <f t="shared" si="2644"/>
        <v>2.8631284916201118</v>
      </c>
      <c r="AI987" s="35">
        <f t="shared" si="2644"/>
        <v>0</v>
      </c>
      <c r="AJ987" s="35">
        <f t="shared" si="2644"/>
        <v>0</v>
      </c>
      <c r="AK987" s="1"/>
      <c r="AL987" s="35">
        <f t="shared" ref="AL987:AR987" si="2645">AD987-BE987</f>
        <v>13.879642473343647</v>
      </c>
      <c r="AM987" s="35">
        <f t="shared" si="2645"/>
        <v>7.9858544132553888</v>
      </c>
      <c r="AN987" s="35">
        <f t="shared" si="2645"/>
        <v>4.3994413407821229</v>
      </c>
      <c r="AO987" s="35">
        <f t="shared" si="2645"/>
        <v>-23.909785682166351</v>
      </c>
      <c r="AP987" s="35">
        <f t="shared" si="2645"/>
        <v>-2.3551525452148128</v>
      </c>
      <c r="AQ987" s="35">
        <f t="shared" si="2645"/>
        <v>0</v>
      </c>
      <c r="AR987" s="35">
        <f t="shared" si="2645"/>
        <v>0</v>
      </c>
      <c r="AS987" s="1"/>
      <c r="AT987" s="1"/>
      <c r="AU987" s="1"/>
      <c r="AV987" s="1"/>
      <c r="AW987" s="36">
        <v>712</v>
      </c>
      <c r="AX987" s="36">
        <v>1195</v>
      </c>
      <c r="AY987" s="36">
        <v>0</v>
      </c>
      <c r="AZ987" s="36">
        <v>872</v>
      </c>
      <c r="BA987" s="36">
        <v>153</v>
      </c>
      <c r="BB987" s="36">
        <v>0</v>
      </c>
      <c r="BC987" s="1">
        <v>0</v>
      </c>
      <c r="BD987" s="1"/>
      <c r="BE987" s="35">
        <f t="shared" ref="BE987:BK987" si="2646">(AW987/SUM($AW987:$BC987))*100</f>
        <v>24.283765347885403</v>
      </c>
      <c r="BF987" s="35">
        <f t="shared" si="2646"/>
        <v>40.757162346521149</v>
      </c>
      <c r="BG987" s="35">
        <f t="shared" si="2646"/>
        <v>0</v>
      </c>
      <c r="BH987" s="35">
        <f t="shared" si="2646"/>
        <v>29.740791268758528</v>
      </c>
      <c r="BI987" s="35">
        <f t="shared" si="2646"/>
        <v>5.2182810368349246</v>
      </c>
      <c r="BJ987" s="35">
        <f t="shared" si="2646"/>
        <v>0</v>
      </c>
      <c r="BK987" s="35">
        <f t="shared" si="2646"/>
        <v>0</v>
      </c>
      <c r="BL987" s="1"/>
    </row>
    <row r="988" spans="1:64" ht="13">
      <c r="A988" s="28" t="s">
        <v>444</v>
      </c>
      <c r="B988" s="62" t="str">
        <f>INDEX([1]Sheet2!$B:$B,MATCH(C988,[1]Sheet2!$A:$A,0))</f>
        <v>E05008965</v>
      </c>
      <c r="C988" s="28" t="s">
        <v>1126</v>
      </c>
      <c r="D988" s="29"/>
      <c r="E988" s="55">
        <v>1</v>
      </c>
      <c r="F988" s="31">
        <v>1</v>
      </c>
      <c r="G988" s="32"/>
      <c r="H988" s="32"/>
      <c r="I988" s="32"/>
      <c r="J988" s="32"/>
      <c r="K988" s="32"/>
      <c r="L988" s="32"/>
      <c r="M988" s="10"/>
      <c r="N988" s="31">
        <v>1</v>
      </c>
      <c r="O988" s="32"/>
      <c r="P988" s="32"/>
      <c r="Q988" s="32"/>
      <c r="R988" s="32"/>
      <c r="S988" s="32"/>
      <c r="T988" s="32"/>
      <c r="U988" s="1"/>
      <c r="V988" s="28">
        <v>1605</v>
      </c>
      <c r="W988" s="28">
        <v>798</v>
      </c>
      <c r="X988" s="28">
        <v>118</v>
      </c>
      <c r="Y988" s="28">
        <v>67</v>
      </c>
      <c r="Z988" s="28">
        <v>146</v>
      </c>
      <c r="AA988" s="34"/>
      <c r="AB988" s="34">
        <v>0</v>
      </c>
      <c r="AC988" s="1"/>
      <c r="AD988" s="35">
        <f t="shared" ref="AD988:AJ988" si="2647">(V988/SUM($V988:$AB988))*100</f>
        <v>58.705193855157276</v>
      </c>
      <c r="AE988" s="35">
        <f t="shared" si="2647"/>
        <v>29.18800292611558</v>
      </c>
      <c r="AF988" s="35">
        <f t="shared" si="2647"/>
        <v>4.3160204828090709</v>
      </c>
      <c r="AG988" s="35">
        <f t="shared" si="2647"/>
        <v>2.4506217995610826</v>
      </c>
      <c r="AH988" s="35">
        <f t="shared" si="2647"/>
        <v>5.3401609363569866</v>
      </c>
      <c r="AI988" s="35">
        <f t="shared" si="2647"/>
        <v>0</v>
      </c>
      <c r="AJ988" s="35">
        <f t="shared" si="2647"/>
        <v>0</v>
      </c>
      <c r="AK988" s="1"/>
      <c r="AL988" s="35">
        <f t="shared" ref="AL988:AR988" si="2648">AD988-BE988</f>
        <v>7.8381418320358947</v>
      </c>
      <c r="AM988" s="35">
        <f t="shared" si="2648"/>
        <v>8.007160647007403</v>
      </c>
      <c r="AN988" s="35">
        <f t="shared" si="2648"/>
        <v>-2.2075137863899386</v>
      </c>
      <c r="AO988" s="35">
        <f t="shared" si="2648"/>
        <v>-18.977949629010343</v>
      </c>
      <c r="AP988" s="35">
        <f t="shared" si="2648"/>
        <v>5.3401609363569866</v>
      </c>
      <c r="AQ988" s="35">
        <f t="shared" si="2648"/>
        <v>0</v>
      </c>
      <c r="AR988" s="35">
        <f t="shared" si="2648"/>
        <v>0</v>
      </c>
      <c r="AS988" s="1"/>
      <c r="AT988" s="1"/>
      <c r="AU988" s="1"/>
      <c r="AV988" s="1"/>
      <c r="AW988" s="36">
        <v>1232</v>
      </c>
      <c r="AX988" s="36">
        <v>513</v>
      </c>
      <c r="AY988" s="36">
        <v>158</v>
      </c>
      <c r="AZ988" s="36">
        <v>519</v>
      </c>
      <c r="BA988" s="36">
        <v>0</v>
      </c>
      <c r="BB988" s="36">
        <v>0</v>
      </c>
      <c r="BC988" s="1">
        <v>0</v>
      </c>
      <c r="BD988" s="1"/>
      <c r="BE988" s="35">
        <f t="shared" ref="BE988:BK988" si="2649">(AW988/SUM($AW988:$BC988))*100</f>
        <v>50.867052023121381</v>
      </c>
      <c r="BF988" s="35">
        <f t="shared" si="2649"/>
        <v>21.180842279108177</v>
      </c>
      <c r="BG988" s="35">
        <f t="shared" si="2649"/>
        <v>6.5235342691990095</v>
      </c>
      <c r="BH988" s="35">
        <f t="shared" si="2649"/>
        <v>21.428571428571427</v>
      </c>
      <c r="BI988" s="35">
        <f t="shared" si="2649"/>
        <v>0</v>
      </c>
      <c r="BJ988" s="35">
        <f t="shared" si="2649"/>
        <v>0</v>
      </c>
      <c r="BK988" s="35">
        <f t="shared" si="2649"/>
        <v>0</v>
      </c>
      <c r="BL988" s="1"/>
    </row>
    <row r="989" spans="1:64" ht="13">
      <c r="A989" s="28" t="s">
        <v>444</v>
      </c>
      <c r="B989" s="62" t="str">
        <f>INDEX([1]Sheet2!$B:$B,MATCH(C989,[1]Sheet2!$A:$A,0))</f>
        <v>E05008967</v>
      </c>
      <c r="C989" s="28" t="s">
        <v>1127</v>
      </c>
      <c r="D989" s="29"/>
      <c r="E989" s="55">
        <v>1</v>
      </c>
      <c r="F989" s="32"/>
      <c r="G989" s="31">
        <v>1</v>
      </c>
      <c r="H989" s="32"/>
      <c r="I989" s="32"/>
      <c r="J989" s="32"/>
      <c r="K989" s="32"/>
      <c r="L989" s="32"/>
      <c r="M989" s="10"/>
      <c r="N989" s="32"/>
      <c r="O989" s="31">
        <v>1</v>
      </c>
      <c r="P989" s="32"/>
      <c r="Q989" s="32"/>
      <c r="R989" s="32"/>
      <c r="S989" s="32"/>
      <c r="T989" s="32"/>
      <c r="U989" s="1"/>
      <c r="V989" s="28">
        <v>991</v>
      </c>
      <c r="W989" s="28">
        <v>1601</v>
      </c>
      <c r="X989" s="28">
        <v>108</v>
      </c>
      <c r="Y989" s="28">
        <v>164</v>
      </c>
      <c r="Z989" s="28">
        <v>138</v>
      </c>
      <c r="AA989" s="34"/>
      <c r="AB989" s="34">
        <v>0</v>
      </c>
      <c r="AC989" s="1"/>
      <c r="AD989" s="35">
        <f t="shared" ref="AD989:AJ989" si="2650">(V989/SUM($V989:$AB989))*100</f>
        <v>33.011325782811454</v>
      </c>
      <c r="AE989" s="35">
        <f t="shared" si="2650"/>
        <v>53.331112591605603</v>
      </c>
      <c r="AF989" s="35">
        <f t="shared" si="2650"/>
        <v>3.5976015989340442</v>
      </c>
      <c r="AG989" s="35">
        <f t="shared" si="2650"/>
        <v>5.4630246502331783</v>
      </c>
      <c r="AH989" s="35">
        <f t="shared" si="2650"/>
        <v>4.5969353764157228</v>
      </c>
      <c r="AI989" s="35">
        <f t="shared" si="2650"/>
        <v>0</v>
      </c>
      <c r="AJ989" s="35">
        <f t="shared" si="2650"/>
        <v>0</v>
      </c>
      <c r="AK989" s="1"/>
      <c r="AL989" s="35">
        <f t="shared" ref="AL989:AR989" si="2651">AD989-BE989</f>
        <v>10.789103560589233</v>
      </c>
      <c r="AM989" s="35">
        <f t="shared" si="2651"/>
        <v>9.9179389389109929</v>
      </c>
      <c r="AN989" s="35">
        <f t="shared" si="2651"/>
        <v>3.5976015989340442</v>
      </c>
      <c r="AO989" s="35">
        <f t="shared" si="2651"/>
        <v>-23.113156321157376</v>
      </c>
      <c r="AP989" s="35">
        <f t="shared" si="2651"/>
        <v>-1.1914877772768921</v>
      </c>
      <c r="AQ989" s="35">
        <f t="shared" si="2651"/>
        <v>0</v>
      </c>
      <c r="AR989" s="35">
        <f t="shared" si="2651"/>
        <v>0</v>
      </c>
      <c r="AS989" s="1"/>
      <c r="AT989" s="1"/>
      <c r="AU989" s="1"/>
      <c r="AV989" s="1"/>
      <c r="AW989" s="36">
        <v>668</v>
      </c>
      <c r="AX989" s="36">
        <v>1305</v>
      </c>
      <c r="AY989" s="36">
        <v>0</v>
      </c>
      <c r="AZ989" s="36">
        <v>859</v>
      </c>
      <c r="BA989" s="36">
        <v>174</v>
      </c>
      <c r="BB989" s="36">
        <v>0</v>
      </c>
      <c r="BC989" s="1">
        <v>0</v>
      </c>
      <c r="BD989" s="1"/>
      <c r="BE989" s="35">
        <f t="shared" ref="BE989:BK989" si="2652">(AW989/SUM($AW989:$BC989))*100</f>
        <v>22.222222222222221</v>
      </c>
      <c r="BF989" s="35">
        <f t="shared" si="2652"/>
        <v>43.41317365269461</v>
      </c>
      <c r="BG989" s="35">
        <f t="shared" si="2652"/>
        <v>0</v>
      </c>
      <c r="BH989" s="35">
        <f t="shared" si="2652"/>
        <v>28.576180971390553</v>
      </c>
      <c r="BI989" s="35">
        <f t="shared" si="2652"/>
        <v>5.788423153692615</v>
      </c>
      <c r="BJ989" s="35">
        <f t="shared" si="2652"/>
        <v>0</v>
      </c>
      <c r="BK989" s="35">
        <f t="shared" si="2652"/>
        <v>0</v>
      </c>
      <c r="BL989" s="1"/>
    </row>
    <row r="990" spans="1:64" ht="13">
      <c r="A990" s="28" t="s">
        <v>444</v>
      </c>
      <c r="B990" s="62" t="str">
        <f>INDEX([1]Sheet2!$B:$B,MATCH(C990,[1]Sheet2!$A:$A,0))</f>
        <v>E05000736</v>
      </c>
      <c r="C990" s="28" t="s">
        <v>903</v>
      </c>
      <c r="D990" s="29"/>
      <c r="E990" s="55">
        <v>1</v>
      </c>
      <c r="F990" s="31">
        <v>1</v>
      </c>
      <c r="G990" s="32"/>
      <c r="H990" s="32"/>
      <c r="I990" s="32"/>
      <c r="J990" s="32"/>
      <c r="K990" s="32"/>
      <c r="L990" s="32"/>
      <c r="M990" s="10"/>
      <c r="N990" s="31">
        <v>1</v>
      </c>
      <c r="O990" s="32"/>
      <c r="P990" s="32"/>
      <c r="Q990" s="32"/>
      <c r="R990" s="32"/>
      <c r="S990" s="32"/>
      <c r="T990" s="32"/>
      <c r="U990" s="1"/>
      <c r="V990" s="28">
        <v>1545</v>
      </c>
      <c r="W990" s="28">
        <v>1365</v>
      </c>
      <c r="X990" s="28">
        <v>165</v>
      </c>
      <c r="Y990" s="28">
        <v>138</v>
      </c>
      <c r="Z990" s="28">
        <v>144</v>
      </c>
      <c r="AA990" s="34"/>
      <c r="AB990" s="34">
        <v>0</v>
      </c>
      <c r="AC990" s="1"/>
      <c r="AD990" s="35">
        <f t="shared" ref="AD990:AJ990" si="2653">(V990/SUM($V990:$AB990))*100</f>
        <v>46.023235031277927</v>
      </c>
      <c r="AE990" s="35">
        <f t="shared" si="2653"/>
        <v>40.661304736371761</v>
      </c>
      <c r="AF990" s="35">
        <f t="shared" si="2653"/>
        <v>4.9151027703306527</v>
      </c>
      <c r="AG990" s="35">
        <f t="shared" si="2653"/>
        <v>4.1108132260947272</v>
      </c>
      <c r="AH990" s="35">
        <f t="shared" si="2653"/>
        <v>4.2895442359249332</v>
      </c>
      <c r="AI990" s="35">
        <f t="shared" si="2653"/>
        <v>0</v>
      </c>
      <c r="AJ990" s="35">
        <f t="shared" si="2653"/>
        <v>0</v>
      </c>
      <c r="AK990" s="1"/>
      <c r="AL990" s="35">
        <f t="shared" ref="AL990:AR990" si="2654">AD990-BE990</f>
        <v>9.5354301532291501</v>
      </c>
      <c r="AM990" s="35">
        <f t="shared" si="2654"/>
        <v>12.628784411168507</v>
      </c>
      <c r="AN990" s="35">
        <f t="shared" si="2654"/>
        <v>1.2403060223631726</v>
      </c>
      <c r="AO990" s="35">
        <f t="shared" si="2654"/>
        <v>-13.840406286100393</v>
      </c>
      <c r="AP990" s="35">
        <f t="shared" si="2654"/>
        <v>-2.3120817803352285</v>
      </c>
      <c r="AQ990" s="35">
        <f t="shared" si="2654"/>
        <v>-7.2520325203252041</v>
      </c>
      <c r="AR990" s="35">
        <f t="shared" si="2654"/>
        <v>0</v>
      </c>
      <c r="AS990" s="1"/>
      <c r="AT990" s="1"/>
      <c r="AU990" s="1"/>
      <c r="AV990" s="1"/>
      <c r="AW990" s="36">
        <v>1122</v>
      </c>
      <c r="AX990" s="36">
        <v>862</v>
      </c>
      <c r="AY990" s="36">
        <v>113</v>
      </c>
      <c r="AZ990" s="36">
        <v>552</v>
      </c>
      <c r="BA990" s="36">
        <v>203</v>
      </c>
      <c r="BB990" s="36">
        <v>223</v>
      </c>
      <c r="BC990" s="1">
        <v>0</v>
      </c>
      <c r="BD990" s="1"/>
      <c r="BE990" s="35">
        <f t="shared" ref="BE990:BK990" si="2655">(AW990/SUM($AW990:$BC990))*100</f>
        <v>36.487804878048777</v>
      </c>
      <c r="BF990" s="35">
        <f t="shared" si="2655"/>
        <v>28.032520325203254</v>
      </c>
      <c r="BG990" s="35">
        <f t="shared" si="2655"/>
        <v>3.6747967479674801</v>
      </c>
      <c r="BH990" s="35">
        <f t="shared" si="2655"/>
        <v>17.95121951219512</v>
      </c>
      <c r="BI990" s="35">
        <f t="shared" si="2655"/>
        <v>6.6016260162601617</v>
      </c>
      <c r="BJ990" s="35">
        <f t="shared" si="2655"/>
        <v>7.2520325203252041</v>
      </c>
      <c r="BK990" s="35">
        <f t="shared" si="2655"/>
        <v>0</v>
      </c>
      <c r="BL990" s="1"/>
    </row>
    <row r="991" spans="1:64" ht="13">
      <c r="A991" s="28" t="s">
        <v>444</v>
      </c>
      <c r="B991" s="62" t="str">
        <f>INDEX([1]Sheet2!$B:$B,MATCH(C991,[1]Sheet2!$A:$A,0))</f>
        <v>E05004111</v>
      </c>
      <c r="C991" s="28" t="s">
        <v>1128</v>
      </c>
      <c r="D991" s="29"/>
      <c r="E991" s="55">
        <v>1</v>
      </c>
      <c r="F991" s="31">
        <v>1</v>
      </c>
      <c r="G991" s="32"/>
      <c r="H991" s="32"/>
      <c r="I991" s="32"/>
      <c r="J991" s="32"/>
      <c r="K991" s="32"/>
      <c r="L991" s="32"/>
      <c r="M991" s="10"/>
      <c r="N991" s="31">
        <v>1</v>
      </c>
      <c r="O991" s="32"/>
      <c r="P991" s="32"/>
      <c r="Q991" s="32"/>
      <c r="R991" s="32"/>
      <c r="S991" s="32"/>
      <c r="T991" s="32"/>
      <c r="U991" s="1"/>
      <c r="V991" s="28">
        <v>1596</v>
      </c>
      <c r="W991" s="28">
        <v>856</v>
      </c>
      <c r="X991" s="28">
        <v>176</v>
      </c>
      <c r="Y991" s="28">
        <v>97</v>
      </c>
      <c r="Z991" s="28">
        <v>186</v>
      </c>
      <c r="AA991" s="34"/>
      <c r="AB991" s="34">
        <v>0</v>
      </c>
      <c r="AC991" s="1"/>
      <c r="AD991" s="35">
        <f t="shared" ref="AD991:AJ991" si="2656">(V991/SUM($V991:$AB991))*100</f>
        <v>54.826520096186883</v>
      </c>
      <c r="AE991" s="35">
        <f t="shared" si="2656"/>
        <v>29.405702507729302</v>
      </c>
      <c r="AF991" s="35">
        <f t="shared" si="2656"/>
        <v>6.046032291308828</v>
      </c>
      <c r="AG991" s="35">
        <f t="shared" si="2656"/>
        <v>3.332188251459979</v>
      </c>
      <c r="AH991" s="35">
        <f t="shared" si="2656"/>
        <v>6.3895568533150122</v>
      </c>
      <c r="AI991" s="35">
        <f t="shared" si="2656"/>
        <v>0</v>
      </c>
      <c r="AJ991" s="35">
        <f t="shared" si="2656"/>
        <v>0</v>
      </c>
      <c r="AK991" s="1"/>
      <c r="AL991" s="35">
        <f t="shared" ref="AL991:AR991" si="2657">AD991-BE991</f>
        <v>3.2992956605959165</v>
      </c>
      <c r="AM991" s="35">
        <f t="shared" si="2657"/>
        <v>7.1834802855070805</v>
      </c>
      <c r="AN991" s="35">
        <f t="shared" si="2657"/>
        <v>-1.567956199173687</v>
      </c>
      <c r="AO991" s="35">
        <f t="shared" si="2657"/>
        <v>-15.304376600244314</v>
      </c>
      <c r="AP991" s="35">
        <f t="shared" si="2657"/>
        <v>6.3895568533150122</v>
      </c>
      <c r="AQ991" s="35">
        <f t="shared" si="2657"/>
        <v>0</v>
      </c>
      <c r="AR991" s="35">
        <f t="shared" si="2657"/>
        <v>0</v>
      </c>
      <c r="AS991" s="1"/>
      <c r="AT991" s="1"/>
      <c r="AU991" s="1"/>
      <c r="AV991" s="1"/>
      <c r="AW991" s="36">
        <v>1164</v>
      </c>
      <c r="AX991" s="36">
        <v>502</v>
      </c>
      <c r="AY991" s="36">
        <v>172</v>
      </c>
      <c r="AZ991" s="36">
        <v>421</v>
      </c>
      <c r="BA991" s="36">
        <v>0</v>
      </c>
      <c r="BB991" s="36">
        <v>0</v>
      </c>
      <c r="BC991" s="1">
        <v>0</v>
      </c>
      <c r="BD991" s="1"/>
      <c r="BE991" s="35">
        <f t="shared" ref="BE991:BK991" si="2658">(AW991/SUM($AW991:$BC991))*100</f>
        <v>51.527224435590966</v>
      </c>
      <c r="BF991" s="35">
        <f t="shared" si="2658"/>
        <v>22.222222222222221</v>
      </c>
      <c r="BG991" s="35">
        <f t="shared" si="2658"/>
        <v>7.613988490482515</v>
      </c>
      <c r="BH991" s="35">
        <f t="shared" si="2658"/>
        <v>18.636564851704293</v>
      </c>
      <c r="BI991" s="35">
        <f t="shared" si="2658"/>
        <v>0</v>
      </c>
      <c r="BJ991" s="35">
        <f t="shared" si="2658"/>
        <v>0</v>
      </c>
      <c r="BK991" s="35">
        <f t="shared" si="2658"/>
        <v>0</v>
      </c>
      <c r="BL991" s="1"/>
    </row>
    <row r="992" spans="1:64" ht="13">
      <c r="A992" s="28" t="s">
        <v>444</v>
      </c>
      <c r="B992" s="62" t="str">
        <f>INDEX([1]Sheet2!$B:$B,MATCH(C992,[1]Sheet2!$A:$A,0))</f>
        <v>E05008969</v>
      </c>
      <c r="C992" s="28" t="s">
        <v>1129</v>
      </c>
      <c r="D992" s="29"/>
      <c r="E992" s="55">
        <v>1</v>
      </c>
      <c r="F992" s="31">
        <v>1</v>
      </c>
      <c r="G992" s="32"/>
      <c r="H992" s="32"/>
      <c r="I992" s="32"/>
      <c r="J992" s="32"/>
      <c r="K992" s="32"/>
      <c r="L992" s="32"/>
      <c r="M992" s="10"/>
      <c r="N992" s="31">
        <v>1</v>
      </c>
      <c r="O992" s="32"/>
      <c r="P992" s="32"/>
      <c r="Q992" s="32"/>
      <c r="R992" s="32"/>
      <c r="S992" s="32"/>
      <c r="T992" s="32"/>
      <c r="U992" s="1"/>
      <c r="V992" s="28">
        <v>2011</v>
      </c>
      <c r="W992" s="28">
        <v>1678</v>
      </c>
      <c r="X992" s="28">
        <v>94</v>
      </c>
      <c r="Y992" s="28">
        <v>125</v>
      </c>
      <c r="Z992" s="28">
        <v>120</v>
      </c>
      <c r="AA992" s="34"/>
      <c r="AB992" s="34">
        <v>0</v>
      </c>
      <c r="AC992" s="1"/>
      <c r="AD992" s="35">
        <f t="shared" ref="AD992:AJ992" si="2659">(V992/SUM($V992:$AB992))*100</f>
        <v>49.925521350546177</v>
      </c>
      <c r="AE992" s="35">
        <f t="shared" si="2659"/>
        <v>41.658391261171793</v>
      </c>
      <c r="AF992" s="35">
        <f t="shared" si="2659"/>
        <v>2.333664349553128</v>
      </c>
      <c r="AG992" s="35">
        <f t="shared" si="2659"/>
        <v>3.1032770605759685</v>
      </c>
      <c r="AH992" s="35">
        <f t="shared" si="2659"/>
        <v>2.9791459781529297</v>
      </c>
      <c r="AI992" s="35">
        <f t="shared" si="2659"/>
        <v>0</v>
      </c>
      <c r="AJ992" s="35">
        <f t="shared" si="2659"/>
        <v>0</v>
      </c>
      <c r="AK992" s="1"/>
      <c r="AL992" s="35">
        <f t="shared" ref="AL992:AR992" si="2660">AD992-BE992</f>
        <v>10.68648562588745</v>
      </c>
      <c r="AM992" s="35">
        <f t="shared" si="2660"/>
        <v>11.481220189432033</v>
      </c>
      <c r="AN992" s="35">
        <f t="shared" si="2660"/>
        <v>-2.3134457288668542</v>
      </c>
      <c r="AO992" s="35">
        <f t="shared" si="2660"/>
        <v>-22.833406064605555</v>
      </c>
      <c r="AP992" s="35">
        <f t="shared" si="2660"/>
        <v>2.9791459781529297</v>
      </c>
      <c r="AQ992" s="35">
        <f t="shared" si="2660"/>
        <v>0</v>
      </c>
      <c r="AR992" s="35">
        <f t="shared" si="2660"/>
        <v>0</v>
      </c>
      <c r="AS992" s="1"/>
      <c r="AT992" s="1"/>
      <c r="AU992" s="1"/>
      <c r="AV992" s="1"/>
      <c r="AW992" s="36">
        <v>1351</v>
      </c>
      <c r="AX992" s="36">
        <v>1039</v>
      </c>
      <c r="AY992" s="36">
        <v>160</v>
      </c>
      <c r="AZ992" s="36">
        <v>893</v>
      </c>
      <c r="BA992" s="36">
        <v>0</v>
      </c>
      <c r="BB992" s="36">
        <v>0</v>
      </c>
      <c r="BC992" s="1">
        <v>0</v>
      </c>
      <c r="BD992" s="1"/>
      <c r="BE992" s="35">
        <f t="shared" ref="BE992:BK992" si="2661">(AW992/SUM($AW992:$BC992))*100</f>
        <v>39.239035724658727</v>
      </c>
      <c r="BF992" s="35">
        <f t="shared" si="2661"/>
        <v>30.17717107173976</v>
      </c>
      <c r="BG992" s="35">
        <f t="shared" si="2661"/>
        <v>4.6471100784199821</v>
      </c>
      <c r="BH992" s="35">
        <f t="shared" si="2661"/>
        <v>25.936683125181524</v>
      </c>
      <c r="BI992" s="35">
        <f t="shared" si="2661"/>
        <v>0</v>
      </c>
      <c r="BJ992" s="35">
        <f t="shared" si="2661"/>
        <v>0</v>
      </c>
      <c r="BK992" s="35">
        <f t="shared" si="2661"/>
        <v>0</v>
      </c>
      <c r="BL992" s="1"/>
    </row>
    <row r="993" spans="1:64" ht="13">
      <c r="A993" s="28" t="s">
        <v>444</v>
      </c>
      <c r="B993" s="62" t="str">
        <f>INDEX([1]Sheet2!$B:$B,MATCH(C993,[1]Sheet2!$A:$A,0))</f>
        <v>E05008971</v>
      </c>
      <c r="C993" s="28" t="s">
        <v>1130</v>
      </c>
      <c r="D993" s="29"/>
      <c r="E993" s="55">
        <v>1</v>
      </c>
      <c r="F993" s="32"/>
      <c r="G993" s="31">
        <v>1</v>
      </c>
      <c r="H993" s="32"/>
      <c r="I993" s="32"/>
      <c r="J993" s="32"/>
      <c r="K993" s="32"/>
      <c r="L993" s="32"/>
      <c r="M993" s="10"/>
      <c r="N993" s="32"/>
      <c r="O993" s="31">
        <v>1</v>
      </c>
      <c r="P993" s="32"/>
      <c r="Q993" s="32"/>
      <c r="R993" s="32"/>
      <c r="S993" s="32"/>
      <c r="T993" s="32"/>
      <c r="U993" s="1"/>
      <c r="V993" s="28">
        <v>936</v>
      </c>
      <c r="W993" s="28">
        <v>1762</v>
      </c>
      <c r="X993" s="28">
        <v>167</v>
      </c>
      <c r="Y993" s="28">
        <v>191</v>
      </c>
      <c r="Z993" s="28">
        <v>120</v>
      </c>
      <c r="AA993" s="34"/>
      <c r="AB993" s="34">
        <v>0</v>
      </c>
      <c r="AC993" s="1"/>
      <c r="AD993" s="35">
        <f t="shared" ref="AD993:AJ993" si="2662">(V993/SUM($V993:$AB993))*100</f>
        <v>29.471032745591941</v>
      </c>
      <c r="AE993" s="35">
        <f t="shared" si="2662"/>
        <v>55.478589420654913</v>
      </c>
      <c r="AF993" s="35">
        <f t="shared" si="2662"/>
        <v>5.2581863979848871</v>
      </c>
      <c r="AG993" s="35">
        <f t="shared" si="2662"/>
        <v>6.013853904282116</v>
      </c>
      <c r="AH993" s="35">
        <f t="shared" si="2662"/>
        <v>3.7783375314861463</v>
      </c>
      <c r="AI993" s="35">
        <f t="shared" si="2662"/>
        <v>0</v>
      </c>
      <c r="AJ993" s="35">
        <f t="shared" si="2662"/>
        <v>0</v>
      </c>
      <c r="AK993" s="1"/>
      <c r="AL993" s="35">
        <f t="shared" ref="AL993:AR993" si="2663">AD993-BE993</f>
        <v>10.014174718778605</v>
      </c>
      <c r="AM993" s="35">
        <f t="shared" si="2663"/>
        <v>16.152360476000396</v>
      </c>
      <c r="AN993" s="35">
        <f t="shared" si="2663"/>
        <v>-0.82637874467582151</v>
      </c>
      <c r="AO993" s="35">
        <f t="shared" si="2663"/>
        <v>-22.758920244910044</v>
      </c>
      <c r="AP993" s="35">
        <f t="shared" si="2663"/>
        <v>-2.099971165660639</v>
      </c>
      <c r="AQ993" s="35">
        <f t="shared" si="2663"/>
        <v>0</v>
      </c>
      <c r="AR993" s="35">
        <f t="shared" si="2663"/>
        <v>-0.48126503953248534</v>
      </c>
      <c r="AS993" s="1"/>
      <c r="AT993" s="1"/>
      <c r="AU993" s="1"/>
      <c r="AV993" s="1"/>
      <c r="AW993" s="36">
        <v>566</v>
      </c>
      <c r="AX993" s="36">
        <v>1144</v>
      </c>
      <c r="AY993" s="36">
        <v>177</v>
      </c>
      <c r="AZ993" s="36">
        <v>837</v>
      </c>
      <c r="BA993" s="36">
        <v>171</v>
      </c>
      <c r="BB993" s="36">
        <v>0</v>
      </c>
      <c r="BC993" s="1">
        <v>14</v>
      </c>
      <c r="BD993" s="1"/>
      <c r="BE993" s="35">
        <f t="shared" ref="BE993:BK993" si="2664">(AW993/SUM($AW993:$BC993))*100</f>
        <v>19.456858026813336</v>
      </c>
      <c r="BF993" s="35">
        <f t="shared" si="2664"/>
        <v>39.326228944654517</v>
      </c>
      <c r="BG993" s="35">
        <f t="shared" si="2664"/>
        <v>6.0845651426607086</v>
      </c>
      <c r="BH993" s="35">
        <f t="shared" si="2664"/>
        <v>28.772774149192159</v>
      </c>
      <c r="BI993" s="35">
        <f t="shared" si="2664"/>
        <v>5.8783086971467853</v>
      </c>
      <c r="BJ993" s="35">
        <f t="shared" si="2664"/>
        <v>0</v>
      </c>
      <c r="BK993" s="35">
        <f t="shared" si="2664"/>
        <v>0.48126503953248534</v>
      </c>
      <c r="BL993" s="1"/>
    </row>
    <row r="994" spans="1:64" ht="13">
      <c r="A994" s="28" t="s">
        <v>444</v>
      </c>
      <c r="B994" s="62" t="str">
        <f>INDEX([1]Sheet2!$B:$B,MATCH(C994,[1]Sheet2!$A:$A,0))</f>
        <v>E05008972</v>
      </c>
      <c r="C994" s="28" t="s">
        <v>1131</v>
      </c>
      <c r="D994" s="29"/>
      <c r="E994" s="55">
        <v>1</v>
      </c>
      <c r="F994" s="32"/>
      <c r="G994" s="32"/>
      <c r="H994" s="31">
        <v>1</v>
      </c>
      <c r="I994" s="32"/>
      <c r="J994" s="32"/>
      <c r="K994" s="32"/>
      <c r="L994" s="32"/>
      <c r="M994" s="10"/>
      <c r="N994" s="31">
        <v>1</v>
      </c>
      <c r="O994" s="32"/>
      <c r="P994" s="32"/>
      <c r="Q994" s="32"/>
      <c r="R994" s="32"/>
      <c r="S994" s="32"/>
      <c r="T994" s="32"/>
      <c r="U994" s="1"/>
      <c r="V994" s="28">
        <v>998</v>
      </c>
      <c r="W994" s="28">
        <v>375</v>
      </c>
      <c r="X994" s="28">
        <v>1005</v>
      </c>
      <c r="Y994" s="28">
        <v>79</v>
      </c>
      <c r="Z994" s="28">
        <v>326</v>
      </c>
      <c r="AA994" s="34"/>
      <c r="AB994" s="34">
        <v>0</v>
      </c>
      <c r="AC994" s="1"/>
      <c r="AD994" s="35">
        <f t="shared" ref="AD994:AJ994" si="2665">(V994/SUM($V994:$AB994))*100</f>
        <v>35.860582105641392</v>
      </c>
      <c r="AE994" s="35">
        <f t="shared" si="2665"/>
        <v>13.474667624865253</v>
      </c>
      <c r="AF994" s="35">
        <f t="shared" si="2665"/>
        <v>36.112109234638879</v>
      </c>
      <c r="AG994" s="35">
        <f t="shared" si="2665"/>
        <v>2.8386633129716135</v>
      </c>
      <c r="AH994" s="35">
        <f t="shared" si="2665"/>
        <v>11.713977721882861</v>
      </c>
      <c r="AI994" s="35">
        <f t="shared" si="2665"/>
        <v>0</v>
      </c>
      <c r="AJ994" s="35">
        <f t="shared" si="2665"/>
        <v>0</v>
      </c>
      <c r="AK994" s="1"/>
      <c r="AL994" s="35">
        <f t="shared" ref="AL994:AR994" si="2666">AD994-BE994</f>
        <v>2.5784323935492637</v>
      </c>
      <c r="AM994" s="35">
        <f t="shared" si="2666"/>
        <v>-0.34491011025950691</v>
      </c>
      <c r="AN994" s="35">
        <f t="shared" si="2666"/>
        <v>17.302128428496843</v>
      </c>
      <c r="AO994" s="35">
        <f t="shared" si="2666"/>
        <v>-15.702603481654107</v>
      </c>
      <c r="AP994" s="35">
        <f t="shared" si="2666"/>
        <v>0.92702954529936754</v>
      </c>
      <c r="AQ994" s="35">
        <f t="shared" si="2666"/>
        <v>-4.7600767754318616</v>
      </c>
      <c r="AR994" s="35">
        <f t="shared" si="2666"/>
        <v>0</v>
      </c>
      <c r="AS994" s="1"/>
      <c r="AT994" s="1"/>
      <c r="AU994" s="1"/>
      <c r="AV994" s="1"/>
      <c r="AW994" s="36">
        <v>867</v>
      </c>
      <c r="AX994" s="36">
        <v>360</v>
      </c>
      <c r="AY994" s="36">
        <v>490</v>
      </c>
      <c r="AZ994" s="36">
        <v>483</v>
      </c>
      <c r="BA994" s="36">
        <v>281</v>
      </c>
      <c r="BB994" s="36">
        <v>124</v>
      </c>
      <c r="BC994" s="1">
        <v>0</v>
      </c>
      <c r="BD994" s="1"/>
      <c r="BE994" s="35">
        <f t="shared" ref="BE994:BK994" si="2667">(AW994/SUM($AW994:$BC994))*100</f>
        <v>33.282149712092128</v>
      </c>
      <c r="BF994" s="35">
        <f t="shared" si="2667"/>
        <v>13.81957773512476</v>
      </c>
      <c r="BG994" s="35">
        <f t="shared" si="2667"/>
        <v>18.809980806142036</v>
      </c>
      <c r="BH994" s="35">
        <f t="shared" si="2667"/>
        <v>18.54126679462572</v>
      </c>
      <c r="BI994" s="35">
        <f t="shared" si="2667"/>
        <v>10.786948176583493</v>
      </c>
      <c r="BJ994" s="35">
        <f t="shared" si="2667"/>
        <v>4.7600767754318616</v>
      </c>
      <c r="BK994" s="35">
        <f t="shared" si="2667"/>
        <v>0</v>
      </c>
      <c r="BL994" s="1"/>
    </row>
    <row r="995" spans="1:64" ht="13">
      <c r="A995" s="28" t="s">
        <v>453</v>
      </c>
      <c r="B995" s="62" t="str">
        <f>INDEX([1]Sheet2!$B:$B,MATCH(C995,[1]Sheet2!$A:$A,0))</f>
        <v>E05000819</v>
      </c>
      <c r="C995" s="28" t="s">
        <v>1132</v>
      </c>
      <c r="D995" s="29"/>
      <c r="E995" s="55">
        <v>2</v>
      </c>
      <c r="F995" s="32"/>
      <c r="G995" s="32"/>
      <c r="H995" s="32"/>
      <c r="I995" s="32"/>
      <c r="J995" s="31">
        <v>2</v>
      </c>
      <c r="K995" s="32"/>
      <c r="L995" s="32"/>
      <c r="M995" s="10"/>
      <c r="N995" s="31">
        <v>2</v>
      </c>
      <c r="O995" s="32"/>
      <c r="P995" s="32"/>
      <c r="Q995" s="32"/>
      <c r="R995" s="32"/>
      <c r="S995" s="32"/>
      <c r="T995" s="32"/>
      <c r="U995" s="1"/>
      <c r="V995" s="28">
        <v>1386</v>
      </c>
      <c r="W995" s="28">
        <v>846</v>
      </c>
      <c r="X995" s="28">
        <v>118</v>
      </c>
      <c r="Y995" s="34"/>
      <c r="Z995" s="28">
        <v>1944</v>
      </c>
      <c r="AA995" s="34"/>
      <c r="AB995" s="34">
        <v>0</v>
      </c>
      <c r="AC995" s="1"/>
      <c r="AD995" s="35">
        <f t="shared" ref="AD995:AJ995" si="2668">(V995/SUM($V995:$AB995))*100</f>
        <v>32.277596646483467</v>
      </c>
      <c r="AE995" s="35">
        <f t="shared" si="2668"/>
        <v>19.701909641360039</v>
      </c>
      <c r="AF995" s="35">
        <f t="shared" si="2668"/>
        <v>2.7480204937121564</v>
      </c>
      <c r="AG995" s="35">
        <f t="shared" si="2668"/>
        <v>0</v>
      </c>
      <c r="AH995" s="35">
        <f t="shared" si="2668"/>
        <v>45.27247321844434</v>
      </c>
      <c r="AI995" s="35">
        <f t="shared" si="2668"/>
        <v>0</v>
      </c>
      <c r="AJ995" s="35">
        <f t="shared" si="2668"/>
        <v>0</v>
      </c>
      <c r="AK995" s="1"/>
      <c r="AL995" s="35">
        <f t="shared" ref="AL995:AR995" si="2669">AD995-BE995</f>
        <v>-16.48326592191048</v>
      </c>
      <c r="AM995" s="35">
        <f t="shared" si="2669"/>
        <v>-6.7866645459589208</v>
      </c>
      <c r="AN995" s="35">
        <f t="shared" si="2669"/>
        <v>-7.6156743888111791</v>
      </c>
      <c r="AO995" s="35">
        <f t="shared" si="2669"/>
        <v>0</v>
      </c>
      <c r="AP995" s="35">
        <f t="shared" si="2669"/>
        <v>30.88560485668058</v>
      </c>
      <c r="AQ995" s="35">
        <f t="shared" si="2669"/>
        <v>0</v>
      </c>
      <c r="AR995" s="35">
        <f t="shared" si="2669"/>
        <v>0</v>
      </c>
      <c r="AS995" s="1"/>
      <c r="AT995" s="1"/>
      <c r="AU995" s="1"/>
      <c r="AV995" s="1"/>
      <c r="AW995" s="36">
        <v>1515</v>
      </c>
      <c r="AX995" s="36">
        <v>823</v>
      </c>
      <c r="AY995" s="36">
        <v>322</v>
      </c>
      <c r="AZ995" s="36">
        <v>0</v>
      </c>
      <c r="BA995" s="36">
        <v>447</v>
      </c>
      <c r="BB995" s="36">
        <v>0</v>
      </c>
      <c r="BC995" s="1">
        <v>0</v>
      </c>
      <c r="BD995" s="1"/>
      <c r="BE995" s="35">
        <f t="shared" ref="BE995:BK995" si="2670">(AW995/SUM($AW995:$BC995))*100</f>
        <v>48.760862568393947</v>
      </c>
      <c r="BF995" s="35">
        <f t="shared" si="2670"/>
        <v>26.48857418731896</v>
      </c>
      <c r="BG995" s="35">
        <f t="shared" si="2670"/>
        <v>10.363694882523335</v>
      </c>
      <c r="BH995" s="35">
        <f t="shared" si="2670"/>
        <v>0</v>
      </c>
      <c r="BI995" s="35">
        <f t="shared" si="2670"/>
        <v>14.38686836176376</v>
      </c>
      <c r="BJ995" s="35">
        <f t="shared" si="2670"/>
        <v>0</v>
      </c>
      <c r="BK995" s="35">
        <f t="shared" si="2670"/>
        <v>0</v>
      </c>
      <c r="BL995" s="1"/>
    </row>
    <row r="996" spans="1:64" ht="13">
      <c r="A996" s="28" t="s">
        <v>453</v>
      </c>
      <c r="B996" s="62" t="str">
        <f>INDEX([1]Sheet2!$B:$B,MATCH(C996,[1]Sheet2!$A:$A,0))</f>
        <v>E05000820</v>
      </c>
      <c r="C996" s="28" t="s">
        <v>1133</v>
      </c>
      <c r="D996" s="29"/>
      <c r="E996" s="55">
        <v>1</v>
      </c>
      <c r="F996" s="31">
        <v>1</v>
      </c>
      <c r="G996" s="32"/>
      <c r="H996" s="32"/>
      <c r="I996" s="32"/>
      <c r="J996" s="32"/>
      <c r="K996" s="32"/>
      <c r="L996" s="32"/>
      <c r="M996" s="10"/>
      <c r="N996" s="31">
        <v>1</v>
      </c>
      <c r="O996" s="32"/>
      <c r="P996" s="32"/>
      <c r="Q996" s="32"/>
      <c r="R996" s="32"/>
      <c r="S996" s="32"/>
      <c r="T996" s="32"/>
      <c r="U996" s="1"/>
      <c r="V996" s="28">
        <v>1677</v>
      </c>
      <c r="W996" s="28">
        <v>1568</v>
      </c>
      <c r="X996" s="28">
        <v>138</v>
      </c>
      <c r="Y996" s="28">
        <v>53</v>
      </c>
      <c r="Z996" s="28">
        <v>148</v>
      </c>
      <c r="AA996" s="34"/>
      <c r="AB996" s="34">
        <v>0</v>
      </c>
      <c r="AC996" s="1"/>
      <c r="AD996" s="35">
        <f t="shared" ref="AD996:AJ996" si="2671">(V996/SUM($V996:$AB996))*100</f>
        <v>46.791294642857146</v>
      </c>
      <c r="AE996" s="35">
        <f t="shared" si="2671"/>
        <v>43.75</v>
      </c>
      <c r="AF996" s="35">
        <f t="shared" si="2671"/>
        <v>3.8504464285714288</v>
      </c>
      <c r="AG996" s="35">
        <f t="shared" si="2671"/>
        <v>1.4787946428571428</v>
      </c>
      <c r="AH996" s="35">
        <f t="shared" si="2671"/>
        <v>4.1294642857142856</v>
      </c>
      <c r="AI996" s="35">
        <f t="shared" si="2671"/>
        <v>0</v>
      </c>
      <c r="AJ996" s="35">
        <f t="shared" si="2671"/>
        <v>0</v>
      </c>
      <c r="AK996" s="1"/>
      <c r="AL996" s="35">
        <f t="shared" ref="AL996:AR996" si="2672">AD996-BE996</f>
        <v>-3.712061061840835</v>
      </c>
      <c r="AM996" s="35">
        <f t="shared" si="2672"/>
        <v>14.320469798657719</v>
      </c>
      <c r="AN996" s="35">
        <f t="shared" si="2672"/>
        <v>-1.7535804170661553</v>
      </c>
      <c r="AO996" s="35">
        <f t="shared" si="2672"/>
        <v>1.4787946428571428</v>
      </c>
      <c r="AP996" s="35">
        <f t="shared" si="2672"/>
        <v>-10.333622962607862</v>
      </c>
      <c r="AQ996" s="35">
        <f t="shared" si="2672"/>
        <v>0</v>
      </c>
      <c r="AR996" s="35">
        <f t="shared" si="2672"/>
        <v>0</v>
      </c>
      <c r="AS996" s="1"/>
      <c r="AT996" s="1"/>
      <c r="AU996" s="1"/>
      <c r="AV996" s="1"/>
      <c r="AW996" s="36">
        <v>1505</v>
      </c>
      <c r="AX996" s="36">
        <v>877</v>
      </c>
      <c r="AY996" s="36">
        <v>167</v>
      </c>
      <c r="AZ996" s="36">
        <v>0</v>
      </c>
      <c r="BA996" s="36">
        <v>431</v>
      </c>
      <c r="BB996" s="36">
        <v>0</v>
      </c>
      <c r="BC996" s="1">
        <v>0</v>
      </c>
      <c r="BD996" s="1"/>
      <c r="BE996" s="35">
        <f t="shared" ref="BE996:BK996" si="2673">(AW996/SUM($AW996:$BC996))*100</f>
        <v>50.503355704697981</v>
      </c>
      <c r="BF996" s="35">
        <f t="shared" si="2673"/>
        <v>29.429530201342281</v>
      </c>
      <c r="BG996" s="35">
        <f t="shared" si="2673"/>
        <v>5.6040268456375841</v>
      </c>
      <c r="BH996" s="35">
        <f t="shared" si="2673"/>
        <v>0</v>
      </c>
      <c r="BI996" s="35">
        <f t="shared" si="2673"/>
        <v>14.463087248322148</v>
      </c>
      <c r="BJ996" s="35">
        <f t="shared" si="2673"/>
        <v>0</v>
      </c>
      <c r="BK996" s="35">
        <f t="shared" si="2673"/>
        <v>0</v>
      </c>
      <c r="BL996" s="1"/>
    </row>
    <row r="997" spans="1:64" ht="13">
      <c r="A997" s="28" t="s">
        <v>453</v>
      </c>
      <c r="B997" s="62" t="str">
        <f>INDEX([1]Sheet2!$B:$B,MATCH(C997,[1]Sheet2!$A:$A,0))</f>
        <v>E05000821</v>
      </c>
      <c r="C997" s="28" t="s">
        <v>1134</v>
      </c>
      <c r="D997" s="29"/>
      <c r="E997" s="55">
        <v>1</v>
      </c>
      <c r="F997" s="31">
        <v>1</v>
      </c>
      <c r="G997" s="32"/>
      <c r="H997" s="32"/>
      <c r="I997" s="32"/>
      <c r="J997" s="32"/>
      <c r="K997" s="32"/>
      <c r="L997" s="32"/>
      <c r="M997" s="10"/>
      <c r="N997" s="31">
        <v>1</v>
      </c>
      <c r="O997" s="32"/>
      <c r="P997" s="32"/>
      <c r="Q997" s="32"/>
      <c r="R997" s="32"/>
      <c r="S997" s="32"/>
      <c r="T997" s="32"/>
      <c r="U997" s="1"/>
      <c r="V997" s="28">
        <v>2130</v>
      </c>
      <c r="W997" s="28">
        <v>422</v>
      </c>
      <c r="X997" s="28">
        <v>356</v>
      </c>
      <c r="Y997" s="28">
        <v>39</v>
      </c>
      <c r="Z997" s="28">
        <v>169</v>
      </c>
      <c r="AA997" s="34"/>
      <c r="AB997" s="34">
        <v>0</v>
      </c>
      <c r="AC997" s="1"/>
      <c r="AD997" s="35">
        <f t="shared" ref="AD997:AJ997" si="2674">(V997/SUM($V997:$AB997))*100</f>
        <v>68.356867779204109</v>
      </c>
      <c r="AE997" s="35">
        <f t="shared" si="2674"/>
        <v>13.543003851091143</v>
      </c>
      <c r="AF997" s="35">
        <f t="shared" si="2674"/>
        <v>11.424903722721439</v>
      </c>
      <c r="AG997" s="35">
        <f t="shared" si="2674"/>
        <v>1.251604621309371</v>
      </c>
      <c r="AH997" s="35">
        <f t="shared" si="2674"/>
        <v>5.4236200256739409</v>
      </c>
      <c r="AI997" s="35">
        <f t="shared" si="2674"/>
        <v>0</v>
      </c>
      <c r="AJ997" s="35">
        <f t="shared" si="2674"/>
        <v>0</v>
      </c>
      <c r="AK997" s="1"/>
      <c r="AL997" s="35">
        <f t="shared" ref="AL997:AR997" si="2675">AD997-BE997</f>
        <v>-1.0989145337210715</v>
      </c>
      <c r="AM997" s="35">
        <f t="shared" si="2675"/>
        <v>-1.0148192781605587</v>
      </c>
      <c r="AN997" s="35">
        <f t="shared" si="2675"/>
        <v>4.7242234506125955</v>
      </c>
      <c r="AO997" s="35">
        <f t="shared" si="2675"/>
        <v>1.251604621309371</v>
      </c>
      <c r="AP997" s="35">
        <f t="shared" si="2675"/>
        <v>-3.8620942600403456</v>
      </c>
      <c r="AQ997" s="35">
        <f t="shared" si="2675"/>
        <v>0</v>
      </c>
      <c r="AR997" s="35">
        <f t="shared" si="2675"/>
        <v>0</v>
      </c>
      <c r="AS997" s="1"/>
      <c r="AT997" s="1"/>
      <c r="AU997" s="1"/>
      <c r="AV997" s="1"/>
      <c r="AW997" s="36">
        <v>2042</v>
      </c>
      <c r="AX997" s="36">
        <v>428</v>
      </c>
      <c r="AY997" s="36">
        <v>197</v>
      </c>
      <c r="AZ997" s="36">
        <v>0</v>
      </c>
      <c r="BA997" s="36">
        <v>273</v>
      </c>
      <c r="BB997" s="36">
        <v>0</v>
      </c>
      <c r="BC997" s="1">
        <v>0</v>
      </c>
      <c r="BD997" s="1"/>
      <c r="BE997" s="35">
        <f t="shared" ref="BE997:BK997" si="2676">(AW997/SUM($AW997:$BC997))*100</f>
        <v>69.45578231292518</v>
      </c>
      <c r="BF997" s="35">
        <f t="shared" si="2676"/>
        <v>14.557823129251702</v>
      </c>
      <c r="BG997" s="35">
        <f t="shared" si="2676"/>
        <v>6.7006802721088432</v>
      </c>
      <c r="BH997" s="35">
        <f t="shared" si="2676"/>
        <v>0</v>
      </c>
      <c r="BI997" s="35">
        <f t="shared" si="2676"/>
        <v>9.2857142857142865</v>
      </c>
      <c r="BJ997" s="35">
        <f t="shared" si="2676"/>
        <v>0</v>
      </c>
      <c r="BK997" s="35">
        <f t="shared" si="2676"/>
        <v>0</v>
      </c>
      <c r="BL997" s="1"/>
    </row>
    <row r="998" spans="1:64" ht="13">
      <c r="A998" s="28" t="s">
        <v>453</v>
      </c>
      <c r="B998" s="62" t="str">
        <f>INDEX([1]Sheet2!$B:$B,MATCH(C998,[1]Sheet2!$A:$A,0))</f>
        <v>E05000822</v>
      </c>
      <c r="C998" s="28" t="s">
        <v>1135</v>
      </c>
      <c r="D998" s="29"/>
      <c r="E998" s="55">
        <v>1</v>
      </c>
      <c r="F998" s="32"/>
      <c r="G998" s="31">
        <v>1</v>
      </c>
      <c r="H998" s="32"/>
      <c r="I998" s="32"/>
      <c r="J998" s="32"/>
      <c r="K998" s="32"/>
      <c r="L998" s="32"/>
      <c r="M998" s="10"/>
      <c r="N998" s="32"/>
      <c r="O998" s="31">
        <v>1</v>
      </c>
      <c r="P998" s="32"/>
      <c r="Q998" s="32"/>
      <c r="R998" s="32"/>
      <c r="S998" s="32"/>
      <c r="T998" s="32"/>
      <c r="U998" s="1"/>
      <c r="V998" s="28">
        <v>1716</v>
      </c>
      <c r="W998" s="28">
        <v>2077</v>
      </c>
      <c r="X998" s="28">
        <v>170</v>
      </c>
      <c r="Y998" s="28">
        <v>56</v>
      </c>
      <c r="Z998" s="28">
        <v>160</v>
      </c>
      <c r="AA998" s="28">
        <v>33</v>
      </c>
      <c r="AB998" s="34">
        <v>0</v>
      </c>
      <c r="AC998" s="1"/>
      <c r="AD998" s="35">
        <f t="shared" ref="AD998:AJ998" si="2677">(V998/SUM($V998:$AB998))*100</f>
        <v>40.74074074074074</v>
      </c>
      <c r="AE998" s="35">
        <f t="shared" si="2677"/>
        <v>49.311490978157643</v>
      </c>
      <c r="AF998" s="35">
        <f t="shared" si="2677"/>
        <v>4.0360873694207031</v>
      </c>
      <c r="AG998" s="35">
        <f t="shared" si="2677"/>
        <v>1.3295346628679963</v>
      </c>
      <c r="AH998" s="35">
        <f t="shared" si="2677"/>
        <v>3.7986704653371319</v>
      </c>
      <c r="AI998" s="35">
        <f t="shared" si="2677"/>
        <v>0.7834757834757835</v>
      </c>
      <c r="AJ998" s="35">
        <f t="shared" si="2677"/>
        <v>0</v>
      </c>
      <c r="AK998" s="1"/>
      <c r="AL998" s="35">
        <f t="shared" ref="AL998:AR998" si="2678">AD998-BE998</f>
        <v>3.319192623585927</v>
      </c>
      <c r="AM998" s="35">
        <f t="shared" si="2678"/>
        <v>5.9014491371534632</v>
      </c>
      <c r="AN998" s="35">
        <f t="shared" si="2678"/>
        <v>0.66265640707760687</v>
      </c>
      <c r="AO998" s="35">
        <f t="shared" si="2678"/>
        <v>-9.4706745421529241</v>
      </c>
      <c r="AP998" s="35">
        <f t="shared" si="2678"/>
        <v>-1.1960994091398556</v>
      </c>
      <c r="AQ998" s="35">
        <f t="shared" si="2678"/>
        <v>0.7834757834757835</v>
      </c>
      <c r="AR998" s="35">
        <f t="shared" si="2678"/>
        <v>0</v>
      </c>
      <c r="AS998" s="1"/>
      <c r="AT998" s="1"/>
      <c r="AU998" s="1"/>
      <c r="AV998" s="1"/>
      <c r="AW998" s="36">
        <v>1431</v>
      </c>
      <c r="AX998" s="36">
        <v>1660</v>
      </c>
      <c r="AY998" s="36">
        <v>129</v>
      </c>
      <c r="AZ998" s="36">
        <v>413</v>
      </c>
      <c r="BA998" s="36">
        <v>191</v>
      </c>
      <c r="BB998" s="36">
        <v>0</v>
      </c>
      <c r="BC998" s="1">
        <v>0</v>
      </c>
      <c r="BD998" s="1"/>
      <c r="BE998" s="35">
        <f t="shared" ref="BE998:BK998" si="2679">(AW998/SUM($AW998:$BC998))*100</f>
        <v>37.421548117154813</v>
      </c>
      <c r="BF998" s="35">
        <f t="shared" si="2679"/>
        <v>43.41004184100418</v>
      </c>
      <c r="BG998" s="35">
        <f t="shared" si="2679"/>
        <v>3.3734309623430963</v>
      </c>
      <c r="BH998" s="35">
        <f t="shared" si="2679"/>
        <v>10.80020920502092</v>
      </c>
      <c r="BI998" s="35">
        <f t="shared" si="2679"/>
        <v>4.9947698744769875</v>
      </c>
      <c r="BJ998" s="35">
        <f t="shared" si="2679"/>
        <v>0</v>
      </c>
      <c r="BK998" s="35">
        <f t="shared" si="2679"/>
        <v>0</v>
      </c>
      <c r="BL998" s="1"/>
    </row>
    <row r="999" spans="1:64" ht="13">
      <c r="A999" s="28" t="s">
        <v>453</v>
      </c>
      <c r="B999" s="62" t="str">
        <f>INDEX([1]Sheet2!$B:$B,MATCH(C999,[1]Sheet2!$A:$A,0))</f>
        <v>E05000306</v>
      </c>
      <c r="C999" s="28" t="s">
        <v>717</v>
      </c>
      <c r="D999" s="29"/>
      <c r="E999" s="55">
        <v>1</v>
      </c>
      <c r="F999" s="32"/>
      <c r="G999" s="31">
        <v>1</v>
      </c>
      <c r="H999" s="32"/>
      <c r="I999" s="32"/>
      <c r="J999" s="32"/>
      <c r="K999" s="32"/>
      <c r="L999" s="32"/>
      <c r="M999" s="10"/>
      <c r="N999" s="31">
        <v>1</v>
      </c>
      <c r="O999" s="32"/>
      <c r="P999" s="32"/>
      <c r="Q999" s="32"/>
      <c r="R999" s="32"/>
      <c r="S999" s="32"/>
      <c r="T999" s="32"/>
      <c r="U999" s="1"/>
      <c r="V999" s="28">
        <v>1755</v>
      </c>
      <c r="W999" s="28">
        <v>1939</v>
      </c>
      <c r="X999" s="28">
        <v>170</v>
      </c>
      <c r="Y999" s="28">
        <v>55</v>
      </c>
      <c r="Z999" s="28">
        <v>155</v>
      </c>
      <c r="AA999" s="34"/>
      <c r="AB999" s="34">
        <v>0</v>
      </c>
      <c r="AC999" s="1"/>
      <c r="AD999" s="35">
        <f t="shared" ref="AD999:AJ999" si="2680">(V999/SUM($V999:$AB999))*100</f>
        <v>43.078055964653906</v>
      </c>
      <c r="AE999" s="35">
        <f t="shared" si="2680"/>
        <v>47.594501718213053</v>
      </c>
      <c r="AF999" s="35">
        <f t="shared" si="2680"/>
        <v>4.1728031418753062</v>
      </c>
      <c r="AG999" s="35">
        <f t="shared" si="2680"/>
        <v>1.3500245459008346</v>
      </c>
      <c r="AH999" s="35">
        <f t="shared" si="2680"/>
        <v>3.8046146293568972</v>
      </c>
      <c r="AI999" s="35">
        <f t="shared" si="2680"/>
        <v>0</v>
      </c>
      <c r="AJ999" s="35">
        <f t="shared" si="2680"/>
        <v>0</v>
      </c>
      <c r="AK999" s="1"/>
      <c r="AL999" s="35">
        <f t="shared" ref="AL999:AR999" si="2681">AD999-BE999</f>
        <v>-8.3279471949037642</v>
      </c>
      <c r="AM999" s="35">
        <f t="shared" si="2681"/>
        <v>14.35595511473754</v>
      </c>
      <c r="AN999" s="35">
        <f t="shared" si="2681"/>
        <v>-2.1463121819793534</v>
      </c>
      <c r="AO999" s="35">
        <f t="shared" si="2681"/>
        <v>1.3500245459008346</v>
      </c>
      <c r="AP999" s="35">
        <f t="shared" si="2681"/>
        <v>-5.2317202837552665</v>
      </c>
      <c r="AQ999" s="35">
        <f t="shared" si="2681"/>
        <v>0</v>
      </c>
      <c r="AR999" s="35">
        <f t="shared" si="2681"/>
        <v>0</v>
      </c>
      <c r="AS999" s="1"/>
      <c r="AT999" s="1"/>
      <c r="AU999" s="1"/>
      <c r="AV999" s="1"/>
      <c r="AW999" s="36">
        <v>1627</v>
      </c>
      <c r="AX999" s="36">
        <v>1052</v>
      </c>
      <c r="AY999" s="36">
        <v>200</v>
      </c>
      <c r="AZ999" s="36">
        <v>0</v>
      </c>
      <c r="BA999" s="36">
        <v>286</v>
      </c>
      <c r="BB999" s="36">
        <v>0</v>
      </c>
      <c r="BC999" s="1">
        <v>0</v>
      </c>
      <c r="BD999" s="1"/>
      <c r="BE999" s="35">
        <f t="shared" ref="BE999:BK999" si="2682">(AW999/SUM($AW999:$BC999))*100</f>
        <v>51.40600315955767</v>
      </c>
      <c r="BF999" s="35">
        <f t="shared" si="2682"/>
        <v>33.238546603475513</v>
      </c>
      <c r="BG999" s="35">
        <f t="shared" si="2682"/>
        <v>6.3191153238546596</v>
      </c>
      <c r="BH999" s="35">
        <f t="shared" si="2682"/>
        <v>0</v>
      </c>
      <c r="BI999" s="35">
        <f t="shared" si="2682"/>
        <v>9.0363349131121637</v>
      </c>
      <c r="BJ999" s="35">
        <f t="shared" si="2682"/>
        <v>0</v>
      </c>
      <c r="BK999" s="35">
        <f t="shared" si="2682"/>
        <v>0</v>
      </c>
      <c r="BL999" s="1"/>
    </row>
    <row r="1000" spans="1:64" ht="13">
      <c r="A1000" s="28" t="s">
        <v>453</v>
      </c>
      <c r="B1000" s="62" t="str">
        <f>INDEX([1]Sheet2!$B:$B,MATCH(C1000,[1]Sheet2!$A:$A,0))</f>
        <v>E05000824</v>
      </c>
      <c r="C1000" s="28" t="s">
        <v>1136</v>
      </c>
      <c r="D1000" s="29"/>
      <c r="E1000" s="55">
        <v>1</v>
      </c>
      <c r="F1000" s="32"/>
      <c r="G1000" s="31">
        <v>1</v>
      </c>
      <c r="H1000" s="32"/>
      <c r="I1000" s="32"/>
      <c r="J1000" s="32"/>
      <c r="K1000" s="32"/>
      <c r="L1000" s="32"/>
      <c r="M1000" s="10"/>
      <c r="N1000" s="32"/>
      <c r="O1000" s="31">
        <v>1</v>
      </c>
      <c r="P1000" s="32"/>
      <c r="Q1000" s="32"/>
      <c r="R1000" s="32"/>
      <c r="S1000" s="32"/>
      <c r="T1000" s="32"/>
      <c r="U1000" s="1"/>
      <c r="V1000" s="28">
        <v>424</v>
      </c>
      <c r="W1000" s="28">
        <v>1427</v>
      </c>
      <c r="X1000" s="28">
        <v>38</v>
      </c>
      <c r="Y1000" s="28">
        <v>90</v>
      </c>
      <c r="Z1000" s="28">
        <v>44</v>
      </c>
      <c r="AA1000" s="34"/>
      <c r="AB1000" s="34">
        <v>0</v>
      </c>
      <c r="AC1000" s="1"/>
      <c r="AD1000" s="35">
        <f t="shared" ref="AD1000:AJ1000" si="2683">(V1000/SUM($V1000:$AB1000))*100</f>
        <v>20.958971824023727</v>
      </c>
      <c r="AE1000" s="35">
        <f t="shared" si="2683"/>
        <v>70.538803756796838</v>
      </c>
      <c r="AF1000" s="35">
        <f t="shared" si="2683"/>
        <v>1.8783984181908058</v>
      </c>
      <c r="AG1000" s="35">
        <f t="shared" si="2683"/>
        <v>4.448838358872961</v>
      </c>
      <c r="AH1000" s="35">
        <f t="shared" si="2683"/>
        <v>2.1749876421156698</v>
      </c>
      <c r="AI1000" s="35">
        <f t="shared" si="2683"/>
        <v>0</v>
      </c>
      <c r="AJ1000" s="35">
        <f t="shared" si="2683"/>
        <v>0</v>
      </c>
      <c r="AK1000" s="1"/>
      <c r="AL1000" s="35">
        <f t="shared" ref="AL1000:AR1000" si="2684">AD1000-BE1000</f>
        <v>-10.37905634499036</v>
      </c>
      <c r="AM1000" s="35">
        <f t="shared" si="2684"/>
        <v>17.52069510488537</v>
      </c>
      <c r="AN1000" s="35">
        <f t="shared" si="2684"/>
        <v>-1.039106611990281</v>
      </c>
      <c r="AO1000" s="35">
        <f t="shared" si="2684"/>
        <v>4.448838358872961</v>
      </c>
      <c r="AP1000" s="35">
        <f t="shared" si="2684"/>
        <v>-10.55137050677769</v>
      </c>
      <c r="AQ1000" s="35">
        <f t="shared" si="2684"/>
        <v>0</v>
      </c>
      <c r="AR1000" s="35">
        <f t="shared" si="2684"/>
        <v>0</v>
      </c>
      <c r="AS1000" s="1"/>
      <c r="AT1000" s="1"/>
      <c r="AU1000" s="1"/>
      <c r="AV1000" s="1"/>
      <c r="AW1000" s="36">
        <v>623</v>
      </c>
      <c r="AX1000" s="36">
        <v>1054</v>
      </c>
      <c r="AY1000" s="36">
        <v>58</v>
      </c>
      <c r="AZ1000" s="36">
        <v>0</v>
      </c>
      <c r="BA1000" s="36">
        <v>253</v>
      </c>
      <c r="BB1000" s="36">
        <v>0</v>
      </c>
      <c r="BC1000" s="1">
        <v>0</v>
      </c>
      <c r="BD1000" s="1"/>
      <c r="BE1000" s="35">
        <f t="shared" ref="BE1000:BK1000" si="2685">(AW1000/SUM($AW1000:$BC1000))*100</f>
        <v>31.338028169014088</v>
      </c>
      <c r="BF1000" s="35">
        <f t="shared" si="2685"/>
        <v>53.018108651911469</v>
      </c>
      <c r="BG1000" s="35">
        <f t="shared" si="2685"/>
        <v>2.9175050301810868</v>
      </c>
      <c r="BH1000" s="35">
        <f t="shared" si="2685"/>
        <v>0</v>
      </c>
      <c r="BI1000" s="35">
        <f t="shared" si="2685"/>
        <v>12.726358148893361</v>
      </c>
      <c r="BJ1000" s="35">
        <f t="shared" si="2685"/>
        <v>0</v>
      </c>
      <c r="BK1000" s="35">
        <f t="shared" si="2685"/>
        <v>0</v>
      </c>
      <c r="BL1000" s="1"/>
    </row>
    <row r="1001" spans="1:64" ht="13">
      <c r="A1001" s="28" t="s">
        <v>453</v>
      </c>
      <c r="B1001" s="62" t="str">
        <f>INDEX([1]Sheet2!$B:$B,MATCH(C1001,[1]Sheet2!$A:$A,0))</f>
        <v>E05000825</v>
      </c>
      <c r="C1001" s="28" t="s">
        <v>1137</v>
      </c>
      <c r="D1001" s="29"/>
      <c r="E1001" s="55">
        <v>1</v>
      </c>
      <c r="F1001" s="32"/>
      <c r="G1001" s="31">
        <v>1</v>
      </c>
      <c r="H1001" s="32"/>
      <c r="I1001" s="32"/>
      <c r="J1001" s="32"/>
      <c r="K1001" s="32"/>
      <c r="L1001" s="32"/>
      <c r="M1001" s="10"/>
      <c r="N1001" s="32"/>
      <c r="O1001" s="31">
        <v>1</v>
      </c>
      <c r="P1001" s="32"/>
      <c r="Q1001" s="32"/>
      <c r="R1001" s="32"/>
      <c r="S1001" s="32"/>
      <c r="T1001" s="32"/>
      <c r="U1001" s="1"/>
      <c r="V1001" s="28">
        <v>165</v>
      </c>
      <c r="W1001" s="28">
        <v>2702</v>
      </c>
      <c r="X1001" s="28">
        <v>82</v>
      </c>
      <c r="Y1001" s="34"/>
      <c r="Z1001" s="28">
        <v>255</v>
      </c>
      <c r="AA1001" s="34"/>
      <c r="AB1001" s="34">
        <v>0</v>
      </c>
      <c r="AC1001" s="1"/>
      <c r="AD1001" s="35">
        <f t="shared" ref="AD1001:AJ1001" si="2686">(V1001/SUM($V1001:$AB1001))*100</f>
        <v>5.1498127340823974</v>
      </c>
      <c r="AE1001" s="35">
        <f t="shared" si="2686"/>
        <v>84.332084893882637</v>
      </c>
      <c r="AF1001" s="35">
        <f t="shared" si="2686"/>
        <v>2.5593008739076155</v>
      </c>
      <c r="AG1001" s="35">
        <f t="shared" si="2686"/>
        <v>0</v>
      </c>
      <c r="AH1001" s="35">
        <f t="shared" si="2686"/>
        <v>7.9588014981273405</v>
      </c>
      <c r="AI1001" s="35">
        <f t="shared" si="2686"/>
        <v>0</v>
      </c>
      <c r="AJ1001" s="35">
        <f t="shared" si="2686"/>
        <v>0</v>
      </c>
      <c r="AK1001" s="1"/>
      <c r="AL1001" s="35">
        <f t="shared" ref="AL1001:AR1001" si="2687">AD1001-BE1001</f>
        <v>-3.2346453436272142</v>
      </c>
      <c r="AM1001" s="35">
        <f t="shared" si="2687"/>
        <v>9.1446274978362823</v>
      </c>
      <c r="AN1001" s="35">
        <f t="shared" si="2687"/>
        <v>-0.20143532241140294</v>
      </c>
      <c r="AO1001" s="35">
        <f t="shared" si="2687"/>
        <v>0</v>
      </c>
      <c r="AP1001" s="35">
        <f t="shared" si="2687"/>
        <v>-5.7085468317976753</v>
      </c>
      <c r="AQ1001" s="35">
        <f t="shared" si="2687"/>
        <v>0</v>
      </c>
      <c r="AR1001" s="35">
        <f t="shared" si="2687"/>
        <v>0</v>
      </c>
      <c r="AS1001" s="1"/>
      <c r="AT1001" s="1"/>
      <c r="AU1001" s="1"/>
      <c r="AV1001" s="1"/>
      <c r="AW1001" s="36">
        <v>246</v>
      </c>
      <c r="AX1001" s="36">
        <v>2206</v>
      </c>
      <c r="AY1001" s="36">
        <v>81</v>
      </c>
      <c r="AZ1001" s="36">
        <v>0</v>
      </c>
      <c r="BA1001" s="36">
        <v>401</v>
      </c>
      <c r="BB1001" s="36">
        <v>0</v>
      </c>
      <c r="BC1001" s="1">
        <v>0</v>
      </c>
      <c r="BD1001" s="1"/>
      <c r="BE1001" s="35">
        <f t="shared" ref="BE1001:BK1001" si="2688">(AW1001/SUM($AW1001:$BC1001))*100</f>
        <v>8.3844580777096116</v>
      </c>
      <c r="BF1001" s="35">
        <f t="shared" si="2688"/>
        <v>75.187457396046355</v>
      </c>
      <c r="BG1001" s="35">
        <f t="shared" si="2688"/>
        <v>2.7607361963190185</v>
      </c>
      <c r="BH1001" s="35">
        <f t="shared" si="2688"/>
        <v>0</v>
      </c>
      <c r="BI1001" s="35">
        <f t="shared" si="2688"/>
        <v>13.667348329925016</v>
      </c>
      <c r="BJ1001" s="35">
        <f t="shared" si="2688"/>
        <v>0</v>
      </c>
      <c r="BK1001" s="35">
        <f t="shared" si="2688"/>
        <v>0</v>
      </c>
      <c r="BL1001" s="1"/>
    </row>
    <row r="1002" spans="1:64" ht="13">
      <c r="A1002" s="28" t="s">
        <v>453</v>
      </c>
      <c r="B1002" s="62" t="str">
        <f>INDEX([1]Sheet2!$B:$B,MATCH(C1002,[1]Sheet2!$A:$A,0))</f>
        <v>E05000826</v>
      </c>
      <c r="C1002" s="28" t="s">
        <v>1138</v>
      </c>
      <c r="D1002" s="29"/>
      <c r="E1002" s="55">
        <v>1</v>
      </c>
      <c r="F1002" s="32"/>
      <c r="G1002" s="31">
        <v>1</v>
      </c>
      <c r="H1002" s="32"/>
      <c r="I1002" s="32"/>
      <c r="J1002" s="32"/>
      <c r="K1002" s="32"/>
      <c r="L1002" s="32"/>
      <c r="M1002" s="10"/>
      <c r="N1002" s="31">
        <v>1</v>
      </c>
      <c r="O1002" s="32"/>
      <c r="P1002" s="32"/>
      <c r="Q1002" s="32"/>
      <c r="R1002" s="32"/>
      <c r="S1002" s="32"/>
      <c r="T1002" s="32"/>
      <c r="U1002" s="1"/>
      <c r="V1002" s="28">
        <v>1388</v>
      </c>
      <c r="W1002" s="28">
        <v>2205</v>
      </c>
      <c r="X1002" s="28">
        <v>73</v>
      </c>
      <c r="Y1002" s="28">
        <v>49</v>
      </c>
      <c r="Z1002" s="28">
        <v>100</v>
      </c>
      <c r="AA1002" s="34"/>
      <c r="AB1002" s="34">
        <v>0</v>
      </c>
      <c r="AC1002" s="1"/>
      <c r="AD1002" s="35">
        <f t="shared" ref="AD1002:AJ1002" si="2689">(V1002/SUM($V1002:$AB1002))*100</f>
        <v>36.382699868938403</v>
      </c>
      <c r="AE1002" s="35">
        <f t="shared" si="2689"/>
        <v>57.798165137614674</v>
      </c>
      <c r="AF1002" s="35">
        <f t="shared" si="2689"/>
        <v>1.9134993446920052</v>
      </c>
      <c r="AG1002" s="35">
        <f t="shared" si="2689"/>
        <v>1.2844036697247707</v>
      </c>
      <c r="AH1002" s="35">
        <f t="shared" si="2689"/>
        <v>2.6212319790301439</v>
      </c>
      <c r="AI1002" s="35">
        <f t="shared" si="2689"/>
        <v>0</v>
      </c>
      <c r="AJ1002" s="35">
        <f t="shared" si="2689"/>
        <v>0</v>
      </c>
      <c r="AK1002" s="1"/>
      <c r="AL1002" s="35">
        <f t="shared" ref="AL1002:AR1002" si="2690">AD1002-BE1002</f>
        <v>-5.8216012063304134</v>
      </c>
      <c r="AM1002" s="35">
        <f t="shared" si="2690"/>
        <v>25.103272664496394</v>
      </c>
      <c r="AN1002" s="35">
        <f t="shared" si="2690"/>
        <v>-0.20343613917896231</v>
      </c>
      <c r="AO1002" s="35">
        <f t="shared" si="2690"/>
        <v>-15.819090953931141</v>
      </c>
      <c r="AP1002" s="35">
        <f t="shared" si="2690"/>
        <v>-1.881456193012867</v>
      </c>
      <c r="AQ1002" s="35">
        <f t="shared" si="2690"/>
        <v>0</v>
      </c>
      <c r="AR1002" s="35">
        <f t="shared" si="2690"/>
        <v>-1.3776881720430108</v>
      </c>
      <c r="AS1002" s="1"/>
      <c r="AT1002" s="1"/>
      <c r="AU1002" s="1"/>
      <c r="AV1002" s="1"/>
      <c r="AW1002" s="36">
        <v>1256</v>
      </c>
      <c r="AX1002" s="36">
        <v>973</v>
      </c>
      <c r="AY1002" s="36">
        <v>63</v>
      </c>
      <c r="AZ1002" s="36">
        <v>509</v>
      </c>
      <c r="BA1002" s="36">
        <v>134</v>
      </c>
      <c r="BB1002" s="36">
        <v>0</v>
      </c>
      <c r="BC1002" s="1">
        <v>41</v>
      </c>
      <c r="BD1002" s="1"/>
      <c r="BE1002" s="35">
        <f t="shared" ref="BE1002:BK1002" si="2691">(AW1002/SUM($AW1002:$BC1002))*100</f>
        <v>42.204301075268816</v>
      </c>
      <c r="BF1002" s="35">
        <f t="shared" si="2691"/>
        <v>32.69489247311828</v>
      </c>
      <c r="BG1002" s="35">
        <f t="shared" si="2691"/>
        <v>2.1169354838709675</v>
      </c>
      <c r="BH1002" s="35">
        <f t="shared" si="2691"/>
        <v>17.103494623655912</v>
      </c>
      <c r="BI1002" s="35">
        <f t="shared" si="2691"/>
        <v>4.502688172043011</v>
      </c>
      <c r="BJ1002" s="35">
        <f t="shared" si="2691"/>
        <v>0</v>
      </c>
      <c r="BK1002" s="35">
        <f t="shared" si="2691"/>
        <v>1.3776881720430108</v>
      </c>
      <c r="BL1002" s="1"/>
    </row>
    <row r="1003" spans="1:64" ht="13">
      <c r="A1003" s="28" t="s">
        <v>453</v>
      </c>
      <c r="B1003" s="62" t="str">
        <f>INDEX([1]Sheet2!$B:$B,MATCH(C1003,[1]Sheet2!$A:$A,0))</f>
        <v>E05000827</v>
      </c>
      <c r="C1003" s="28" t="s">
        <v>1139</v>
      </c>
      <c r="D1003" s="29"/>
      <c r="E1003" s="55">
        <v>1</v>
      </c>
      <c r="F1003" s="32"/>
      <c r="G1003" s="31">
        <v>1</v>
      </c>
      <c r="H1003" s="32"/>
      <c r="I1003" s="32"/>
      <c r="J1003" s="32"/>
      <c r="K1003" s="32"/>
      <c r="L1003" s="32"/>
      <c r="M1003" s="10"/>
      <c r="N1003" s="31">
        <v>1</v>
      </c>
      <c r="O1003" s="32"/>
      <c r="P1003" s="32"/>
      <c r="Q1003" s="32"/>
      <c r="R1003" s="32"/>
      <c r="S1003" s="32"/>
      <c r="T1003" s="32"/>
      <c r="U1003" s="1"/>
      <c r="V1003" s="28">
        <v>1403</v>
      </c>
      <c r="W1003" s="28">
        <v>2230</v>
      </c>
      <c r="X1003" s="28">
        <v>81</v>
      </c>
      <c r="Y1003" s="28">
        <v>96</v>
      </c>
      <c r="Z1003" s="28">
        <v>71</v>
      </c>
      <c r="AA1003" s="34"/>
      <c r="AB1003" s="34">
        <v>0</v>
      </c>
      <c r="AC1003" s="1"/>
      <c r="AD1003" s="35">
        <f t="shared" ref="AD1003:AJ1003" si="2692">(V1003/SUM($V1003:$AB1003))*100</f>
        <v>36.150476681267712</v>
      </c>
      <c r="AE1003" s="35">
        <f t="shared" si="2692"/>
        <v>57.459417675856741</v>
      </c>
      <c r="AF1003" s="35">
        <f t="shared" si="2692"/>
        <v>2.0870909559391908</v>
      </c>
      <c r="AG1003" s="35">
        <f t="shared" si="2692"/>
        <v>2.473589281113115</v>
      </c>
      <c r="AH1003" s="35">
        <f t="shared" si="2692"/>
        <v>1.8294254058232415</v>
      </c>
      <c r="AI1003" s="35">
        <f t="shared" si="2692"/>
        <v>0</v>
      </c>
      <c r="AJ1003" s="35">
        <f t="shared" si="2692"/>
        <v>0</v>
      </c>
      <c r="AK1003" s="1"/>
      <c r="AL1003" s="35">
        <f t="shared" ref="AL1003:AR1003" si="2693">AD1003-BE1003</f>
        <v>-3.61355393097719</v>
      </c>
      <c r="AM1003" s="35">
        <f t="shared" si="2693"/>
        <v>20.342070737081229</v>
      </c>
      <c r="AN1003" s="35">
        <f t="shared" si="2693"/>
        <v>0.36515218042898701</v>
      </c>
      <c r="AO1003" s="35">
        <f t="shared" si="2693"/>
        <v>-15.28789031072362</v>
      </c>
      <c r="AP1003" s="35">
        <f t="shared" si="2693"/>
        <v>-1.8057786758094114</v>
      </c>
      <c r="AQ1003" s="35">
        <f t="shared" si="2693"/>
        <v>0</v>
      </c>
      <c r="AR1003" s="35">
        <f t="shared" si="2693"/>
        <v>0</v>
      </c>
      <c r="AS1003" s="1"/>
      <c r="AT1003" s="1"/>
      <c r="AU1003" s="1"/>
      <c r="AV1003" s="1"/>
      <c r="AW1003" s="36">
        <v>1247</v>
      </c>
      <c r="AX1003" s="36">
        <v>1164</v>
      </c>
      <c r="AY1003" s="36">
        <v>54</v>
      </c>
      <c r="AZ1003" s="36">
        <v>557</v>
      </c>
      <c r="BA1003" s="36">
        <v>114</v>
      </c>
      <c r="BB1003" s="36">
        <v>0</v>
      </c>
      <c r="BC1003" s="1">
        <v>0</v>
      </c>
      <c r="BD1003" s="1"/>
      <c r="BE1003" s="35">
        <f t="shared" ref="BE1003:BK1003" si="2694">(AW1003/SUM($AW1003:$BC1003))*100</f>
        <v>39.764030612244902</v>
      </c>
      <c r="BF1003" s="35">
        <f t="shared" si="2694"/>
        <v>37.117346938775512</v>
      </c>
      <c r="BG1003" s="35">
        <f t="shared" si="2694"/>
        <v>1.7219387755102038</v>
      </c>
      <c r="BH1003" s="35">
        <f t="shared" si="2694"/>
        <v>17.761479591836736</v>
      </c>
      <c r="BI1003" s="35">
        <f t="shared" si="2694"/>
        <v>3.635204081632653</v>
      </c>
      <c r="BJ1003" s="35">
        <f t="shared" si="2694"/>
        <v>0</v>
      </c>
      <c r="BK1003" s="35">
        <f t="shared" si="2694"/>
        <v>0</v>
      </c>
      <c r="BL1003" s="1"/>
    </row>
    <row r="1004" spans="1:64" ht="13">
      <c r="A1004" s="28" t="s">
        <v>453</v>
      </c>
      <c r="B1004" s="62" t="str">
        <f>INDEX([1]Sheet2!$B:$B,MATCH(C1004,[1]Sheet2!$A:$A,0))</f>
        <v>E05000828</v>
      </c>
      <c r="C1004" s="28" t="s">
        <v>1140</v>
      </c>
      <c r="D1004" s="29"/>
      <c r="E1004" s="55">
        <v>1</v>
      </c>
      <c r="F1004" s="32"/>
      <c r="G1004" s="31">
        <v>1</v>
      </c>
      <c r="H1004" s="32"/>
      <c r="I1004" s="32"/>
      <c r="J1004" s="32"/>
      <c r="K1004" s="32"/>
      <c r="L1004" s="32"/>
      <c r="M1004" s="10"/>
      <c r="N1004" s="31">
        <v>1</v>
      </c>
      <c r="O1004" s="32"/>
      <c r="P1004" s="32"/>
      <c r="Q1004" s="32"/>
      <c r="R1004" s="32"/>
      <c r="S1004" s="32"/>
      <c r="T1004" s="32"/>
      <c r="U1004" s="1"/>
      <c r="V1004" s="28">
        <v>1528</v>
      </c>
      <c r="W1004" s="28">
        <v>2732</v>
      </c>
      <c r="X1004" s="28">
        <v>84</v>
      </c>
      <c r="Y1004" s="28">
        <v>91</v>
      </c>
      <c r="Z1004" s="28">
        <v>125</v>
      </c>
      <c r="AA1004" s="34"/>
      <c r="AB1004" s="34">
        <v>0</v>
      </c>
      <c r="AC1004" s="1"/>
      <c r="AD1004" s="35">
        <f t="shared" ref="AD1004:AJ1004" si="2695">(V1004/SUM($V1004:$AB1004))*100</f>
        <v>33.508771929824562</v>
      </c>
      <c r="AE1004" s="35">
        <f t="shared" si="2695"/>
        <v>59.912280701754383</v>
      </c>
      <c r="AF1004" s="35">
        <f t="shared" si="2695"/>
        <v>1.8421052631578945</v>
      </c>
      <c r="AG1004" s="35">
        <f t="shared" si="2695"/>
        <v>1.9956140350877192</v>
      </c>
      <c r="AH1004" s="35">
        <f t="shared" si="2695"/>
        <v>2.7412280701754383</v>
      </c>
      <c r="AI1004" s="35">
        <f t="shared" si="2695"/>
        <v>0</v>
      </c>
      <c r="AJ1004" s="35">
        <f t="shared" si="2695"/>
        <v>0</v>
      </c>
      <c r="AK1004" s="1"/>
      <c r="AL1004" s="35">
        <f t="shared" ref="AL1004:AR1004" si="2696">AD1004-BE1004</f>
        <v>-5.069222122622044</v>
      </c>
      <c r="AM1004" s="35">
        <f t="shared" si="2696"/>
        <v>22.388625659851172</v>
      </c>
      <c r="AN1004" s="35">
        <f t="shared" si="2696"/>
        <v>-0.48284742675829917</v>
      </c>
      <c r="AO1004" s="35">
        <f t="shared" si="2696"/>
        <v>-14.495329463155048</v>
      </c>
      <c r="AP1004" s="35">
        <f t="shared" si="2696"/>
        <v>-2.341226647315775</v>
      </c>
      <c r="AQ1004" s="35">
        <f t="shared" si="2696"/>
        <v>0</v>
      </c>
      <c r="AR1004" s="35">
        <f t="shared" si="2696"/>
        <v>0</v>
      </c>
      <c r="AS1004" s="1"/>
      <c r="AT1004" s="1"/>
      <c r="AU1004" s="1"/>
      <c r="AV1004" s="1"/>
      <c r="AW1004" s="36">
        <v>1427</v>
      </c>
      <c r="AX1004" s="36">
        <v>1388</v>
      </c>
      <c r="AY1004" s="36">
        <v>86</v>
      </c>
      <c r="AZ1004" s="36">
        <v>610</v>
      </c>
      <c r="BA1004" s="36">
        <v>188</v>
      </c>
      <c r="BB1004" s="36">
        <v>0</v>
      </c>
      <c r="BC1004" s="1">
        <v>0</v>
      </c>
      <c r="BD1004" s="1"/>
      <c r="BE1004" s="35">
        <f t="shared" ref="BE1004:BK1004" si="2697">(AW1004/SUM($AW1004:$BC1004))*100</f>
        <v>38.577994052446606</v>
      </c>
      <c r="BF1004" s="35">
        <f t="shared" si="2697"/>
        <v>37.523655041903211</v>
      </c>
      <c r="BG1004" s="35">
        <f t="shared" si="2697"/>
        <v>2.3249526899161936</v>
      </c>
      <c r="BH1004" s="35">
        <f t="shared" si="2697"/>
        <v>16.490943498242768</v>
      </c>
      <c r="BI1004" s="35">
        <f t="shared" si="2697"/>
        <v>5.0824547174912134</v>
      </c>
      <c r="BJ1004" s="35">
        <f t="shared" si="2697"/>
        <v>0</v>
      </c>
      <c r="BK1004" s="35">
        <f t="shared" si="2697"/>
        <v>0</v>
      </c>
      <c r="BL1004" s="1"/>
    </row>
    <row r="1005" spans="1:64" ht="13">
      <c r="A1005" s="28" t="s">
        <v>453</v>
      </c>
      <c r="B1005" s="62" t="str">
        <f>INDEX([1]Sheet2!$B:$B,MATCH(C1005,[1]Sheet2!$A:$A,0))</f>
        <v>E05000829</v>
      </c>
      <c r="C1005" s="28" t="s">
        <v>1141</v>
      </c>
      <c r="D1005" s="29"/>
      <c r="E1005" s="55">
        <v>1</v>
      </c>
      <c r="F1005" s="32"/>
      <c r="G1005" s="31">
        <v>1</v>
      </c>
      <c r="H1005" s="32"/>
      <c r="I1005" s="32"/>
      <c r="J1005" s="32"/>
      <c r="K1005" s="32"/>
      <c r="L1005" s="32"/>
      <c r="M1005" s="10"/>
      <c r="N1005" s="32"/>
      <c r="O1005" s="31">
        <v>1</v>
      </c>
      <c r="P1005" s="32"/>
      <c r="Q1005" s="32"/>
      <c r="R1005" s="32"/>
      <c r="S1005" s="32"/>
      <c r="T1005" s="32"/>
      <c r="U1005" s="1"/>
      <c r="V1005" s="28">
        <v>485</v>
      </c>
      <c r="W1005" s="28">
        <v>2039</v>
      </c>
      <c r="X1005" s="28">
        <v>88</v>
      </c>
      <c r="Y1005" s="28">
        <v>66</v>
      </c>
      <c r="Z1005" s="34"/>
      <c r="AA1005" s="28">
        <v>115</v>
      </c>
      <c r="AB1005" s="34">
        <v>0</v>
      </c>
      <c r="AC1005" s="1"/>
      <c r="AD1005" s="35">
        <f t="shared" ref="AD1005:AJ1005" si="2698">(V1005/SUM($V1005:$AB1005))*100</f>
        <v>17.364840673111352</v>
      </c>
      <c r="AE1005" s="35">
        <f t="shared" si="2698"/>
        <v>73.003938417472241</v>
      </c>
      <c r="AF1005" s="35">
        <f t="shared" si="2698"/>
        <v>3.1507339778016474</v>
      </c>
      <c r="AG1005" s="35">
        <f t="shared" si="2698"/>
        <v>2.3630504833512354</v>
      </c>
      <c r="AH1005" s="35">
        <f t="shared" si="2698"/>
        <v>0</v>
      </c>
      <c r="AI1005" s="35">
        <f t="shared" si="2698"/>
        <v>4.1174364482635157</v>
      </c>
      <c r="AJ1005" s="35">
        <f t="shared" si="2698"/>
        <v>0</v>
      </c>
      <c r="AK1005" s="1"/>
      <c r="AL1005" s="35">
        <f t="shared" ref="AL1005:AR1005" si="2699">AD1005-BE1005</f>
        <v>-1.5736854819096493</v>
      </c>
      <c r="AM1005" s="35">
        <f t="shared" si="2699"/>
        <v>9.3918727435508913</v>
      </c>
      <c r="AN1005" s="35">
        <f t="shared" si="2699"/>
        <v>-1.0875248996324878</v>
      </c>
      <c r="AO1005" s="35">
        <f t="shared" si="2699"/>
        <v>2.3630504833512354</v>
      </c>
      <c r="AP1005" s="35">
        <f t="shared" si="2699"/>
        <v>-13.211149293623519</v>
      </c>
      <c r="AQ1005" s="35">
        <f t="shared" si="2699"/>
        <v>4.1174364482635157</v>
      </c>
      <c r="AR1005" s="35">
        <f t="shared" si="2699"/>
        <v>0</v>
      </c>
      <c r="AS1005" s="1"/>
      <c r="AT1005" s="1"/>
      <c r="AU1005" s="1"/>
      <c r="AV1005" s="1"/>
      <c r="AW1005" s="36">
        <v>496</v>
      </c>
      <c r="AX1005" s="36">
        <v>1666</v>
      </c>
      <c r="AY1005" s="36">
        <v>111</v>
      </c>
      <c r="AZ1005" s="36">
        <v>0</v>
      </c>
      <c r="BA1005" s="36">
        <v>346</v>
      </c>
      <c r="BB1005" s="36">
        <v>0</v>
      </c>
      <c r="BC1005" s="1">
        <v>0</v>
      </c>
      <c r="BD1005" s="1"/>
      <c r="BE1005" s="35">
        <f t="shared" ref="BE1005:BK1005" si="2700">(AW1005/SUM($AW1005:$BC1005))*100</f>
        <v>18.938526155021002</v>
      </c>
      <c r="BF1005" s="35">
        <f t="shared" si="2700"/>
        <v>63.61206567392135</v>
      </c>
      <c r="BG1005" s="35">
        <f t="shared" si="2700"/>
        <v>4.2382588774341352</v>
      </c>
      <c r="BH1005" s="35">
        <f t="shared" si="2700"/>
        <v>0</v>
      </c>
      <c r="BI1005" s="35">
        <f t="shared" si="2700"/>
        <v>13.211149293623519</v>
      </c>
      <c r="BJ1005" s="35">
        <f t="shared" si="2700"/>
        <v>0</v>
      </c>
      <c r="BK1005" s="35">
        <f t="shared" si="2700"/>
        <v>0</v>
      </c>
      <c r="BL1005" s="1"/>
    </row>
    <row r="1006" spans="1:64" ht="13">
      <c r="A1006" s="28" t="s">
        <v>453</v>
      </c>
      <c r="B1006" s="62" t="str">
        <f>INDEX([1]Sheet2!$B:$B,MATCH(C1006,[1]Sheet2!$A:$A,0))</f>
        <v>E05000830</v>
      </c>
      <c r="C1006" s="28" t="s">
        <v>1142</v>
      </c>
      <c r="D1006" s="29"/>
      <c r="E1006" s="55">
        <v>1</v>
      </c>
      <c r="F1006" s="31">
        <v>1</v>
      </c>
      <c r="G1006" s="32"/>
      <c r="H1006" s="32"/>
      <c r="I1006" s="32"/>
      <c r="J1006" s="32"/>
      <c r="K1006" s="32"/>
      <c r="L1006" s="32"/>
      <c r="M1006" s="10"/>
      <c r="N1006" s="31">
        <v>1</v>
      </c>
      <c r="O1006" s="32"/>
      <c r="P1006" s="32"/>
      <c r="Q1006" s="32"/>
      <c r="R1006" s="32"/>
      <c r="S1006" s="32"/>
      <c r="T1006" s="32"/>
      <c r="U1006" s="1"/>
      <c r="V1006" s="28">
        <v>1932</v>
      </c>
      <c r="W1006" s="28">
        <v>477</v>
      </c>
      <c r="X1006" s="28">
        <v>258</v>
      </c>
      <c r="Y1006" s="34"/>
      <c r="Z1006" s="28">
        <v>95</v>
      </c>
      <c r="AA1006" s="28">
        <v>132</v>
      </c>
      <c r="AB1006" s="34">
        <v>0</v>
      </c>
      <c r="AC1006" s="1"/>
      <c r="AD1006" s="35">
        <f t="shared" ref="AD1006:AJ1006" si="2701">(V1006/SUM($V1006:$AB1006))*100</f>
        <v>66.758811333794057</v>
      </c>
      <c r="AE1006" s="35">
        <f t="shared" si="2701"/>
        <v>16.482377332411886</v>
      </c>
      <c r="AF1006" s="35">
        <f t="shared" si="2701"/>
        <v>8.9149965445749828</v>
      </c>
      <c r="AG1006" s="35">
        <f t="shared" si="2701"/>
        <v>0</v>
      </c>
      <c r="AH1006" s="35">
        <f t="shared" si="2701"/>
        <v>3.2826537664132691</v>
      </c>
      <c r="AI1006" s="35">
        <f t="shared" si="2701"/>
        <v>4.5611610228058046</v>
      </c>
      <c r="AJ1006" s="35">
        <f t="shared" si="2701"/>
        <v>0</v>
      </c>
      <c r="AK1006" s="1"/>
      <c r="AL1006" s="35">
        <f t="shared" ref="AL1006:AR1006" si="2702">AD1006-BE1006</f>
        <v>2.5882270490391903</v>
      </c>
      <c r="AM1006" s="35">
        <f t="shared" si="2702"/>
        <v>3.2184418052124233</v>
      </c>
      <c r="AN1006" s="35">
        <f t="shared" si="2702"/>
        <v>2.0647614874896902</v>
      </c>
      <c r="AO1006" s="35">
        <f t="shared" si="2702"/>
        <v>-11.249160510409672</v>
      </c>
      <c r="AP1006" s="35">
        <f t="shared" si="2702"/>
        <v>-1.1834308541374363</v>
      </c>
      <c r="AQ1006" s="35">
        <f t="shared" si="2702"/>
        <v>4.5611610228058046</v>
      </c>
      <c r="AR1006" s="35">
        <f t="shared" si="2702"/>
        <v>0</v>
      </c>
      <c r="AS1006" s="1"/>
      <c r="AT1006" s="1"/>
      <c r="AU1006" s="1"/>
      <c r="AV1006" s="1"/>
      <c r="AW1006" s="36">
        <v>1911</v>
      </c>
      <c r="AX1006" s="36">
        <v>395</v>
      </c>
      <c r="AY1006" s="36">
        <v>204</v>
      </c>
      <c r="AZ1006" s="36">
        <v>335</v>
      </c>
      <c r="BA1006" s="36">
        <v>133</v>
      </c>
      <c r="BB1006" s="36">
        <v>0</v>
      </c>
      <c r="BC1006" s="1">
        <v>0</v>
      </c>
      <c r="BD1006" s="1"/>
      <c r="BE1006" s="35">
        <f t="shared" ref="BE1006:BK1006" si="2703">(AW1006/SUM($AW1006:$BC1006))*100</f>
        <v>64.170584284754867</v>
      </c>
      <c r="BF1006" s="35">
        <f t="shared" si="2703"/>
        <v>13.263935527199463</v>
      </c>
      <c r="BG1006" s="35">
        <f t="shared" si="2703"/>
        <v>6.8502350570852926</v>
      </c>
      <c r="BH1006" s="35">
        <f t="shared" si="2703"/>
        <v>11.249160510409672</v>
      </c>
      <c r="BI1006" s="35">
        <f t="shared" si="2703"/>
        <v>4.4660846205507054</v>
      </c>
      <c r="BJ1006" s="35">
        <f t="shared" si="2703"/>
        <v>0</v>
      </c>
      <c r="BK1006" s="35">
        <f t="shared" si="2703"/>
        <v>0</v>
      </c>
      <c r="BL1006" s="1"/>
    </row>
    <row r="1007" spans="1:64" ht="13">
      <c r="A1007" s="28" t="s">
        <v>453</v>
      </c>
      <c r="B1007" s="62" t="str">
        <f>INDEX([1]Sheet2!$B:$B,MATCH(C1007,[1]Sheet2!$A:$A,0))</f>
        <v>E05000831</v>
      </c>
      <c r="C1007" s="28" t="s">
        <v>1143</v>
      </c>
      <c r="D1007" s="29"/>
      <c r="E1007" s="55">
        <v>1</v>
      </c>
      <c r="F1007" s="31">
        <v>1</v>
      </c>
      <c r="G1007" s="32"/>
      <c r="H1007" s="32"/>
      <c r="I1007" s="32"/>
      <c r="J1007" s="32"/>
      <c r="K1007" s="32"/>
      <c r="L1007" s="32"/>
      <c r="M1007" s="10"/>
      <c r="N1007" s="31">
        <v>1</v>
      </c>
      <c r="O1007" s="32"/>
      <c r="P1007" s="32"/>
      <c r="Q1007" s="32"/>
      <c r="R1007" s="32"/>
      <c r="S1007" s="32"/>
      <c r="T1007" s="32"/>
      <c r="U1007" s="1"/>
      <c r="V1007" s="28">
        <v>1604</v>
      </c>
      <c r="W1007" s="28">
        <v>809</v>
      </c>
      <c r="X1007" s="28">
        <v>364</v>
      </c>
      <c r="Y1007" s="34"/>
      <c r="Z1007" s="28">
        <v>166</v>
      </c>
      <c r="AA1007" s="34"/>
      <c r="AB1007" s="34">
        <v>49</v>
      </c>
      <c r="AC1007" s="1"/>
      <c r="AD1007" s="35">
        <f t="shared" ref="AD1007:AJ1007" si="2704">(V1007/SUM($V1007:$AB1007))*100</f>
        <v>53.609625668449198</v>
      </c>
      <c r="AE1007" s="35">
        <f t="shared" si="2704"/>
        <v>27.038770053475936</v>
      </c>
      <c r="AF1007" s="35">
        <f t="shared" si="2704"/>
        <v>12.165775401069519</v>
      </c>
      <c r="AG1007" s="35">
        <f t="shared" si="2704"/>
        <v>0</v>
      </c>
      <c r="AH1007" s="35">
        <f t="shared" si="2704"/>
        <v>5.5481283422459891</v>
      </c>
      <c r="AI1007" s="35">
        <f t="shared" si="2704"/>
        <v>0</v>
      </c>
      <c r="AJ1007" s="35">
        <f t="shared" si="2704"/>
        <v>1.6377005347593583</v>
      </c>
      <c r="AK1007" s="1"/>
      <c r="AL1007" s="35">
        <f t="shared" ref="AL1007:AR1007" si="2705">AD1007-BE1007</f>
        <v>-4.3685356559608053</v>
      </c>
      <c r="AM1007" s="35">
        <f t="shared" si="2705"/>
        <v>4.2490553652054182</v>
      </c>
      <c r="AN1007" s="35">
        <f t="shared" si="2705"/>
        <v>4.3813442633449675</v>
      </c>
      <c r="AO1007" s="35">
        <f t="shared" si="2705"/>
        <v>0</v>
      </c>
      <c r="AP1007" s="35">
        <f t="shared" si="2705"/>
        <v>-5.8995645073489387</v>
      </c>
      <c r="AQ1007" s="35">
        <f t="shared" si="2705"/>
        <v>0</v>
      </c>
      <c r="AR1007" s="35">
        <f t="shared" si="2705"/>
        <v>1.6377005347593583</v>
      </c>
      <c r="AS1007" s="1"/>
      <c r="AT1007" s="1"/>
      <c r="AU1007" s="1"/>
      <c r="AV1007" s="1"/>
      <c r="AW1007" s="36">
        <v>1646</v>
      </c>
      <c r="AX1007" s="36">
        <v>647</v>
      </c>
      <c r="AY1007" s="36">
        <v>221</v>
      </c>
      <c r="AZ1007" s="36">
        <v>0</v>
      </c>
      <c r="BA1007" s="36">
        <v>325</v>
      </c>
      <c r="BB1007" s="36">
        <v>0</v>
      </c>
      <c r="BC1007" s="1">
        <v>0</v>
      </c>
      <c r="BD1007" s="1"/>
      <c r="BE1007" s="35">
        <f t="shared" ref="BE1007:BK1007" si="2706">(AW1007/SUM($AW1007:$BC1007))*100</f>
        <v>57.978161324410003</v>
      </c>
      <c r="BF1007" s="35">
        <f t="shared" si="2706"/>
        <v>22.789714688270518</v>
      </c>
      <c r="BG1007" s="35">
        <f t="shared" si="2706"/>
        <v>7.7844311377245514</v>
      </c>
      <c r="BH1007" s="35">
        <f t="shared" si="2706"/>
        <v>0</v>
      </c>
      <c r="BI1007" s="35">
        <f t="shared" si="2706"/>
        <v>11.447692849594928</v>
      </c>
      <c r="BJ1007" s="35">
        <f t="shared" si="2706"/>
        <v>0</v>
      </c>
      <c r="BK1007" s="35">
        <f t="shared" si="2706"/>
        <v>0</v>
      </c>
      <c r="BL1007" s="1"/>
    </row>
    <row r="1008" spans="1:64" ht="13">
      <c r="A1008" s="28" t="s">
        <v>453</v>
      </c>
      <c r="B1008" s="62" t="str">
        <f>INDEX([1]Sheet2!$B:$B,MATCH(C1008,[1]Sheet2!$A:$A,0))</f>
        <v>E05000832</v>
      </c>
      <c r="C1008" s="28" t="s">
        <v>1144</v>
      </c>
      <c r="D1008" s="29"/>
      <c r="E1008" s="55">
        <v>1</v>
      </c>
      <c r="F1008" s="32"/>
      <c r="G1008" s="31">
        <v>1</v>
      </c>
      <c r="H1008" s="32"/>
      <c r="I1008" s="32"/>
      <c r="J1008" s="32"/>
      <c r="K1008" s="32"/>
      <c r="L1008" s="32"/>
      <c r="M1008" s="10"/>
      <c r="N1008" s="32"/>
      <c r="O1008" s="31">
        <v>1</v>
      </c>
      <c r="P1008" s="32"/>
      <c r="Q1008" s="32"/>
      <c r="R1008" s="32"/>
      <c r="S1008" s="32"/>
      <c r="T1008" s="32"/>
      <c r="U1008" s="1"/>
      <c r="V1008" s="28">
        <v>547</v>
      </c>
      <c r="W1008" s="28">
        <v>2611</v>
      </c>
      <c r="X1008" s="28">
        <v>194</v>
      </c>
      <c r="Y1008" s="28">
        <v>60</v>
      </c>
      <c r="Z1008" s="28">
        <v>238</v>
      </c>
      <c r="AA1008" s="34"/>
      <c r="AB1008" s="34">
        <v>0</v>
      </c>
      <c r="AC1008" s="1"/>
      <c r="AD1008" s="35">
        <f t="shared" ref="AD1008:AJ1008" si="2707">(V1008/SUM($V1008:$AB1008))*100</f>
        <v>14.986301369863014</v>
      </c>
      <c r="AE1008" s="35">
        <f t="shared" si="2707"/>
        <v>71.534246575342465</v>
      </c>
      <c r="AF1008" s="35">
        <f t="shared" si="2707"/>
        <v>5.3150684931506849</v>
      </c>
      <c r="AG1008" s="35">
        <f t="shared" si="2707"/>
        <v>1.6438356164383561</v>
      </c>
      <c r="AH1008" s="35">
        <f t="shared" si="2707"/>
        <v>6.5205479452054789</v>
      </c>
      <c r="AI1008" s="35">
        <f t="shared" si="2707"/>
        <v>0</v>
      </c>
      <c r="AJ1008" s="35">
        <f t="shared" si="2707"/>
        <v>0</v>
      </c>
      <c r="AK1008" s="1"/>
      <c r="AL1008" s="35">
        <f t="shared" ref="AL1008:AR1008" si="2708">AD1008-BE1008</f>
        <v>-3.3197095590987367</v>
      </c>
      <c r="AM1008" s="35">
        <f t="shared" si="2708"/>
        <v>10.726717735026739</v>
      </c>
      <c r="AN1008" s="35">
        <f t="shared" si="2708"/>
        <v>1.2167078374129803</v>
      </c>
      <c r="AO1008" s="35">
        <f t="shared" si="2708"/>
        <v>1.6438356164383561</v>
      </c>
      <c r="AP1008" s="35">
        <f t="shared" si="2708"/>
        <v>-10.267551629779344</v>
      </c>
      <c r="AQ1008" s="35">
        <f t="shared" si="2708"/>
        <v>0</v>
      </c>
      <c r="AR1008" s="35">
        <f t="shared" si="2708"/>
        <v>0</v>
      </c>
      <c r="AS1008" s="1"/>
      <c r="AT1008" s="1"/>
      <c r="AU1008" s="1"/>
      <c r="AV1008" s="1"/>
      <c r="AW1008" s="36">
        <v>603</v>
      </c>
      <c r="AX1008" s="36">
        <v>2003</v>
      </c>
      <c r="AY1008" s="36">
        <v>135</v>
      </c>
      <c r="AZ1008" s="36">
        <v>0</v>
      </c>
      <c r="BA1008" s="36">
        <v>553</v>
      </c>
      <c r="BB1008" s="36">
        <v>0</v>
      </c>
      <c r="BC1008" s="1">
        <v>0</v>
      </c>
      <c r="BD1008" s="1"/>
      <c r="BE1008" s="35">
        <f t="shared" ref="BE1008:BK1008" si="2709">(AW1008/SUM($AW1008:$BC1008))*100</f>
        <v>18.306010928961751</v>
      </c>
      <c r="BF1008" s="35">
        <f t="shared" si="2709"/>
        <v>60.807528840315726</v>
      </c>
      <c r="BG1008" s="35">
        <f t="shared" si="2709"/>
        <v>4.0983606557377046</v>
      </c>
      <c r="BH1008" s="35">
        <f t="shared" si="2709"/>
        <v>0</v>
      </c>
      <c r="BI1008" s="35">
        <f t="shared" si="2709"/>
        <v>16.788099574984823</v>
      </c>
      <c r="BJ1008" s="35">
        <f t="shared" si="2709"/>
        <v>0</v>
      </c>
      <c r="BK1008" s="35">
        <f t="shared" si="2709"/>
        <v>0</v>
      </c>
      <c r="BL1008" s="1"/>
    </row>
    <row r="1009" spans="1:64" ht="13">
      <c r="A1009" s="28" t="s">
        <v>453</v>
      </c>
      <c r="B1009" s="62" t="str">
        <f>INDEX([1]Sheet2!$B:$B,MATCH(C1009,[1]Sheet2!$A:$A,0))</f>
        <v>E05000833</v>
      </c>
      <c r="C1009" s="28" t="s">
        <v>586</v>
      </c>
      <c r="D1009" s="29"/>
      <c r="E1009" s="55">
        <v>1</v>
      </c>
      <c r="F1009" s="32"/>
      <c r="G1009" s="31">
        <v>1</v>
      </c>
      <c r="H1009" s="32"/>
      <c r="I1009" s="32"/>
      <c r="J1009" s="32"/>
      <c r="K1009" s="32"/>
      <c r="L1009" s="32"/>
      <c r="M1009" s="10"/>
      <c r="N1009" s="32"/>
      <c r="O1009" s="31">
        <v>1</v>
      </c>
      <c r="P1009" s="32"/>
      <c r="Q1009" s="32"/>
      <c r="R1009" s="32"/>
      <c r="S1009" s="32"/>
      <c r="T1009" s="32"/>
      <c r="U1009" s="1"/>
      <c r="V1009" s="28">
        <v>988</v>
      </c>
      <c r="W1009" s="28">
        <v>2018</v>
      </c>
      <c r="X1009" s="28">
        <v>170</v>
      </c>
      <c r="Y1009" s="34"/>
      <c r="Z1009" s="28">
        <v>170</v>
      </c>
      <c r="AA1009" s="34"/>
      <c r="AB1009" s="34">
        <v>0</v>
      </c>
      <c r="AC1009" s="1"/>
      <c r="AD1009" s="35">
        <f t="shared" ref="AD1009:AJ1009" si="2710">(V1009/SUM($V1009:$AB1009))*100</f>
        <v>29.527794381350869</v>
      </c>
      <c r="AE1009" s="35">
        <f t="shared" si="2710"/>
        <v>60.310818888224752</v>
      </c>
      <c r="AF1009" s="35">
        <f t="shared" si="2710"/>
        <v>5.0806933652121939</v>
      </c>
      <c r="AG1009" s="35">
        <f t="shared" si="2710"/>
        <v>0</v>
      </c>
      <c r="AH1009" s="35">
        <f t="shared" si="2710"/>
        <v>5.0806933652121939</v>
      </c>
      <c r="AI1009" s="35">
        <f t="shared" si="2710"/>
        <v>0</v>
      </c>
      <c r="AJ1009" s="35">
        <f t="shared" si="2710"/>
        <v>0</v>
      </c>
      <c r="AK1009" s="1"/>
      <c r="AL1009" s="35">
        <f t="shared" ref="AL1009:AR1009" si="2711">AD1009-BE1009</f>
        <v>0.94207056547361745</v>
      </c>
      <c r="AM1009" s="35">
        <f t="shared" si="2711"/>
        <v>6.6417061463968636</v>
      </c>
      <c r="AN1009" s="35">
        <f t="shared" si="2711"/>
        <v>-1.9239764146410421</v>
      </c>
      <c r="AO1009" s="35">
        <f t="shared" si="2711"/>
        <v>0</v>
      </c>
      <c r="AP1009" s="35">
        <f t="shared" si="2711"/>
        <v>-5.6598002972294337</v>
      </c>
      <c r="AQ1009" s="35">
        <f t="shared" si="2711"/>
        <v>0</v>
      </c>
      <c r="AR1009" s="35">
        <f t="shared" si="2711"/>
        <v>0</v>
      </c>
      <c r="AS1009" s="1"/>
      <c r="AT1009" s="1"/>
      <c r="AU1009" s="1"/>
      <c r="AV1009" s="1"/>
      <c r="AW1009" s="36">
        <v>857</v>
      </c>
      <c r="AX1009" s="36">
        <v>1609</v>
      </c>
      <c r="AY1009" s="36">
        <v>210</v>
      </c>
      <c r="AZ1009" s="36">
        <v>0</v>
      </c>
      <c r="BA1009" s="36">
        <v>322</v>
      </c>
      <c r="BB1009" s="36">
        <v>0</v>
      </c>
      <c r="BC1009" s="1">
        <v>0</v>
      </c>
      <c r="BD1009" s="1"/>
      <c r="BE1009" s="35">
        <f t="shared" ref="BE1009:BK1009" si="2712">(AW1009/SUM($AW1009:$BC1009))*100</f>
        <v>28.585723815877252</v>
      </c>
      <c r="BF1009" s="35">
        <f t="shared" si="2712"/>
        <v>53.669112741827888</v>
      </c>
      <c r="BG1009" s="35">
        <f t="shared" si="2712"/>
        <v>7.004669779853236</v>
      </c>
      <c r="BH1009" s="35">
        <f t="shared" si="2712"/>
        <v>0</v>
      </c>
      <c r="BI1009" s="35">
        <f t="shared" si="2712"/>
        <v>10.740493662441628</v>
      </c>
      <c r="BJ1009" s="35">
        <f t="shared" si="2712"/>
        <v>0</v>
      </c>
      <c r="BK1009" s="35">
        <f t="shared" si="2712"/>
        <v>0</v>
      </c>
      <c r="BL1009" s="1"/>
    </row>
    <row r="1010" spans="1:64" ht="13">
      <c r="A1010" s="28" t="s">
        <v>453</v>
      </c>
      <c r="B1010" s="62" t="str">
        <f>INDEX([1]Sheet2!$B:$B,MATCH(C1010,[1]Sheet2!$A:$A,0))</f>
        <v>E05000835</v>
      </c>
      <c r="C1010" s="28" t="s">
        <v>1145</v>
      </c>
      <c r="D1010" s="29"/>
      <c r="E1010" s="55">
        <v>1</v>
      </c>
      <c r="F1010" s="32"/>
      <c r="G1010" s="31">
        <v>1</v>
      </c>
      <c r="H1010" s="32"/>
      <c r="I1010" s="32"/>
      <c r="J1010" s="32"/>
      <c r="K1010" s="32"/>
      <c r="L1010" s="32"/>
      <c r="M1010" s="10"/>
      <c r="N1010" s="32"/>
      <c r="O1010" s="31">
        <v>1</v>
      </c>
      <c r="P1010" s="32"/>
      <c r="Q1010" s="32"/>
      <c r="R1010" s="32"/>
      <c r="S1010" s="32"/>
      <c r="T1010" s="32"/>
      <c r="U1010" s="1"/>
      <c r="V1010" s="28">
        <v>971</v>
      </c>
      <c r="W1010" s="28">
        <v>1433</v>
      </c>
      <c r="X1010" s="28">
        <v>207</v>
      </c>
      <c r="Y1010" s="34"/>
      <c r="Z1010" s="28">
        <v>161</v>
      </c>
      <c r="AA1010" s="34"/>
      <c r="AB1010" s="34">
        <v>0</v>
      </c>
      <c r="AC1010" s="1"/>
      <c r="AD1010" s="35">
        <f t="shared" ref="AD1010:AJ1010" si="2713">(V1010/SUM($V1010:$AB1010))*100</f>
        <v>35.028860028860031</v>
      </c>
      <c r="AE1010" s="35">
        <f t="shared" si="2713"/>
        <v>51.695526695526695</v>
      </c>
      <c r="AF1010" s="35">
        <f t="shared" si="2713"/>
        <v>7.4675324675324672</v>
      </c>
      <c r="AG1010" s="35">
        <f t="shared" si="2713"/>
        <v>0</v>
      </c>
      <c r="AH1010" s="35">
        <f t="shared" si="2713"/>
        <v>5.808080808080808</v>
      </c>
      <c r="AI1010" s="35">
        <f t="shared" si="2713"/>
        <v>0</v>
      </c>
      <c r="AJ1010" s="35">
        <f t="shared" si="2713"/>
        <v>0</v>
      </c>
      <c r="AK1010" s="1"/>
      <c r="AL1010" s="35">
        <f t="shared" ref="AL1010:AR1010" si="2714">AD1010-BE1010</f>
        <v>6.4044625501800176</v>
      </c>
      <c r="AM1010" s="35">
        <f t="shared" si="2714"/>
        <v>6.5713146080220639</v>
      </c>
      <c r="AN1010" s="35">
        <f t="shared" si="2714"/>
        <v>3.8338654300834496</v>
      </c>
      <c r="AO1010" s="35">
        <f t="shared" si="2714"/>
        <v>-15.127919911012237</v>
      </c>
      <c r="AP1010" s="35">
        <f t="shared" si="2714"/>
        <v>-1.6817226772732896</v>
      </c>
      <c r="AQ1010" s="35">
        <f t="shared" si="2714"/>
        <v>0</v>
      </c>
      <c r="AR1010" s="35">
        <f t="shared" si="2714"/>
        <v>0</v>
      </c>
      <c r="AS1010" s="1"/>
      <c r="AT1010" s="1"/>
      <c r="AU1010" s="1"/>
      <c r="AV1010" s="1"/>
      <c r="AW1010" s="36">
        <v>772</v>
      </c>
      <c r="AX1010" s="36">
        <v>1217</v>
      </c>
      <c r="AY1010" s="36">
        <v>98</v>
      </c>
      <c r="AZ1010" s="36">
        <v>408</v>
      </c>
      <c r="BA1010" s="36">
        <v>202</v>
      </c>
      <c r="BB1010" s="36">
        <v>0</v>
      </c>
      <c r="BC1010" s="1">
        <v>0</v>
      </c>
      <c r="BD1010" s="1"/>
      <c r="BE1010" s="35">
        <f t="shared" ref="BE1010:BK1010" si="2715">(AW1010/SUM($AW1010:$BC1010))*100</f>
        <v>28.624397478680013</v>
      </c>
      <c r="BF1010" s="35">
        <f t="shared" si="2715"/>
        <v>45.124212087504631</v>
      </c>
      <c r="BG1010" s="35">
        <f t="shared" si="2715"/>
        <v>3.6336670374490176</v>
      </c>
      <c r="BH1010" s="35">
        <f t="shared" si="2715"/>
        <v>15.127919911012237</v>
      </c>
      <c r="BI1010" s="35">
        <f t="shared" si="2715"/>
        <v>7.4898034853540976</v>
      </c>
      <c r="BJ1010" s="35">
        <f t="shared" si="2715"/>
        <v>0</v>
      </c>
      <c r="BK1010" s="35">
        <f t="shared" si="2715"/>
        <v>0</v>
      </c>
      <c r="BL1010" s="1"/>
    </row>
    <row r="1011" spans="1:64" ht="13">
      <c r="A1011" s="28" t="s">
        <v>453</v>
      </c>
      <c r="B1011" s="62" t="str">
        <f>INDEX([1]Sheet2!$B:$B,MATCH(C1011,[1]Sheet2!$A:$A,0))</f>
        <v>E05000081</v>
      </c>
      <c r="C1011" s="28" t="s">
        <v>33</v>
      </c>
      <c r="D1011" s="29"/>
      <c r="E1011" s="55">
        <v>1</v>
      </c>
      <c r="F1011" s="31">
        <v>1</v>
      </c>
      <c r="G1011" s="32"/>
      <c r="H1011" s="32"/>
      <c r="I1011" s="32"/>
      <c r="J1011" s="32"/>
      <c r="K1011" s="32"/>
      <c r="L1011" s="32"/>
      <c r="M1011" s="10"/>
      <c r="N1011" s="31">
        <v>1</v>
      </c>
      <c r="O1011" s="32"/>
      <c r="P1011" s="32"/>
      <c r="Q1011" s="32"/>
      <c r="R1011" s="32"/>
      <c r="S1011" s="32"/>
      <c r="T1011" s="32"/>
      <c r="U1011" s="1"/>
      <c r="V1011" s="28">
        <v>2053</v>
      </c>
      <c r="W1011" s="28">
        <v>1054</v>
      </c>
      <c r="X1011" s="28">
        <v>167</v>
      </c>
      <c r="Y1011" s="34"/>
      <c r="Z1011" s="28">
        <v>149</v>
      </c>
      <c r="AA1011" s="34"/>
      <c r="AB1011" s="34">
        <v>0</v>
      </c>
      <c r="AC1011" s="1"/>
      <c r="AD1011" s="35">
        <f t="shared" ref="AD1011:AJ1011" si="2716">(V1011/SUM($V1011:$AB1011))*100</f>
        <v>59.976628688285125</v>
      </c>
      <c r="AE1011" s="35">
        <f t="shared" si="2716"/>
        <v>30.791703184341223</v>
      </c>
      <c r="AF1011" s="35">
        <f t="shared" si="2716"/>
        <v>4.8787613204791125</v>
      </c>
      <c r="AG1011" s="35">
        <f t="shared" si="2716"/>
        <v>0</v>
      </c>
      <c r="AH1011" s="35">
        <f t="shared" si="2716"/>
        <v>4.3529068068945369</v>
      </c>
      <c r="AI1011" s="35">
        <f t="shared" si="2716"/>
        <v>0</v>
      </c>
      <c r="AJ1011" s="35">
        <f t="shared" si="2716"/>
        <v>0</v>
      </c>
      <c r="AK1011" s="1"/>
      <c r="AL1011" s="35">
        <f t="shared" ref="AL1011:AR1011" si="2717">AD1011-BE1011</f>
        <v>13.323426149335326</v>
      </c>
      <c r="AM1011" s="35">
        <f t="shared" si="2717"/>
        <v>-4.0034497296807032</v>
      </c>
      <c r="AN1011" s="35">
        <f t="shared" si="2717"/>
        <v>1.8493325841836712</v>
      </c>
      <c r="AO1011" s="35">
        <f t="shared" si="2717"/>
        <v>-11.656087709174841</v>
      </c>
      <c r="AP1011" s="35">
        <f t="shared" si="2717"/>
        <v>0.48677870533654488</v>
      </c>
      <c r="AQ1011" s="35">
        <f t="shared" si="2717"/>
        <v>0</v>
      </c>
      <c r="AR1011" s="35">
        <f t="shared" si="2717"/>
        <v>0</v>
      </c>
      <c r="AS1011" s="1"/>
      <c r="AT1011" s="1"/>
      <c r="AU1011" s="1"/>
      <c r="AV1011" s="1"/>
      <c r="AW1011" s="36">
        <v>1617</v>
      </c>
      <c r="AX1011" s="36">
        <v>1206</v>
      </c>
      <c r="AY1011" s="36">
        <v>105</v>
      </c>
      <c r="AZ1011" s="36">
        <v>404</v>
      </c>
      <c r="BA1011" s="36">
        <v>134</v>
      </c>
      <c r="BB1011" s="36">
        <v>0</v>
      </c>
      <c r="BC1011" s="1">
        <v>0</v>
      </c>
      <c r="BD1011" s="1"/>
      <c r="BE1011" s="35">
        <f t="shared" ref="BE1011:BK1011" si="2718">(AW1011/SUM($AW1011:$BC1011))*100</f>
        <v>46.653202538949799</v>
      </c>
      <c r="BF1011" s="35">
        <f t="shared" si="2718"/>
        <v>34.795152914021926</v>
      </c>
      <c r="BG1011" s="35">
        <f t="shared" si="2718"/>
        <v>3.0294287362954413</v>
      </c>
      <c r="BH1011" s="35">
        <f t="shared" si="2718"/>
        <v>11.656087709174841</v>
      </c>
      <c r="BI1011" s="35">
        <f t="shared" si="2718"/>
        <v>3.866128101557992</v>
      </c>
      <c r="BJ1011" s="35">
        <f t="shared" si="2718"/>
        <v>0</v>
      </c>
      <c r="BK1011" s="35">
        <f t="shared" si="2718"/>
        <v>0</v>
      </c>
      <c r="BL1011" s="1"/>
    </row>
    <row r="1012" spans="1:64" ht="13">
      <c r="A1012" s="28" t="s">
        <v>453</v>
      </c>
      <c r="B1012" s="62" t="str">
        <f>INDEX([1]Sheet2!$B:$B,MATCH(C1012,[1]Sheet2!$A:$A,0))</f>
        <v>E05000836</v>
      </c>
      <c r="C1012" s="28" t="s">
        <v>1146</v>
      </c>
      <c r="D1012" s="29"/>
      <c r="E1012" s="55">
        <v>1</v>
      </c>
      <c r="F1012" s="32"/>
      <c r="G1012" s="31">
        <v>1</v>
      </c>
      <c r="H1012" s="32"/>
      <c r="I1012" s="32"/>
      <c r="J1012" s="32"/>
      <c r="K1012" s="32"/>
      <c r="L1012" s="32"/>
      <c r="M1012" s="10"/>
      <c r="N1012" s="32"/>
      <c r="O1012" s="31">
        <v>1</v>
      </c>
      <c r="P1012" s="32"/>
      <c r="Q1012" s="32"/>
      <c r="R1012" s="32"/>
      <c r="S1012" s="32"/>
      <c r="T1012" s="32"/>
      <c r="U1012" s="1"/>
      <c r="V1012" s="28">
        <v>490</v>
      </c>
      <c r="W1012" s="28">
        <v>2271</v>
      </c>
      <c r="X1012" s="28">
        <v>98</v>
      </c>
      <c r="Y1012" s="28">
        <v>92</v>
      </c>
      <c r="Z1012" s="28">
        <v>211</v>
      </c>
      <c r="AA1012" s="34"/>
      <c r="AB1012" s="34">
        <v>0</v>
      </c>
      <c r="AC1012" s="1"/>
      <c r="AD1012" s="35">
        <f t="shared" ref="AD1012:AJ1012" si="2719">(V1012/SUM($V1012:$AB1012))*100</f>
        <v>15.496521189120809</v>
      </c>
      <c r="AE1012" s="35">
        <f t="shared" si="2719"/>
        <v>71.821631878557881</v>
      </c>
      <c r="AF1012" s="35">
        <f t="shared" si="2719"/>
        <v>3.0993042378241622</v>
      </c>
      <c r="AG1012" s="35">
        <f t="shared" si="2719"/>
        <v>2.9095509171410501</v>
      </c>
      <c r="AH1012" s="35">
        <f t="shared" si="2719"/>
        <v>6.6729917773561036</v>
      </c>
      <c r="AI1012" s="35">
        <f t="shared" si="2719"/>
        <v>0</v>
      </c>
      <c r="AJ1012" s="35">
        <f t="shared" si="2719"/>
        <v>0</v>
      </c>
      <c r="AK1012" s="1"/>
      <c r="AL1012" s="35">
        <f t="shared" ref="AL1012:AR1012" si="2720">AD1012-BE1012</f>
        <v>-7.2506944706834418</v>
      </c>
      <c r="AM1012" s="35">
        <f t="shared" si="2720"/>
        <v>13.839856650748231</v>
      </c>
      <c r="AN1012" s="35">
        <f t="shared" si="2720"/>
        <v>-0.27565357520317502</v>
      </c>
      <c r="AO1012" s="35">
        <f t="shared" si="2720"/>
        <v>2.9095509171410501</v>
      </c>
      <c r="AP1012" s="35">
        <f t="shared" si="2720"/>
        <v>-9.2230595220026537</v>
      </c>
      <c r="AQ1012" s="35">
        <f t="shared" si="2720"/>
        <v>0</v>
      </c>
      <c r="AR1012" s="35">
        <f t="shared" si="2720"/>
        <v>0</v>
      </c>
      <c r="AS1012" s="1"/>
      <c r="AT1012" s="1"/>
      <c r="AU1012" s="1"/>
      <c r="AV1012" s="1"/>
      <c r="AW1012" s="36">
        <v>674</v>
      </c>
      <c r="AX1012" s="36">
        <v>1718</v>
      </c>
      <c r="AY1012" s="36">
        <v>100</v>
      </c>
      <c r="AZ1012" s="36">
        <v>0</v>
      </c>
      <c r="BA1012" s="36">
        <v>471</v>
      </c>
      <c r="BB1012" s="36">
        <v>0</v>
      </c>
      <c r="BC1012" s="1">
        <v>0</v>
      </c>
      <c r="BD1012" s="1"/>
      <c r="BE1012" s="35">
        <f t="shared" ref="BE1012:BK1012" si="2721">(AW1012/SUM($AW1012:$BC1012))*100</f>
        <v>22.747215659804251</v>
      </c>
      <c r="BF1012" s="35">
        <f t="shared" si="2721"/>
        <v>57.981775227809649</v>
      </c>
      <c r="BG1012" s="35">
        <f t="shared" si="2721"/>
        <v>3.3749578130273372</v>
      </c>
      <c r="BH1012" s="35">
        <f t="shared" si="2721"/>
        <v>0</v>
      </c>
      <c r="BI1012" s="35">
        <f t="shared" si="2721"/>
        <v>15.896051299358756</v>
      </c>
      <c r="BJ1012" s="35">
        <f t="shared" si="2721"/>
        <v>0</v>
      </c>
      <c r="BK1012" s="35">
        <f t="shared" si="2721"/>
        <v>0</v>
      </c>
      <c r="BL1012" s="1"/>
    </row>
    <row r="1013" spans="1:64" ht="13">
      <c r="A1013" s="28" t="s">
        <v>453</v>
      </c>
      <c r="B1013" s="62" t="str">
        <f>INDEX([1]Sheet2!$B:$B,MATCH(C1013,[1]Sheet2!$A:$A,0))</f>
        <v>E05000837</v>
      </c>
      <c r="C1013" s="28" t="s">
        <v>1147</v>
      </c>
      <c r="D1013" s="29"/>
      <c r="E1013" s="55">
        <v>1</v>
      </c>
      <c r="F1013" s="31">
        <v>1</v>
      </c>
      <c r="G1013" s="32"/>
      <c r="H1013" s="32"/>
      <c r="I1013" s="32"/>
      <c r="J1013" s="32"/>
      <c r="K1013" s="32"/>
      <c r="L1013" s="32"/>
      <c r="M1013" s="10"/>
      <c r="N1013" s="31">
        <v>1</v>
      </c>
      <c r="O1013" s="32"/>
      <c r="P1013" s="32"/>
      <c r="Q1013" s="32"/>
      <c r="R1013" s="32"/>
      <c r="S1013" s="32"/>
      <c r="T1013" s="32"/>
      <c r="U1013" s="1"/>
      <c r="V1013" s="28">
        <v>1694</v>
      </c>
      <c r="W1013" s="28">
        <v>718</v>
      </c>
      <c r="X1013" s="28">
        <v>1329</v>
      </c>
      <c r="Y1013" s="34"/>
      <c r="Z1013" s="28">
        <v>113</v>
      </c>
      <c r="AA1013" s="34"/>
      <c r="AB1013" s="34">
        <v>342</v>
      </c>
      <c r="AC1013" s="1"/>
      <c r="AD1013" s="35">
        <f t="shared" ref="AD1013:AJ1013" si="2722">(V1013/SUM($V1013:$AB1013))*100</f>
        <v>40.371782650142997</v>
      </c>
      <c r="AE1013" s="35">
        <f t="shared" si="2722"/>
        <v>17.1115347950429</v>
      </c>
      <c r="AF1013" s="35">
        <f t="shared" si="2722"/>
        <v>31.673021925643468</v>
      </c>
      <c r="AG1013" s="35">
        <f t="shared" si="2722"/>
        <v>0</v>
      </c>
      <c r="AH1013" s="35">
        <f t="shared" si="2722"/>
        <v>2.6930409914204003</v>
      </c>
      <c r="AI1013" s="35">
        <f t="shared" si="2722"/>
        <v>0</v>
      </c>
      <c r="AJ1013" s="35">
        <f t="shared" si="2722"/>
        <v>8.1506196377502373</v>
      </c>
      <c r="AK1013" s="1"/>
      <c r="AL1013" s="35">
        <f t="shared" ref="AL1013:AR1013" si="2723">AD1013-BE1013</f>
        <v>1.5694856854178099</v>
      </c>
      <c r="AM1013" s="35">
        <f t="shared" si="2723"/>
        <v>0.10305790141424254</v>
      </c>
      <c r="AN1013" s="35">
        <f t="shared" si="2723"/>
        <v>-5.5979652222919967</v>
      </c>
      <c r="AO1013" s="35">
        <f t="shared" si="2723"/>
        <v>0</v>
      </c>
      <c r="AP1013" s="35">
        <f t="shared" si="2723"/>
        <v>-4.2251980022902913</v>
      </c>
      <c r="AQ1013" s="35">
        <f t="shared" si="2723"/>
        <v>0</v>
      </c>
      <c r="AR1013" s="35">
        <f t="shared" si="2723"/>
        <v>8.1506196377502373</v>
      </c>
      <c r="AS1013" s="1"/>
      <c r="AT1013" s="1"/>
      <c r="AU1013" s="1"/>
      <c r="AV1013" s="1"/>
      <c r="AW1013" s="36">
        <v>1419</v>
      </c>
      <c r="AX1013" s="36">
        <v>622</v>
      </c>
      <c r="AY1013" s="36">
        <v>1363</v>
      </c>
      <c r="AZ1013" s="36">
        <v>0</v>
      </c>
      <c r="BA1013" s="36">
        <v>253</v>
      </c>
      <c r="BB1013" s="36">
        <v>0</v>
      </c>
      <c r="BC1013" s="1">
        <v>0</v>
      </c>
      <c r="BD1013" s="1"/>
      <c r="BE1013" s="35">
        <f t="shared" ref="BE1013:BK1013" si="2724">(AW1013/SUM($AW1013:$BC1013))*100</f>
        <v>38.802296964725187</v>
      </c>
      <c r="BF1013" s="35">
        <f t="shared" si="2724"/>
        <v>17.008476893628657</v>
      </c>
      <c r="BG1013" s="35">
        <f t="shared" si="2724"/>
        <v>37.270987147935465</v>
      </c>
      <c r="BH1013" s="35">
        <f t="shared" si="2724"/>
        <v>0</v>
      </c>
      <c r="BI1013" s="35">
        <f t="shared" si="2724"/>
        <v>6.9182389937106921</v>
      </c>
      <c r="BJ1013" s="35">
        <f t="shared" si="2724"/>
        <v>0</v>
      </c>
      <c r="BK1013" s="35">
        <f t="shared" si="2724"/>
        <v>0</v>
      </c>
      <c r="BL1013" s="1"/>
    </row>
    <row r="1014" spans="1:64" ht="13">
      <c r="A1014" s="28" t="s">
        <v>453</v>
      </c>
      <c r="B1014" s="62" t="str">
        <f>INDEX([1]Sheet2!$B:$B,MATCH(C1014,[1]Sheet2!$A:$A,0))</f>
        <v>E05000838</v>
      </c>
      <c r="C1014" s="28" t="s">
        <v>1148</v>
      </c>
      <c r="D1014" s="29"/>
      <c r="E1014" s="55">
        <v>1</v>
      </c>
      <c r="F1014" s="32"/>
      <c r="G1014" s="31">
        <v>1</v>
      </c>
      <c r="H1014" s="32"/>
      <c r="I1014" s="32"/>
      <c r="J1014" s="32"/>
      <c r="K1014" s="32"/>
      <c r="L1014" s="32"/>
      <c r="M1014" s="10"/>
      <c r="N1014" s="32"/>
      <c r="O1014" s="31">
        <v>1</v>
      </c>
      <c r="P1014" s="32"/>
      <c r="Q1014" s="32"/>
      <c r="R1014" s="32"/>
      <c r="S1014" s="32"/>
      <c r="T1014" s="32"/>
      <c r="U1014" s="1"/>
      <c r="V1014" s="28">
        <v>1217</v>
      </c>
      <c r="W1014" s="28">
        <v>2243</v>
      </c>
      <c r="X1014" s="28">
        <v>130</v>
      </c>
      <c r="Y1014" s="28">
        <v>138</v>
      </c>
      <c r="Z1014" s="28">
        <v>155</v>
      </c>
      <c r="AA1014" s="34"/>
      <c r="AB1014" s="34">
        <v>0</v>
      </c>
      <c r="AC1014" s="1"/>
      <c r="AD1014" s="35">
        <f t="shared" ref="AD1014:AJ1014" si="2725">(V1014/SUM($V1014:$AB1014))*100</f>
        <v>31.341746072624261</v>
      </c>
      <c r="AE1014" s="35">
        <f t="shared" si="2725"/>
        <v>57.764614988411026</v>
      </c>
      <c r="AF1014" s="35">
        <f t="shared" si="2725"/>
        <v>3.3479268606747361</v>
      </c>
      <c r="AG1014" s="35">
        <f t="shared" si="2725"/>
        <v>3.5539531290239506</v>
      </c>
      <c r="AH1014" s="35">
        <f t="shared" si="2725"/>
        <v>3.991758949266031</v>
      </c>
      <c r="AI1014" s="35">
        <f t="shared" si="2725"/>
        <v>0</v>
      </c>
      <c r="AJ1014" s="35">
        <f t="shared" si="2725"/>
        <v>0</v>
      </c>
      <c r="AK1014" s="1"/>
      <c r="AL1014" s="35">
        <f t="shared" ref="AL1014:AR1014" si="2726">AD1014-BE1014</f>
        <v>-3.2883747643931258</v>
      </c>
      <c r="AM1014" s="35">
        <f t="shared" si="2726"/>
        <v>18.654682775030537</v>
      </c>
      <c r="AN1014" s="35">
        <f t="shared" si="2726"/>
        <v>1.3143282753520129</v>
      </c>
      <c r="AO1014" s="35">
        <f t="shared" si="2726"/>
        <v>-14.365292376428451</v>
      </c>
      <c r="AP1014" s="35">
        <f t="shared" si="2726"/>
        <v>-2.3153439095609647</v>
      </c>
      <c r="AQ1014" s="35">
        <f t="shared" si="2726"/>
        <v>0</v>
      </c>
      <c r="AR1014" s="35">
        <f t="shared" si="2726"/>
        <v>0</v>
      </c>
      <c r="AS1014" s="1"/>
      <c r="AT1014" s="1"/>
      <c r="AU1014" s="1"/>
      <c r="AV1014" s="1"/>
      <c r="AW1014" s="36">
        <v>1175</v>
      </c>
      <c r="AX1014" s="36">
        <v>1327</v>
      </c>
      <c r="AY1014" s="36">
        <v>69</v>
      </c>
      <c r="AZ1014" s="36">
        <v>608</v>
      </c>
      <c r="BA1014" s="36">
        <v>214</v>
      </c>
      <c r="BB1014" s="36">
        <v>0</v>
      </c>
      <c r="BC1014" s="1">
        <v>0</v>
      </c>
      <c r="BD1014" s="1"/>
      <c r="BE1014" s="35">
        <f t="shared" ref="BE1014:BK1014" si="2727">(AW1014/SUM($AW1014:$BC1014))*100</f>
        <v>34.630120837017387</v>
      </c>
      <c r="BF1014" s="35">
        <f t="shared" si="2727"/>
        <v>39.109932213380489</v>
      </c>
      <c r="BG1014" s="35">
        <f t="shared" si="2727"/>
        <v>2.0335985853227232</v>
      </c>
      <c r="BH1014" s="35">
        <f t="shared" si="2727"/>
        <v>17.919245505452402</v>
      </c>
      <c r="BI1014" s="35">
        <f t="shared" si="2727"/>
        <v>6.3071028588269957</v>
      </c>
      <c r="BJ1014" s="35">
        <f t="shared" si="2727"/>
        <v>0</v>
      </c>
      <c r="BK1014" s="35">
        <f t="shared" si="2727"/>
        <v>0</v>
      </c>
      <c r="BL1014" s="1"/>
    </row>
    <row r="1015" spans="1:64" ht="13">
      <c r="A1015" s="28" t="s">
        <v>453</v>
      </c>
      <c r="B1015" s="62" t="str">
        <f>INDEX([1]Sheet2!$B:$B,MATCH(C1015,[1]Sheet2!$A:$A,0))</f>
        <v>E05000041</v>
      </c>
      <c r="C1015" s="28" t="s">
        <v>67</v>
      </c>
      <c r="D1015" s="29"/>
      <c r="E1015" s="55">
        <v>1</v>
      </c>
      <c r="F1015" s="31">
        <v>1</v>
      </c>
      <c r="G1015" s="32"/>
      <c r="H1015" s="32"/>
      <c r="I1015" s="32"/>
      <c r="J1015" s="32"/>
      <c r="K1015" s="32"/>
      <c r="L1015" s="32"/>
      <c r="M1015" s="10"/>
      <c r="N1015" s="32"/>
      <c r="O1015" s="32"/>
      <c r="P1015" s="31">
        <v>1</v>
      </c>
      <c r="Q1015" s="32"/>
      <c r="R1015" s="32"/>
      <c r="S1015" s="32"/>
      <c r="T1015" s="32"/>
      <c r="U1015" s="1"/>
      <c r="V1015" s="28">
        <v>1331</v>
      </c>
      <c r="W1015" s="28">
        <v>742</v>
      </c>
      <c r="X1015" s="28">
        <v>1003</v>
      </c>
      <c r="Y1015" s="34"/>
      <c r="Z1015" s="28">
        <v>78</v>
      </c>
      <c r="AA1015" s="34"/>
      <c r="AB1015" s="34">
        <v>0</v>
      </c>
      <c r="AC1015" s="1"/>
      <c r="AD1015" s="35">
        <f t="shared" ref="AD1015:AJ1015" si="2728">(V1015/SUM($V1015:$AB1015))*100</f>
        <v>42.200380469245403</v>
      </c>
      <c r="AE1015" s="35">
        <f t="shared" si="2728"/>
        <v>23.525681674064678</v>
      </c>
      <c r="AF1015" s="35">
        <f t="shared" si="2728"/>
        <v>31.800887761572604</v>
      </c>
      <c r="AG1015" s="35">
        <f t="shared" si="2728"/>
        <v>0</v>
      </c>
      <c r="AH1015" s="35">
        <f t="shared" si="2728"/>
        <v>2.4730500951173116</v>
      </c>
      <c r="AI1015" s="35">
        <f t="shared" si="2728"/>
        <v>0</v>
      </c>
      <c r="AJ1015" s="35">
        <f t="shared" si="2728"/>
        <v>0</v>
      </c>
      <c r="AK1015" s="1"/>
      <c r="AL1015" s="35">
        <f t="shared" ref="AL1015:AR1015" si="2729">AD1015-BE1015</f>
        <v>9.5946047808639392</v>
      </c>
      <c r="AM1015" s="35">
        <f t="shared" si="2729"/>
        <v>1.2959973221506402</v>
      </c>
      <c r="AN1015" s="35">
        <f t="shared" si="2729"/>
        <v>-4.7001196259357911</v>
      </c>
      <c r="AO1015" s="35">
        <f t="shared" si="2729"/>
        <v>0</v>
      </c>
      <c r="AP1015" s="35">
        <f t="shared" si="2729"/>
        <v>-6.1904824770787918</v>
      </c>
      <c r="AQ1015" s="35">
        <f t="shared" si="2729"/>
        <v>0</v>
      </c>
      <c r="AR1015" s="35">
        <f t="shared" si="2729"/>
        <v>0</v>
      </c>
      <c r="AS1015" s="1"/>
      <c r="AT1015" s="1"/>
      <c r="AU1015" s="1"/>
      <c r="AV1015" s="1"/>
      <c r="AW1015" s="36">
        <v>971</v>
      </c>
      <c r="AX1015" s="36">
        <v>662</v>
      </c>
      <c r="AY1015" s="36">
        <v>1087</v>
      </c>
      <c r="AZ1015" s="36">
        <v>0</v>
      </c>
      <c r="BA1015" s="36">
        <v>258</v>
      </c>
      <c r="BB1015" s="36">
        <v>0</v>
      </c>
      <c r="BC1015" s="1">
        <v>0</v>
      </c>
      <c r="BD1015" s="1"/>
      <c r="BE1015" s="35">
        <f t="shared" ref="BE1015:BK1015" si="2730">(AW1015/SUM($AW1015:$BC1015))*100</f>
        <v>32.605775688381463</v>
      </c>
      <c r="BF1015" s="35">
        <f t="shared" si="2730"/>
        <v>22.229684351914038</v>
      </c>
      <c r="BG1015" s="35">
        <f t="shared" si="2730"/>
        <v>36.501007387508395</v>
      </c>
      <c r="BH1015" s="35">
        <f t="shared" si="2730"/>
        <v>0</v>
      </c>
      <c r="BI1015" s="35">
        <f t="shared" si="2730"/>
        <v>8.6635325721961038</v>
      </c>
      <c r="BJ1015" s="35">
        <f t="shared" si="2730"/>
        <v>0</v>
      </c>
      <c r="BK1015" s="35">
        <f t="shared" si="2730"/>
        <v>0</v>
      </c>
      <c r="BL1015" s="1"/>
    </row>
    <row r="1016" spans="1:64" ht="13">
      <c r="A1016" s="28" t="s">
        <v>456</v>
      </c>
      <c r="B1016" s="62" t="str">
        <f>INDEX([1]Sheet2!$B:$B,MATCH(C1016,[1]Sheet2!$A:$A,0))</f>
        <v>E05001301</v>
      </c>
      <c r="C1016" s="28" t="s">
        <v>1149</v>
      </c>
      <c r="D1016" s="29"/>
      <c r="E1016" s="55">
        <v>1</v>
      </c>
      <c r="F1016" s="31">
        <v>1</v>
      </c>
      <c r="G1016" s="32"/>
      <c r="H1016" s="32"/>
      <c r="I1016" s="32"/>
      <c r="J1016" s="32"/>
      <c r="K1016" s="32"/>
      <c r="L1016" s="32"/>
      <c r="M1016" s="10"/>
      <c r="N1016" s="31">
        <v>1</v>
      </c>
      <c r="O1016" s="32"/>
      <c r="P1016" s="32"/>
      <c r="Q1016" s="32"/>
      <c r="R1016" s="32"/>
      <c r="S1016" s="32"/>
      <c r="T1016" s="32"/>
      <c r="U1016" s="1"/>
      <c r="V1016" s="28">
        <v>2638</v>
      </c>
      <c r="W1016" s="28">
        <v>683</v>
      </c>
      <c r="X1016" s="28">
        <v>303</v>
      </c>
      <c r="Y1016" s="33"/>
      <c r="Z1016" s="33"/>
      <c r="AA1016" s="34"/>
      <c r="AB1016" s="34"/>
      <c r="AC1016" s="1"/>
      <c r="AD1016" s="35">
        <f t="shared" ref="AD1016:AJ1016" si="2731">(V1016/SUM($V1016:$AB1016))*100</f>
        <v>72.792494481236204</v>
      </c>
      <c r="AE1016" s="35">
        <f t="shared" si="2731"/>
        <v>18.846578366445915</v>
      </c>
      <c r="AF1016" s="35">
        <f t="shared" si="2731"/>
        <v>8.3609271523178812</v>
      </c>
      <c r="AG1016" s="35">
        <f t="shared" si="2731"/>
        <v>0</v>
      </c>
      <c r="AH1016" s="35">
        <f t="shared" si="2731"/>
        <v>0</v>
      </c>
      <c r="AI1016" s="35">
        <f t="shared" si="2731"/>
        <v>0</v>
      </c>
      <c r="AJ1016" s="35">
        <f t="shared" si="2731"/>
        <v>0</v>
      </c>
      <c r="AK1016" s="1"/>
      <c r="AL1016" s="35">
        <f t="shared" ref="AL1016:AR1016" si="2732">AD1016-BE1016</f>
        <v>25.194699784465399</v>
      </c>
      <c r="AM1016" s="35">
        <f t="shared" si="2732"/>
        <v>-0.65985376797256734</v>
      </c>
      <c r="AN1016" s="35">
        <f t="shared" si="2732"/>
        <v>3.0576979583037041</v>
      </c>
      <c r="AO1016" s="35">
        <f t="shared" si="2732"/>
        <v>-27.592543974796534</v>
      </c>
      <c r="AP1016" s="35">
        <f t="shared" si="2732"/>
        <v>0</v>
      </c>
      <c r="AQ1016" s="35">
        <f t="shared" si="2732"/>
        <v>0</v>
      </c>
      <c r="AR1016" s="35">
        <f t="shared" si="2732"/>
        <v>0</v>
      </c>
      <c r="AS1016" s="1"/>
      <c r="AT1016" s="1"/>
      <c r="AU1016" s="1"/>
      <c r="AV1016" s="1"/>
      <c r="AW1016" s="36">
        <v>1813</v>
      </c>
      <c r="AX1016" s="36">
        <v>743</v>
      </c>
      <c r="AY1016" s="36">
        <v>202</v>
      </c>
      <c r="AZ1016" s="36">
        <v>1051</v>
      </c>
      <c r="BA1016" s="36">
        <v>0</v>
      </c>
      <c r="BB1016" s="36">
        <v>0</v>
      </c>
      <c r="BC1016" s="1"/>
      <c r="BD1016" s="1"/>
      <c r="BE1016" s="35">
        <f t="shared" ref="BE1016:BK1016" si="2733">(AW1016/SUM($AW1016:$BC1016))*100</f>
        <v>47.597794696770805</v>
      </c>
      <c r="BF1016" s="35">
        <f t="shared" si="2733"/>
        <v>19.506432134418482</v>
      </c>
      <c r="BG1016" s="35">
        <f t="shared" si="2733"/>
        <v>5.3032291940141771</v>
      </c>
      <c r="BH1016" s="35">
        <f t="shared" si="2733"/>
        <v>27.592543974796534</v>
      </c>
      <c r="BI1016" s="35">
        <f t="shared" si="2733"/>
        <v>0</v>
      </c>
      <c r="BJ1016" s="35">
        <f t="shared" si="2733"/>
        <v>0</v>
      </c>
      <c r="BK1016" s="35">
        <f t="shared" si="2733"/>
        <v>0</v>
      </c>
      <c r="BL1016" s="1"/>
    </row>
    <row r="1017" spans="1:64" ht="13">
      <c r="A1017" s="28" t="s">
        <v>456</v>
      </c>
      <c r="B1017" s="62" t="str">
        <f>INDEX([1]Sheet2!$B:$B,MATCH(C1017,[1]Sheet2!$A:$A,0))</f>
        <v>E05001302</v>
      </c>
      <c r="C1017" s="28" t="s">
        <v>1150</v>
      </c>
      <c r="D1017" s="29"/>
      <c r="E1017" s="55">
        <v>1</v>
      </c>
      <c r="F1017" s="31">
        <v>1</v>
      </c>
      <c r="G1017" s="32"/>
      <c r="H1017" s="32"/>
      <c r="I1017" s="32"/>
      <c r="J1017" s="32"/>
      <c r="K1017" s="32"/>
      <c r="L1017" s="32"/>
      <c r="M1017" s="10"/>
      <c r="N1017" s="31">
        <v>1</v>
      </c>
      <c r="O1017" s="32"/>
      <c r="P1017" s="32"/>
      <c r="Q1017" s="32"/>
      <c r="R1017" s="32"/>
      <c r="S1017" s="32"/>
      <c r="T1017" s="32"/>
      <c r="U1017" s="1"/>
      <c r="V1017" s="28">
        <v>1769</v>
      </c>
      <c r="W1017" s="28">
        <v>806</v>
      </c>
      <c r="X1017" s="33"/>
      <c r="Y1017" s="33"/>
      <c r="Z1017" s="33"/>
      <c r="AA1017" s="34"/>
      <c r="AB1017" s="34"/>
      <c r="AC1017" s="1"/>
      <c r="AD1017" s="35">
        <f t="shared" ref="AD1017:AJ1017" si="2734">(V1017/SUM($V1017:$AB1017))*100</f>
        <v>68.699029126213588</v>
      </c>
      <c r="AE1017" s="35">
        <f t="shared" si="2734"/>
        <v>31.300970873786412</v>
      </c>
      <c r="AF1017" s="35">
        <f t="shared" si="2734"/>
        <v>0</v>
      </c>
      <c r="AG1017" s="35">
        <f t="shared" si="2734"/>
        <v>0</v>
      </c>
      <c r="AH1017" s="35">
        <f t="shared" si="2734"/>
        <v>0</v>
      </c>
      <c r="AI1017" s="35">
        <f t="shared" si="2734"/>
        <v>0</v>
      </c>
      <c r="AJ1017" s="35">
        <f t="shared" si="2734"/>
        <v>0</v>
      </c>
      <c r="AK1017" s="1"/>
      <c r="AL1017" s="35">
        <f t="shared" ref="AL1017:AR1017" si="2735">AD1017-BE1017</f>
        <v>29.011041606712809</v>
      </c>
      <c r="AM1017" s="35">
        <f t="shared" si="2735"/>
        <v>7.4008148675461598</v>
      </c>
      <c r="AN1017" s="35">
        <f t="shared" si="2735"/>
        <v>-3.9313572542901714</v>
      </c>
      <c r="AO1017" s="35">
        <f t="shared" si="2735"/>
        <v>-32.480499219968799</v>
      </c>
      <c r="AP1017" s="35">
        <f t="shared" si="2735"/>
        <v>0</v>
      </c>
      <c r="AQ1017" s="35">
        <f t="shared" si="2735"/>
        <v>0</v>
      </c>
      <c r="AR1017" s="35">
        <f t="shared" si="2735"/>
        <v>0</v>
      </c>
      <c r="AS1017" s="1"/>
      <c r="AT1017" s="1"/>
      <c r="AU1017" s="1"/>
      <c r="AV1017" s="1"/>
      <c r="AW1017" s="36">
        <v>1272</v>
      </c>
      <c r="AX1017" s="36">
        <v>766</v>
      </c>
      <c r="AY1017" s="36">
        <v>126</v>
      </c>
      <c r="AZ1017" s="36">
        <v>1041</v>
      </c>
      <c r="BA1017" s="36">
        <v>0</v>
      </c>
      <c r="BB1017" s="36">
        <v>0</v>
      </c>
      <c r="BC1017" s="1"/>
      <c r="BD1017" s="1"/>
      <c r="BE1017" s="35">
        <f t="shared" ref="BE1017:BK1017" si="2736">(AW1017/SUM($AW1017:$BC1017))*100</f>
        <v>39.68798751950078</v>
      </c>
      <c r="BF1017" s="35">
        <f t="shared" si="2736"/>
        <v>23.900156006240252</v>
      </c>
      <c r="BG1017" s="35">
        <f t="shared" si="2736"/>
        <v>3.9313572542901714</v>
      </c>
      <c r="BH1017" s="35">
        <f t="shared" si="2736"/>
        <v>32.480499219968799</v>
      </c>
      <c r="BI1017" s="35">
        <f t="shared" si="2736"/>
        <v>0</v>
      </c>
      <c r="BJ1017" s="35">
        <f t="shared" si="2736"/>
        <v>0</v>
      </c>
      <c r="BK1017" s="35">
        <f t="shared" si="2736"/>
        <v>0</v>
      </c>
      <c r="BL1017" s="1"/>
    </row>
    <row r="1018" spans="1:64" ht="13">
      <c r="A1018" s="28" t="s">
        <v>456</v>
      </c>
      <c r="B1018" s="62" t="str">
        <f>INDEX([1]Sheet2!$B:$B,MATCH(C1018,[1]Sheet2!$A:$A,0))</f>
        <v>E05001303</v>
      </c>
      <c r="C1018" s="28" t="s">
        <v>1151</v>
      </c>
      <c r="D1018" s="29"/>
      <c r="E1018" s="55">
        <v>1</v>
      </c>
      <c r="F1018" s="38"/>
      <c r="G1018" s="31">
        <v>1</v>
      </c>
      <c r="H1018" s="32"/>
      <c r="I1018" s="32"/>
      <c r="J1018" s="32"/>
      <c r="K1018" s="32"/>
      <c r="L1018" s="32"/>
      <c r="M1018" s="10"/>
      <c r="N1018" s="38"/>
      <c r="O1018" s="31">
        <v>1</v>
      </c>
      <c r="P1018" s="32"/>
      <c r="Q1018" s="32"/>
      <c r="R1018" s="32"/>
      <c r="S1018" s="32"/>
      <c r="T1018" s="32"/>
      <c r="U1018" s="1"/>
      <c r="V1018" s="28">
        <v>654</v>
      </c>
      <c r="W1018" s="28">
        <v>1782</v>
      </c>
      <c r="X1018" s="33"/>
      <c r="Y1018" s="33"/>
      <c r="Z1018" s="33"/>
      <c r="AA1018" s="34"/>
      <c r="AB1018" s="34"/>
      <c r="AC1018" s="1"/>
      <c r="AD1018" s="35">
        <f t="shared" ref="AD1018:AJ1018" si="2737">(V1018/SUM($V1018:$AB1018))*100</f>
        <v>26.847290640394089</v>
      </c>
      <c r="AE1018" s="35">
        <f t="shared" si="2737"/>
        <v>73.152709359605922</v>
      </c>
      <c r="AF1018" s="35">
        <f t="shared" si="2737"/>
        <v>0</v>
      </c>
      <c r="AG1018" s="35">
        <f t="shared" si="2737"/>
        <v>0</v>
      </c>
      <c r="AH1018" s="35">
        <f t="shared" si="2737"/>
        <v>0</v>
      </c>
      <c r="AI1018" s="35">
        <f t="shared" si="2737"/>
        <v>0</v>
      </c>
      <c r="AJ1018" s="35">
        <f t="shared" si="2737"/>
        <v>0</v>
      </c>
      <c r="AK1018" s="1"/>
      <c r="AL1018" s="35">
        <f t="shared" ref="AL1018:AR1018" si="2738">AD1018-BE1018</f>
        <v>6.3270594265212559</v>
      </c>
      <c r="AM1018" s="35">
        <f t="shared" si="2738"/>
        <v>26.331900111051013</v>
      </c>
      <c r="AN1018" s="35">
        <f t="shared" si="2738"/>
        <v>-1.7341040462427744</v>
      </c>
      <c r="AO1018" s="35">
        <f t="shared" si="2738"/>
        <v>-30.924855491329478</v>
      </c>
      <c r="AP1018" s="35">
        <f t="shared" si="2738"/>
        <v>0</v>
      </c>
      <c r="AQ1018" s="35">
        <f t="shared" si="2738"/>
        <v>0</v>
      </c>
      <c r="AR1018" s="35">
        <f t="shared" si="2738"/>
        <v>0</v>
      </c>
      <c r="AS1018" s="1"/>
      <c r="AT1018" s="1"/>
      <c r="AU1018" s="1"/>
      <c r="AV1018" s="1"/>
      <c r="AW1018" s="36">
        <v>639</v>
      </c>
      <c r="AX1018" s="36">
        <v>1458</v>
      </c>
      <c r="AY1018" s="36">
        <v>54</v>
      </c>
      <c r="AZ1018" s="36">
        <v>963</v>
      </c>
      <c r="BA1018" s="36">
        <v>0</v>
      </c>
      <c r="BB1018" s="36">
        <v>0</v>
      </c>
      <c r="BC1018" s="1"/>
      <c r="BD1018" s="1"/>
      <c r="BE1018" s="35">
        <f t="shared" ref="BE1018:BK1018" si="2739">(AW1018/SUM($AW1018:$BC1018))*100</f>
        <v>20.520231213872833</v>
      </c>
      <c r="BF1018" s="35">
        <f t="shared" si="2739"/>
        <v>46.820809248554909</v>
      </c>
      <c r="BG1018" s="35">
        <f t="shared" si="2739"/>
        <v>1.7341040462427744</v>
      </c>
      <c r="BH1018" s="35">
        <f t="shared" si="2739"/>
        <v>30.924855491329478</v>
      </c>
      <c r="BI1018" s="35">
        <f t="shared" si="2739"/>
        <v>0</v>
      </c>
      <c r="BJ1018" s="35">
        <f t="shared" si="2739"/>
        <v>0</v>
      </c>
      <c r="BK1018" s="35">
        <f t="shared" si="2739"/>
        <v>0</v>
      </c>
      <c r="BL1018" s="1"/>
    </row>
    <row r="1019" spans="1:64" ht="13">
      <c r="A1019" s="28" t="s">
        <v>456</v>
      </c>
      <c r="B1019" s="62" t="str">
        <f>INDEX([1]Sheet2!$B:$B,MATCH(C1019,[1]Sheet2!$A:$A,0))</f>
        <v>E05001304</v>
      </c>
      <c r="C1019" s="28" t="s">
        <v>1152</v>
      </c>
      <c r="D1019" s="29"/>
      <c r="E1019" s="55">
        <v>1</v>
      </c>
      <c r="F1019" s="38"/>
      <c r="G1019" s="31">
        <v>1</v>
      </c>
      <c r="H1019" s="32"/>
      <c r="I1019" s="32"/>
      <c r="J1019" s="32"/>
      <c r="K1019" s="32"/>
      <c r="L1019" s="32"/>
      <c r="M1019" s="10"/>
      <c r="N1019" s="38"/>
      <c r="O1019" s="31">
        <v>1</v>
      </c>
      <c r="P1019" s="32"/>
      <c r="Q1019" s="32"/>
      <c r="R1019" s="32"/>
      <c r="S1019" s="32"/>
      <c r="T1019" s="32"/>
      <c r="U1019" s="1"/>
      <c r="V1019" s="28">
        <v>1254</v>
      </c>
      <c r="W1019" s="28">
        <v>1296</v>
      </c>
      <c r="X1019" s="33"/>
      <c r="Y1019" s="33"/>
      <c r="Z1019" s="33"/>
      <c r="AA1019" s="34"/>
      <c r="AB1019" s="34"/>
      <c r="AC1019" s="1"/>
      <c r="AD1019" s="35">
        <f t="shared" ref="AD1019:AJ1019" si="2740">(V1019/SUM($V1019:$AB1019))*100</f>
        <v>49.176470588235297</v>
      </c>
      <c r="AE1019" s="35">
        <f t="shared" si="2740"/>
        <v>50.823529411764703</v>
      </c>
      <c r="AF1019" s="35">
        <f t="shared" si="2740"/>
        <v>0</v>
      </c>
      <c r="AG1019" s="35">
        <f t="shared" si="2740"/>
        <v>0</v>
      </c>
      <c r="AH1019" s="35">
        <f t="shared" si="2740"/>
        <v>0</v>
      </c>
      <c r="AI1019" s="35">
        <f t="shared" si="2740"/>
        <v>0</v>
      </c>
      <c r="AJ1019" s="35">
        <f t="shared" si="2740"/>
        <v>0</v>
      </c>
      <c r="AK1019" s="1"/>
      <c r="AL1019" s="35">
        <f t="shared" ref="AL1019:AR1019" si="2741">AD1019-BE1019</f>
        <v>24.75505435334756</v>
      </c>
      <c r="AM1019" s="35">
        <f t="shared" si="2741"/>
        <v>9.5800060957025295</v>
      </c>
      <c r="AN1019" s="35">
        <f t="shared" si="2741"/>
        <v>0</v>
      </c>
      <c r="AO1019" s="35">
        <f t="shared" si="2741"/>
        <v>-29.499136442141623</v>
      </c>
      <c r="AP1019" s="35">
        <f t="shared" si="2741"/>
        <v>0</v>
      </c>
      <c r="AQ1019" s="35">
        <f t="shared" si="2741"/>
        <v>0</v>
      </c>
      <c r="AR1019" s="35">
        <f t="shared" si="2741"/>
        <v>-4.8359240069084635</v>
      </c>
      <c r="AS1019" s="1"/>
      <c r="AT1019" s="1"/>
      <c r="AU1019" s="1"/>
      <c r="AV1019" s="1"/>
      <c r="AW1019" s="36">
        <v>707</v>
      </c>
      <c r="AX1019" s="36">
        <v>1194</v>
      </c>
      <c r="AY1019" s="36">
        <v>0</v>
      </c>
      <c r="AZ1019" s="36">
        <v>854</v>
      </c>
      <c r="BA1019" s="36">
        <v>0</v>
      </c>
      <c r="BB1019" s="36">
        <v>0</v>
      </c>
      <c r="BC1019" s="36">
        <v>140</v>
      </c>
      <c r="BD1019" s="1"/>
      <c r="BE1019" s="35">
        <f t="shared" ref="BE1019:BK1019" si="2742">(AW1019/SUM($AW1019:$BC1019))*100</f>
        <v>24.421416234887737</v>
      </c>
      <c r="BF1019" s="35">
        <f t="shared" si="2742"/>
        <v>41.243523316062173</v>
      </c>
      <c r="BG1019" s="35">
        <f t="shared" si="2742"/>
        <v>0</v>
      </c>
      <c r="BH1019" s="35">
        <f t="shared" si="2742"/>
        <v>29.499136442141623</v>
      </c>
      <c r="BI1019" s="35">
        <f t="shared" si="2742"/>
        <v>0</v>
      </c>
      <c r="BJ1019" s="35">
        <f t="shared" si="2742"/>
        <v>0</v>
      </c>
      <c r="BK1019" s="35">
        <f t="shared" si="2742"/>
        <v>4.8359240069084635</v>
      </c>
      <c r="BL1019" s="1"/>
    </row>
    <row r="1020" spans="1:64" ht="13">
      <c r="A1020" s="28" t="s">
        <v>456</v>
      </c>
      <c r="B1020" s="62" t="str">
        <f>INDEX([1]Sheet2!$B:$B,MATCH(C1020,[1]Sheet2!$A:$A,0))</f>
        <v>E05001305</v>
      </c>
      <c r="C1020" s="28" t="s">
        <v>1153</v>
      </c>
      <c r="D1020" s="29"/>
      <c r="E1020" s="55">
        <v>1</v>
      </c>
      <c r="F1020" s="38"/>
      <c r="G1020" s="31">
        <v>1</v>
      </c>
      <c r="H1020" s="32"/>
      <c r="I1020" s="32"/>
      <c r="J1020" s="32"/>
      <c r="K1020" s="32"/>
      <c r="L1020" s="32"/>
      <c r="M1020" s="10"/>
      <c r="N1020" s="38"/>
      <c r="O1020" s="31">
        <v>1</v>
      </c>
      <c r="P1020" s="32"/>
      <c r="Q1020" s="32"/>
      <c r="R1020" s="32"/>
      <c r="S1020" s="32"/>
      <c r="T1020" s="32"/>
      <c r="U1020" s="1"/>
      <c r="V1020" s="28">
        <v>364</v>
      </c>
      <c r="W1020" s="28">
        <v>964</v>
      </c>
      <c r="X1020" s="33"/>
      <c r="Y1020" s="33"/>
      <c r="Z1020" s="28">
        <v>38</v>
      </c>
      <c r="AA1020" s="28">
        <v>654</v>
      </c>
      <c r="AB1020" s="34"/>
      <c r="AC1020" s="1"/>
      <c r="AD1020" s="35">
        <f t="shared" ref="AD1020:AJ1020" si="2743">(V1020/SUM($V1020:$AB1020))*100</f>
        <v>18.019801980198018</v>
      </c>
      <c r="AE1020" s="35">
        <f t="shared" si="2743"/>
        <v>47.722772277227719</v>
      </c>
      <c r="AF1020" s="35">
        <f t="shared" si="2743"/>
        <v>0</v>
      </c>
      <c r="AG1020" s="35">
        <f t="shared" si="2743"/>
        <v>0</v>
      </c>
      <c r="AH1020" s="35">
        <f t="shared" si="2743"/>
        <v>1.8811881188118811</v>
      </c>
      <c r="AI1020" s="35">
        <f t="shared" si="2743"/>
        <v>32.376237623762378</v>
      </c>
      <c r="AJ1020" s="35">
        <f t="shared" si="2743"/>
        <v>0</v>
      </c>
      <c r="AK1020" s="1"/>
      <c r="AL1020" s="35">
        <f t="shared" ref="AL1020:AR1020" si="2744">AD1020-BE1020</f>
        <v>8.7358719219132546</v>
      </c>
      <c r="AM1020" s="35">
        <f t="shared" si="2744"/>
        <v>5.0083676144467049</v>
      </c>
      <c r="AN1020" s="35">
        <f t="shared" si="2744"/>
        <v>0</v>
      </c>
      <c r="AO1020" s="35">
        <f t="shared" si="2744"/>
        <v>-29.184013322231472</v>
      </c>
      <c r="AP1020" s="35">
        <f t="shared" si="2744"/>
        <v>1.8811881188118811</v>
      </c>
      <c r="AQ1020" s="35">
        <f t="shared" si="2744"/>
        <v>13.558585667059631</v>
      </c>
      <c r="AR1020" s="35">
        <f t="shared" si="2744"/>
        <v>0</v>
      </c>
      <c r="AS1020" s="1"/>
      <c r="AT1020" s="1"/>
      <c r="AU1020" s="1"/>
      <c r="AV1020" s="1"/>
      <c r="AW1020" s="36">
        <v>223</v>
      </c>
      <c r="AX1020" s="36">
        <v>1026</v>
      </c>
      <c r="AY1020" s="36">
        <v>0</v>
      </c>
      <c r="AZ1020" s="36">
        <v>701</v>
      </c>
      <c r="BA1020" s="36">
        <v>0</v>
      </c>
      <c r="BB1020" s="36">
        <v>452</v>
      </c>
      <c r="BC1020" s="1"/>
      <c r="BD1020" s="1"/>
      <c r="BE1020" s="35">
        <f t="shared" ref="BE1020:BK1020" si="2745">(AW1020/SUM($AW1020:$BC1020))*100</f>
        <v>9.2839300582847635</v>
      </c>
      <c r="BF1020" s="35">
        <f t="shared" si="2745"/>
        <v>42.714404662781014</v>
      </c>
      <c r="BG1020" s="35">
        <f t="shared" si="2745"/>
        <v>0</v>
      </c>
      <c r="BH1020" s="35">
        <f t="shared" si="2745"/>
        <v>29.184013322231472</v>
      </c>
      <c r="BI1020" s="35">
        <f t="shared" si="2745"/>
        <v>0</v>
      </c>
      <c r="BJ1020" s="35">
        <f t="shared" si="2745"/>
        <v>18.817651956702747</v>
      </c>
      <c r="BK1020" s="35">
        <f t="shared" si="2745"/>
        <v>0</v>
      </c>
      <c r="BL1020" s="1"/>
    </row>
    <row r="1021" spans="1:64" ht="13">
      <c r="A1021" s="28" t="s">
        <v>456</v>
      </c>
      <c r="B1021" s="62" t="str">
        <f>INDEX([1]Sheet2!$B:$B,MATCH(C1021,[1]Sheet2!$A:$A,0))</f>
        <v>E05001306</v>
      </c>
      <c r="C1021" s="28" t="s">
        <v>1154</v>
      </c>
      <c r="D1021" s="29"/>
      <c r="E1021" s="55">
        <v>1</v>
      </c>
      <c r="F1021" s="31">
        <v>1</v>
      </c>
      <c r="G1021" s="32"/>
      <c r="H1021" s="32"/>
      <c r="I1021" s="32"/>
      <c r="J1021" s="32"/>
      <c r="K1021" s="32"/>
      <c r="L1021" s="32"/>
      <c r="M1021" s="10"/>
      <c r="N1021" s="38"/>
      <c r="O1021" s="31">
        <v>1</v>
      </c>
      <c r="P1021" s="32"/>
      <c r="Q1021" s="32"/>
      <c r="R1021" s="32"/>
      <c r="S1021" s="32"/>
      <c r="T1021" s="32"/>
      <c r="U1021" s="1"/>
      <c r="V1021" s="28">
        <v>1150</v>
      </c>
      <c r="W1021" s="28">
        <v>1127</v>
      </c>
      <c r="X1021" s="33"/>
      <c r="Y1021" s="33"/>
      <c r="Z1021" s="33"/>
      <c r="AA1021" s="34"/>
      <c r="AB1021" s="34"/>
      <c r="AC1021" s="1"/>
      <c r="AD1021" s="35">
        <f t="shared" ref="AD1021:AJ1021" si="2746">(V1021/SUM($V1021:$AB1021))*100</f>
        <v>50.505050505050505</v>
      </c>
      <c r="AE1021" s="35">
        <f t="shared" si="2746"/>
        <v>49.494949494949495</v>
      </c>
      <c r="AF1021" s="35">
        <f t="shared" si="2746"/>
        <v>0</v>
      </c>
      <c r="AG1021" s="35">
        <f t="shared" si="2746"/>
        <v>0</v>
      </c>
      <c r="AH1021" s="35">
        <f t="shared" si="2746"/>
        <v>0</v>
      </c>
      <c r="AI1021" s="35">
        <f t="shared" si="2746"/>
        <v>0</v>
      </c>
      <c r="AJ1021" s="35">
        <f t="shared" si="2746"/>
        <v>0</v>
      </c>
      <c r="AK1021" s="1"/>
      <c r="AL1021" s="35">
        <f t="shared" ref="AL1021:AR1021" si="2747">AD1021-BE1021</f>
        <v>27.36929524692431</v>
      </c>
      <c r="AM1021" s="35">
        <f t="shared" si="2747"/>
        <v>8.2329992081426155</v>
      </c>
      <c r="AN1021" s="35">
        <f t="shared" si="2747"/>
        <v>0</v>
      </c>
      <c r="AO1021" s="35">
        <f t="shared" si="2747"/>
        <v>-32.734225621414915</v>
      </c>
      <c r="AP1021" s="35">
        <f t="shared" si="2747"/>
        <v>0</v>
      </c>
      <c r="AQ1021" s="35">
        <f t="shared" si="2747"/>
        <v>-2.8680688336520075</v>
      </c>
      <c r="AR1021" s="35">
        <f t="shared" si="2747"/>
        <v>0</v>
      </c>
      <c r="AS1021" s="1"/>
      <c r="AT1021" s="1"/>
      <c r="AU1021" s="1"/>
      <c r="AV1021" s="1"/>
      <c r="AW1021" s="36">
        <v>605</v>
      </c>
      <c r="AX1021" s="36">
        <v>1079</v>
      </c>
      <c r="AY1021" s="36">
        <v>0</v>
      </c>
      <c r="AZ1021" s="36">
        <v>856</v>
      </c>
      <c r="BA1021" s="36">
        <v>0</v>
      </c>
      <c r="BB1021" s="36">
        <v>75</v>
      </c>
      <c r="BC1021" s="1"/>
      <c r="BD1021" s="1"/>
      <c r="BE1021" s="35">
        <f t="shared" ref="BE1021:BK1021" si="2748">(AW1021/SUM($AW1021:$BC1021))*100</f>
        <v>23.135755258126196</v>
      </c>
      <c r="BF1021" s="35">
        <f t="shared" si="2748"/>
        <v>41.261950286806879</v>
      </c>
      <c r="BG1021" s="35">
        <f t="shared" si="2748"/>
        <v>0</v>
      </c>
      <c r="BH1021" s="35">
        <f t="shared" si="2748"/>
        <v>32.734225621414915</v>
      </c>
      <c r="BI1021" s="35">
        <f t="shared" si="2748"/>
        <v>0</v>
      </c>
      <c r="BJ1021" s="35">
        <f t="shared" si="2748"/>
        <v>2.8680688336520075</v>
      </c>
      <c r="BK1021" s="35">
        <f t="shared" si="2748"/>
        <v>0</v>
      </c>
      <c r="BL1021" s="1"/>
    </row>
    <row r="1022" spans="1:64" ht="13">
      <c r="A1022" s="28" t="s">
        <v>456</v>
      </c>
      <c r="B1022" s="62" t="str">
        <f>INDEX([1]Sheet2!$B:$B,MATCH(C1022,[1]Sheet2!$A:$A,0))</f>
        <v>E05001307</v>
      </c>
      <c r="C1022" s="28" t="s">
        <v>1155</v>
      </c>
      <c r="D1022" s="29"/>
      <c r="E1022" s="55">
        <v>1</v>
      </c>
      <c r="F1022" s="31">
        <v>1</v>
      </c>
      <c r="G1022" s="32"/>
      <c r="H1022" s="32"/>
      <c r="I1022" s="32"/>
      <c r="J1022" s="32"/>
      <c r="K1022" s="32"/>
      <c r="L1022" s="32"/>
      <c r="M1022" s="10"/>
      <c r="N1022" s="31">
        <v>1</v>
      </c>
      <c r="O1022" s="32"/>
      <c r="P1022" s="32"/>
      <c r="Q1022" s="32"/>
      <c r="R1022" s="32"/>
      <c r="S1022" s="32"/>
      <c r="T1022" s="32"/>
      <c r="U1022" s="1"/>
      <c r="V1022" s="28">
        <v>1642</v>
      </c>
      <c r="W1022" s="28">
        <v>1096</v>
      </c>
      <c r="X1022" s="33"/>
      <c r="Y1022" s="33"/>
      <c r="Z1022" s="33"/>
      <c r="AA1022" s="34"/>
      <c r="AB1022" s="34"/>
      <c r="AC1022" s="1"/>
      <c r="AD1022" s="35">
        <f t="shared" ref="AD1022:AJ1022" si="2749">(V1022/SUM($V1022:$AB1022))*100</f>
        <v>59.970781592403213</v>
      </c>
      <c r="AE1022" s="35">
        <f t="shared" si="2749"/>
        <v>40.029218407596787</v>
      </c>
      <c r="AF1022" s="35">
        <f t="shared" si="2749"/>
        <v>0</v>
      </c>
      <c r="AG1022" s="35">
        <f t="shared" si="2749"/>
        <v>0</v>
      </c>
      <c r="AH1022" s="35">
        <f t="shared" si="2749"/>
        <v>0</v>
      </c>
      <c r="AI1022" s="35">
        <f t="shared" si="2749"/>
        <v>0</v>
      </c>
      <c r="AJ1022" s="35">
        <f t="shared" si="2749"/>
        <v>0</v>
      </c>
      <c r="AK1022" s="1"/>
      <c r="AL1022" s="35">
        <f t="shared" ref="AL1022:AR1022" si="2750">AD1022-BE1022</f>
        <v>22.331801867092551</v>
      </c>
      <c r="AM1022" s="35">
        <f t="shared" si="2750"/>
        <v>11.056033319303786</v>
      </c>
      <c r="AN1022" s="35">
        <f t="shared" si="2750"/>
        <v>0</v>
      </c>
      <c r="AO1022" s="35">
        <f t="shared" si="2750"/>
        <v>-30.052321778940481</v>
      </c>
      <c r="AP1022" s="35">
        <f t="shared" si="2750"/>
        <v>0</v>
      </c>
      <c r="AQ1022" s="35">
        <f t="shared" si="2750"/>
        <v>-3.3355134074558537</v>
      </c>
      <c r="AR1022" s="35">
        <f t="shared" si="2750"/>
        <v>0</v>
      </c>
      <c r="AS1022" s="1"/>
      <c r="AT1022" s="1"/>
      <c r="AU1022" s="1"/>
      <c r="AV1022" s="1"/>
      <c r="AW1022" s="36">
        <v>1151</v>
      </c>
      <c r="AX1022" s="36">
        <v>886</v>
      </c>
      <c r="AY1022" s="36">
        <v>0</v>
      </c>
      <c r="AZ1022" s="36">
        <v>919</v>
      </c>
      <c r="BA1022" s="36">
        <v>0</v>
      </c>
      <c r="BB1022" s="36">
        <v>102</v>
      </c>
      <c r="BC1022" s="1"/>
      <c r="BD1022" s="1"/>
      <c r="BE1022" s="35">
        <f t="shared" ref="BE1022:BK1022" si="2751">(AW1022/SUM($AW1022:$BC1022))*100</f>
        <v>37.638979725310662</v>
      </c>
      <c r="BF1022" s="35">
        <f t="shared" si="2751"/>
        <v>28.973185088293</v>
      </c>
      <c r="BG1022" s="35">
        <f t="shared" si="2751"/>
        <v>0</v>
      </c>
      <c r="BH1022" s="35">
        <f t="shared" si="2751"/>
        <v>30.052321778940481</v>
      </c>
      <c r="BI1022" s="35">
        <f t="shared" si="2751"/>
        <v>0</v>
      </c>
      <c r="BJ1022" s="35">
        <f t="shared" si="2751"/>
        <v>3.3355134074558537</v>
      </c>
      <c r="BK1022" s="35">
        <f t="shared" si="2751"/>
        <v>0</v>
      </c>
      <c r="BL1022" s="1"/>
    </row>
    <row r="1023" spans="1:64" ht="13">
      <c r="A1023" s="28" t="s">
        <v>456</v>
      </c>
      <c r="B1023" s="62" t="str">
        <f>INDEX([1]Sheet2!$B:$B,MATCH(C1023,[1]Sheet2!$A:$A,0))</f>
        <v>E05001308</v>
      </c>
      <c r="C1023" s="28" t="s">
        <v>1156</v>
      </c>
      <c r="D1023" s="29"/>
      <c r="E1023" s="55">
        <v>1</v>
      </c>
      <c r="F1023" s="31">
        <v>1</v>
      </c>
      <c r="G1023" s="32"/>
      <c r="H1023" s="32"/>
      <c r="I1023" s="32"/>
      <c r="J1023" s="32"/>
      <c r="K1023" s="32"/>
      <c r="L1023" s="32"/>
      <c r="M1023" s="10"/>
      <c r="N1023" s="38"/>
      <c r="O1023" s="32"/>
      <c r="P1023" s="32"/>
      <c r="Q1023" s="31">
        <v>1</v>
      </c>
      <c r="R1023" s="32"/>
      <c r="S1023" s="32"/>
      <c r="T1023" s="32"/>
      <c r="U1023" s="1"/>
      <c r="V1023" s="28">
        <v>1414</v>
      </c>
      <c r="W1023" s="28">
        <v>958</v>
      </c>
      <c r="X1023" s="33"/>
      <c r="Y1023" s="28">
        <v>170</v>
      </c>
      <c r="Z1023" s="28">
        <v>98</v>
      </c>
      <c r="AA1023" s="34"/>
      <c r="AB1023" s="34"/>
      <c r="AC1023" s="1"/>
      <c r="AD1023" s="35">
        <f t="shared" ref="AD1023:AJ1023" si="2752">(V1023/SUM($V1023:$AB1023))*100</f>
        <v>53.560606060606062</v>
      </c>
      <c r="AE1023" s="35">
        <f t="shared" si="2752"/>
        <v>36.287878787878789</v>
      </c>
      <c r="AF1023" s="35">
        <f t="shared" si="2752"/>
        <v>0</v>
      </c>
      <c r="AG1023" s="35">
        <f t="shared" si="2752"/>
        <v>6.4393939393939394</v>
      </c>
      <c r="AH1023" s="35">
        <f t="shared" si="2752"/>
        <v>3.7121212121212124</v>
      </c>
      <c r="AI1023" s="35">
        <f t="shared" si="2752"/>
        <v>0</v>
      </c>
      <c r="AJ1023" s="35">
        <f t="shared" si="2752"/>
        <v>0</v>
      </c>
      <c r="AK1023" s="1"/>
      <c r="AL1023" s="35">
        <f t="shared" ref="AL1023:AR1023" si="2753">AD1023-BE1023</f>
        <v>28.00038197097021</v>
      </c>
      <c r="AM1023" s="35">
        <f t="shared" si="2753"/>
        <v>5.6506238859180016</v>
      </c>
      <c r="AN1023" s="35">
        <f t="shared" si="2753"/>
        <v>0</v>
      </c>
      <c r="AO1023" s="35">
        <f t="shared" si="2753"/>
        <v>-37.363127069009423</v>
      </c>
      <c r="AP1023" s="35">
        <f t="shared" si="2753"/>
        <v>3.7121212121212124</v>
      </c>
      <c r="AQ1023" s="35">
        <f t="shared" si="2753"/>
        <v>0</v>
      </c>
      <c r="AR1023" s="35">
        <f t="shared" si="2753"/>
        <v>0</v>
      </c>
      <c r="AS1023" s="1"/>
      <c r="AT1023" s="1"/>
      <c r="AU1023" s="1"/>
      <c r="AV1023" s="1"/>
      <c r="AW1023" s="36">
        <v>730</v>
      </c>
      <c r="AX1023" s="36">
        <v>875</v>
      </c>
      <c r="AY1023" s="36">
        <v>0</v>
      </c>
      <c r="AZ1023" s="36">
        <v>1251</v>
      </c>
      <c r="BA1023" s="36">
        <v>0</v>
      </c>
      <c r="BB1023" s="36">
        <v>0</v>
      </c>
      <c r="BC1023" s="1"/>
      <c r="BD1023" s="1"/>
      <c r="BE1023" s="35">
        <f t="shared" ref="BE1023:BK1023" si="2754">(AW1023/SUM($AW1023:$BC1023))*100</f>
        <v>25.560224089635852</v>
      </c>
      <c r="BF1023" s="35">
        <f t="shared" si="2754"/>
        <v>30.637254901960787</v>
      </c>
      <c r="BG1023" s="35">
        <f t="shared" si="2754"/>
        <v>0</v>
      </c>
      <c r="BH1023" s="35">
        <f t="shared" si="2754"/>
        <v>43.80252100840336</v>
      </c>
      <c r="BI1023" s="35">
        <f t="shared" si="2754"/>
        <v>0</v>
      </c>
      <c r="BJ1023" s="35">
        <f t="shared" si="2754"/>
        <v>0</v>
      </c>
      <c r="BK1023" s="35">
        <f t="shared" si="2754"/>
        <v>0</v>
      </c>
      <c r="BL1023" s="1"/>
    </row>
    <row r="1024" spans="1:64" ht="13">
      <c r="A1024" s="28" t="s">
        <v>456</v>
      </c>
      <c r="B1024" s="62" t="str">
        <f>INDEX([1]Sheet2!$B:$B,MATCH(C1024,[1]Sheet2!$A:$A,0))</f>
        <v>E05001309</v>
      </c>
      <c r="C1024" s="28" t="s">
        <v>1157</v>
      </c>
      <c r="D1024" s="29"/>
      <c r="E1024" s="55">
        <v>1</v>
      </c>
      <c r="F1024" s="38"/>
      <c r="G1024" s="32"/>
      <c r="H1024" s="32"/>
      <c r="I1024" s="32"/>
      <c r="J1024" s="32"/>
      <c r="K1024" s="31">
        <v>1</v>
      </c>
      <c r="L1024" s="32"/>
      <c r="M1024" s="10"/>
      <c r="N1024" s="38"/>
      <c r="O1024" s="32"/>
      <c r="P1024" s="32"/>
      <c r="Q1024" s="32"/>
      <c r="R1024" s="32"/>
      <c r="S1024" s="31">
        <v>1</v>
      </c>
      <c r="T1024" s="32"/>
      <c r="U1024" s="1"/>
      <c r="V1024" s="28">
        <v>321</v>
      </c>
      <c r="W1024" s="28">
        <v>974</v>
      </c>
      <c r="X1024" s="28">
        <v>59</v>
      </c>
      <c r="Y1024" s="33"/>
      <c r="Z1024" s="33"/>
      <c r="AA1024" s="28">
        <v>999</v>
      </c>
      <c r="AB1024" s="34"/>
      <c r="AC1024" s="1"/>
      <c r="AD1024" s="35">
        <f t="shared" ref="AD1024:AJ1024" si="2755">(V1024/SUM($V1024:$AB1024))*100</f>
        <v>13.642158946026351</v>
      </c>
      <c r="AE1024" s="35">
        <f t="shared" si="2755"/>
        <v>41.393965150871225</v>
      </c>
      <c r="AF1024" s="35">
        <f t="shared" si="2755"/>
        <v>2.5074373140671482</v>
      </c>
      <c r="AG1024" s="35">
        <f t="shared" si="2755"/>
        <v>0</v>
      </c>
      <c r="AH1024" s="35">
        <f t="shared" si="2755"/>
        <v>0</v>
      </c>
      <c r="AI1024" s="35">
        <f t="shared" si="2755"/>
        <v>42.456438589035272</v>
      </c>
      <c r="AJ1024" s="35">
        <f t="shared" si="2755"/>
        <v>0</v>
      </c>
      <c r="AK1024" s="1"/>
      <c r="AL1024" s="35">
        <f t="shared" ref="AL1024:AR1024" si="2756">AD1024-BE1024</f>
        <v>8.0021082489414326</v>
      </c>
      <c r="AM1024" s="35">
        <f t="shared" si="2756"/>
        <v>14.492824466460579</v>
      </c>
      <c r="AN1024" s="35">
        <f t="shared" si="2756"/>
        <v>2.5074373140671482</v>
      </c>
      <c r="AO1024" s="35">
        <f t="shared" si="2756"/>
        <v>-28.580481622306721</v>
      </c>
      <c r="AP1024" s="35">
        <f t="shared" si="2756"/>
        <v>0</v>
      </c>
      <c r="AQ1024" s="35">
        <f t="shared" si="2756"/>
        <v>3.5781115928375513</v>
      </c>
      <c r="AR1024" s="35">
        <f t="shared" si="2756"/>
        <v>0</v>
      </c>
      <c r="AS1024" s="1"/>
      <c r="AT1024" s="1"/>
      <c r="AU1024" s="1"/>
      <c r="AV1024" s="1"/>
      <c r="AW1024" s="36">
        <v>178</v>
      </c>
      <c r="AX1024" s="36">
        <v>849</v>
      </c>
      <c r="AY1024" s="36">
        <v>0</v>
      </c>
      <c r="AZ1024" s="36">
        <v>902</v>
      </c>
      <c r="BA1024" s="36">
        <v>0</v>
      </c>
      <c r="BB1024" s="36">
        <v>1227</v>
      </c>
      <c r="BC1024" s="1"/>
      <c r="BD1024" s="1"/>
      <c r="BE1024" s="35">
        <f t="shared" ref="BE1024:BK1024" si="2757">(AW1024/SUM($AW1024:$BC1024))*100</f>
        <v>5.6400506970849174</v>
      </c>
      <c r="BF1024" s="35">
        <f t="shared" si="2757"/>
        <v>26.901140684410645</v>
      </c>
      <c r="BG1024" s="35">
        <f t="shared" si="2757"/>
        <v>0</v>
      </c>
      <c r="BH1024" s="35">
        <f t="shared" si="2757"/>
        <v>28.580481622306721</v>
      </c>
      <c r="BI1024" s="35">
        <f t="shared" si="2757"/>
        <v>0</v>
      </c>
      <c r="BJ1024" s="35">
        <f t="shared" si="2757"/>
        <v>38.878326996197721</v>
      </c>
      <c r="BK1024" s="35">
        <f t="shared" si="2757"/>
        <v>0</v>
      </c>
      <c r="BL1024" s="1"/>
    </row>
    <row r="1025" spans="1:64" ht="13">
      <c r="A1025" s="28" t="s">
        <v>456</v>
      </c>
      <c r="B1025" s="62" t="str">
        <f>INDEX([1]Sheet2!$B:$B,MATCH(C1025,[1]Sheet2!$A:$A,0))</f>
        <v>E05001310</v>
      </c>
      <c r="C1025" s="28" t="s">
        <v>1158</v>
      </c>
      <c r="D1025" s="29"/>
      <c r="E1025" s="55">
        <v>2</v>
      </c>
      <c r="F1025" s="31">
        <v>2</v>
      </c>
      <c r="G1025" s="32"/>
      <c r="H1025" s="32"/>
      <c r="I1025" s="32"/>
      <c r="J1025" s="32"/>
      <c r="K1025" s="32"/>
      <c r="L1025" s="32"/>
      <c r="M1025" s="10"/>
      <c r="N1025" s="31">
        <v>2</v>
      </c>
      <c r="O1025" s="32"/>
      <c r="P1025" s="32"/>
      <c r="Q1025" s="32"/>
      <c r="R1025" s="32"/>
      <c r="S1025" s="32"/>
      <c r="T1025" s="32"/>
      <c r="U1025" s="1"/>
      <c r="V1025" s="28">
        <v>2496</v>
      </c>
      <c r="W1025" s="28">
        <v>1463</v>
      </c>
      <c r="X1025" s="28">
        <v>316</v>
      </c>
      <c r="Y1025" s="28">
        <v>219</v>
      </c>
      <c r="Z1025" s="33"/>
      <c r="AA1025" s="34"/>
      <c r="AB1025" s="34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36">
        <v>2201</v>
      </c>
      <c r="AX1025" s="36">
        <v>1793</v>
      </c>
      <c r="AY1025" s="36">
        <v>142</v>
      </c>
      <c r="AZ1025" s="36">
        <v>828</v>
      </c>
      <c r="BA1025" s="36">
        <v>0</v>
      </c>
      <c r="BB1025" s="36">
        <v>0</v>
      </c>
      <c r="BC1025" s="1"/>
      <c r="BD1025" s="1"/>
      <c r="BE1025" s="35">
        <f t="shared" ref="BE1025:BK1025" si="2758">(AW1025/SUM($AW1025:$BC1025))*100</f>
        <v>44.339242546333601</v>
      </c>
      <c r="BF1025" s="35">
        <f t="shared" si="2758"/>
        <v>36.120064464141819</v>
      </c>
      <c r="BG1025" s="35">
        <f t="shared" si="2758"/>
        <v>2.8605962933118452</v>
      </c>
      <c r="BH1025" s="35">
        <f t="shared" si="2758"/>
        <v>16.680096696212733</v>
      </c>
      <c r="BI1025" s="35">
        <f t="shared" si="2758"/>
        <v>0</v>
      </c>
      <c r="BJ1025" s="35">
        <f t="shared" si="2758"/>
        <v>0</v>
      </c>
      <c r="BK1025" s="35">
        <f t="shared" si="2758"/>
        <v>0</v>
      </c>
      <c r="BL1025" s="1"/>
    </row>
    <row r="1026" spans="1:64" ht="13">
      <c r="A1026" s="28" t="s">
        <v>456</v>
      </c>
      <c r="B1026" s="62" t="str">
        <f>INDEX([1]Sheet2!$B:$B,MATCH(C1026,[1]Sheet2!$A:$A,0))</f>
        <v>E05001311</v>
      </c>
      <c r="C1026" s="28" t="s">
        <v>1159</v>
      </c>
      <c r="D1026" s="29"/>
      <c r="E1026" s="55">
        <v>1</v>
      </c>
      <c r="F1026" s="38"/>
      <c r="G1026" s="31">
        <v>1</v>
      </c>
      <c r="H1026" s="32"/>
      <c r="I1026" s="32"/>
      <c r="J1026" s="32"/>
      <c r="K1026" s="32"/>
      <c r="L1026" s="32"/>
      <c r="M1026" s="10"/>
      <c r="N1026" s="38"/>
      <c r="O1026" s="31">
        <v>1</v>
      </c>
      <c r="P1026" s="32"/>
      <c r="Q1026" s="32"/>
      <c r="R1026" s="32"/>
      <c r="S1026" s="32"/>
      <c r="T1026" s="32"/>
      <c r="U1026" s="1"/>
      <c r="V1026" s="28">
        <v>1211</v>
      </c>
      <c r="W1026" s="28">
        <v>2675</v>
      </c>
      <c r="X1026" s="33"/>
      <c r="Y1026" s="33"/>
      <c r="Z1026" s="33"/>
      <c r="AA1026" s="34"/>
      <c r="AB1026" s="34"/>
      <c r="AC1026" s="1"/>
      <c r="AD1026" s="35">
        <f t="shared" ref="AD1026:AJ1026" si="2759">(V1026/SUM($V1026:$AB1026))*100</f>
        <v>31.163149768399386</v>
      </c>
      <c r="AE1026" s="35">
        <f t="shared" si="2759"/>
        <v>68.836850231600621</v>
      </c>
      <c r="AF1026" s="35">
        <f t="shared" si="2759"/>
        <v>0</v>
      </c>
      <c r="AG1026" s="35">
        <f t="shared" si="2759"/>
        <v>0</v>
      </c>
      <c r="AH1026" s="35">
        <f t="shared" si="2759"/>
        <v>0</v>
      </c>
      <c r="AI1026" s="35">
        <f t="shared" si="2759"/>
        <v>0</v>
      </c>
      <c r="AJ1026" s="35">
        <f t="shared" si="2759"/>
        <v>0</v>
      </c>
      <c r="AK1026" s="1"/>
      <c r="AL1026" s="35">
        <f t="shared" ref="AL1026:AR1026" si="2760">AD1026-BE1026</f>
        <v>0.27775465048461356</v>
      </c>
      <c r="AM1026" s="35">
        <f t="shared" si="2760"/>
        <v>13.727210181952302</v>
      </c>
      <c r="AN1026" s="35">
        <f t="shared" si="2760"/>
        <v>0</v>
      </c>
      <c r="AO1026" s="35">
        <f t="shared" si="2760"/>
        <v>-11.894911046752172</v>
      </c>
      <c r="AP1026" s="35">
        <f t="shared" si="2760"/>
        <v>0</v>
      </c>
      <c r="AQ1026" s="35">
        <f t="shared" si="2760"/>
        <v>-2.110053785684733</v>
      </c>
      <c r="AR1026" s="35">
        <f t="shared" si="2760"/>
        <v>0</v>
      </c>
      <c r="AS1026" s="1"/>
      <c r="AT1026" s="1"/>
      <c r="AU1026" s="1"/>
      <c r="AV1026" s="1"/>
      <c r="AW1026" s="36">
        <v>1493</v>
      </c>
      <c r="AX1026" s="36">
        <v>2664</v>
      </c>
      <c r="AY1026" s="36">
        <v>0</v>
      </c>
      <c r="AZ1026" s="36">
        <v>575</v>
      </c>
      <c r="BA1026" s="36">
        <v>0</v>
      </c>
      <c r="BB1026" s="36">
        <v>102</v>
      </c>
      <c r="BC1026" s="1"/>
      <c r="BD1026" s="1"/>
      <c r="BE1026" s="35">
        <f t="shared" ref="BE1026:BK1026" si="2761">(AW1026/SUM($AW1026:$BC1026))*100</f>
        <v>30.885395117914772</v>
      </c>
      <c r="BF1026" s="35">
        <f t="shared" si="2761"/>
        <v>55.10964004964832</v>
      </c>
      <c r="BG1026" s="35">
        <f t="shared" si="2761"/>
        <v>0</v>
      </c>
      <c r="BH1026" s="35">
        <f t="shared" si="2761"/>
        <v>11.894911046752172</v>
      </c>
      <c r="BI1026" s="35">
        <f t="shared" si="2761"/>
        <v>0</v>
      </c>
      <c r="BJ1026" s="35">
        <f t="shared" si="2761"/>
        <v>2.110053785684733</v>
      </c>
      <c r="BK1026" s="35">
        <f t="shared" si="2761"/>
        <v>0</v>
      </c>
      <c r="BL1026" s="1"/>
    </row>
    <row r="1027" spans="1:64" ht="13">
      <c r="A1027" s="28" t="s">
        <v>456</v>
      </c>
      <c r="B1027" s="62" t="str">
        <f>INDEX([1]Sheet2!$B:$B,MATCH(C1027,[1]Sheet2!$A:$A,0))</f>
        <v>E05001312</v>
      </c>
      <c r="C1027" s="28" t="s">
        <v>1160</v>
      </c>
      <c r="D1027" s="29"/>
      <c r="E1027" s="55">
        <v>1</v>
      </c>
      <c r="F1027" s="31">
        <v>1</v>
      </c>
      <c r="G1027" s="32"/>
      <c r="H1027" s="32"/>
      <c r="I1027" s="32"/>
      <c r="J1027" s="32"/>
      <c r="K1027" s="32"/>
      <c r="L1027" s="32"/>
      <c r="M1027" s="10"/>
      <c r="N1027" s="31">
        <v>1</v>
      </c>
      <c r="O1027" s="32"/>
      <c r="P1027" s="32"/>
      <c r="Q1027" s="32"/>
      <c r="R1027" s="32"/>
      <c r="S1027" s="32"/>
      <c r="T1027" s="32"/>
      <c r="U1027" s="1"/>
      <c r="V1027" s="28">
        <v>1733</v>
      </c>
      <c r="W1027" s="28">
        <v>607</v>
      </c>
      <c r="X1027" s="28">
        <v>111</v>
      </c>
      <c r="Y1027" s="28">
        <v>264</v>
      </c>
      <c r="Z1027" s="33"/>
      <c r="AA1027" s="34"/>
      <c r="AB1027" s="34"/>
      <c r="AC1027" s="1"/>
      <c r="AD1027" s="35">
        <f t="shared" ref="AD1027:AJ1027" si="2762">(V1027/SUM($V1027:$AB1027))*100</f>
        <v>63.830570902394101</v>
      </c>
      <c r="AE1027" s="35">
        <f t="shared" si="2762"/>
        <v>22.357274401473294</v>
      </c>
      <c r="AF1027" s="35">
        <f t="shared" si="2762"/>
        <v>4.0883977900552493</v>
      </c>
      <c r="AG1027" s="35">
        <f t="shared" si="2762"/>
        <v>9.7237569060773481</v>
      </c>
      <c r="AH1027" s="35">
        <f t="shared" si="2762"/>
        <v>0</v>
      </c>
      <c r="AI1027" s="35">
        <f t="shared" si="2762"/>
        <v>0</v>
      </c>
      <c r="AJ1027" s="35">
        <f t="shared" si="2762"/>
        <v>0</v>
      </c>
      <c r="AK1027" s="1"/>
      <c r="AL1027" s="35">
        <f t="shared" ref="AL1027:AR1027" si="2763">AD1027-BE1027</f>
        <v>25.699174401898887</v>
      </c>
      <c r="AM1027" s="35">
        <f t="shared" si="2763"/>
        <v>12.056845216923938</v>
      </c>
      <c r="AN1027" s="35">
        <f t="shared" si="2763"/>
        <v>4.0883977900552493</v>
      </c>
      <c r="AO1027" s="35">
        <f t="shared" si="2763"/>
        <v>-21.012459667049097</v>
      </c>
      <c r="AP1027" s="35">
        <f t="shared" si="2763"/>
        <v>0</v>
      </c>
      <c r="AQ1027" s="35">
        <f t="shared" si="2763"/>
        <v>-20.831957741828987</v>
      </c>
      <c r="AR1027" s="35">
        <f t="shared" si="2763"/>
        <v>0</v>
      </c>
      <c r="AS1027" s="1"/>
      <c r="AT1027" s="1"/>
      <c r="AU1027" s="1"/>
      <c r="AV1027" s="1"/>
      <c r="AW1027" s="36">
        <v>1155</v>
      </c>
      <c r="AX1027" s="36">
        <v>312</v>
      </c>
      <c r="AY1027" s="36">
        <v>0</v>
      </c>
      <c r="AZ1027" s="36">
        <v>931</v>
      </c>
      <c r="BA1027" s="36">
        <v>0</v>
      </c>
      <c r="BB1027" s="36">
        <v>631</v>
      </c>
      <c r="BC1027" s="1"/>
      <c r="BD1027" s="1"/>
      <c r="BE1027" s="35">
        <f t="shared" ref="BE1027:BK1027" si="2764">(AW1027/SUM($AW1027:$BC1027))*100</f>
        <v>38.131396500495214</v>
      </c>
      <c r="BF1027" s="35">
        <f t="shared" si="2764"/>
        <v>10.300429184549357</v>
      </c>
      <c r="BG1027" s="35">
        <f t="shared" si="2764"/>
        <v>0</v>
      </c>
      <c r="BH1027" s="35">
        <f t="shared" si="2764"/>
        <v>30.736216573126445</v>
      </c>
      <c r="BI1027" s="35">
        <f t="shared" si="2764"/>
        <v>0</v>
      </c>
      <c r="BJ1027" s="35">
        <f t="shared" si="2764"/>
        <v>20.831957741828987</v>
      </c>
      <c r="BK1027" s="35">
        <f t="shared" si="2764"/>
        <v>0</v>
      </c>
      <c r="BL1027" s="1"/>
    </row>
    <row r="1028" spans="1:64" ht="13">
      <c r="A1028" s="28" t="s">
        <v>456</v>
      </c>
      <c r="B1028" s="62" t="str">
        <f>INDEX([1]Sheet2!$B:$B,MATCH(C1028,[1]Sheet2!$A:$A,0))</f>
        <v>E05001313</v>
      </c>
      <c r="C1028" s="28" t="s">
        <v>1161</v>
      </c>
      <c r="D1028" s="29"/>
      <c r="E1028" s="55">
        <v>1</v>
      </c>
      <c r="F1028" s="38"/>
      <c r="G1028" s="31">
        <v>1</v>
      </c>
      <c r="H1028" s="32"/>
      <c r="I1028" s="32"/>
      <c r="J1028" s="32"/>
      <c r="K1028" s="32"/>
      <c r="L1028" s="32"/>
      <c r="M1028" s="10"/>
      <c r="N1028" s="31">
        <v>1</v>
      </c>
      <c r="O1028" s="32"/>
      <c r="P1028" s="32"/>
      <c r="Q1028" s="32"/>
      <c r="R1028" s="32"/>
      <c r="S1028" s="32"/>
      <c r="T1028" s="32"/>
      <c r="U1028" s="1"/>
      <c r="V1028" s="28">
        <v>1707</v>
      </c>
      <c r="W1028" s="28">
        <v>730</v>
      </c>
      <c r="X1028" s="28">
        <v>131</v>
      </c>
      <c r="Y1028" s="28">
        <v>177</v>
      </c>
      <c r="Z1028" s="33"/>
      <c r="AA1028" s="34"/>
      <c r="AB1028" s="34"/>
      <c r="AC1028" s="1"/>
      <c r="AD1028" s="35">
        <f t="shared" ref="AD1028:AJ1028" si="2765">(V1028/SUM($V1028:$AB1028))*100</f>
        <v>62.185792349726775</v>
      </c>
      <c r="AE1028" s="35">
        <f t="shared" si="2765"/>
        <v>26.593806921675771</v>
      </c>
      <c r="AF1028" s="35">
        <f t="shared" si="2765"/>
        <v>4.7723132969034614</v>
      </c>
      <c r="AG1028" s="35">
        <f t="shared" si="2765"/>
        <v>6.4480874316939882</v>
      </c>
      <c r="AH1028" s="35">
        <f t="shared" si="2765"/>
        <v>0</v>
      </c>
      <c r="AI1028" s="35">
        <f t="shared" si="2765"/>
        <v>0</v>
      </c>
      <c r="AJ1028" s="35">
        <f t="shared" si="2765"/>
        <v>0</v>
      </c>
      <c r="AK1028" s="1"/>
      <c r="AL1028" s="35">
        <f t="shared" ref="AL1028:AR1028" si="2766">AD1028-BE1028</f>
        <v>20.02743099234371</v>
      </c>
      <c r="AM1028" s="35">
        <f t="shared" si="2766"/>
        <v>4.3376161543263372</v>
      </c>
      <c r="AN1028" s="35">
        <f t="shared" si="2766"/>
        <v>4.7723132969034614</v>
      </c>
      <c r="AO1028" s="35">
        <f t="shared" si="2766"/>
        <v>-29.13736044357351</v>
      </c>
      <c r="AP1028" s="35">
        <f t="shared" si="2766"/>
        <v>0</v>
      </c>
      <c r="AQ1028" s="35">
        <f t="shared" si="2766"/>
        <v>0</v>
      </c>
      <c r="AR1028" s="35">
        <f t="shared" si="2766"/>
        <v>0</v>
      </c>
      <c r="AS1028" s="1"/>
      <c r="AT1028" s="1"/>
      <c r="AU1028" s="1"/>
      <c r="AV1028" s="1"/>
      <c r="AW1028" s="36">
        <v>1379</v>
      </c>
      <c r="AX1028" s="36">
        <v>728</v>
      </c>
      <c r="AY1028" s="36">
        <v>0</v>
      </c>
      <c r="AZ1028" s="36">
        <v>1164</v>
      </c>
      <c r="BA1028" s="36">
        <v>0</v>
      </c>
      <c r="BB1028" s="36">
        <v>0</v>
      </c>
      <c r="BC1028" s="1"/>
      <c r="BD1028" s="1"/>
      <c r="BE1028" s="35">
        <f t="shared" ref="BE1028:BK1028" si="2767">(AW1028/SUM($AW1028:$BC1028))*100</f>
        <v>42.158361357383065</v>
      </c>
      <c r="BF1028" s="35">
        <f t="shared" si="2767"/>
        <v>22.256190767349434</v>
      </c>
      <c r="BG1028" s="35">
        <f t="shared" si="2767"/>
        <v>0</v>
      </c>
      <c r="BH1028" s="35">
        <f t="shared" si="2767"/>
        <v>35.585447875267498</v>
      </c>
      <c r="BI1028" s="35">
        <f t="shared" si="2767"/>
        <v>0</v>
      </c>
      <c r="BJ1028" s="35">
        <f t="shared" si="2767"/>
        <v>0</v>
      </c>
      <c r="BK1028" s="35">
        <f t="shared" si="2767"/>
        <v>0</v>
      </c>
      <c r="BL1028" s="1"/>
    </row>
    <row r="1029" spans="1:64" ht="13">
      <c r="A1029" s="28" t="s">
        <v>456</v>
      </c>
      <c r="B1029" s="62" t="str">
        <f>INDEX([1]Sheet2!$B:$B,MATCH(C1029,[1]Sheet2!$A:$A,0))</f>
        <v>E05001314</v>
      </c>
      <c r="C1029" s="28" t="s">
        <v>1162</v>
      </c>
      <c r="D1029" s="29"/>
      <c r="E1029" s="55">
        <v>1</v>
      </c>
      <c r="F1029" s="38"/>
      <c r="G1029" s="31">
        <v>1</v>
      </c>
      <c r="H1029" s="32"/>
      <c r="I1029" s="32"/>
      <c r="J1029" s="32"/>
      <c r="K1029" s="32"/>
      <c r="L1029" s="32"/>
      <c r="M1029" s="10"/>
      <c r="N1029" s="38"/>
      <c r="O1029" s="31">
        <v>1</v>
      </c>
      <c r="P1029" s="32"/>
      <c r="Q1029" s="32"/>
      <c r="R1029" s="32"/>
      <c r="S1029" s="32"/>
      <c r="T1029" s="32"/>
      <c r="U1029" s="1"/>
      <c r="V1029" s="28">
        <v>609</v>
      </c>
      <c r="W1029" s="28">
        <v>2453</v>
      </c>
      <c r="X1029" s="33"/>
      <c r="Y1029" s="33"/>
      <c r="Z1029" s="33"/>
      <c r="AA1029" s="34"/>
      <c r="AB1029" s="34"/>
      <c r="AC1029" s="1"/>
      <c r="AD1029" s="35">
        <f t="shared" ref="AD1029:AJ1029" si="2768">(V1029/SUM($V1029:$AB1029))*100</f>
        <v>19.888961463096017</v>
      </c>
      <c r="AE1029" s="35">
        <f t="shared" si="2768"/>
        <v>80.11103853690399</v>
      </c>
      <c r="AF1029" s="35">
        <f t="shared" si="2768"/>
        <v>0</v>
      </c>
      <c r="AG1029" s="35">
        <f t="shared" si="2768"/>
        <v>0</v>
      </c>
      <c r="AH1029" s="35">
        <f t="shared" si="2768"/>
        <v>0</v>
      </c>
      <c r="AI1029" s="35">
        <f t="shared" si="2768"/>
        <v>0</v>
      </c>
      <c r="AJ1029" s="35">
        <f t="shared" si="2768"/>
        <v>0</v>
      </c>
      <c r="AK1029" s="1"/>
      <c r="AL1029" s="35">
        <f t="shared" ref="AL1029:AR1029" si="2769">AD1029-BE1029</f>
        <v>-4.7847333160204464</v>
      </c>
      <c r="AM1029" s="35">
        <f t="shared" si="2769"/>
        <v>30.939351789916039</v>
      </c>
      <c r="AN1029" s="35">
        <f t="shared" si="2769"/>
        <v>-6.5010040160642575</v>
      </c>
      <c r="AO1029" s="35">
        <f t="shared" si="2769"/>
        <v>-14.809236947791165</v>
      </c>
      <c r="AP1029" s="35">
        <f t="shared" si="2769"/>
        <v>0</v>
      </c>
      <c r="AQ1029" s="35">
        <f t="shared" si="2769"/>
        <v>-4.8443775100401609</v>
      </c>
      <c r="AR1029" s="35">
        <f t="shared" si="2769"/>
        <v>0</v>
      </c>
      <c r="AS1029" s="1"/>
      <c r="AT1029" s="1"/>
      <c r="AU1029" s="1"/>
      <c r="AV1029" s="1"/>
      <c r="AW1029" s="36">
        <v>983</v>
      </c>
      <c r="AX1029" s="36">
        <v>1959</v>
      </c>
      <c r="AY1029" s="36">
        <v>259</v>
      </c>
      <c r="AZ1029" s="36">
        <v>590</v>
      </c>
      <c r="BA1029" s="36">
        <v>0</v>
      </c>
      <c r="BB1029" s="36">
        <v>193</v>
      </c>
      <c r="BC1029" s="1"/>
      <c r="BD1029" s="1"/>
      <c r="BE1029" s="35">
        <f t="shared" ref="BE1029:BK1029" si="2770">(AW1029/SUM($AW1029:$BC1029))*100</f>
        <v>24.673694779116463</v>
      </c>
      <c r="BF1029" s="35">
        <f t="shared" si="2770"/>
        <v>49.171686746987952</v>
      </c>
      <c r="BG1029" s="35">
        <f t="shared" si="2770"/>
        <v>6.5010040160642575</v>
      </c>
      <c r="BH1029" s="35">
        <f t="shared" si="2770"/>
        <v>14.809236947791165</v>
      </c>
      <c r="BI1029" s="35">
        <f t="shared" si="2770"/>
        <v>0</v>
      </c>
      <c r="BJ1029" s="35">
        <f t="shared" si="2770"/>
        <v>4.8443775100401609</v>
      </c>
      <c r="BK1029" s="35">
        <f t="shared" si="2770"/>
        <v>0</v>
      </c>
      <c r="BL1029" s="1"/>
    </row>
    <row r="1030" spans="1:64" ht="13">
      <c r="A1030" s="28" t="s">
        <v>456</v>
      </c>
      <c r="B1030" s="62" t="str">
        <f>INDEX([1]Sheet2!$B:$B,MATCH(C1030,[1]Sheet2!$A:$A,0))</f>
        <v>E05001315</v>
      </c>
      <c r="C1030" s="28" t="s">
        <v>1163</v>
      </c>
      <c r="D1030" s="29"/>
      <c r="E1030" s="55">
        <v>1</v>
      </c>
      <c r="F1030" s="31">
        <v>1</v>
      </c>
      <c r="G1030" s="32"/>
      <c r="H1030" s="32"/>
      <c r="I1030" s="32"/>
      <c r="J1030" s="32"/>
      <c r="K1030" s="32"/>
      <c r="L1030" s="32"/>
      <c r="M1030" s="10"/>
      <c r="N1030" s="38"/>
      <c r="O1030" s="31">
        <v>1</v>
      </c>
      <c r="P1030" s="32"/>
      <c r="Q1030" s="32"/>
      <c r="R1030" s="32"/>
      <c r="S1030" s="32"/>
      <c r="T1030" s="32"/>
      <c r="U1030" s="1"/>
      <c r="V1030" s="28">
        <v>1369</v>
      </c>
      <c r="W1030" s="28">
        <v>1030</v>
      </c>
      <c r="X1030" s="28">
        <v>92</v>
      </c>
      <c r="Y1030" s="33"/>
      <c r="Z1030" s="28">
        <v>91</v>
      </c>
      <c r="AA1030" s="34"/>
      <c r="AB1030" s="34"/>
      <c r="AC1030" s="1"/>
      <c r="AD1030" s="35">
        <f t="shared" ref="AD1030:AJ1030" si="2771">(V1030/SUM($V1030:$AB1030))*100</f>
        <v>53.020914020139429</v>
      </c>
      <c r="AE1030" s="35">
        <f t="shared" si="2771"/>
        <v>39.891556932610378</v>
      </c>
      <c r="AF1030" s="35">
        <f t="shared" si="2771"/>
        <v>3.5631293570875293</v>
      </c>
      <c r="AG1030" s="35">
        <f t="shared" si="2771"/>
        <v>0</v>
      </c>
      <c r="AH1030" s="35">
        <f t="shared" si="2771"/>
        <v>3.5243996901626646</v>
      </c>
      <c r="AI1030" s="35">
        <f t="shared" si="2771"/>
        <v>0</v>
      </c>
      <c r="AJ1030" s="35">
        <f t="shared" si="2771"/>
        <v>0</v>
      </c>
      <c r="AK1030" s="1"/>
      <c r="AL1030" s="35">
        <f t="shared" ref="AL1030:AR1030" si="2772">AD1030-BE1030</f>
        <v>21.030639619305806</v>
      </c>
      <c r="AM1030" s="35">
        <f t="shared" si="2772"/>
        <v>4.7404628027041582</v>
      </c>
      <c r="AN1030" s="35">
        <f t="shared" si="2772"/>
        <v>3.5631293570875293</v>
      </c>
      <c r="AO1030" s="35">
        <f t="shared" si="2772"/>
        <v>-31.36505731156652</v>
      </c>
      <c r="AP1030" s="35">
        <f t="shared" si="2772"/>
        <v>3.5243996901626646</v>
      </c>
      <c r="AQ1030" s="35">
        <f t="shared" si="2772"/>
        <v>-1.4935741576936437</v>
      </c>
      <c r="AR1030" s="35">
        <f t="shared" si="2772"/>
        <v>0</v>
      </c>
      <c r="AS1030" s="1"/>
      <c r="AT1030" s="1"/>
      <c r="AU1030" s="1"/>
      <c r="AV1030" s="1"/>
      <c r="AW1030" s="36">
        <v>921</v>
      </c>
      <c r="AX1030" s="36">
        <v>1012</v>
      </c>
      <c r="AY1030" s="36">
        <v>0</v>
      </c>
      <c r="AZ1030" s="36">
        <v>903</v>
      </c>
      <c r="BA1030" s="36">
        <v>0</v>
      </c>
      <c r="BB1030" s="36">
        <v>43</v>
      </c>
      <c r="BC1030" s="1"/>
      <c r="BD1030" s="1"/>
      <c r="BE1030" s="35">
        <f t="shared" ref="BE1030:BK1030" si="2773">(AW1030/SUM($AW1030:$BC1030))*100</f>
        <v>31.990274400833624</v>
      </c>
      <c r="BF1030" s="35">
        <f t="shared" si="2773"/>
        <v>35.15109412990622</v>
      </c>
      <c r="BG1030" s="35">
        <f t="shared" si="2773"/>
        <v>0</v>
      </c>
      <c r="BH1030" s="35">
        <f t="shared" si="2773"/>
        <v>31.36505731156652</v>
      </c>
      <c r="BI1030" s="35">
        <f t="shared" si="2773"/>
        <v>0</v>
      </c>
      <c r="BJ1030" s="35">
        <f t="shared" si="2773"/>
        <v>1.4935741576936437</v>
      </c>
      <c r="BK1030" s="35">
        <f t="shared" si="2773"/>
        <v>0</v>
      </c>
      <c r="BL1030" s="1"/>
    </row>
    <row r="1031" spans="1:64" ht="13">
      <c r="A1031" s="28" t="s">
        <v>456</v>
      </c>
      <c r="B1031" s="62" t="str">
        <f>INDEX([1]Sheet2!$B:$B,MATCH(C1031,[1]Sheet2!$A:$A,0))</f>
        <v>E05001317</v>
      </c>
      <c r="C1031" s="28" t="s">
        <v>1164</v>
      </c>
      <c r="D1031" s="29"/>
      <c r="E1031" s="55">
        <v>1</v>
      </c>
      <c r="F1031" s="31">
        <v>1</v>
      </c>
      <c r="G1031" s="32"/>
      <c r="H1031" s="32"/>
      <c r="I1031" s="32"/>
      <c r="J1031" s="32"/>
      <c r="K1031" s="32"/>
      <c r="L1031" s="32"/>
      <c r="M1031" s="10"/>
      <c r="N1031" s="38"/>
      <c r="O1031" s="32"/>
      <c r="P1031" s="32"/>
      <c r="Q1031" s="31">
        <v>1</v>
      </c>
      <c r="R1031" s="32"/>
      <c r="S1031" s="32"/>
      <c r="T1031" s="32"/>
      <c r="U1031" s="1"/>
      <c r="V1031" s="28">
        <v>962</v>
      </c>
      <c r="W1031" s="28">
        <v>635</v>
      </c>
      <c r="X1031" s="28">
        <v>593</v>
      </c>
      <c r="Y1031" s="28">
        <v>198</v>
      </c>
      <c r="Z1031" s="33"/>
      <c r="AA1031" s="34"/>
      <c r="AB1031" s="34"/>
      <c r="AC1031" s="1"/>
      <c r="AD1031" s="35">
        <f t="shared" ref="AD1031:AJ1031" si="2774">(V1031/SUM($V1031:$AB1031))*100</f>
        <v>40.284757118927971</v>
      </c>
      <c r="AE1031" s="35">
        <f t="shared" si="2774"/>
        <v>26.591289782244555</v>
      </c>
      <c r="AF1031" s="35">
        <f t="shared" si="2774"/>
        <v>24.832495812395312</v>
      </c>
      <c r="AG1031" s="35">
        <f t="shared" si="2774"/>
        <v>8.291457286432161</v>
      </c>
      <c r="AH1031" s="35">
        <f t="shared" si="2774"/>
        <v>0</v>
      </c>
      <c r="AI1031" s="35">
        <f t="shared" si="2774"/>
        <v>0</v>
      </c>
      <c r="AJ1031" s="35">
        <f t="shared" si="2774"/>
        <v>0</v>
      </c>
      <c r="AK1031" s="1"/>
      <c r="AL1031" s="35">
        <f t="shared" ref="AL1031:AR1031" si="2775">AD1031-BE1031</f>
        <v>19.847881887532193</v>
      </c>
      <c r="AM1031" s="35">
        <f t="shared" si="2775"/>
        <v>5.5990646804304127</v>
      </c>
      <c r="AN1031" s="35">
        <f t="shared" si="2775"/>
        <v>-1.9353679417698118</v>
      </c>
      <c r="AO1031" s="35">
        <f t="shared" si="2775"/>
        <v>-23.511578626192794</v>
      </c>
      <c r="AP1031" s="35">
        <f t="shared" si="2775"/>
        <v>0</v>
      </c>
      <c r="AQ1031" s="35">
        <f t="shared" si="2775"/>
        <v>0</v>
      </c>
      <c r="AR1031" s="35">
        <f t="shared" si="2775"/>
        <v>0</v>
      </c>
      <c r="AS1031" s="1"/>
      <c r="AT1031" s="1"/>
      <c r="AU1031" s="1"/>
      <c r="AV1031" s="1"/>
      <c r="AW1031" s="36">
        <v>552</v>
      </c>
      <c r="AX1031" s="36">
        <v>567</v>
      </c>
      <c r="AY1031" s="36">
        <v>723</v>
      </c>
      <c r="AZ1031" s="36">
        <v>859</v>
      </c>
      <c r="BA1031" s="36">
        <v>0</v>
      </c>
      <c r="BB1031" s="36">
        <v>0</v>
      </c>
      <c r="BC1031" s="1"/>
      <c r="BD1031" s="1"/>
      <c r="BE1031" s="35">
        <f t="shared" ref="BE1031:BK1031" si="2776">(AW1031/SUM($AW1031:$BC1031))*100</f>
        <v>20.436875231395778</v>
      </c>
      <c r="BF1031" s="35">
        <f t="shared" si="2776"/>
        <v>20.992225101814142</v>
      </c>
      <c r="BG1031" s="35">
        <f t="shared" si="2776"/>
        <v>26.767863754165123</v>
      </c>
      <c r="BH1031" s="35">
        <f t="shared" si="2776"/>
        <v>31.803035912624956</v>
      </c>
      <c r="BI1031" s="35">
        <f t="shared" si="2776"/>
        <v>0</v>
      </c>
      <c r="BJ1031" s="35">
        <f t="shared" si="2776"/>
        <v>0</v>
      </c>
      <c r="BK1031" s="35">
        <f t="shared" si="2776"/>
        <v>0</v>
      </c>
      <c r="BL1031" s="1"/>
    </row>
    <row r="1032" spans="1:64" ht="13">
      <c r="A1032" s="28" t="s">
        <v>456</v>
      </c>
      <c r="B1032" s="62" t="str">
        <f>INDEX([1]Sheet2!$B:$B,MATCH(C1032,[1]Sheet2!$A:$A,0))</f>
        <v>E05001316</v>
      </c>
      <c r="C1032" s="28" t="s">
        <v>977</v>
      </c>
      <c r="D1032" s="29"/>
      <c r="E1032" s="55">
        <v>1</v>
      </c>
      <c r="F1032" s="38"/>
      <c r="G1032" s="31">
        <v>1</v>
      </c>
      <c r="H1032" s="32"/>
      <c r="I1032" s="32"/>
      <c r="J1032" s="32"/>
      <c r="K1032" s="32"/>
      <c r="L1032" s="32"/>
      <c r="M1032" s="10"/>
      <c r="N1032" s="38"/>
      <c r="O1032" s="31">
        <v>1</v>
      </c>
      <c r="P1032" s="32"/>
      <c r="Q1032" s="32"/>
      <c r="R1032" s="32"/>
      <c r="S1032" s="32"/>
      <c r="T1032" s="32"/>
      <c r="U1032" s="1"/>
      <c r="V1032" s="28">
        <v>1415</v>
      </c>
      <c r="W1032" s="28">
        <v>2071</v>
      </c>
      <c r="X1032" s="33"/>
      <c r="Y1032" s="33"/>
      <c r="Z1032" s="28">
        <v>399</v>
      </c>
      <c r="AA1032" s="28">
        <v>129</v>
      </c>
      <c r="AB1032" s="34"/>
      <c r="AC1032" s="1"/>
      <c r="AD1032" s="35">
        <f t="shared" ref="AD1032:AJ1032" si="2777">(V1032/SUM($V1032:$AB1032))*100</f>
        <v>35.251619332336823</v>
      </c>
      <c r="AE1032" s="35">
        <f t="shared" si="2777"/>
        <v>51.594419531639261</v>
      </c>
      <c r="AF1032" s="35">
        <f t="shared" si="2777"/>
        <v>0</v>
      </c>
      <c r="AG1032" s="35">
        <f t="shared" si="2777"/>
        <v>0</v>
      </c>
      <c r="AH1032" s="35">
        <f t="shared" si="2777"/>
        <v>9.9402092675635281</v>
      </c>
      <c r="AI1032" s="35">
        <f t="shared" si="2777"/>
        <v>3.2137518684603883</v>
      </c>
      <c r="AJ1032" s="35">
        <f t="shared" si="2777"/>
        <v>0</v>
      </c>
      <c r="AK1032" s="1"/>
      <c r="AL1032" s="35">
        <f t="shared" ref="AL1032:AR1032" si="2778">AD1032-BE1032</f>
        <v>-6.4877106355383489</v>
      </c>
      <c r="AM1032" s="35">
        <f t="shared" si="2778"/>
        <v>8.3865260024974475</v>
      </c>
      <c r="AN1032" s="35">
        <f t="shared" si="2778"/>
        <v>0</v>
      </c>
      <c r="AO1032" s="35">
        <f t="shared" si="2778"/>
        <v>-12.804038549793484</v>
      </c>
      <c r="AP1032" s="35">
        <f t="shared" si="2778"/>
        <v>9.9402092675635281</v>
      </c>
      <c r="AQ1032" s="35">
        <f t="shared" si="2778"/>
        <v>0.96501391527085145</v>
      </c>
      <c r="AR1032" s="35">
        <f t="shared" si="2778"/>
        <v>0</v>
      </c>
      <c r="AS1032" s="1"/>
      <c r="AT1032" s="1"/>
      <c r="AU1032" s="1"/>
      <c r="AV1032" s="1"/>
      <c r="AW1032" s="36">
        <v>1819</v>
      </c>
      <c r="AX1032" s="36">
        <v>1883</v>
      </c>
      <c r="AY1032" s="36">
        <v>0</v>
      </c>
      <c r="AZ1032" s="36">
        <v>558</v>
      </c>
      <c r="BA1032" s="36">
        <v>0</v>
      </c>
      <c r="BB1032" s="36">
        <v>98</v>
      </c>
      <c r="BC1032" s="1"/>
      <c r="BD1032" s="1"/>
      <c r="BE1032" s="35">
        <f t="shared" ref="BE1032:BK1032" si="2779">(AW1032/SUM($AW1032:$BC1032))*100</f>
        <v>41.739329967875172</v>
      </c>
      <c r="BF1032" s="35">
        <f t="shared" si="2779"/>
        <v>43.207893529141813</v>
      </c>
      <c r="BG1032" s="35">
        <f t="shared" si="2779"/>
        <v>0</v>
      </c>
      <c r="BH1032" s="35">
        <f t="shared" si="2779"/>
        <v>12.804038549793484</v>
      </c>
      <c r="BI1032" s="35">
        <f t="shared" si="2779"/>
        <v>0</v>
      </c>
      <c r="BJ1032" s="35">
        <f t="shared" si="2779"/>
        <v>2.2487379531895368</v>
      </c>
      <c r="BK1032" s="35">
        <f t="shared" si="2779"/>
        <v>0</v>
      </c>
      <c r="BL1032" s="1"/>
    </row>
    <row r="1033" spans="1:64" ht="13">
      <c r="A1033" s="28" t="s">
        <v>456</v>
      </c>
      <c r="B1033" s="62" t="str">
        <f>INDEX([1]Sheet2!$B:$B,MATCH(C1033,[1]Sheet2!$A:$A,0))</f>
        <v>E05001318</v>
      </c>
      <c r="C1033" s="28" t="s">
        <v>1165</v>
      </c>
      <c r="D1033" s="29"/>
      <c r="E1033" s="55">
        <v>1</v>
      </c>
      <c r="F1033" s="31">
        <v>1</v>
      </c>
      <c r="G1033" s="32"/>
      <c r="H1033" s="32"/>
      <c r="I1033" s="32"/>
      <c r="J1033" s="32"/>
      <c r="K1033" s="32"/>
      <c r="L1033" s="32"/>
      <c r="M1033" s="10"/>
      <c r="N1033" s="31">
        <v>1</v>
      </c>
      <c r="O1033" s="32"/>
      <c r="P1033" s="32"/>
      <c r="Q1033" s="32"/>
      <c r="R1033" s="32"/>
      <c r="S1033" s="32"/>
      <c r="T1033" s="32"/>
      <c r="U1033" s="1"/>
      <c r="V1033" s="28">
        <v>2184</v>
      </c>
      <c r="W1033" s="28">
        <v>638</v>
      </c>
      <c r="X1033" s="28">
        <v>291</v>
      </c>
      <c r="Y1033" s="33"/>
      <c r="Z1033" s="33"/>
      <c r="AA1033" s="34"/>
      <c r="AB1033" s="34"/>
      <c r="AC1033" s="1"/>
      <c r="AD1033" s="35">
        <f t="shared" ref="AD1033:AJ1033" si="2780">(V1033/SUM($V1033:$AB1033))*100</f>
        <v>70.157404433022805</v>
      </c>
      <c r="AE1033" s="35">
        <f t="shared" si="2780"/>
        <v>20.49469964664311</v>
      </c>
      <c r="AF1033" s="35">
        <f t="shared" si="2780"/>
        <v>9.3478959203340839</v>
      </c>
      <c r="AG1033" s="35">
        <f t="shared" si="2780"/>
        <v>0</v>
      </c>
      <c r="AH1033" s="35">
        <f t="shared" si="2780"/>
        <v>0</v>
      </c>
      <c r="AI1033" s="35">
        <f t="shared" si="2780"/>
        <v>0</v>
      </c>
      <c r="AJ1033" s="35">
        <f t="shared" si="2780"/>
        <v>0</v>
      </c>
      <c r="AK1033" s="1"/>
      <c r="AL1033" s="35">
        <f t="shared" ref="AL1033:AR1033" si="2781">AD1033-BE1033</f>
        <v>16.65805974101756</v>
      </c>
      <c r="AM1033" s="35">
        <f t="shared" si="2781"/>
        <v>4.5313968943495304</v>
      </c>
      <c r="AN1033" s="35">
        <f t="shared" si="2781"/>
        <v>9.3478959203340839</v>
      </c>
      <c r="AO1033" s="35">
        <f t="shared" si="2781"/>
        <v>-30.53735255570118</v>
      </c>
      <c r="AP1033" s="35">
        <f t="shared" si="2781"/>
        <v>0</v>
      </c>
      <c r="AQ1033" s="35">
        <f t="shared" si="2781"/>
        <v>0</v>
      </c>
      <c r="AR1033" s="35">
        <f t="shared" si="2781"/>
        <v>0</v>
      </c>
      <c r="AS1033" s="1"/>
      <c r="AT1033" s="1"/>
      <c r="AU1033" s="1"/>
      <c r="AV1033" s="1"/>
      <c r="AW1033" s="36">
        <v>2041</v>
      </c>
      <c r="AX1033" s="36">
        <v>609</v>
      </c>
      <c r="AY1033" s="36">
        <v>0</v>
      </c>
      <c r="AZ1033" s="36">
        <v>1165</v>
      </c>
      <c r="BA1033" s="36">
        <v>0</v>
      </c>
      <c r="BB1033" s="36">
        <v>0</v>
      </c>
      <c r="BC1033" s="1"/>
      <c r="BD1033" s="1"/>
      <c r="BE1033" s="35">
        <f t="shared" ref="BE1033:BK1033" si="2782">(AW1033/SUM($AW1033:$BC1033))*100</f>
        <v>53.499344692005245</v>
      </c>
      <c r="BF1033" s="35">
        <f t="shared" si="2782"/>
        <v>15.963302752293579</v>
      </c>
      <c r="BG1033" s="35">
        <f t="shared" si="2782"/>
        <v>0</v>
      </c>
      <c r="BH1033" s="35">
        <f t="shared" si="2782"/>
        <v>30.53735255570118</v>
      </c>
      <c r="BI1033" s="35">
        <f t="shared" si="2782"/>
        <v>0</v>
      </c>
      <c r="BJ1033" s="35">
        <f t="shared" si="2782"/>
        <v>0</v>
      </c>
      <c r="BK1033" s="35">
        <f t="shared" si="2782"/>
        <v>0</v>
      </c>
      <c r="BL1033" s="1"/>
    </row>
    <row r="1034" spans="1:64" ht="13">
      <c r="A1034" s="28" t="s">
        <v>456</v>
      </c>
      <c r="B1034" s="62" t="str">
        <f>INDEX([1]Sheet2!$B:$B,MATCH(C1034,[1]Sheet2!$A:$A,0))</f>
        <v>E05001319</v>
      </c>
      <c r="C1034" s="28" t="s">
        <v>1166</v>
      </c>
      <c r="D1034" s="29"/>
      <c r="E1034" s="55">
        <v>1</v>
      </c>
      <c r="F1034" s="31">
        <v>1</v>
      </c>
      <c r="G1034" s="32"/>
      <c r="H1034" s="32"/>
      <c r="I1034" s="32"/>
      <c r="J1034" s="32"/>
      <c r="K1034" s="32"/>
      <c r="L1034" s="32"/>
      <c r="M1034" s="10"/>
      <c r="N1034" s="38"/>
      <c r="O1034" s="32"/>
      <c r="P1034" s="32"/>
      <c r="Q1034" s="31">
        <v>1</v>
      </c>
      <c r="R1034" s="32"/>
      <c r="S1034" s="32"/>
      <c r="T1034" s="32"/>
      <c r="U1034" s="1"/>
      <c r="V1034" s="28">
        <v>1063</v>
      </c>
      <c r="W1034" s="28">
        <v>694</v>
      </c>
      <c r="X1034" s="28">
        <v>560</v>
      </c>
      <c r="Y1034" s="28">
        <v>233</v>
      </c>
      <c r="Z1034" s="33"/>
      <c r="AA1034" s="34"/>
      <c r="AB1034" s="34"/>
      <c r="AC1034" s="1"/>
      <c r="AD1034" s="35">
        <f t="shared" ref="AD1034:AJ1034" si="2783">(V1034/SUM($V1034:$AB1034))*100</f>
        <v>41.686274509803923</v>
      </c>
      <c r="AE1034" s="35">
        <f t="shared" si="2783"/>
        <v>27.215686274509803</v>
      </c>
      <c r="AF1034" s="35">
        <f t="shared" si="2783"/>
        <v>21.96078431372549</v>
      </c>
      <c r="AG1034" s="35">
        <f t="shared" si="2783"/>
        <v>9.1372549019607838</v>
      </c>
      <c r="AH1034" s="35">
        <f t="shared" si="2783"/>
        <v>0</v>
      </c>
      <c r="AI1034" s="35">
        <f t="shared" si="2783"/>
        <v>0</v>
      </c>
      <c r="AJ1034" s="35">
        <f t="shared" si="2783"/>
        <v>0</v>
      </c>
      <c r="AK1034" s="1"/>
      <c r="AL1034" s="35">
        <f t="shared" ref="AL1034:AR1034" si="2784">AD1034-BE1034</f>
        <v>26.924860160336021</v>
      </c>
      <c r="AM1034" s="35">
        <f t="shared" si="2784"/>
        <v>4.1810141152238423</v>
      </c>
      <c r="AN1034" s="35">
        <f t="shared" si="2784"/>
        <v>-6.6694937501262075</v>
      </c>
      <c r="AO1034" s="35">
        <f t="shared" si="2784"/>
        <v>-24.436380525433652</v>
      </c>
      <c r="AP1034" s="35">
        <f t="shared" si="2784"/>
        <v>0</v>
      </c>
      <c r="AQ1034" s="35">
        <f t="shared" si="2784"/>
        <v>0</v>
      </c>
      <c r="AR1034" s="35">
        <f t="shared" si="2784"/>
        <v>0</v>
      </c>
      <c r="AS1034" s="1"/>
      <c r="AT1034" s="1"/>
      <c r="AU1034" s="1"/>
      <c r="AV1034" s="1"/>
      <c r="AW1034" s="36">
        <v>430</v>
      </c>
      <c r="AX1034" s="36">
        <v>671</v>
      </c>
      <c r="AY1034" s="36">
        <v>834</v>
      </c>
      <c r="AZ1034" s="36">
        <v>978</v>
      </c>
      <c r="BA1034" s="36">
        <v>0</v>
      </c>
      <c r="BB1034" s="36">
        <v>0</v>
      </c>
      <c r="BC1034" s="1"/>
      <c r="BD1034" s="1"/>
      <c r="BE1034" s="35">
        <f t="shared" ref="BE1034:BK1034" si="2785">(AW1034/SUM($AW1034:$BC1034))*100</f>
        <v>14.761414349467902</v>
      </c>
      <c r="BF1034" s="35">
        <f t="shared" si="2785"/>
        <v>23.034672159285961</v>
      </c>
      <c r="BG1034" s="35">
        <f t="shared" si="2785"/>
        <v>28.630278063851698</v>
      </c>
      <c r="BH1034" s="35">
        <f t="shared" si="2785"/>
        <v>33.573635427394436</v>
      </c>
      <c r="BI1034" s="35">
        <f t="shared" si="2785"/>
        <v>0</v>
      </c>
      <c r="BJ1034" s="35">
        <f t="shared" si="2785"/>
        <v>0</v>
      </c>
      <c r="BK1034" s="35">
        <f t="shared" si="2785"/>
        <v>0</v>
      </c>
      <c r="BL1034" s="1"/>
    </row>
    <row r="1035" spans="1:64" ht="13">
      <c r="A1035" s="28" t="s">
        <v>456</v>
      </c>
      <c r="B1035" s="62" t="str">
        <f>INDEX([1]Sheet2!$B:$B,MATCH(C1035,[1]Sheet2!$A:$A,0))</f>
        <v>E05001320</v>
      </c>
      <c r="C1035" s="28" t="s">
        <v>1167</v>
      </c>
      <c r="D1035" s="29"/>
      <c r="E1035" s="55">
        <v>1</v>
      </c>
      <c r="F1035" s="38"/>
      <c r="G1035" s="31">
        <v>1</v>
      </c>
      <c r="H1035" s="32"/>
      <c r="I1035" s="32"/>
      <c r="J1035" s="32"/>
      <c r="K1035" s="32"/>
      <c r="L1035" s="32"/>
      <c r="M1035" s="10"/>
      <c r="N1035" s="38"/>
      <c r="O1035" s="31">
        <v>1</v>
      </c>
      <c r="P1035" s="32"/>
      <c r="Q1035" s="32"/>
      <c r="R1035" s="32"/>
      <c r="S1035" s="32"/>
      <c r="T1035" s="32"/>
      <c r="U1035" s="1"/>
      <c r="V1035" s="28">
        <v>983</v>
      </c>
      <c r="W1035" s="28">
        <v>1581</v>
      </c>
      <c r="X1035" s="33"/>
      <c r="Y1035" s="28">
        <v>191</v>
      </c>
      <c r="Z1035" s="33"/>
      <c r="AA1035" s="34"/>
      <c r="AB1035" s="34"/>
      <c r="AC1035" s="1"/>
      <c r="AD1035" s="35">
        <f t="shared" ref="AD1035:AJ1035" si="2786">(V1035/SUM($V1035:$AB1035))*100</f>
        <v>35.68058076225045</v>
      </c>
      <c r="AE1035" s="35">
        <f t="shared" si="2786"/>
        <v>57.386569872958262</v>
      </c>
      <c r="AF1035" s="35">
        <f t="shared" si="2786"/>
        <v>0</v>
      </c>
      <c r="AG1035" s="35">
        <f t="shared" si="2786"/>
        <v>6.9328493647912879</v>
      </c>
      <c r="AH1035" s="35">
        <f t="shared" si="2786"/>
        <v>0</v>
      </c>
      <c r="AI1035" s="35">
        <f t="shared" si="2786"/>
        <v>0</v>
      </c>
      <c r="AJ1035" s="35">
        <f t="shared" si="2786"/>
        <v>0</v>
      </c>
      <c r="AK1035" s="1"/>
      <c r="AL1035" s="35">
        <f t="shared" ref="AL1035:AR1035" si="2787">AD1035-BE1035</f>
        <v>18.783347560669423</v>
      </c>
      <c r="AM1035" s="35">
        <f t="shared" si="2787"/>
        <v>8.5723406239464026</v>
      </c>
      <c r="AN1035" s="35">
        <f t="shared" si="2787"/>
        <v>-3.8866930171277998</v>
      </c>
      <c r="AO1035" s="35">
        <f t="shared" si="2787"/>
        <v>-23.468995167488028</v>
      </c>
      <c r="AP1035" s="35">
        <f t="shared" si="2787"/>
        <v>0</v>
      </c>
      <c r="AQ1035" s="35">
        <f t="shared" si="2787"/>
        <v>0</v>
      </c>
      <c r="AR1035" s="35">
        <f t="shared" si="2787"/>
        <v>0</v>
      </c>
      <c r="AS1035" s="1"/>
      <c r="AT1035" s="1"/>
      <c r="AU1035" s="1"/>
      <c r="AV1035" s="1"/>
      <c r="AW1035" s="36">
        <v>513</v>
      </c>
      <c r="AX1035" s="36">
        <v>1482</v>
      </c>
      <c r="AY1035" s="36">
        <v>118</v>
      </c>
      <c r="AZ1035" s="36">
        <v>923</v>
      </c>
      <c r="BA1035" s="36">
        <v>0</v>
      </c>
      <c r="BB1035" s="36">
        <v>0</v>
      </c>
      <c r="BC1035" s="1"/>
      <c r="BD1035" s="1"/>
      <c r="BE1035" s="35">
        <f t="shared" ref="BE1035:BK1035" si="2788">(AW1035/SUM($AW1035:$BC1035))*100</f>
        <v>16.897233201581027</v>
      </c>
      <c r="BF1035" s="35">
        <f t="shared" si="2788"/>
        <v>48.814229249011859</v>
      </c>
      <c r="BG1035" s="35">
        <f t="shared" si="2788"/>
        <v>3.8866930171277998</v>
      </c>
      <c r="BH1035" s="35">
        <f t="shared" si="2788"/>
        <v>30.401844532279316</v>
      </c>
      <c r="BI1035" s="35">
        <f t="shared" si="2788"/>
        <v>0</v>
      </c>
      <c r="BJ1035" s="35">
        <f t="shared" si="2788"/>
        <v>0</v>
      </c>
      <c r="BK1035" s="35">
        <f t="shared" si="2788"/>
        <v>0</v>
      </c>
      <c r="BL1035" s="1"/>
    </row>
    <row r="1036" spans="1:64" ht="13">
      <c r="A1036" s="28" t="s">
        <v>458</v>
      </c>
      <c r="B1036" s="62" t="str">
        <f>INDEX([1]Sheet2!$B:$B,MATCH(C1036,[1]Sheet2!$A:$A,0))</f>
        <v>E05000610</v>
      </c>
      <c r="C1036" s="28" t="s">
        <v>1168</v>
      </c>
      <c r="D1036" s="29"/>
      <c r="E1036" s="55">
        <v>3</v>
      </c>
      <c r="F1036" s="31">
        <v>3</v>
      </c>
      <c r="G1036" s="32"/>
      <c r="H1036" s="38"/>
      <c r="I1036" s="32"/>
      <c r="J1036" s="32"/>
      <c r="K1036" s="32"/>
      <c r="L1036" s="32"/>
      <c r="M1036" s="10"/>
      <c r="N1036" s="31">
        <v>3</v>
      </c>
      <c r="O1036" s="32"/>
      <c r="P1036" s="32"/>
      <c r="Q1036" s="31"/>
      <c r="R1036" s="32"/>
      <c r="S1036" s="32"/>
      <c r="T1036" s="32"/>
      <c r="U1036" s="1"/>
      <c r="V1036" s="28">
        <v>2495</v>
      </c>
      <c r="W1036" s="28">
        <v>1976</v>
      </c>
      <c r="X1036" s="28">
        <v>501</v>
      </c>
      <c r="Y1036" s="33"/>
      <c r="Z1036" s="28">
        <v>465</v>
      </c>
      <c r="AA1036" s="34"/>
      <c r="AB1036" s="28">
        <v>568</v>
      </c>
      <c r="AC1036" s="1"/>
      <c r="AD1036" s="35">
        <f t="shared" ref="AD1036:AJ1036" si="2789">(V1036/SUM($V1036:$AB1036))*100</f>
        <v>41.548709408825978</v>
      </c>
      <c r="AE1036" s="35">
        <f t="shared" si="2789"/>
        <v>32.905911740216489</v>
      </c>
      <c r="AF1036" s="35">
        <f t="shared" si="2789"/>
        <v>8.3430474604496254</v>
      </c>
      <c r="AG1036" s="35">
        <f t="shared" si="2789"/>
        <v>0</v>
      </c>
      <c r="AH1036" s="35">
        <f t="shared" si="2789"/>
        <v>7.7435470441298921</v>
      </c>
      <c r="AI1036" s="35">
        <f t="shared" si="2789"/>
        <v>0</v>
      </c>
      <c r="AJ1036" s="35">
        <f t="shared" si="2789"/>
        <v>9.4587843463780192</v>
      </c>
      <c r="AK1036" s="1"/>
      <c r="AL1036" s="43">
        <f t="shared" ref="AL1036:AR1036" si="2790">AD1036-BE1036</f>
        <v>-5.0688101054845163</v>
      </c>
      <c r="AM1036" s="44">
        <f t="shared" si="2790"/>
        <v>8.4913410550473643</v>
      </c>
      <c r="AN1036" s="45">
        <f t="shared" si="2790"/>
        <v>-0.74194820303693199</v>
      </c>
      <c r="AO1036" s="46">
        <f t="shared" si="2790"/>
        <v>-5.2254986990459669</v>
      </c>
      <c r="AP1036" s="47">
        <f t="shared" si="2790"/>
        <v>-6.9138683938579657</v>
      </c>
      <c r="AQ1036" s="48">
        <f t="shared" si="2790"/>
        <v>0</v>
      </c>
      <c r="AR1036" s="48">
        <f t="shared" si="2790"/>
        <v>9.4587843463780192</v>
      </c>
      <c r="AS1036" s="1"/>
      <c r="AT1036" s="35">
        <f t="shared" ref="AT1036:AT1055" si="2791">(AL1036-AM1036)/2</f>
        <v>-6.7800755802659403</v>
      </c>
      <c r="AU1036" s="35"/>
      <c r="AV1036" s="1"/>
      <c r="AW1036" s="36">
        <v>2150</v>
      </c>
      <c r="AX1036" s="36">
        <v>1126</v>
      </c>
      <c r="AY1036" s="36">
        <v>419</v>
      </c>
      <c r="AZ1036" s="36">
        <v>241</v>
      </c>
      <c r="BA1036" s="36">
        <v>676</v>
      </c>
      <c r="BB1036" s="36">
        <v>0</v>
      </c>
      <c r="BC1036" s="36">
        <v>0</v>
      </c>
      <c r="BD1036" s="1"/>
      <c r="BE1036" s="35">
        <f t="shared" ref="BE1036:BK1036" si="2792">(AW1036/SUM($AW1036:$BC1036))*100</f>
        <v>46.617519514310494</v>
      </c>
      <c r="BF1036" s="35">
        <f t="shared" si="2792"/>
        <v>24.414570685169124</v>
      </c>
      <c r="BG1036" s="35">
        <f t="shared" si="2792"/>
        <v>9.0849956634865574</v>
      </c>
      <c r="BH1036" s="35">
        <f t="shared" si="2792"/>
        <v>5.2254986990459669</v>
      </c>
      <c r="BI1036" s="35">
        <f t="shared" si="2792"/>
        <v>14.657415437987858</v>
      </c>
      <c r="BJ1036" s="35">
        <f t="shared" si="2792"/>
        <v>0</v>
      </c>
      <c r="BK1036" s="35">
        <f t="shared" si="2792"/>
        <v>0</v>
      </c>
      <c r="BL1036" s="1"/>
    </row>
    <row r="1037" spans="1:64" ht="13">
      <c r="A1037" s="28" t="s">
        <v>458</v>
      </c>
      <c r="B1037" s="62" t="str">
        <f>INDEX([1]Sheet2!$B:$B,MATCH(C1037,[1]Sheet2!$A:$A,0))</f>
        <v>E06000055</v>
      </c>
      <c r="C1037" s="28" t="s">
        <v>1169</v>
      </c>
      <c r="D1037" s="29"/>
      <c r="E1037" s="55">
        <v>3</v>
      </c>
      <c r="F1037" s="38"/>
      <c r="G1037" s="31">
        <v>3</v>
      </c>
      <c r="H1037" s="38"/>
      <c r="I1037" s="32"/>
      <c r="J1037" s="32"/>
      <c r="K1037" s="32"/>
      <c r="L1037" s="32"/>
      <c r="M1037" s="10"/>
      <c r="N1037" s="31">
        <v>1</v>
      </c>
      <c r="O1037" s="31">
        <v>2</v>
      </c>
      <c r="P1037" s="32"/>
      <c r="Q1037" s="31"/>
      <c r="R1037" s="32"/>
      <c r="S1037" s="32"/>
      <c r="T1037" s="32"/>
      <c r="U1037" s="1"/>
      <c r="V1037" s="28">
        <v>1955</v>
      </c>
      <c r="W1037" s="28">
        <v>2835</v>
      </c>
      <c r="X1037" s="28">
        <v>354</v>
      </c>
      <c r="Y1037" s="33"/>
      <c r="Z1037" s="28">
        <v>525</v>
      </c>
      <c r="AA1037" s="34"/>
      <c r="AB1037" s="34"/>
      <c r="AC1037" s="1"/>
      <c r="AD1037" s="35">
        <f t="shared" ref="AD1037:AJ1037" si="2793">(V1037/SUM($V1037:$AB1037))*100</f>
        <v>34.485799964720407</v>
      </c>
      <c r="AE1037" s="35">
        <f t="shared" si="2793"/>
        <v>50.008819897689186</v>
      </c>
      <c r="AF1037" s="35">
        <f t="shared" si="2793"/>
        <v>6.2444875639442579</v>
      </c>
      <c r="AG1037" s="35">
        <f t="shared" si="2793"/>
        <v>0</v>
      </c>
      <c r="AH1037" s="35">
        <f t="shared" si="2793"/>
        <v>9.2608925736461458</v>
      </c>
      <c r="AI1037" s="35">
        <f t="shared" si="2793"/>
        <v>0</v>
      </c>
      <c r="AJ1037" s="35">
        <f t="shared" si="2793"/>
        <v>0</v>
      </c>
      <c r="AK1037" s="1"/>
      <c r="AL1037" s="43">
        <f t="shared" ref="AL1037:AR1037" si="2794">AD1037-BE1037</f>
        <v>-2.8541015131121057</v>
      </c>
      <c r="AM1037" s="44">
        <f t="shared" si="2794"/>
        <v>11.880741079955193</v>
      </c>
      <c r="AN1037" s="45">
        <f t="shared" si="2794"/>
        <v>-0.23827105674539695</v>
      </c>
      <c r="AO1037" s="46">
        <f t="shared" si="2794"/>
        <v>-4.7881773399014778</v>
      </c>
      <c r="AP1037" s="47">
        <f t="shared" si="2794"/>
        <v>-4.0001911701962189</v>
      </c>
      <c r="AQ1037" s="48">
        <f t="shared" si="2794"/>
        <v>0</v>
      </c>
      <c r="AR1037" s="48">
        <f t="shared" si="2794"/>
        <v>0</v>
      </c>
      <c r="AS1037" s="1"/>
      <c r="AT1037" s="35">
        <f t="shared" si="2791"/>
        <v>-7.3674212965336494</v>
      </c>
      <c r="AU1037" s="35"/>
      <c r="AV1037" s="1"/>
      <c r="AW1037" s="36">
        <v>1895</v>
      </c>
      <c r="AX1037" s="36">
        <v>1935</v>
      </c>
      <c r="AY1037" s="36">
        <v>329</v>
      </c>
      <c r="AZ1037" s="36">
        <v>243</v>
      </c>
      <c r="BA1037" s="36">
        <v>673</v>
      </c>
      <c r="BB1037" s="36">
        <v>0</v>
      </c>
      <c r="BC1037" s="36">
        <v>0</v>
      </c>
      <c r="BD1037" s="1"/>
      <c r="BE1037" s="35">
        <f t="shared" ref="BE1037:BK1037" si="2795">(AW1037/SUM($AW1037:$BC1037))*100</f>
        <v>37.339901477832512</v>
      </c>
      <c r="BF1037" s="35">
        <f t="shared" si="2795"/>
        <v>38.128078817733993</v>
      </c>
      <c r="BG1037" s="35">
        <f t="shared" si="2795"/>
        <v>6.4827586206896548</v>
      </c>
      <c r="BH1037" s="35">
        <f t="shared" si="2795"/>
        <v>4.7881773399014778</v>
      </c>
      <c r="BI1037" s="35">
        <f t="shared" si="2795"/>
        <v>13.261083743842365</v>
      </c>
      <c r="BJ1037" s="35">
        <f t="shared" si="2795"/>
        <v>0</v>
      </c>
      <c r="BK1037" s="35">
        <f t="shared" si="2795"/>
        <v>0</v>
      </c>
      <c r="BL1037" s="1"/>
    </row>
    <row r="1038" spans="1:64" ht="13">
      <c r="A1038" s="28" t="s">
        <v>458</v>
      </c>
      <c r="B1038" s="62" t="str">
        <f>INDEX([1]Sheet2!$B:$B,MATCH(C1038,[1]Sheet2!$A:$A,0))</f>
        <v>E05000612</v>
      </c>
      <c r="C1038" s="28" t="s">
        <v>1170</v>
      </c>
      <c r="D1038" s="29"/>
      <c r="E1038" s="55">
        <v>3</v>
      </c>
      <c r="F1038" s="31">
        <v>1</v>
      </c>
      <c r="G1038" s="31">
        <v>2</v>
      </c>
      <c r="H1038" s="38"/>
      <c r="I1038" s="32"/>
      <c r="J1038" s="32"/>
      <c r="K1038" s="32"/>
      <c r="L1038" s="32"/>
      <c r="M1038" s="10"/>
      <c r="N1038" s="31">
        <v>2</v>
      </c>
      <c r="O1038" s="31">
        <v>1</v>
      </c>
      <c r="P1038" s="32"/>
      <c r="Q1038" s="32"/>
      <c r="R1038" s="32"/>
      <c r="S1038" s="32"/>
      <c r="T1038" s="32"/>
      <c r="U1038" s="1"/>
      <c r="V1038" s="28">
        <v>2595</v>
      </c>
      <c r="W1038" s="28">
        <v>2664</v>
      </c>
      <c r="X1038" s="28">
        <v>335</v>
      </c>
      <c r="Y1038" s="33"/>
      <c r="Z1038" s="28">
        <v>385</v>
      </c>
      <c r="AA1038" s="34"/>
      <c r="AB1038" s="34"/>
      <c r="AC1038" s="1"/>
      <c r="AD1038" s="35">
        <f t="shared" ref="AD1038:AJ1038" si="2796">(V1038/SUM($V1038:$AB1038))*100</f>
        <v>43.401906673356748</v>
      </c>
      <c r="AE1038" s="35">
        <f t="shared" si="2796"/>
        <v>44.555945810336176</v>
      </c>
      <c r="AF1038" s="35">
        <f t="shared" si="2796"/>
        <v>5.6029436360595417</v>
      </c>
      <c r="AG1038" s="35">
        <f t="shared" si="2796"/>
        <v>0</v>
      </c>
      <c r="AH1038" s="35">
        <f t="shared" si="2796"/>
        <v>6.4392038802475335</v>
      </c>
      <c r="AI1038" s="35">
        <f t="shared" si="2796"/>
        <v>0</v>
      </c>
      <c r="AJ1038" s="35">
        <f t="shared" si="2796"/>
        <v>0</v>
      </c>
      <c r="AK1038" s="1"/>
      <c r="AL1038" s="43">
        <f t="shared" ref="AL1038:AR1038" si="2797">AD1038-BE1038</f>
        <v>3.7899718390166441</v>
      </c>
      <c r="AM1038" s="44">
        <f t="shared" si="2797"/>
        <v>10.197534680920107</v>
      </c>
      <c r="AN1038" s="45">
        <f t="shared" si="2797"/>
        <v>-0.76718266816890424</v>
      </c>
      <c r="AO1038" s="46">
        <f t="shared" si="2797"/>
        <v>-6.6080907926047958</v>
      </c>
      <c r="AP1038" s="47">
        <f t="shared" si="2797"/>
        <v>-6.6122330591630467</v>
      </c>
      <c r="AQ1038" s="48">
        <f t="shared" si="2797"/>
        <v>0</v>
      </c>
      <c r="AR1038" s="48">
        <f t="shared" si="2797"/>
        <v>0</v>
      </c>
      <c r="AS1038" s="1"/>
      <c r="AT1038" s="35">
        <f t="shared" si="2791"/>
        <v>-3.2037814209517315</v>
      </c>
      <c r="AU1038" s="35"/>
      <c r="AV1038" s="1"/>
      <c r="AW1038" s="36">
        <v>2164</v>
      </c>
      <c r="AX1038" s="36">
        <v>1877</v>
      </c>
      <c r="AY1038" s="36">
        <v>348</v>
      </c>
      <c r="AZ1038" s="36">
        <v>361</v>
      </c>
      <c r="BA1038" s="36">
        <v>713</v>
      </c>
      <c r="BB1038" s="36">
        <v>0</v>
      </c>
      <c r="BC1038" s="36">
        <v>0</v>
      </c>
      <c r="BD1038" s="1"/>
      <c r="BE1038" s="35">
        <f t="shared" ref="BE1038:BK1038" si="2798">(AW1038/SUM($AW1038:$BC1038))*100</f>
        <v>39.611934834340104</v>
      </c>
      <c r="BF1038" s="35">
        <f t="shared" si="2798"/>
        <v>34.358411129416069</v>
      </c>
      <c r="BG1038" s="35">
        <f t="shared" si="2798"/>
        <v>6.3701263042284459</v>
      </c>
      <c r="BH1038" s="35">
        <f t="shared" si="2798"/>
        <v>6.6080907926047958</v>
      </c>
      <c r="BI1038" s="35">
        <f t="shared" si="2798"/>
        <v>13.05143693941058</v>
      </c>
      <c r="BJ1038" s="35">
        <f t="shared" si="2798"/>
        <v>0</v>
      </c>
      <c r="BK1038" s="35">
        <f t="shared" si="2798"/>
        <v>0</v>
      </c>
      <c r="BL1038" s="1"/>
    </row>
    <row r="1039" spans="1:64" ht="13">
      <c r="A1039" s="28" t="s">
        <v>458</v>
      </c>
      <c r="B1039" s="62" t="str">
        <f>INDEX([1]Sheet2!$B:$B,MATCH(C1039,[1]Sheet2!$A:$A,0))</f>
        <v>E05000613</v>
      </c>
      <c r="C1039" s="28" t="s">
        <v>1171</v>
      </c>
      <c r="D1039" s="29"/>
      <c r="E1039" s="55">
        <v>3</v>
      </c>
      <c r="F1039" s="31">
        <v>3</v>
      </c>
      <c r="G1039" s="32"/>
      <c r="H1039" s="38"/>
      <c r="I1039" s="32"/>
      <c r="J1039" s="32"/>
      <c r="K1039" s="32"/>
      <c r="L1039" s="32"/>
      <c r="M1039" s="10"/>
      <c r="N1039" s="31">
        <v>3</v>
      </c>
      <c r="O1039" s="32"/>
      <c r="P1039" s="31"/>
      <c r="Q1039" s="32"/>
      <c r="R1039" s="32"/>
      <c r="S1039" s="32"/>
      <c r="T1039" s="32"/>
      <c r="U1039" s="1"/>
      <c r="V1039" s="28">
        <v>2627</v>
      </c>
      <c r="W1039" s="28">
        <v>1296</v>
      </c>
      <c r="X1039" s="28">
        <v>795</v>
      </c>
      <c r="Y1039" s="33"/>
      <c r="Z1039" s="28">
        <v>389</v>
      </c>
      <c r="AA1039" s="34"/>
      <c r="AB1039" s="34"/>
      <c r="AC1039" s="1"/>
      <c r="AD1039" s="35">
        <f t="shared" ref="AD1039:AJ1039" si="2799">(V1039/SUM($V1039:$AB1039))*100</f>
        <v>51.43920109653417</v>
      </c>
      <c r="AE1039" s="35">
        <f t="shared" si="2799"/>
        <v>25.376933620520852</v>
      </c>
      <c r="AF1039" s="35">
        <f t="shared" si="2799"/>
        <v>15.566869003328765</v>
      </c>
      <c r="AG1039" s="35">
        <f t="shared" si="2799"/>
        <v>0</v>
      </c>
      <c r="AH1039" s="35">
        <f t="shared" si="2799"/>
        <v>7.6169962796162132</v>
      </c>
      <c r="AI1039" s="35">
        <f t="shared" si="2799"/>
        <v>0</v>
      </c>
      <c r="AJ1039" s="35">
        <f t="shared" si="2799"/>
        <v>0</v>
      </c>
      <c r="AK1039" s="1"/>
      <c r="AL1039" s="43">
        <f t="shared" ref="AL1039:AR1039" si="2800">AD1039-BE1039</f>
        <v>4.5207532857850481</v>
      </c>
      <c r="AM1039" s="44">
        <f t="shared" si="2800"/>
        <v>3.5881807672317869</v>
      </c>
      <c r="AN1039" s="45">
        <f t="shared" si="2800"/>
        <v>5.1705212133308418</v>
      </c>
      <c r="AO1039" s="46">
        <f t="shared" si="2800"/>
        <v>-7.5326831292799339</v>
      </c>
      <c r="AP1039" s="47">
        <f t="shared" si="2800"/>
        <v>-5.7467721370677474</v>
      </c>
      <c r="AQ1039" s="48">
        <f t="shared" si="2800"/>
        <v>0</v>
      </c>
      <c r="AR1039" s="48">
        <f t="shared" si="2800"/>
        <v>0</v>
      </c>
      <c r="AS1039" s="1"/>
      <c r="AT1039" s="35">
        <f t="shared" si="2791"/>
        <v>0.46628625927663059</v>
      </c>
      <c r="AU1039" s="35"/>
      <c r="AV1039" s="1"/>
      <c r="AW1039" s="36">
        <v>2261</v>
      </c>
      <c r="AX1039" s="36">
        <v>1050</v>
      </c>
      <c r="AY1039" s="36">
        <v>501</v>
      </c>
      <c r="AZ1039" s="36">
        <v>363</v>
      </c>
      <c r="BA1039" s="36">
        <v>644</v>
      </c>
      <c r="BB1039" s="36">
        <v>0</v>
      </c>
      <c r="BC1039" s="36">
        <v>0</v>
      </c>
      <c r="BD1039" s="1"/>
      <c r="BE1039" s="35">
        <f t="shared" ref="BE1039:BK1039" si="2801">(AW1039/SUM($AW1039:$BC1039))*100</f>
        <v>46.918447810749122</v>
      </c>
      <c r="BF1039" s="35">
        <f t="shared" si="2801"/>
        <v>21.788752853289065</v>
      </c>
      <c r="BG1039" s="35">
        <f t="shared" si="2801"/>
        <v>10.396347789997924</v>
      </c>
      <c r="BH1039" s="35">
        <f t="shared" si="2801"/>
        <v>7.5326831292799339</v>
      </c>
      <c r="BI1039" s="35">
        <f t="shared" si="2801"/>
        <v>13.363768416683961</v>
      </c>
      <c r="BJ1039" s="35">
        <f t="shared" si="2801"/>
        <v>0</v>
      </c>
      <c r="BK1039" s="35">
        <f t="shared" si="2801"/>
        <v>0</v>
      </c>
      <c r="BL1039" s="1"/>
    </row>
    <row r="1040" spans="1:64" ht="13">
      <c r="A1040" s="28" t="s">
        <v>458</v>
      </c>
      <c r="B1040" s="62" t="str">
        <f>INDEX([1]Sheet2!$B:$B,MATCH(C1040,[1]Sheet2!$A:$A,0))</f>
        <v>E05000153</v>
      </c>
      <c r="C1040" s="28" t="s">
        <v>484</v>
      </c>
      <c r="D1040" s="29"/>
      <c r="E1040" s="55">
        <v>3</v>
      </c>
      <c r="F1040" s="31">
        <v>3</v>
      </c>
      <c r="G1040" s="32"/>
      <c r="H1040" s="38"/>
      <c r="I1040" s="32"/>
      <c r="J1040" s="32"/>
      <c r="K1040" s="32"/>
      <c r="L1040" s="32"/>
      <c r="M1040" s="10"/>
      <c r="N1040" s="31">
        <v>3</v>
      </c>
      <c r="O1040" s="32"/>
      <c r="P1040" s="32"/>
      <c r="Q1040" s="32"/>
      <c r="R1040" s="32"/>
      <c r="S1040" s="32"/>
      <c r="T1040" s="32"/>
      <c r="U1040" s="1"/>
      <c r="V1040" s="28">
        <v>2235</v>
      </c>
      <c r="W1040" s="28">
        <v>1430</v>
      </c>
      <c r="X1040" s="28">
        <v>443</v>
      </c>
      <c r="Y1040" s="33"/>
      <c r="Z1040" s="28">
        <v>533</v>
      </c>
      <c r="AA1040" s="34"/>
      <c r="AB1040" s="28">
        <v>321</v>
      </c>
      <c r="AC1040" s="1"/>
      <c r="AD1040" s="35">
        <f t="shared" ref="AD1040:AJ1040" si="2802">(V1040/SUM($V1040:$AB1040))*100</f>
        <v>45.042321644498188</v>
      </c>
      <c r="AE1040" s="35">
        <f t="shared" si="2802"/>
        <v>28.819024586860138</v>
      </c>
      <c r="AF1040" s="35">
        <f t="shared" si="2802"/>
        <v>8.9278516727126149</v>
      </c>
      <c r="AG1040" s="35">
        <f t="shared" si="2802"/>
        <v>0</v>
      </c>
      <c r="AH1040" s="35">
        <f t="shared" si="2802"/>
        <v>10.741636436920597</v>
      </c>
      <c r="AI1040" s="35">
        <f t="shared" si="2802"/>
        <v>0</v>
      </c>
      <c r="AJ1040" s="35">
        <f t="shared" si="2802"/>
        <v>6.469165659008465</v>
      </c>
      <c r="AK1040" s="1"/>
      <c r="AL1040" s="43">
        <f t="shared" ref="AL1040:AR1040" si="2803">AD1040-BE1040</f>
        <v>0.90375775369754763</v>
      </c>
      <c r="AM1040" s="44">
        <f t="shared" si="2803"/>
        <v>5.3962211915859939</v>
      </c>
      <c r="AN1040" s="45">
        <f t="shared" si="2803"/>
        <v>0.34790214300396727</v>
      </c>
      <c r="AO1040" s="46">
        <f t="shared" si="2803"/>
        <v>-6.2170222528102776</v>
      </c>
      <c r="AP1040" s="47">
        <f t="shared" si="2803"/>
        <v>-2.9771063940039273</v>
      </c>
      <c r="AQ1040" s="48">
        <f t="shared" si="2803"/>
        <v>-3.9229181004817621</v>
      </c>
      <c r="AR1040" s="48">
        <f t="shared" si="2803"/>
        <v>6.469165659008465</v>
      </c>
      <c r="AS1040" s="1"/>
      <c r="AT1040" s="35">
        <f t="shared" si="2791"/>
        <v>-2.2462317189442231</v>
      </c>
      <c r="AU1040" s="35"/>
      <c r="AV1040" s="1"/>
      <c r="AW1040" s="36">
        <v>1924</v>
      </c>
      <c r="AX1040" s="36">
        <v>1021</v>
      </c>
      <c r="AY1040" s="36">
        <v>374</v>
      </c>
      <c r="AZ1040" s="36">
        <v>271</v>
      </c>
      <c r="BA1040" s="36">
        <v>598</v>
      </c>
      <c r="BB1040" s="36">
        <v>171</v>
      </c>
      <c r="BC1040" s="36">
        <v>0</v>
      </c>
      <c r="BD1040" s="1"/>
      <c r="BE1040" s="35">
        <f t="shared" ref="BE1040:BK1040" si="2804">(AW1040/SUM($AW1040:$BC1040))*100</f>
        <v>44.13856389080064</v>
      </c>
      <c r="BF1040" s="35">
        <f t="shared" si="2804"/>
        <v>23.422803395274144</v>
      </c>
      <c r="BG1040" s="35">
        <f t="shared" si="2804"/>
        <v>8.5799495297086477</v>
      </c>
      <c r="BH1040" s="35">
        <f t="shared" si="2804"/>
        <v>6.2170222528102776</v>
      </c>
      <c r="BI1040" s="35">
        <f t="shared" si="2804"/>
        <v>13.718742830924525</v>
      </c>
      <c r="BJ1040" s="35">
        <f t="shared" si="2804"/>
        <v>3.9229181004817621</v>
      </c>
      <c r="BK1040" s="35">
        <f t="shared" si="2804"/>
        <v>0</v>
      </c>
      <c r="BL1040" s="1"/>
    </row>
    <row r="1041" spans="1:64" ht="13">
      <c r="A1041" s="28" t="s">
        <v>458</v>
      </c>
      <c r="B1041" s="62" t="str">
        <f>INDEX([1]Sheet2!$B:$B,MATCH(C1041,[1]Sheet2!$A:$A,0))</f>
        <v>E05000615</v>
      </c>
      <c r="C1041" s="28" t="s">
        <v>1172</v>
      </c>
      <c r="D1041" s="29"/>
      <c r="E1041" s="55">
        <v>3</v>
      </c>
      <c r="F1041" s="38"/>
      <c r="G1041" s="31">
        <v>3</v>
      </c>
      <c r="H1041" s="38"/>
      <c r="I1041" s="32"/>
      <c r="J1041" s="32"/>
      <c r="K1041" s="32"/>
      <c r="L1041" s="32"/>
      <c r="M1041" s="10"/>
      <c r="N1041" s="38"/>
      <c r="O1041" s="31">
        <v>3</v>
      </c>
      <c r="P1041" s="32"/>
      <c r="Q1041" s="32"/>
      <c r="R1041" s="32"/>
      <c r="S1041" s="32"/>
      <c r="T1041" s="32"/>
      <c r="U1041" s="1"/>
      <c r="V1041" s="28">
        <v>1174</v>
      </c>
      <c r="W1041" s="28">
        <v>3488</v>
      </c>
      <c r="X1041" s="28">
        <v>292</v>
      </c>
      <c r="Y1041" s="33"/>
      <c r="Z1041" s="28">
        <v>526</v>
      </c>
      <c r="AA1041" s="34"/>
      <c r="AB1041" s="34"/>
      <c r="AC1041" s="1"/>
      <c r="AD1041" s="35">
        <f t="shared" ref="AD1041:AJ1041" si="2805">(V1041/SUM($V1041:$AB1041))*100</f>
        <v>21.423357664233578</v>
      </c>
      <c r="AE1041" s="35">
        <f t="shared" si="2805"/>
        <v>63.649635036496356</v>
      </c>
      <c r="AF1041" s="35">
        <f t="shared" si="2805"/>
        <v>5.3284671532846719</v>
      </c>
      <c r="AG1041" s="35">
        <f t="shared" si="2805"/>
        <v>0</v>
      </c>
      <c r="AH1041" s="35">
        <f t="shared" si="2805"/>
        <v>9.5985401459854014</v>
      </c>
      <c r="AI1041" s="35">
        <f t="shared" si="2805"/>
        <v>0</v>
      </c>
      <c r="AJ1041" s="35">
        <f t="shared" si="2805"/>
        <v>0</v>
      </c>
      <c r="AK1041" s="1"/>
      <c r="AL1041" s="43">
        <f t="shared" ref="AL1041:AR1041" si="2806">AD1041-BE1041</f>
        <v>0.98391896408586632</v>
      </c>
      <c r="AM1041" s="44">
        <f t="shared" si="2806"/>
        <v>6.3933573407799642</v>
      </c>
      <c r="AN1041" s="45">
        <f t="shared" si="2806"/>
        <v>0.63865917691834984</v>
      </c>
      <c r="AO1041" s="46">
        <f t="shared" si="2806"/>
        <v>-5.594534711964549</v>
      </c>
      <c r="AP1041" s="47">
        <f t="shared" si="2806"/>
        <v>-0.18727964721991697</v>
      </c>
      <c r="AQ1041" s="48">
        <f t="shared" si="2806"/>
        <v>0</v>
      </c>
      <c r="AR1041" s="48">
        <f t="shared" si="2806"/>
        <v>-2.2341211225997046</v>
      </c>
      <c r="AS1041" s="1"/>
      <c r="AT1041" s="35">
        <f t="shared" si="2791"/>
        <v>-2.7047191883470489</v>
      </c>
      <c r="AU1041" s="35"/>
      <c r="AV1041" s="1"/>
      <c r="AW1041" s="36">
        <v>1107</v>
      </c>
      <c r="AX1041" s="36">
        <v>3101</v>
      </c>
      <c r="AY1041" s="36">
        <v>254</v>
      </c>
      <c r="AZ1041" s="36">
        <v>303</v>
      </c>
      <c r="BA1041" s="36">
        <v>530</v>
      </c>
      <c r="BB1041" s="36">
        <v>0</v>
      </c>
      <c r="BC1041" s="36">
        <v>121</v>
      </c>
      <c r="BD1041" s="1"/>
      <c r="BE1041" s="35">
        <f t="shared" ref="BE1041:BK1041" si="2807">(AW1041/SUM($AW1041:$BC1041))*100</f>
        <v>20.439438700147711</v>
      </c>
      <c r="BF1041" s="35">
        <f t="shared" si="2807"/>
        <v>57.256277695716392</v>
      </c>
      <c r="BG1041" s="35">
        <f t="shared" si="2807"/>
        <v>4.6898079763663221</v>
      </c>
      <c r="BH1041" s="35">
        <f t="shared" si="2807"/>
        <v>5.594534711964549</v>
      </c>
      <c r="BI1041" s="35">
        <f t="shared" si="2807"/>
        <v>9.7858197932053184</v>
      </c>
      <c r="BJ1041" s="35">
        <f t="shared" si="2807"/>
        <v>0</v>
      </c>
      <c r="BK1041" s="35">
        <f t="shared" si="2807"/>
        <v>2.2341211225997046</v>
      </c>
      <c r="BL1041" s="1"/>
    </row>
    <row r="1042" spans="1:64" ht="13">
      <c r="A1042" s="28" t="s">
        <v>458</v>
      </c>
      <c r="B1042" s="62" t="str">
        <f>INDEX([1]Sheet2!$B:$B,MATCH(C1042,[1]Sheet2!$A:$A,0))</f>
        <v>E05000461</v>
      </c>
      <c r="C1042" s="28" t="s">
        <v>1173</v>
      </c>
      <c r="D1042" s="29"/>
      <c r="E1042" s="55">
        <v>3</v>
      </c>
      <c r="F1042" s="38"/>
      <c r="G1042" s="31">
        <v>3</v>
      </c>
      <c r="H1042" s="38"/>
      <c r="I1042" s="32"/>
      <c r="J1042" s="32"/>
      <c r="K1042" s="32"/>
      <c r="L1042" s="32"/>
      <c r="M1042" s="10"/>
      <c r="N1042" s="38"/>
      <c r="O1042" s="31">
        <v>3</v>
      </c>
      <c r="P1042" s="32"/>
      <c r="Q1042" s="32"/>
      <c r="R1042" s="32"/>
      <c r="S1042" s="32"/>
      <c r="T1042" s="32"/>
      <c r="U1042" s="1"/>
      <c r="V1042" s="28">
        <v>950</v>
      </c>
      <c r="W1042" s="28">
        <v>3025</v>
      </c>
      <c r="X1042" s="28">
        <v>188</v>
      </c>
      <c r="Y1042" s="33"/>
      <c r="Z1042" s="28">
        <v>491</v>
      </c>
      <c r="AA1042" s="34"/>
      <c r="AB1042" s="28">
        <v>96</v>
      </c>
      <c r="AC1042" s="1"/>
      <c r="AD1042" s="35">
        <f t="shared" ref="AD1042:AJ1042" si="2808">(V1042/SUM($V1042:$AB1042))*100</f>
        <v>20</v>
      </c>
      <c r="AE1042" s="35">
        <f t="shared" si="2808"/>
        <v>63.684210526315788</v>
      </c>
      <c r="AF1042" s="35">
        <f t="shared" si="2808"/>
        <v>3.9578947368421056</v>
      </c>
      <c r="AG1042" s="35">
        <f t="shared" si="2808"/>
        <v>0</v>
      </c>
      <c r="AH1042" s="35">
        <f t="shared" si="2808"/>
        <v>10.336842105263159</v>
      </c>
      <c r="AI1042" s="35">
        <f t="shared" si="2808"/>
        <v>0</v>
      </c>
      <c r="AJ1042" s="35">
        <f t="shared" si="2808"/>
        <v>2.0210526315789474</v>
      </c>
      <c r="AK1042" s="1"/>
      <c r="AL1042" s="43">
        <f t="shared" ref="AL1042:AR1042" si="2809">AD1042-BE1042</f>
        <v>0.37459283387622122</v>
      </c>
      <c r="AM1042" s="44">
        <f t="shared" si="2809"/>
        <v>10.080790330876042</v>
      </c>
      <c r="AN1042" s="45">
        <f t="shared" si="2809"/>
        <v>-3.1267958169038228</v>
      </c>
      <c r="AO1042" s="46">
        <f t="shared" si="2809"/>
        <v>-5.0692182410423454</v>
      </c>
      <c r="AP1042" s="47">
        <f t="shared" si="2809"/>
        <v>-2.2853077318703914</v>
      </c>
      <c r="AQ1042" s="48">
        <f t="shared" si="2809"/>
        <v>0</v>
      </c>
      <c r="AR1042" s="48">
        <f t="shared" si="2809"/>
        <v>2.5938625064289678E-2</v>
      </c>
      <c r="AS1042" s="1"/>
      <c r="AT1042" s="35">
        <f t="shared" si="2791"/>
        <v>-4.8530987484999102</v>
      </c>
      <c r="AU1042" s="35"/>
      <c r="AV1042" s="1"/>
      <c r="AW1042" s="36">
        <v>964</v>
      </c>
      <c r="AX1042" s="36">
        <v>2633</v>
      </c>
      <c r="AY1042" s="36">
        <v>348</v>
      </c>
      <c r="AZ1042" s="36">
        <v>249</v>
      </c>
      <c r="BA1042" s="36">
        <v>620</v>
      </c>
      <c r="BB1042" s="36">
        <v>0</v>
      </c>
      <c r="BC1042" s="36">
        <v>98</v>
      </c>
      <c r="BD1042" s="1"/>
      <c r="BE1042" s="35">
        <f t="shared" ref="BE1042:BK1042" si="2810">(AW1042/SUM($AW1042:$BC1042))*100</f>
        <v>19.625407166123779</v>
      </c>
      <c r="BF1042" s="35">
        <f t="shared" si="2810"/>
        <v>53.603420195439746</v>
      </c>
      <c r="BG1042" s="35">
        <f t="shared" si="2810"/>
        <v>7.0846905537459284</v>
      </c>
      <c r="BH1042" s="35">
        <f t="shared" si="2810"/>
        <v>5.0692182410423454</v>
      </c>
      <c r="BI1042" s="35">
        <f t="shared" si="2810"/>
        <v>12.62214983713355</v>
      </c>
      <c r="BJ1042" s="35">
        <f t="shared" si="2810"/>
        <v>0</v>
      </c>
      <c r="BK1042" s="35">
        <f t="shared" si="2810"/>
        <v>1.9951140065146578</v>
      </c>
      <c r="BL1042" s="1"/>
    </row>
    <row r="1043" spans="1:64" ht="13">
      <c r="A1043" s="28" t="s">
        <v>458</v>
      </c>
      <c r="B1043" s="62" t="str">
        <f>INDEX([1]Sheet2!$B:$B,MATCH(C1043,[1]Sheet2!$A:$A,0))</f>
        <v>E05000617</v>
      </c>
      <c r="C1043" s="28" t="s">
        <v>1174</v>
      </c>
      <c r="D1043" s="29"/>
      <c r="E1043" s="55">
        <v>3</v>
      </c>
      <c r="F1043" s="38"/>
      <c r="G1043" s="31">
        <v>3</v>
      </c>
      <c r="H1043" s="38"/>
      <c r="I1043" s="32"/>
      <c r="J1043" s="32"/>
      <c r="K1043" s="32"/>
      <c r="L1043" s="32"/>
      <c r="M1043" s="10"/>
      <c r="N1043" s="38"/>
      <c r="O1043" s="31">
        <v>3</v>
      </c>
      <c r="P1043" s="32"/>
      <c r="Q1043" s="32"/>
      <c r="R1043" s="32"/>
      <c r="S1043" s="32"/>
      <c r="T1043" s="32"/>
      <c r="U1043" s="1"/>
      <c r="V1043" s="28">
        <v>994</v>
      </c>
      <c r="W1043" s="28">
        <v>2587</v>
      </c>
      <c r="X1043" s="28">
        <v>257</v>
      </c>
      <c r="Y1043" s="28">
        <v>71</v>
      </c>
      <c r="Z1043" s="28">
        <v>349</v>
      </c>
      <c r="AA1043" s="34"/>
      <c r="AB1043" s="28">
        <v>26</v>
      </c>
      <c r="AC1043" s="1"/>
      <c r="AD1043" s="35">
        <f t="shared" ref="AD1043:AJ1043" si="2811">(V1043/SUM($V1043:$AB1043))*100</f>
        <v>23.202614379084967</v>
      </c>
      <c r="AE1043" s="35">
        <f t="shared" si="2811"/>
        <v>60.387488328664794</v>
      </c>
      <c r="AF1043" s="35">
        <f t="shared" si="2811"/>
        <v>5.9990662931839402</v>
      </c>
      <c r="AG1043" s="35">
        <f t="shared" si="2811"/>
        <v>1.6573295985060692</v>
      </c>
      <c r="AH1043" s="35">
        <f t="shared" si="2811"/>
        <v>8.1465919701213814</v>
      </c>
      <c r="AI1043" s="35">
        <f t="shared" si="2811"/>
        <v>0</v>
      </c>
      <c r="AJ1043" s="35">
        <f t="shared" si="2811"/>
        <v>0.60690943043884227</v>
      </c>
      <c r="AK1043" s="1"/>
      <c r="AL1043" s="43">
        <f t="shared" ref="AL1043:AR1043" si="2812">AD1043-BE1043</f>
        <v>-3.5548548652032572</v>
      </c>
      <c r="AM1043" s="44">
        <f t="shared" si="2812"/>
        <v>12.67219834623949</v>
      </c>
      <c r="AN1043" s="45">
        <f t="shared" si="2812"/>
        <v>1.1440575058377194</v>
      </c>
      <c r="AO1043" s="46">
        <f t="shared" si="2812"/>
        <v>-5.5263259375220493</v>
      </c>
      <c r="AP1043" s="47">
        <f t="shared" si="2812"/>
        <v>-3.0133377311088463</v>
      </c>
      <c r="AQ1043" s="48">
        <f t="shared" si="2812"/>
        <v>0</v>
      </c>
      <c r="AR1043" s="48">
        <f t="shared" si="2812"/>
        <v>-1.7217373182430555</v>
      </c>
      <c r="AS1043" s="1"/>
      <c r="AT1043" s="35">
        <f t="shared" si="2791"/>
        <v>-8.1135266057213737</v>
      </c>
      <c r="AU1043" s="35"/>
      <c r="AV1043" s="1"/>
      <c r="AW1043" s="36">
        <v>1218</v>
      </c>
      <c r="AX1043" s="36">
        <v>2172</v>
      </c>
      <c r="AY1043" s="36">
        <v>221</v>
      </c>
      <c r="AZ1043" s="36">
        <v>327</v>
      </c>
      <c r="BA1043" s="36">
        <v>508</v>
      </c>
      <c r="BB1043" s="36">
        <v>0</v>
      </c>
      <c r="BC1043" s="36">
        <v>106</v>
      </c>
      <c r="BD1043" s="1"/>
      <c r="BE1043" s="35">
        <f t="shared" ref="BE1043:BK1043" si="2813">(AW1043/SUM($AW1043:$BC1043))*100</f>
        <v>26.757469244288224</v>
      </c>
      <c r="BF1043" s="35">
        <f t="shared" si="2813"/>
        <v>47.715289982425304</v>
      </c>
      <c r="BG1043" s="35">
        <f t="shared" si="2813"/>
        <v>4.8550087873462209</v>
      </c>
      <c r="BH1043" s="35">
        <f t="shared" si="2813"/>
        <v>7.1836555360281187</v>
      </c>
      <c r="BI1043" s="35">
        <f t="shared" si="2813"/>
        <v>11.159929701230228</v>
      </c>
      <c r="BJ1043" s="35">
        <f t="shared" si="2813"/>
        <v>0</v>
      </c>
      <c r="BK1043" s="35">
        <f t="shared" si="2813"/>
        <v>2.3286467486818978</v>
      </c>
      <c r="BL1043" s="1"/>
    </row>
    <row r="1044" spans="1:64" ht="13">
      <c r="A1044" s="28" t="s">
        <v>458</v>
      </c>
      <c r="B1044" s="62" t="str">
        <f>INDEX([1]Sheet2!$B:$B,MATCH(C1044,[1]Sheet2!$A:$A,0))</f>
        <v>E05000618</v>
      </c>
      <c r="C1044" s="28" t="s">
        <v>1175</v>
      </c>
      <c r="D1044" s="29"/>
      <c r="E1044" s="55">
        <v>3</v>
      </c>
      <c r="F1044" s="31">
        <v>3</v>
      </c>
      <c r="G1044" s="32"/>
      <c r="H1044" s="38"/>
      <c r="I1044" s="32"/>
      <c r="J1044" s="32"/>
      <c r="K1044" s="32"/>
      <c r="L1044" s="32"/>
      <c r="M1044" s="10"/>
      <c r="N1044" s="31">
        <v>3</v>
      </c>
      <c r="O1044" s="32"/>
      <c r="P1044" s="32"/>
      <c r="Q1044" s="32"/>
      <c r="R1044" s="32"/>
      <c r="S1044" s="32"/>
      <c r="T1044" s="32"/>
      <c r="U1044" s="1"/>
      <c r="V1044" s="28">
        <v>2535</v>
      </c>
      <c r="W1044" s="28">
        <v>2176</v>
      </c>
      <c r="X1044" s="28">
        <v>607</v>
      </c>
      <c r="Y1044" s="28">
        <v>47</v>
      </c>
      <c r="Z1044" s="28">
        <v>499</v>
      </c>
      <c r="AA1044" s="34"/>
      <c r="AB1044" s="28">
        <v>134</v>
      </c>
      <c r="AC1044" s="1"/>
      <c r="AD1044" s="35">
        <f t="shared" ref="AD1044:AJ1044" si="2814">(V1044/SUM($V1044:$AB1044))*100</f>
        <v>42.264088029343114</v>
      </c>
      <c r="AE1044" s="35">
        <f t="shared" si="2814"/>
        <v>36.278759586528842</v>
      </c>
      <c r="AF1044" s="35">
        <f t="shared" si="2814"/>
        <v>10.120040013337778</v>
      </c>
      <c r="AG1044" s="35">
        <f t="shared" si="2814"/>
        <v>0.7835945315105034</v>
      </c>
      <c r="AH1044" s="35">
        <f t="shared" si="2814"/>
        <v>8.3194398132710905</v>
      </c>
      <c r="AI1044" s="35">
        <f t="shared" si="2814"/>
        <v>0</v>
      </c>
      <c r="AJ1044" s="35">
        <f t="shared" si="2814"/>
        <v>2.2340780260086697</v>
      </c>
      <c r="AK1044" s="1"/>
      <c r="AL1044" s="43">
        <f t="shared" ref="AL1044:AR1044" si="2815">AD1044-BE1044</f>
        <v>-3.0681059463031133</v>
      </c>
      <c r="AM1044" s="44">
        <f t="shared" si="2815"/>
        <v>10.87820414965638</v>
      </c>
      <c r="AN1044" s="45">
        <f t="shared" si="2815"/>
        <v>0.656250224831048</v>
      </c>
      <c r="AO1044" s="46">
        <f t="shared" si="2815"/>
        <v>-3.7880781879938756</v>
      </c>
      <c r="AP1044" s="47">
        <f t="shared" si="2815"/>
        <v>-6.9123482661991087</v>
      </c>
      <c r="AQ1044" s="48">
        <f t="shared" si="2815"/>
        <v>0</v>
      </c>
      <c r="AR1044" s="48">
        <f t="shared" si="2815"/>
        <v>2.2340780260086697</v>
      </c>
      <c r="AS1044" s="1"/>
      <c r="AT1044" s="35">
        <f t="shared" si="2791"/>
        <v>-6.9731550479797466</v>
      </c>
      <c r="AU1044" s="35"/>
      <c r="AV1044" s="1"/>
      <c r="AW1044" s="36">
        <v>2122</v>
      </c>
      <c r="AX1044" s="36">
        <v>1189</v>
      </c>
      <c r="AY1044" s="36">
        <v>443</v>
      </c>
      <c r="AZ1044" s="36">
        <v>214</v>
      </c>
      <c r="BA1044" s="36">
        <v>713</v>
      </c>
      <c r="BB1044" s="36">
        <v>0</v>
      </c>
      <c r="BC1044" s="36">
        <v>0</v>
      </c>
      <c r="BD1044" s="1"/>
      <c r="BE1044" s="35">
        <f t="shared" ref="BE1044:BK1044" si="2816">(AW1044/SUM($AW1044:$BC1044))*100</f>
        <v>45.332193975646227</v>
      </c>
      <c r="BF1044" s="35">
        <f t="shared" si="2816"/>
        <v>25.400555436872462</v>
      </c>
      <c r="BG1044" s="35">
        <f t="shared" si="2816"/>
        <v>9.4637897885067304</v>
      </c>
      <c r="BH1044" s="35">
        <f t="shared" si="2816"/>
        <v>4.5716727195043791</v>
      </c>
      <c r="BI1044" s="35">
        <f t="shared" si="2816"/>
        <v>15.231788079470199</v>
      </c>
      <c r="BJ1044" s="35">
        <f t="shared" si="2816"/>
        <v>0</v>
      </c>
      <c r="BK1044" s="35">
        <f t="shared" si="2816"/>
        <v>0</v>
      </c>
      <c r="BL1044" s="1"/>
    </row>
    <row r="1045" spans="1:64" ht="13">
      <c r="A1045" s="28" t="s">
        <v>458</v>
      </c>
      <c r="B1045" s="62" t="str">
        <f>INDEX([1]Sheet2!$B:$B,MATCH(C1045,[1]Sheet2!$A:$A,0))</f>
        <v>E05000619</v>
      </c>
      <c r="C1045" s="28" t="s">
        <v>1176</v>
      </c>
      <c r="D1045" s="29"/>
      <c r="E1045" s="55">
        <v>3</v>
      </c>
      <c r="F1045" s="31">
        <v>3</v>
      </c>
      <c r="G1045" s="31"/>
      <c r="H1045" s="38"/>
      <c r="I1045" s="32"/>
      <c r="J1045" s="32"/>
      <c r="K1045" s="32"/>
      <c r="L1045" s="32"/>
      <c r="M1045" s="10"/>
      <c r="N1045" s="31">
        <v>3</v>
      </c>
      <c r="O1045" s="32"/>
      <c r="P1045" s="32"/>
      <c r="Q1045" s="32"/>
      <c r="R1045" s="32"/>
      <c r="S1045" s="32"/>
      <c r="T1045" s="32"/>
      <c r="U1045" s="1"/>
      <c r="V1045" s="28">
        <v>2516</v>
      </c>
      <c r="W1045" s="28">
        <v>1168</v>
      </c>
      <c r="X1045" s="28">
        <v>880</v>
      </c>
      <c r="Y1045" s="33"/>
      <c r="Z1045" s="28">
        <v>545</v>
      </c>
      <c r="AA1045" s="34"/>
      <c r="AB1045" s="28">
        <v>458</v>
      </c>
      <c r="AC1045" s="1"/>
      <c r="AD1045" s="35">
        <f t="shared" ref="AD1045:AJ1045" si="2817">(V1045/SUM($V1045:$AB1045))*100</f>
        <v>45.194898509071315</v>
      </c>
      <c r="AE1045" s="35">
        <f t="shared" si="2817"/>
        <v>20.980779594036285</v>
      </c>
      <c r="AF1045" s="35">
        <f t="shared" si="2817"/>
        <v>15.807436680438297</v>
      </c>
      <c r="AG1045" s="35">
        <f t="shared" si="2817"/>
        <v>0</v>
      </c>
      <c r="AH1045" s="35">
        <f t="shared" si="2817"/>
        <v>9.7898329441350818</v>
      </c>
      <c r="AI1045" s="35">
        <f t="shared" si="2817"/>
        <v>0</v>
      </c>
      <c r="AJ1045" s="35">
        <f t="shared" si="2817"/>
        <v>8.2270522723190229</v>
      </c>
      <c r="AK1045" s="1"/>
      <c r="AL1045" s="43">
        <f t="shared" ref="AL1045:AR1045" si="2818">AD1045-BE1045</f>
        <v>-5.9808872883675619</v>
      </c>
      <c r="AM1045" s="44">
        <f t="shared" si="2818"/>
        <v>0.30557586877435483</v>
      </c>
      <c r="AN1045" s="45">
        <f t="shared" si="2818"/>
        <v>6.7736764941752003</v>
      </c>
      <c r="AO1045" s="46">
        <f t="shared" si="2818"/>
        <v>-4.6100116414435393</v>
      </c>
      <c r="AP1045" s="47">
        <f t="shared" si="2818"/>
        <v>-4.715405705457469</v>
      </c>
      <c r="AQ1045" s="48">
        <f t="shared" si="2818"/>
        <v>0</v>
      </c>
      <c r="AR1045" s="48">
        <f t="shared" si="2818"/>
        <v>8.2270522723190229</v>
      </c>
      <c r="AS1045" s="1"/>
      <c r="AT1045" s="35">
        <f t="shared" si="2791"/>
        <v>-3.1432315785709584</v>
      </c>
      <c r="AU1045" s="35"/>
      <c r="AV1045" s="1"/>
      <c r="AW1045" s="36">
        <v>2198</v>
      </c>
      <c r="AX1045" s="36">
        <v>888</v>
      </c>
      <c r="AY1045" s="36">
        <v>388</v>
      </c>
      <c r="AZ1045" s="36">
        <v>198</v>
      </c>
      <c r="BA1045" s="36">
        <v>623</v>
      </c>
      <c r="BB1045" s="36">
        <v>0</v>
      </c>
      <c r="BC1045" s="36">
        <v>0</v>
      </c>
      <c r="BD1045" s="1"/>
      <c r="BE1045" s="35">
        <f t="shared" ref="BE1045:BK1045" si="2819">(AW1045/SUM($AW1045:$BC1045))*100</f>
        <v>51.175785797438877</v>
      </c>
      <c r="BF1045" s="35">
        <f t="shared" si="2819"/>
        <v>20.67520372526193</v>
      </c>
      <c r="BG1045" s="35">
        <f t="shared" si="2819"/>
        <v>9.0337601862630965</v>
      </c>
      <c r="BH1045" s="35">
        <f t="shared" si="2819"/>
        <v>4.6100116414435393</v>
      </c>
      <c r="BI1045" s="35">
        <f t="shared" si="2819"/>
        <v>14.505238649592551</v>
      </c>
      <c r="BJ1045" s="35">
        <f t="shared" si="2819"/>
        <v>0</v>
      </c>
      <c r="BK1045" s="35">
        <f t="shared" si="2819"/>
        <v>0</v>
      </c>
      <c r="BL1045" s="1"/>
    </row>
    <row r="1046" spans="1:64" ht="13">
      <c r="A1046" s="28" t="s">
        <v>458</v>
      </c>
      <c r="B1046" s="62" t="str">
        <f>INDEX([1]Sheet2!$B:$B,MATCH(C1046,[1]Sheet2!$A:$A,0))</f>
        <v>E05000620</v>
      </c>
      <c r="C1046" s="28" t="s">
        <v>1177</v>
      </c>
      <c r="D1046" s="29"/>
      <c r="E1046" s="55">
        <v>3</v>
      </c>
      <c r="F1046" s="38"/>
      <c r="G1046" s="31">
        <v>3</v>
      </c>
      <c r="H1046" s="38"/>
      <c r="I1046" s="32"/>
      <c r="J1046" s="32"/>
      <c r="K1046" s="32"/>
      <c r="L1046" s="32"/>
      <c r="M1046" s="10"/>
      <c r="N1046" s="31">
        <v>2</v>
      </c>
      <c r="O1046" s="31">
        <v>1</v>
      </c>
      <c r="P1046" s="32"/>
      <c r="Q1046" s="32"/>
      <c r="R1046" s="32"/>
      <c r="S1046" s="32"/>
      <c r="T1046" s="32"/>
      <c r="U1046" s="1"/>
      <c r="V1046" s="28">
        <v>1734</v>
      </c>
      <c r="W1046" s="28">
        <v>2637</v>
      </c>
      <c r="X1046" s="28">
        <v>365</v>
      </c>
      <c r="Y1046" s="33"/>
      <c r="Z1046" s="28">
        <v>384</v>
      </c>
      <c r="AA1046" s="34"/>
      <c r="AB1046" s="28">
        <v>134</v>
      </c>
      <c r="AC1046" s="1"/>
      <c r="AD1046" s="35">
        <f t="shared" ref="AD1046:AJ1046" si="2820">(V1046/SUM($V1046:$AB1046))*100</f>
        <v>33.003425961172439</v>
      </c>
      <c r="AE1046" s="35">
        <f t="shared" si="2820"/>
        <v>50.190331176246673</v>
      </c>
      <c r="AF1046" s="35">
        <f t="shared" si="2820"/>
        <v>6.9470879330034263</v>
      </c>
      <c r="AG1046" s="35">
        <f t="shared" si="2820"/>
        <v>0</v>
      </c>
      <c r="AH1046" s="35">
        <f t="shared" si="2820"/>
        <v>7.3087171678720972</v>
      </c>
      <c r="AI1046" s="35">
        <f t="shared" si="2820"/>
        <v>0</v>
      </c>
      <c r="AJ1046" s="35">
        <f t="shared" si="2820"/>
        <v>2.5504377617053673</v>
      </c>
      <c r="AK1046" s="1"/>
      <c r="AL1046" s="43">
        <f t="shared" ref="AL1046:AR1046" si="2821">AD1046-BE1046</f>
        <v>-6.5989863685126124</v>
      </c>
      <c r="AM1046" s="44">
        <f t="shared" si="2821"/>
        <v>11.034646566016612</v>
      </c>
      <c r="AN1046" s="45">
        <f t="shared" si="2821"/>
        <v>1.6533644574617687</v>
      </c>
      <c r="AO1046" s="46">
        <f t="shared" si="2821"/>
        <v>-6.9912888094706274</v>
      </c>
      <c r="AP1046" s="47">
        <f t="shared" si="2821"/>
        <v>-1.6481736072004951</v>
      </c>
      <c r="AQ1046" s="48">
        <f t="shared" si="2821"/>
        <v>0</v>
      </c>
      <c r="AR1046" s="48">
        <f t="shared" si="2821"/>
        <v>2.5504377617053673</v>
      </c>
      <c r="AS1046" s="1"/>
      <c r="AT1046" s="35">
        <f t="shared" si="2791"/>
        <v>-8.8168164672646121</v>
      </c>
      <c r="AU1046" s="35"/>
      <c r="AV1046" s="1"/>
      <c r="AW1046" s="36">
        <v>1773</v>
      </c>
      <c r="AX1046" s="36">
        <v>1753</v>
      </c>
      <c r="AY1046" s="36">
        <v>237</v>
      </c>
      <c r="AZ1046" s="36">
        <v>313</v>
      </c>
      <c r="BA1046" s="36">
        <v>401</v>
      </c>
      <c r="BB1046" s="36">
        <v>0</v>
      </c>
      <c r="BC1046" s="36">
        <v>0</v>
      </c>
      <c r="BD1046" s="1"/>
      <c r="BE1046" s="35">
        <f t="shared" ref="BE1046:BK1046" si="2822">(AW1046/SUM($AW1046:$BC1046))*100</f>
        <v>39.602412329685052</v>
      </c>
      <c r="BF1046" s="35">
        <f t="shared" si="2822"/>
        <v>39.155684610230061</v>
      </c>
      <c r="BG1046" s="35">
        <f t="shared" si="2822"/>
        <v>5.2937234755416576</v>
      </c>
      <c r="BH1046" s="35">
        <f t="shared" si="2822"/>
        <v>6.9912888094706274</v>
      </c>
      <c r="BI1046" s="35">
        <f t="shared" si="2822"/>
        <v>8.9568907750725923</v>
      </c>
      <c r="BJ1046" s="35">
        <f t="shared" si="2822"/>
        <v>0</v>
      </c>
      <c r="BK1046" s="35">
        <f t="shared" si="2822"/>
        <v>0</v>
      </c>
      <c r="BL1046" s="1"/>
    </row>
    <row r="1047" spans="1:64" ht="13">
      <c r="A1047" s="28" t="s">
        <v>458</v>
      </c>
      <c r="B1047" s="62" t="str">
        <f>INDEX([1]Sheet2!$B:$B,MATCH(C1047,[1]Sheet2!$A:$A,0))</f>
        <v>E05000621</v>
      </c>
      <c r="C1047" s="28" t="s">
        <v>1178</v>
      </c>
      <c r="D1047" s="29"/>
      <c r="E1047" s="55">
        <v>3</v>
      </c>
      <c r="F1047" s="38"/>
      <c r="G1047" s="31">
        <v>3</v>
      </c>
      <c r="H1047" s="38"/>
      <c r="I1047" s="32"/>
      <c r="J1047" s="32"/>
      <c r="K1047" s="32"/>
      <c r="L1047" s="32"/>
      <c r="M1047" s="10"/>
      <c r="N1047" s="38"/>
      <c r="O1047" s="31">
        <v>3</v>
      </c>
      <c r="P1047" s="32"/>
      <c r="Q1047" s="32"/>
      <c r="R1047" s="32"/>
      <c r="S1047" s="32"/>
      <c r="T1047" s="32"/>
      <c r="U1047" s="1"/>
      <c r="V1047" s="28">
        <v>1197</v>
      </c>
      <c r="W1047" s="28">
        <v>1787</v>
      </c>
      <c r="X1047" s="28">
        <v>250</v>
      </c>
      <c r="Y1047" s="33"/>
      <c r="Z1047" s="28">
        <v>319</v>
      </c>
      <c r="AA1047" s="34"/>
      <c r="AB1047" s="34"/>
      <c r="AC1047" s="1"/>
      <c r="AD1047" s="35">
        <f t="shared" ref="AD1047:AJ1047" si="2823">(V1047/SUM($V1047:$AB1047))*100</f>
        <v>33.689839572192511</v>
      </c>
      <c r="AE1047" s="35">
        <f t="shared" si="2823"/>
        <v>50.295524908528002</v>
      </c>
      <c r="AF1047" s="35">
        <f t="shared" si="2823"/>
        <v>7.0363073459048682</v>
      </c>
      <c r="AG1047" s="35">
        <f t="shared" si="2823"/>
        <v>0</v>
      </c>
      <c r="AH1047" s="35">
        <f t="shared" si="2823"/>
        <v>8.9783281733746119</v>
      </c>
      <c r="AI1047" s="35">
        <f t="shared" si="2823"/>
        <v>0</v>
      </c>
      <c r="AJ1047" s="35">
        <f t="shared" si="2823"/>
        <v>0</v>
      </c>
      <c r="AK1047" s="1"/>
      <c r="AL1047" s="43">
        <f t="shared" ref="AL1047:AR1047" si="2824">AD1047-BE1047</f>
        <v>0.81091166091709255</v>
      </c>
      <c r="AM1047" s="44">
        <f t="shared" si="2824"/>
        <v>4.9165969972525829</v>
      </c>
      <c r="AN1047" s="45">
        <f t="shared" si="2824"/>
        <v>3.1546067913762177</v>
      </c>
      <c r="AO1047" s="46">
        <f t="shared" si="2824"/>
        <v>-9.1035120147874302</v>
      </c>
      <c r="AP1047" s="47">
        <f t="shared" si="2824"/>
        <v>0.22139656524152507</v>
      </c>
      <c r="AQ1047" s="48">
        <f t="shared" si="2824"/>
        <v>0</v>
      </c>
      <c r="AR1047" s="48">
        <f t="shared" si="2824"/>
        <v>0</v>
      </c>
      <c r="AS1047" s="1"/>
      <c r="AT1047" s="35">
        <f t="shared" si="2791"/>
        <v>-2.0528426681677452</v>
      </c>
      <c r="AU1047" s="35"/>
      <c r="AV1047" s="1"/>
      <c r="AW1047" s="36">
        <v>1423</v>
      </c>
      <c r="AX1047" s="36">
        <v>1964</v>
      </c>
      <c r="AY1047" s="36">
        <v>168</v>
      </c>
      <c r="AZ1047" s="36">
        <v>394</v>
      </c>
      <c r="BA1047" s="36">
        <v>379</v>
      </c>
      <c r="BB1047" s="36">
        <v>0</v>
      </c>
      <c r="BC1047" s="36">
        <v>0</v>
      </c>
      <c r="BD1047" s="1"/>
      <c r="BE1047" s="35">
        <f t="shared" ref="BE1047:BK1047" si="2825">(AW1047/SUM($AW1047:$BC1047))*100</f>
        <v>32.878927911275419</v>
      </c>
      <c r="BF1047" s="35">
        <f t="shared" si="2825"/>
        <v>45.378927911275419</v>
      </c>
      <c r="BG1047" s="35">
        <f t="shared" si="2825"/>
        <v>3.8817005545286505</v>
      </c>
      <c r="BH1047" s="35">
        <f t="shared" si="2825"/>
        <v>9.1035120147874302</v>
      </c>
      <c r="BI1047" s="35">
        <f t="shared" si="2825"/>
        <v>8.7569316081330868</v>
      </c>
      <c r="BJ1047" s="35">
        <f t="shared" si="2825"/>
        <v>0</v>
      </c>
      <c r="BK1047" s="35">
        <f t="shared" si="2825"/>
        <v>0</v>
      </c>
      <c r="BL1047" s="1"/>
    </row>
    <row r="1048" spans="1:64" ht="13">
      <c r="A1048" s="28" t="s">
        <v>458</v>
      </c>
      <c r="B1048" s="62" t="str">
        <f>INDEX([1]Sheet2!$B:$B,MATCH(C1048,[1]Sheet2!$A:$A,0))</f>
        <v>E05000623</v>
      </c>
      <c r="C1048" s="28" t="s">
        <v>1179</v>
      </c>
      <c r="D1048" s="29"/>
      <c r="E1048" s="55">
        <v>3</v>
      </c>
      <c r="F1048" s="31">
        <v>3</v>
      </c>
      <c r="G1048" s="32"/>
      <c r="H1048" s="38"/>
      <c r="I1048" s="32"/>
      <c r="J1048" s="32"/>
      <c r="K1048" s="32"/>
      <c r="L1048" s="32"/>
      <c r="M1048" s="10"/>
      <c r="N1048" s="31">
        <v>3</v>
      </c>
      <c r="O1048" s="32"/>
      <c r="P1048" s="32"/>
      <c r="Q1048" s="32"/>
      <c r="R1048" s="32"/>
      <c r="S1048" s="32"/>
      <c r="T1048" s="32"/>
      <c r="U1048" s="1"/>
      <c r="V1048" s="28">
        <v>2131</v>
      </c>
      <c r="W1048" s="28">
        <v>1899</v>
      </c>
      <c r="X1048" s="28">
        <v>410</v>
      </c>
      <c r="Y1048" s="33"/>
      <c r="Z1048" s="28">
        <v>460</v>
      </c>
      <c r="AA1048" s="34"/>
      <c r="AB1048" s="28">
        <v>399</v>
      </c>
      <c r="AC1048" s="1"/>
      <c r="AD1048" s="35">
        <f t="shared" ref="AD1048:AJ1048" si="2826">(V1048/SUM($V1048:$AB1048))*100</f>
        <v>40.215134931119081</v>
      </c>
      <c r="AE1048" s="35">
        <f t="shared" si="2826"/>
        <v>35.836950367993964</v>
      </c>
      <c r="AF1048" s="35">
        <f t="shared" si="2826"/>
        <v>7.7373089262124921</v>
      </c>
      <c r="AG1048" s="35">
        <f t="shared" si="2826"/>
        <v>0</v>
      </c>
      <c r="AH1048" s="35">
        <f t="shared" si="2826"/>
        <v>8.6808831855066995</v>
      </c>
      <c r="AI1048" s="35">
        <f t="shared" si="2826"/>
        <v>0</v>
      </c>
      <c r="AJ1048" s="35">
        <f t="shared" si="2826"/>
        <v>7.5297225891677675</v>
      </c>
      <c r="AK1048" s="1"/>
      <c r="AL1048" s="43">
        <f t="shared" ref="AL1048:AR1048" si="2827">AD1048-BE1048</f>
        <v>-5.2436885982926782</v>
      </c>
      <c r="AM1048" s="44">
        <f t="shared" si="2827"/>
        <v>6.9663621326998424</v>
      </c>
      <c r="AN1048" s="45">
        <f t="shared" si="2827"/>
        <v>-1.4626910737875072</v>
      </c>
      <c r="AO1048" s="46">
        <f t="shared" si="2827"/>
        <v>0</v>
      </c>
      <c r="AP1048" s="47">
        <f t="shared" si="2827"/>
        <v>-5.5308815203756545</v>
      </c>
      <c r="AQ1048" s="48">
        <f t="shared" si="2827"/>
        <v>0</v>
      </c>
      <c r="AR1048" s="48">
        <f t="shared" si="2827"/>
        <v>5.2708990597560028</v>
      </c>
      <c r="AS1048" s="1"/>
      <c r="AT1048" s="35">
        <f t="shared" si="2791"/>
        <v>-6.1050253654962603</v>
      </c>
      <c r="AU1048" s="35"/>
      <c r="AV1048" s="1"/>
      <c r="AW1048" s="36">
        <v>1932</v>
      </c>
      <c r="AX1048" s="36">
        <v>1227</v>
      </c>
      <c r="AY1048" s="36">
        <v>391</v>
      </c>
      <c r="AZ1048" s="36">
        <v>0</v>
      </c>
      <c r="BA1048" s="36">
        <v>604</v>
      </c>
      <c r="BB1048" s="36">
        <v>0</v>
      </c>
      <c r="BC1048" s="36">
        <v>96</v>
      </c>
      <c r="BD1048" s="1"/>
      <c r="BE1048" s="35">
        <f t="shared" ref="BE1048:BK1048" si="2828">(AW1048/SUM($AW1048:$BC1048))*100</f>
        <v>45.45882352941176</v>
      </c>
      <c r="BF1048" s="35">
        <f t="shared" si="2828"/>
        <v>28.870588235294122</v>
      </c>
      <c r="BG1048" s="35">
        <f t="shared" si="2828"/>
        <v>9.1999999999999993</v>
      </c>
      <c r="BH1048" s="35">
        <f t="shared" si="2828"/>
        <v>0</v>
      </c>
      <c r="BI1048" s="35">
        <f t="shared" si="2828"/>
        <v>14.211764705882354</v>
      </c>
      <c r="BJ1048" s="35">
        <f t="shared" si="2828"/>
        <v>0</v>
      </c>
      <c r="BK1048" s="35">
        <f t="shared" si="2828"/>
        <v>2.2588235294117647</v>
      </c>
      <c r="BL1048" s="1"/>
    </row>
    <row r="1049" spans="1:64" ht="13">
      <c r="A1049" s="28" t="s">
        <v>458</v>
      </c>
      <c r="B1049" s="62" t="str">
        <f>INDEX([1]Sheet2!$B:$B,MATCH(C1049,[1]Sheet2!$A:$A,0))</f>
        <v>E05000624</v>
      </c>
      <c r="C1049" s="28" t="s">
        <v>1180</v>
      </c>
      <c r="D1049" s="29"/>
      <c r="E1049" s="55">
        <v>3</v>
      </c>
      <c r="F1049" s="31">
        <v>3</v>
      </c>
      <c r="G1049" s="32"/>
      <c r="H1049" s="38"/>
      <c r="I1049" s="32"/>
      <c r="J1049" s="32"/>
      <c r="K1049" s="32"/>
      <c r="L1049" s="32"/>
      <c r="M1049" s="10"/>
      <c r="N1049" s="31">
        <v>3</v>
      </c>
      <c r="O1049" s="32"/>
      <c r="P1049" s="32"/>
      <c r="Q1049" s="32"/>
      <c r="R1049" s="32"/>
      <c r="S1049" s="32"/>
      <c r="T1049" s="32"/>
      <c r="U1049" s="1"/>
      <c r="V1049" s="28">
        <v>2981</v>
      </c>
      <c r="W1049" s="28">
        <v>2338</v>
      </c>
      <c r="X1049" s="28">
        <v>716</v>
      </c>
      <c r="Y1049" s="28">
        <v>462</v>
      </c>
      <c r="Z1049" s="33"/>
      <c r="AA1049" s="34"/>
      <c r="AB1049" s="34"/>
      <c r="AC1049" s="1"/>
      <c r="AD1049" s="35">
        <f t="shared" ref="AD1049:AJ1049" si="2829">(V1049/SUM($V1049:$AB1049))*100</f>
        <v>45.882715099276588</v>
      </c>
      <c r="AE1049" s="35">
        <f t="shared" si="2829"/>
        <v>35.985839618285368</v>
      </c>
      <c r="AF1049" s="35">
        <f t="shared" si="2829"/>
        <v>11.020470986609205</v>
      </c>
      <c r="AG1049" s="35">
        <f t="shared" si="2829"/>
        <v>7.1109742958288438</v>
      </c>
      <c r="AH1049" s="35">
        <f t="shared" si="2829"/>
        <v>0</v>
      </c>
      <c r="AI1049" s="35">
        <f t="shared" si="2829"/>
        <v>0</v>
      </c>
      <c r="AJ1049" s="35">
        <f t="shared" si="2829"/>
        <v>0</v>
      </c>
      <c r="AK1049" s="1"/>
      <c r="AL1049" s="43">
        <f t="shared" ref="AL1049:AR1049" si="2830">AD1049-BE1049</f>
        <v>7.738556027197049</v>
      </c>
      <c r="AM1049" s="44">
        <f t="shared" si="2830"/>
        <v>12.887248068989592</v>
      </c>
      <c r="AN1049" s="45">
        <f t="shared" si="2830"/>
        <v>3.3982671755072982</v>
      </c>
      <c r="AO1049" s="46">
        <f t="shared" si="2830"/>
        <v>7.1109742958288438</v>
      </c>
      <c r="AP1049" s="47">
        <f t="shared" si="2830"/>
        <v>-12.808616404308202</v>
      </c>
      <c r="AQ1049" s="48">
        <f t="shared" si="2830"/>
        <v>-18.326429163214581</v>
      </c>
      <c r="AR1049" s="48">
        <f t="shared" si="2830"/>
        <v>0</v>
      </c>
      <c r="AS1049" s="1"/>
      <c r="AT1049" s="35">
        <f t="shared" si="2791"/>
        <v>-2.5743460208962716</v>
      </c>
      <c r="AU1049" s="35"/>
      <c r="AV1049" s="1"/>
      <c r="AW1049" s="36">
        <v>2302</v>
      </c>
      <c r="AX1049" s="36">
        <v>1394</v>
      </c>
      <c r="AY1049" s="36">
        <v>460</v>
      </c>
      <c r="AZ1049" s="36">
        <v>0</v>
      </c>
      <c r="BA1049" s="36">
        <v>773</v>
      </c>
      <c r="BB1049" s="36">
        <v>1106</v>
      </c>
      <c r="BC1049" s="36">
        <v>0</v>
      </c>
      <c r="BD1049" s="1"/>
      <c r="BE1049" s="35">
        <f t="shared" ref="BE1049:BK1049" si="2831">(AW1049/SUM($AW1049:$BC1049))*100</f>
        <v>38.144159072079539</v>
      </c>
      <c r="BF1049" s="35">
        <f t="shared" si="2831"/>
        <v>23.098591549295776</v>
      </c>
      <c r="BG1049" s="35">
        <f t="shared" si="2831"/>
        <v>7.6222038111019064</v>
      </c>
      <c r="BH1049" s="35">
        <f t="shared" si="2831"/>
        <v>0</v>
      </c>
      <c r="BI1049" s="35">
        <f t="shared" si="2831"/>
        <v>12.808616404308202</v>
      </c>
      <c r="BJ1049" s="35">
        <f t="shared" si="2831"/>
        <v>18.326429163214581</v>
      </c>
      <c r="BK1049" s="35">
        <f t="shared" si="2831"/>
        <v>0</v>
      </c>
      <c r="BL1049" s="1"/>
    </row>
    <row r="1050" spans="1:64" ht="13">
      <c r="A1050" s="28" t="s">
        <v>458</v>
      </c>
      <c r="B1050" s="62" t="str">
        <f>INDEX([1]Sheet2!$B:$B,MATCH(C1050,[1]Sheet2!$A:$A,0))</f>
        <v>E05000622</v>
      </c>
      <c r="C1050" s="28" t="s">
        <v>1181</v>
      </c>
      <c r="D1050" s="29"/>
      <c r="E1050" s="55">
        <v>3</v>
      </c>
      <c r="F1050" s="31">
        <v>2</v>
      </c>
      <c r="G1050" s="31">
        <v>1</v>
      </c>
      <c r="H1050" s="38"/>
      <c r="I1050" s="32"/>
      <c r="J1050" s="32"/>
      <c r="K1050" s="32"/>
      <c r="L1050" s="32"/>
      <c r="M1050" s="10"/>
      <c r="N1050" s="31">
        <v>3</v>
      </c>
      <c r="O1050" s="32"/>
      <c r="P1050" s="32"/>
      <c r="Q1050" s="32"/>
      <c r="R1050" s="32"/>
      <c r="S1050" s="32"/>
      <c r="T1050" s="32"/>
      <c r="U1050" s="1"/>
      <c r="V1050" s="28">
        <v>2602</v>
      </c>
      <c r="W1050" s="28">
        <v>2495</v>
      </c>
      <c r="X1050" s="28">
        <v>380</v>
      </c>
      <c r="Y1050" s="33"/>
      <c r="Z1050" s="28">
        <v>561</v>
      </c>
      <c r="AA1050" s="34"/>
      <c r="AB1050" s="28">
        <v>267</v>
      </c>
      <c r="AC1050" s="1"/>
      <c r="AD1050" s="35">
        <f t="shared" ref="AD1050:AJ1050" si="2832">(V1050/SUM($V1050:$AB1050))*100</f>
        <v>41.268834258524976</v>
      </c>
      <c r="AE1050" s="35">
        <f t="shared" si="2832"/>
        <v>39.571768437747821</v>
      </c>
      <c r="AF1050" s="35">
        <f t="shared" si="2832"/>
        <v>6.0269627279936557</v>
      </c>
      <c r="AG1050" s="35">
        <f t="shared" si="2832"/>
        <v>0</v>
      </c>
      <c r="AH1050" s="35">
        <f t="shared" si="2832"/>
        <v>8.8977002379064238</v>
      </c>
      <c r="AI1050" s="35">
        <f t="shared" si="2832"/>
        <v>0</v>
      </c>
      <c r="AJ1050" s="35">
        <f t="shared" si="2832"/>
        <v>4.2347343378271214</v>
      </c>
      <c r="AK1050" s="1"/>
      <c r="AL1050" s="43">
        <f t="shared" ref="AL1050:AR1050" si="2833">AD1050-BE1050</f>
        <v>-2.3153241573166099</v>
      </c>
      <c r="AM1050" s="44">
        <f t="shared" si="2833"/>
        <v>12.58166942784683</v>
      </c>
      <c r="AN1050" s="45">
        <f t="shared" si="2833"/>
        <v>-1.33937390566971</v>
      </c>
      <c r="AO1050" s="46">
        <f t="shared" si="2833"/>
        <v>-7.8415841584158414</v>
      </c>
      <c r="AP1050" s="47">
        <f t="shared" si="2833"/>
        <v>-5.3201215442717924</v>
      </c>
      <c r="AQ1050" s="48">
        <f t="shared" si="2833"/>
        <v>0</v>
      </c>
      <c r="AR1050" s="48">
        <f t="shared" si="2833"/>
        <v>4.2347343378271214</v>
      </c>
      <c r="AS1050" s="1"/>
      <c r="AT1050" s="35">
        <f t="shared" si="2791"/>
        <v>-7.4484967925817198</v>
      </c>
      <c r="AU1050" s="35"/>
      <c r="AV1050" s="1"/>
      <c r="AW1050" s="36">
        <v>2201</v>
      </c>
      <c r="AX1050" s="36">
        <v>1363</v>
      </c>
      <c r="AY1050" s="36">
        <v>372</v>
      </c>
      <c r="AZ1050" s="36">
        <v>396</v>
      </c>
      <c r="BA1050" s="36">
        <v>718</v>
      </c>
      <c r="BB1050" s="36">
        <v>0</v>
      </c>
      <c r="BC1050" s="36">
        <v>0</v>
      </c>
      <c r="BD1050" s="1"/>
      <c r="BE1050" s="35">
        <f t="shared" ref="BE1050:BK1050" si="2834">(AW1050/SUM($AW1050:$BC1050))*100</f>
        <v>43.584158415841586</v>
      </c>
      <c r="BF1050" s="35">
        <f t="shared" si="2834"/>
        <v>26.990099009900991</v>
      </c>
      <c r="BG1050" s="35">
        <f t="shared" si="2834"/>
        <v>7.3663366336633658</v>
      </c>
      <c r="BH1050" s="35">
        <f t="shared" si="2834"/>
        <v>7.8415841584158414</v>
      </c>
      <c r="BI1050" s="35">
        <f t="shared" si="2834"/>
        <v>14.217821782178216</v>
      </c>
      <c r="BJ1050" s="35">
        <f t="shared" si="2834"/>
        <v>0</v>
      </c>
      <c r="BK1050" s="35">
        <f t="shared" si="2834"/>
        <v>0</v>
      </c>
      <c r="BL1050" s="1"/>
    </row>
    <row r="1051" spans="1:64" ht="13">
      <c r="A1051" s="28" t="s">
        <v>458</v>
      </c>
      <c r="B1051" s="62" t="str">
        <f>INDEX([1]Sheet2!$B:$B,MATCH(C1051,[1]Sheet2!$A:$A,0))</f>
        <v>E05000625</v>
      </c>
      <c r="C1051" s="28" t="s">
        <v>1182</v>
      </c>
      <c r="D1051" s="29"/>
      <c r="E1051" s="55">
        <v>3</v>
      </c>
      <c r="F1051" s="31">
        <v>3</v>
      </c>
      <c r="G1051" s="32"/>
      <c r="H1051" s="38"/>
      <c r="I1051" s="32"/>
      <c r="J1051" s="32"/>
      <c r="K1051" s="32"/>
      <c r="L1051" s="32"/>
      <c r="M1051" s="10"/>
      <c r="N1051" s="31">
        <v>3</v>
      </c>
      <c r="O1051" s="32"/>
      <c r="P1051" s="32"/>
      <c r="Q1051" s="32"/>
      <c r="R1051" s="32"/>
      <c r="S1051" s="32"/>
      <c r="T1051" s="32"/>
      <c r="U1051" s="1"/>
      <c r="V1051" s="28">
        <v>2697</v>
      </c>
      <c r="W1051" s="28">
        <v>1019</v>
      </c>
      <c r="X1051" s="28">
        <v>975</v>
      </c>
      <c r="Y1051" s="28">
        <v>80</v>
      </c>
      <c r="Z1051" s="28">
        <v>468</v>
      </c>
      <c r="AA1051" s="34"/>
      <c r="AB1051" s="28">
        <v>94</v>
      </c>
      <c r="AC1051" s="1"/>
      <c r="AD1051" s="35">
        <f t="shared" ref="AD1051:AJ1051" si="2835">(V1051/SUM($V1051:$AB1051))*100</f>
        <v>50.571910744421523</v>
      </c>
      <c r="AE1051" s="35">
        <f t="shared" si="2835"/>
        <v>19.107444215263452</v>
      </c>
      <c r="AF1051" s="35">
        <f t="shared" si="2835"/>
        <v>18.282392649540597</v>
      </c>
      <c r="AG1051" s="35">
        <f t="shared" si="2835"/>
        <v>1.5000937558597411</v>
      </c>
      <c r="AH1051" s="35">
        <f t="shared" si="2835"/>
        <v>8.7755484717794854</v>
      </c>
      <c r="AI1051" s="35">
        <f t="shared" si="2835"/>
        <v>0</v>
      </c>
      <c r="AJ1051" s="35">
        <f t="shared" si="2835"/>
        <v>1.7626101631351958</v>
      </c>
      <c r="AK1051" s="1"/>
      <c r="AL1051" s="43">
        <f t="shared" ref="AL1051:AR1051" si="2836">AD1051-BE1051</f>
        <v>1.2602472644980054</v>
      </c>
      <c r="AM1051" s="44">
        <f t="shared" si="2836"/>
        <v>0.8856468921276992</v>
      </c>
      <c r="AN1051" s="45">
        <f t="shared" si="2836"/>
        <v>7.6896584239191821</v>
      </c>
      <c r="AO1051" s="46">
        <f t="shared" si="2836"/>
        <v>-4.197802993662247</v>
      </c>
      <c r="AP1051" s="47">
        <f t="shared" si="2836"/>
        <v>-7.4003597500178362</v>
      </c>
      <c r="AQ1051" s="48">
        <f t="shared" si="2836"/>
        <v>0</v>
      </c>
      <c r="AR1051" s="48">
        <f t="shared" si="2836"/>
        <v>1.7626101631351958</v>
      </c>
      <c r="AS1051" s="1"/>
      <c r="AT1051" s="35">
        <f t="shared" si="2791"/>
        <v>0.18730018618515309</v>
      </c>
      <c r="AU1051" s="35"/>
      <c r="AV1051" s="1"/>
      <c r="AW1051" s="36">
        <v>2579</v>
      </c>
      <c r="AX1051" s="36">
        <v>953</v>
      </c>
      <c r="AY1051" s="36">
        <v>554</v>
      </c>
      <c r="AZ1051" s="36">
        <v>298</v>
      </c>
      <c r="BA1051" s="36">
        <v>846</v>
      </c>
      <c r="BB1051" s="36">
        <v>0</v>
      </c>
      <c r="BC1051" s="36">
        <v>0</v>
      </c>
      <c r="BD1051" s="1"/>
      <c r="BE1051" s="35">
        <f t="shared" ref="BE1051:BK1051" si="2837">(AW1051/SUM($AW1051:$BC1051))*100</f>
        <v>49.311663479923517</v>
      </c>
      <c r="BF1051" s="35">
        <f t="shared" si="2837"/>
        <v>18.221797323135753</v>
      </c>
      <c r="BG1051" s="35">
        <f t="shared" si="2837"/>
        <v>10.592734225621415</v>
      </c>
      <c r="BH1051" s="35">
        <f t="shared" si="2837"/>
        <v>5.6978967495219885</v>
      </c>
      <c r="BI1051" s="35">
        <f t="shared" si="2837"/>
        <v>16.175908221797322</v>
      </c>
      <c r="BJ1051" s="35">
        <f t="shared" si="2837"/>
        <v>0</v>
      </c>
      <c r="BK1051" s="35">
        <f t="shared" si="2837"/>
        <v>0</v>
      </c>
      <c r="BL1051" s="1"/>
    </row>
    <row r="1052" spans="1:64" ht="13">
      <c r="A1052" s="28" t="s">
        <v>458</v>
      </c>
      <c r="B1052" s="62" t="str">
        <f>INDEX([1]Sheet2!$B:$B,MATCH(C1052,[1]Sheet2!$A:$A,0))</f>
        <v>E05000626</v>
      </c>
      <c r="C1052" s="28" t="s">
        <v>1183</v>
      </c>
      <c r="D1052" s="29"/>
      <c r="E1052" s="55">
        <v>3</v>
      </c>
      <c r="F1052" s="38"/>
      <c r="G1052" s="31">
        <v>3</v>
      </c>
      <c r="H1052" s="38"/>
      <c r="I1052" s="32"/>
      <c r="J1052" s="32"/>
      <c r="K1052" s="32"/>
      <c r="L1052" s="32"/>
      <c r="M1052" s="10"/>
      <c r="N1052" s="38"/>
      <c r="O1052" s="31">
        <v>3</v>
      </c>
      <c r="P1052" s="32"/>
      <c r="Q1052" s="32"/>
      <c r="R1052" s="32"/>
      <c r="S1052" s="32"/>
      <c r="T1052" s="32"/>
      <c r="U1052" s="1"/>
      <c r="V1052" s="28">
        <v>1150</v>
      </c>
      <c r="W1052" s="28">
        <v>3106</v>
      </c>
      <c r="X1052" s="28">
        <v>256</v>
      </c>
      <c r="Y1052" s="33"/>
      <c r="Z1052" s="28">
        <v>511</v>
      </c>
      <c r="AA1052" s="34"/>
      <c r="AB1052" s="34"/>
      <c r="AC1052" s="1"/>
      <c r="AD1052" s="35">
        <f t="shared" ref="AD1052:AJ1052" si="2838">(V1052/SUM($V1052:$AB1052))*100</f>
        <v>22.894684451522995</v>
      </c>
      <c r="AE1052" s="35">
        <f t="shared" si="2838"/>
        <v>61.835556440374276</v>
      </c>
      <c r="AF1052" s="35">
        <f t="shared" si="2838"/>
        <v>5.0965558431216405</v>
      </c>
      <c r="AG1052" s="35">
        <f t="shared" si="2838"/>
        <v>0</v>
      </c>
      <c r="AH1052" s="35">
        <f t="shared" si="2838"/>
        <v>10.173203264981087</v>
      </c>
      <c r="AI1052" s="35">
        <f t="shared" si="2838"/>
        <v>0</v>
      </c>
      <c r="AJ1052" s="35">
        <f t="shared" si="2838"/>
        <v>0</v>
      </c>
      <c r="AK1052" s="1"/>
      <c r="AL1052" s="43">
        <f t="shared" ref="AL1052:AR1052" si="2839">AD1052-BE1052</f>
        <v>-6.0344091157284687</v>
      </c>
      <c r="AM1052" s="44">
        <f t="shared" si="2839"/>
        <v>16.166696791251468</v>
      </c>
      <c r="AN1052" s="45">
        <f t="shared" si="2839"/>
        <v>-1.5006663791005819</v>
      </c>
      <c r="AO1052" s="46">
        <f t="shared" si="2839"/>
        <v>-5.3362573099415203</v>
      </c>
      <c r="AP1052" s="47">
        <f t="shared" si="2839"/>
        <v>-1.1937557993463983</v>
      </c>
      <c r="AQ1052" s="48">
        <f t="shared" si="2839"/>
        <v>0</v>
      </c>
      <c r="AR1052" s="48">
        <f t="shared" si="2839"/>
        <v>-2.1016081871345031</v>
      </c>
      <c r="AS1052" s="1"/>
      <c r="AT1052" s="35">
        <f t="shared" si="2791"/>
        <v>-11.100552953489968</v>
      </c>
      <c r="AU1052" s="35"/>
      <c r="AV1052" s="1"/>
      <c r="AW1052" s="36">
        <v>1583</v>
      </c>
      <c r="AX1052" s="36">
        <v>2499</v>
      </c>
      <c r="AY1052" s="36">
        <v>361</v>
      </c>
      <c r="AZ1052" s="36">
        <v>292</v>
      </c>
      <c r="BA1052" s="36">
        <v>622</v>
      </c>
      <c r="BB1052" s="36">
        <v>0</v>
      </c>
      <c r="BC1052" s="36">
        <v>115</v>
      </c>
      <c r="BD1052" s="1"/>
      <c r="BE1052" s="35">
        <f t="shared" ref="BE1052:BK1052" si="2840">(AW1052/SUM($AW1052:$BC1052))*100</f>
        <v>28.929093567251464</v>
      </c>
      <c r="BF1052" s="35">
        <f t="shared" si="2840"/>
        <v>45.668859649122808</v>
      </c>
      <c r="BG1052" s="35">
        <f t="shared" si="2840"/>
        <v>6.5972222222222223</v>
      </c>
      <c r="BH1052" s="35">
        <f t="shared" si="2840"/>
        <v>5.3362573099415203</v>
      </c>
      <c r="BI1052" s="35">
        <f t="shared" si="2840"/>
        <v>11.366959064327485</v>
      </c>
      <c r="BJ1052" s="35">
        <f t="shared" si="2840"/>
        <v>0</v>
      </c>
      <c r="BK1052" s="35">
        <f t="shared" si="2840"/>
        <v>2.1016081871345031</v>
      </c>
      <c r="BL1052" s="1"/>
    </row>
    <row r="1053" spans="1:64" ht="13">
      <c r="A1053" s="28" t="s">
        <v>458</v>
      </c>
      <c r="B1053" s="62" t="str">
        <f>INDEX([1]Sheet2!$B:$B,MATCH(C1053,[1]Sheet2!$A:$A,0))</f>
        <v>E05000627</v>
      </c>
      <c r="C1053" s="28" t="s">
        <v>1184</v>
      </c>
      <c r="D1053" s="29"/>
      <c r="E1053" s="55">
        <v>3</v>
      </c>
      <c r="F1053" s="31">
        <v>3</v>
      </c>
      <c r="G1053" s="32"/>
      <c r="H1053" s="38"/>
      <c r="I1053" s="32"/>
      <c r="J1053" s="32"/>
      <c r="K1053" s="32"/>
      <c r="L1053" s="32"/>
      <c r="M1053" s="10"/>
      <c r="N1053" s="31">
        <v>3</v>
      </c>
      <c r="O1053" s="32"/>
      <c r="P1053" s="32"/>
      <c r="Q1053" s="32"/>
      <c r="R1053" s="32"/>
      <c r="S1053" s="32"/>
      <c r="T1053" s="32"/>
      <c r="U1053" s="1"/>
      <c r="V1053" s="28">
        <v>3124</v>
      </c>
      <c r="W1053" s="28">
        <v>1206</v>
      </c>
      <c r="X1053" s="28">
        <v>491</v>
      </c>
      <c r="Y1053" s="33"/>
      <c r="Z1053" s="28">
        <v>457</v>
      </c>
      <c r="AA1053" s="34"/>
      <c r="AB1053" s="34"/>
      <c r="AC1053" s="1"/>
      <c r="AD1053" s="35">
        <f t="shared" ref="AD1053:AJ1053" si="2841">(V1053/SUM($V1053:$AB1053))*100</f>
        <v>59.189086775293674</v>
      </c>
      <c r="AE1053" s="35">
        <f t="shared" si="2841"/>
        <v>22.849564228874574</v>
      </c>
      <c r="AF1053" s="35">
        <f t="shared" si="2841"/>
        <v>9.3027661993179223</v>
      </c>
      <c r="AG1053" s="35">
        <f t="shared" si="2841"/>
        <v>0</v>
      </c>
      <c r="AH1053" s="35">
        <f t="shared" si="2841"/>
        <v>8.65858279651383</v>
      </c>
      <c r="AI1053" s="35">
        <f t="shared" si="2841"/>
        <v>0</v>
      </c>
      <c r="AJ1053" s="35">
        <f t="shared" si="2841"/>
        <v>0</v>
      </c>
      <c r="AK1053" s="1"/>
      <c r="AL1053" s="43">
        <f t="shared" ref="AL1053:AR1053" si="2842">AD1053-BE1053</f>
        <v>5.2774868582984524</v>
      </c>
      <c r="AM1053" s="44">
        <f t="shared" si="2842"/>
        <v>3.8414712635290655</v>
      </c>
      <c r="AN1053" s="45">
        <f t="shared" si="2842"/>
        <v>0.91928414910003475</v>
      </c>
      <c r="AO1053" s="46">
        <f t="shared" si="2842"/>
        <v>-6.7856401743100232</v>
      </c>
      <c r="AP1053" s="47">
        <f t="shared" si="2842"/>
        <v>-3.2526020966175242</v>
      </c>
      <c r="AQ1053" s="48">
        <f t="shared" si="2842"/>
        <v>0</v>
      </c>
      <c r="AR1053" s="48">
        <f t="shared" si="2842"/>
        <v>0</v>
      </c>
      <c r="AS1053" s="1"/>
      <c r="AT1053" s="35">
        <f t="shared" si="2791"/>
        <v>0.71800779738469345</v>
      </c>
      <c r="AU1053" s="35"/>
      <c r="AV1053" s="1"/>
      <c r="AW1053" s="36">
        <v>2598</v>
      </c>
      <c r="AX1053" s="36">
        <v>916</v>
      </c>
      <c r="AY1053" s="36">
        <v>404</v>
      </c>
      <c r="AZ1053" s="36">
        <v>327</v>
      </c>
      <c r="BA1053" s="36">
        <v>574</v>
      </c>
      <c r="BB1053" s="36">
        <v>0</v>
      </c>
      <c r="BC1053" s="36">
        <v>0</v>
      </c>
      <c r="BD1053" s="1"/>
      <c r="BE1053" s="35">
        <f t="shared" ref="BE1053:BK1053" si="2843">(AW1053/SUM($AW1053:$BC1053))*100</f>
        <v>53.911599916995222</v>
      </c>
      <c r="BF1053" s="35">
        <f t="shared" si="2843"/>
        <v>19.008092965345508</v>
      </c>
      <c r="BG1053" s="35">
        <f t="shared" si="2843"/>
        <v>8.3834820502178875</v>
      </c>
      <c r="BH1053" s="35">
        <f t="shared" si="2843"/>
        <v>6.7856401743100232</v>
      </c>
      <c r="BI1053" s="35">
        <f t="shared" si="2843"/>
        <v>11.911184893131354</v>
      </c>
      <c r="BJ1053" s="35">
        <f t="shared" si="2843"/>
        <v>0</v>
      </c>
      <c r="BK1053" s="35">
        <f t="shared" si="2843"/>
        <v>0</v>
      </c>
      <c r="BL1053" s="1"/>
    </row>
    <row r="1054" spans="1:64" ht="13">
      <c r="A1054" s="28" t="s">
        <v>458</v>
      </c>
      <c r="B1054" s="62" t="str">
        <f>INDEX([1]Sheet2!$B:$B,MATCH(C1054,[1]Sheet2!$A:$A,0))</f>
        <v>E05000628</v>
      </c>
      <c r="C1054" s="28" t="s">
        <v>1185</v>
      </c>
      <c r="D1054" s="29"/>
      <c r="E1054" s="55">
        <v>3</v>
      </c>
      <c r="F1054" s="38"/>
      <c r="G1054" s="31">
        <v>2</v>
      </c>
      <c r="H1054" s="38"/>
      <c r="I1054" s="32"/>
      <c r="J1054" s="32"/>
      <c r="K1054" s="31">
        <v>1</v>
      </c>
      <c r="L1054" s="32"/>
      <c r="M1054" s="10"/>
      <c r="N1054" s="31">
        <v>3</v>
      </c>
      <c r="O1054" s="32"/>
      <c r="P1054" s="32"/>
      <c r="Q1054" s="32"/>
      <c r="R1054" s="32"/>
      <c r="S1054" s="32"/>
      <c r="T1054" s="32"/>
      <c r="U1054" s="1"/>
      <c r="V1054" s="28">
        <v>1626</v>
      </c>
      <c r="W1054" s="28">
        <v>1850</v>
      </c>
      <c r="X1054" s="28">
        <v>264</v>
      </c>
      <c r="Y1054" s="33"/>
      <c r="Z1054" s="28">
        <v>448</v>
      </c>
      <c r="AA1054" s="28">
        <v>4002</v>
      </c>
      <c r="AB1054" s="34"/>
      <c r="AC1054" s="1"/>
      <c r="AD1054" s="35">
        <f t="shared" ref="AD1054:AJ1054" si="2844">(V1054/SUM($V1054:$AB1054))*100</f>
        <v>19.853479853479854</v>
      </c>
      <c r="AE1054" s="35">
        <f t="shared" si="2844"/>
        <v>22.58852258852259</v>
      </c>
      <c r="AF1054" s="35">
        <f t="shared" si="2844"/>
        <v>3.223443223443224</v>
      </c>
      <c r="AG1054" s="35">
        <f t="shared" si="2844"/>
        <v>0</v>
      </c>
      <c r="AH1054" s="35">
        <f t="shared" si="2844"/>
        <v>5.4700854700854702</v>
      </c>
      <c r="AI1054" s="35">
        <f t="shared" si="2844"/>
        <v>48.864468864468861</v>
      </c>
      <c r="AJ1054" s="35">
        <f t="shared" si="2844"/>
        <v>0</v>
      </c>
      <c r="AK1054" s="1"/>
      <c r="AL1054" s="43">
        <f t="shared" ref="AL1054:AR1054" si="2845">AD1054-BE1054</f>
        <v>-22.150449419604627</v>
      </c>
      <c r="AM1054" s="44">
        <f t="shared" si="2845"/>
        <v>-5.3093163112809449</v>
      </c>
      <c r="AN1054" s="45">
        <f t="shared" si="2845"/>
        <v>-6.9730204307807444</v>
      </c>
      <c r="AO1054" s="46">
        <f t="shared" si="2845"/>
        <v>-7.6227897838899796</v>
      </c>
      <c r="AP1054" s="47">
        <f t="shared" si="2845"/>
        <v>-6.8088929189125658</v>
      </c>
      <c r="AQ1054" s="48">
        <f t="shared" si="2845"/>
        <v>48.864468864468861</v>
      </c>
      <c r="AR1054" s="48">
        <f t="shared" si="2845"/>
        <v>0</v>
      </c>
      <c r="AS1054" s="1"/>
      <c r="AT1054" s="35">
        <f t="shared" si="2791"/>
        <v>-8.4205665541618409</v>
      </c>
      <c r="AU1054" s="35"/>
      <c r="AV1054" s="1"/>
      <c r="AW1054" s="36">
        <v>2138</v>
      </c>
      <c r="AX1054" s="36">
        <v>1420</v>
      </c>
      <c r="AY1054" s="36">
        <v>519</v>
      </c>
      <c r="AZ1054" s="36">
        <v>388</v>
      </c>
      <c r="BA1054" s="36">
        <v>625</v>
      </c>
      <c r="BB1054" s="36">
        <v>0</v>
      </c>
      <c r="BC1054" s="36">
        <v>0</v>
      </c>
      <c r="BD1054" s="1"/>
      <c r="BE1054" s="35">
        <f t="shared" ref="BE1054:BK1054" si="2846">(AW1054/SUM($AW1054:$BC1054))*100</f>
        <v>42.003929273084481</v>
      </c>
      <c r="BF1054" s="35">
        <f t="shared" si="2846"/>
        <v>27.897838899803535</v>
      </c>
      <c r="BG1054" s="35">
        <f t="shared" si="2846"/>
        <v>10.196463654223969</v>
      </c>
      <c r="BH1054" s="35">
        <f t="shared" si="2846"/>
        <v>7.6227897838899796</v>
      </c>
      <c r="BI1054" s="35">
        <f t="shared" si="2846"/>
        <v>12.278978388998036</v>
      </c>
      <c r="BJ1054" s="35">
        <f t="shared" si="2846"/>
        <v>0</v>
      </c>
      <c r="BK1054" s="35">
        <f t="shared" si="2846"/>
        <v>0</v>
      </c>
      <c r="BL1054" s="1"/>
    </row>
    <row r="1055" spans="1:64" ht="13">
      <c r="A1055" s="28" t="s">
        <v>458</v>
      </c>
      <c r="B1055" s="62" t="str">
        <f>INDEX([1]Sheet2!$B:$B,MATCH(C1055,[1]Sheet2!$A:$A,0))</f>
        <v>E05000629</v>
      </c>
      <c r="C1055" s="28" t="s">
        <v>1186</v>
      </c>
      <c r="D1055" s="29"/>
      <c r="E1055" s="55">
        <v>3</v>
      </c>
      <c r="F1055" s="31">
        <v>3</v>
      </c>
      <c r="G1055" s="32"/>
      <c r="H1055" s="38"/>
      <c r="I1055" s="32"/>
      <c r="J1055" s="32"/>
      <c r="K1055" s="32"/>
      <c r="L1055" s="32"/>
      <c r="M1055" s="10"/>
      <c r="N1055" s="31">
        <v>3</v>
      </c>
      <c r="O1055" s="32"/>
      <c r="P1055" s="32"/>
      <c r="Q1055" s="32"/>
      <c r="R1055" s="32"/>
      <c r="S1055" s="32"/>
      <c r="T1055" s="32"/>
      <c r="U1055" s="1"/>
      <c r="V1055" s="28">
        <v>2684</v>
      </c>
      <c r="W1055" s="28">
        <v>1419</v>
      </c>
      <c r="X1055" s="28">
        <v>580</v>
      </c>
      <c r="Y1055" s="33"/>
      <c r="Z1055" s="28">
        <v>369</v>
      </c>
      <c r="AA1055" s="34"/>
      <c r="AB1055" s="34"/>
      <c r="AC1055" s="1"/>
      <c r="AD1055" s="35">
        <f t="shared" ref="AD1055:AJ1055" si="2847">(V1055/SUM($V1055:$AB1055))*100</f>
        <v>53.127474267616783</v>
      </c>
      <c r="AE1055" s="35">
        <f t="shared" si="2847"/>
        <v>28.087885985748219</v>
      </c>
      <c r="AF1055" s="35">
        <f t="shared" si="2847"/>
        <v>11.480601741884403</v>
      </c>
      <c r="AG1055" s="35">
        <f t="shared" si="2847"/>
        <v>0</v>
      </c>
      <c r="AH1055" s="35">
        <f t="shared" si="2847"/>
        <v>7.3040380047505931</v>
      </c>
      <c r="AI1055" s="35">
        <f t="shared" si="2847"/>
        <v>0</v>
      </c>
      <c r="AJ1055" s="35">
        <f t="shared" si="2847"/>
        <v>0</v>
      </c>
      <c r="AK1055" s="1"/>
      <c r="AL1055" s="43">
        <f t="shared" ref="AL1055:AR1055" si="2848">AD1055-BE1055</f>
        <v>2.8376191951530174</v>
      </c>
      <c r="AM1055" s="44">
        <f t="shared" si="2848"/>
        <v>6.0174926110070182</v>
      </c>
      <c r="AN1055" s="45">
        <f t="shared" si="2848"/>
        <v>2.1845354892964099</v>
      </c>
      <c r="AO1055" s="46">
        <f t="shared" si="2848"/>
        <v>-8.1987577639751557</v>
      </c>
      <c r="AP1055" s="47">
        <f t="shared" si="2848"/>
        <v>-2.8408895314812916</v>
      </c>
      <c r="AQ1055" s="48">
        <f t="shared" si="2848"/>
        <v>0</v>
      </c>
      <c r="AR1055" s="48">
        <f t="shared" si="2848"/>
        <v>0</v>
      </c>
      <c r="AS1055" s="1"/>
      <c r="AT1055" s="35">
        <f t="shared" si="2791"/>
        <v>-1.5899367079270004</v>
      </c>
      <c r="AU1055" s="35"/>
      <c r="AV1055" s="1"/>
      <c r="AW1055" s="36">
        <v>2429</v>
      </c>
      <c r="AX1055" s="36">
        <v>1066</v>
      </c>
      <c r="AY1055" s="36">
        <v>449</v>
      </c>
      <c r="AZ1055" s="36">
        <v>396</v>
      </c>
      <c r="BA1055" s="36">
        <v>490</v>
      </c>
      <c r="BB1055" s="36">
        <v>0</v>
      </c>
      <c r="BC1055" s="36">
        <v>0</v>
      </c>
      <c r="BD1055" s="1"/>
      <c r="BE1055" s="35">
        <f t="shared" ref="BE1055:BK1055" si="2849">(AW1055/SUM($AW1055:$BC1055))*100</f>
        <v>50.289855072463766</v>
      </c>
      <c r="BF1055" s="35">
        <f t="shared" si="2849"/>
        <v>22.070393374741201</v>
      </c>
      <c r="BG1055" s="35">
        <f t="shared" si="2849"/>
        <v>9.2960662525879929</v>
      </c>
      <c r="BH1055" s="35">
        <f t="shared" si="2849"/>
        <v>8.1987577639751557</v>
      </c>
      <c r="BI1055" s="35">
        <f t="shared" si="2849"/>
        <v>10.144927536231885</v>
      </c>
      <c r="BJ1055" s="35">
        <f t="shared" si="2849"/>
        <v>0</v>
      </c>
      <c r="BK1055" s="35">
        <f t="shared" si="2849"/>
        <v>0</v>
      </c>
      <c r="BL1055" s="1"/>
    </row>
    <row r="1056" spans="1:64" ht="13">
      <c r="A1056" s="28" t="s">
        <v>463</v>
      </c>
      <c r="B1056" s="62" t="str">
        <f>INDEX([1]Sheet2!$B:$B,MATCH(C1056,[1]Sheet2!$A:$A,0))</f>
        <v>E05000630</v>
      </c>
      <c r="C1056" s="28" t="s">
        <v>1187</v>
      </c>
      <c r="D1056" s="29" t="s">
        <v>1188</v>
      </c>
      <c r="E1056" s="55">
        <v>3</v>
      </c>
      <c r="F1056" s="31">
        <v>3</v>
      </c>
      <c r="G1056" s="32"/>
      <c r="H1056" s="32"/>
      <c r="I1056" s="32"/>
      <c r="J1056" s="32"/>
      <c r="K1056" s="32"/>
      <c r="L1056" s="32"/>
      <c r="M1056" s="10"/>
      <c r="N1056" s="31">
        <v>3</v>
      </c>
      <c r="O1056" s="32"/>
      <c r="P1056" s="32"/>
      <c r="Q1056" s="32"/>
      <c r="R1056" s="32"/>
      <c r="S1056" s="32"/>
      <c r="T1056" s="32"/>
      <c r="U1056" s="1"/>
      <c r="V1056" s="28">
        <v>1542</v>
      </c>
      <c r="W1056" s="28">
        <v>480</v>
      </c>
      <c r="X1056" s="28">
        <v>294</v>
      </c>
      <c r="Y1056" s="34"/>
      <c r="Z1056" s="28">
        <v>212</v>
      </c>
      <c r="AA1056" s="34"/>
      <c r="AB1056" s="34">
        <v>0</v>
      </c>
      <c r="AC1056" s="1"/>
      <c r="AD1056" s="35">
        <f t="shared" ref="AD1056:AJ1056" si="2850">(V1056/SUM($V1056:$AB1056))*100</f>
        <v>60.99683544303798</v>
      </c>
      <c r="AE1056" s="35">
        <f t="shared" si="2850"/>
        <v>18.9873417721519</v>
      </c>
      <c r="AF1056" s="35">
        <f t="shared" si="2850"/>
        <v>11.629746835443038</v>
      </c>
      <c r="AG1056" s="35">
        <f t="shared" si="2850"/>
        <v>0</v>
      </c>
      <c r="AH1056" s="35">
        <f t="shared" si="2850"/>
        <v>8.3860759493670898</v>
      </c>
      <c r="AI1056" s="35">
        <f t="shared" si="2850"/>
        <v>0</v>
      </c>
      <c r="AJ1056" s="35">
        <f t="shared" si="2850"/>
        <v>0</v>
      </c>
      <c r="AK1056" s="1"/>
      <c r="AL1056" s="35">
        <f t="shared" ref="AL1056:AR1056" si="2851">AD1056-BE1056</f>
        <v>4.2412798874824205</v>
      </c>
      <c r="AM1056" s="35">
        <f t="shared" si="2851"/>
        <v>-2.6571026722925453</v>
      </c>
      <c r="AN1056" s="35">
        <f t="shared" si="2851"/>
        <v>1.8075246132208154</v>
      </c>
      <c r="AO1056" s="35">
        <f t="shared" si="2851"/>
        <v>0</v>
      </c>
      <c r="AP1056" s="35">
        <f t="shared" si="2851"/>
        <v>-3.391701828410687</v>
      </c>
      <c r="AQ1056" s="35">
        <f t="shared" si="2851"/>
        <v>0</v>
      </c>
      <c r="AR1056" s="35">
        <f t="shared" si="2851"/>
        <v>0</v>
      </c>
      <c r="AS1056" s="1"/>
      <c r="AT1056" s="1"/>
      <c r="AU1056" s="1"/>
      <c r="AV1056" s="1"/>
      <c r="AW1056" s="36">
        <v>1277</v>
      </c>
      <c r="AX1056" s="36">
        <v>487</v>
      </c>
      <c r="AY1056" s="36">
        <v>221</v>
      </c>
      <c r="AZ1056" s="36">
        <v>0</v>
      </c>
      <c r="BA1056" s="36">
        <v>265</v>
      </c>
      <c r="BB1056" s="36">
        <v>0</v>
      </c>
      <c r="BC1056" s="1">
        <v>0</v>
      </c>
      <c r="BD1056" s="1"/>
      <c r="BE1056" s="35">
        <f t="shared" ref="BE1056:BK1056" si="2852">(AW1056/SUM($AW1056:$BC1056))*100</f>
        <v>56.75555555555556</v>
      </c>
      <c r="BF1056" s="35">
        <f t="shared" si="2852"/>
        <v>21.644444444444446</v>
      </c>
      <c r="BG1056" s="35">
        <f t="shared" si="2852"/>
        <v>9.8222222222222229</v>
      </c>
      <c r="BH1056" s="35">
        <f t="shared" si="2852"/>
        <v>0</v>
      </c>
      <c r="BI1056" s="35">
        <f t="shared" si="2852"/>
        <v>11.777777777777777</v>
      </c>
      <c r="BJ1056" s="35">
        <f t="shared" si="2852"/>
        <v>0</v>
      </c>
      <c r="BK1056" s="35">
        <f t="shared" si="2852"/>
        <v>0</v>
      </c>
      <c r="BL1056" s="1"/>
    </row>
    <row r="1057" spans="1:64" ht="13">
      <c r="A1057" s="28" t="s">
        <v>463</v>
      </c>
      <c r="B1057" s="62" t="str">
        <f>INDEX([1]Sheet2!$B:$B,MATCH(C1057,[1]Sheet2!$A:$A,0))</f>
        <v>E05000631</v>
      </c>
      <c r="C1057" s="28" t="s">
        <v>1189</v>
      </c>
      <c r="D1057" s="29" t="s">
        <v>1188</v>
      </c>
      <c r="E1057" s="55">
        <v>3</v>
      </c>
      <c r="F1057" s="31">
        <v>2</v>
      </c>
      <c r="G1057" s="31">
        <v>1</v>
      </c>
      <c r="H1057" s="32"/>
      <c r="I1057" s="32"/>
      <c r="J1057" s="32"/>
      <c r="K1057" s="32"/>
      <c r="L1057" s="32"/>
      <c r="M1057" s="10"/>
      <c r="N1057" s="31">
        <v>3</v>
      </c>
      <c r="O1057" s="32"/>
      <c r="P1057" s="32"/>
      <c r="Q1057" s="32"/>
      <c r="R1057" s="32"/>
      <c r="S1057" s="32"/>
      <c r="T1057" s="32"/>
      <c r="U1057" s="1"/>
      <c r="V1057" s="28">
        <v>1013</v>
      </c>
      <c r="W1057" s="28">
        <v>1018</v>
      </c>
      <c r="X1057" s="28">
        <v>532</v>
      </c>
      <c r="Y1057" s="34"/>
      <c r="Z1057" s="28">
        <v>233</v>
      </c>
      <c r="AA1057" s="34"/>
      <c r="AB1057" s="34">
        <v>0</v>
      </c>
      <c r="AC1057" s="1"/>
      <c r="AD1057" s="35">
        <f t="shared" ref="AD1057:AJ1057" si="2853">(V1057/SUM($V1057:$AB1057))*100</f>
        <v>36.230329041487842</v>
      </c>
      <c r="AE1057" s="35">
        <f t="shared" si="2853"/>
        <v>36.409155937052937</v>
      </c>
      <c r="AF1057" s="35">
        <f t="shared" si="2853"/>
        <v>19.027181688125893</v>
      </c>
      <c r="AG1057" s="35">
        <f t="shared" si="2853"/>
        <v>0</v>
      </c>
      <c r="AH1057" s="35">
        <f t="shared" si="2853"/>
        <v>8.3333333333333321</v>
      </c>
      <c r="AI1057" s="35">
        <f t="shared" si="2853"/>
        <v>0</v>
      </c>
      <c r="AJ1057" s="35">
        <f t="shared" si="2853"/>
        <v>0</v>
      </c>
      <c r="AK1057" s="1"/>
      <c r="AL1057" s="35">
        <f t="shared" ref="AL1057:AR1057" si="2854">AD1057-BE1057</f>
        <v>-3.6899190754815905</v>
      </c>
      <c r="AM1057" s="35">
        <f t="shared" si="2854"/>
        <v>15.496439942369729</v>
      </c>
      <c r="AN1057" s="35">
        <f t="shared" si="2854"/>
        <v>-3.4805719671687463</v>
      </c>
      <c r="AO1057" s="35">
        <f t="shared" si="2854"/>
        <v>0</v>
      </c>
      <c r="AP1057" s="35">
        <f t="shared" si="2854"/>
        <v>-8.3259488997193927</v>
      </c>
      <c r="AQ1057" s="35">
        <f t="shared" si="2854"/>
        <v>0</v>
      </c>
      <c r="AR1057" s="35">
        <f t="shared" si="2854"/>
        <v>0</v>
      </c>
      <c r="AS1057" s="1"/>
      <c r="AT1057" s="1"/>
      <c r="AU1057" s="1"/>
      <c r="AV1057" s="1"/>
      <c r="AW1057" s="36">
        <v>901</v>
      </c>
      <c r="AX1057" s="36">
        <v>472</v>
      </c>
      <c r="AY1057" s="36">
        <v>508</v>
      </c>
      <c r="AZ1057" s="36">
        <v>0</v>
      </c>
      <c r="BA1057" s="36">
        <v>376</v>
      </c>
      <c r="BB1057" s="36">
        <v>0</v>
      </c>
      <c r="BC1057" s="1">
        <v>0</v>
      </c>
      <c r="BD1057" s="1"/>
      <c r="BE1057" s="35">
        <f t="shared" ref="BE1057:BK1057" si="2855">(AW1057/SUM($AW1057:$BC1057))*100</f>
        <v>39.920248116969432</v>
      </c>
      <c r="BF1057" s="35">
        <f t="shared" si="2855"/>
        <v>20.912715994683207</v>
      </c>
      <c r="BG1057" s="35">
        <f t="shared" si="2855"/>
        <v>22.507753655294639</v>
      </c>
      <c r="BH1057" s="35">
        <f t="shared" si="2855"/>
        <v>0</v>
      </c>
      <c r="BI1057" s="35">
        <f t="shared" si="2855"/>
        <v>16.659282233052725</v>
      </c>
      <c r="BJ1057" s="35">
        <f t="shared" si="2855"/>
        <v>0</v>
      </c>
      <c r="BK1057" s="35">
        <f t="shared" si="2855"/>
        <v>0</v>
      </c>
      <c r="BL1057" s="1"/>
    </row>
    <row r="1058" spans="1:64" ht="13">
      <c r="A1058" s="28" t="s">
        <v>463</v>
      </c>
      <c r="B1058" s="62" t="str">
        <f>INDEX([1]Sheet2!$B:$B,MATCH(C1058,[1]Sheet2!$A:$A,0))</f>
        <v>E05000632</v>
      </c>
      <c r="C1058" s="28" t="s">
        <v>1190</v>
      </c>
      <c r="D1058" s="29"/>
      <c r="E1058" s="55">
        <v>3</v>
      </c>
      <c r="F1058" s="31">
        <v>3</v>
      </c>
      <c r="G1058" s="32"/>
      <c r="H1058" s="32"/>
      <c r="I1058" s="32"/>
      <c r="J1058" s="32"/>
      <c r="K1058" s="32"/>
      <c r="L1058" s="32"/>
      <c r="M1058" s="10"/>
      <c r="N1058" s="31">
        <v>3</v>
      </c>
      <c r="O1058" s="32"/>
      <c r="P1058" s="32"/>
      <c r="Q1058" s="32"/>
      <c r="R1058" s="32"/>
      <c r="S1058" s="32"/>
      <c r="T1058" s="32"/>
      <c r="U1058" s="1"/>
      <c r="V1058" s="28">
        <v>1137</v>
      </c>
      <c r="W1058" s="28">
        <v>585</v>
      </c>
      <c r="X1058" s="28">
        <v>351</v>
      </c>
      <c r="Y1058" s="34"/>
      <c r="Z1058" s="28">
        <v>279</v>
      </c>
      <c r="AA1058" s="34"/>
      <c r="AB1058" s="34">
        <v>452</v>
      </c>
      <c r="AC1058" s="1"/>
      <c r="AD1058" s="35">
        <f t="shared" ref="AD1058:AJ1058" si="2856">(V1058/SUM($V1058:$AB1058))*100</f>
        <v>40.549215406562055</v>
      </c>
      <c r="AE1058" s="35">
        <f t="shared" si="2856"/>
        <v>20.863052781740372</v>
      </c>
      <c r="AF1058" s="35">
        <f t="shared" si="2856"/>
        <v>12.517831669044222</v>
      </c>
      <c r="AG1058" s="35">
        <f t="shared" si="2856"/>
        <v>0</v>
      </c>
      <c r="AH1058" s="35">
        <f t="shared" si="2856"/>
        <v>9.9500713266761771</v>
      </c>
      <c r="AI1058" s="35">
        <f t="shared" si="2856"/>
        <v>0</v>
      </c>
      <c r="AJ1058" s="35">
        <f t="shared" si="2856"/>
        <v>16.119828815977176</v>
      </c>
      <c r="AK1058" s="1"/>
      <c r="AL1058" s="35">
        <f t="shared" ref="AL1058:AR1058" si="2857">AD1058-BE1058</f>
        <v>-10.987932330414885</v>
      </c>
      <c r="AM1058" s="35">
        <f t="shared" si="2857"/>
        <v>0.8801322010401158</v>
      </c>
      <c r="AN1058" s="35">
        <f t="shared" si="2857"/>
        <v>0.3060468697273997</v>
      </c>
      <c r="AO1058" s="35">
        <f t="shared" si="2857"/>
        <v>0</v>
      </c>
      <c r="AP1058" s="35">
        <f t="shared" si="2857"/>
        <v>-6.3180755563297986</v>
      </c>
      <c r="AQ1058" s="35">
        <f t="shared" si="2857"/>
        <v>0</v>
      </c>
      <c r="AR1058" s="35">
        <f t="shared" si="2857"/>
        <v>16.119828815977176</v>
      </c>
      <c r="AS1058" s="1"/>
      <c r="AT1058" s="1"/>
      <c r="AU1058" s="1"/>
      <c r="AV1058" s="1"/>
      <c r="AW1058" s="36">
        <v>1207</v>
      </c>
      <c r="AX1058" s="36">
        <v>468</v>
      </c>
      <c r="AY1058" s="36">
        <v>286</v>
      </c>
      <c r="AZ1058" s="36">
        <v>0</v>
      </c>
      <c r="BA1058" s="36">
        <v>381</v>
      </c>
      <c r="BB1058" s="36">
        <v>0</v>
      </c>
      <c r="BC1058" s="1">
        <v>0</v>
      </c>
      <c r="BD1058" s="1"/>
      <c r="BE1058" s="35">
        <f t="shared" ref="BE1058:BK1058" si="2858">(AW1058/SUM($AW1058:$BC1058))*100</f>
        <v>51.537147736976941</v>
      </c>
      <c r="BF1058" s="35">
        <f t="shared" si="2858"/>
        <v>19.982920580700256</v>
      </c>
      <c r="BG1058" s="35">
        <f t="shared" si="2858"/>
        <v>12.211784799316822</v>
      </c>
      <c r="BH1058" s="35">
        <f t="shared" si="2858"/>
        <v>0</v>
      </c>
      <c r="BI1058" s="35">
        <f t="shared" si="2858"/>
        <v>16.268146883005976</v>
      </c>
      <c r="BJ1058" s="35">
        <f t="shared" si="2858"/>
        <v>0</v>
      </c>
      <c r="BK1058" s="35">
        <f t="shared" si="2858"/>
        <v>0</v>
      </c>
      <c r="BL1058" s="1"/>
    </row>
    <row r="1059" spans="1:64" ht="13">
      <c r="A1059" s="28" t="s">
        <v>463</v>
      </c>
      <c r="B1059" s="62" t="str">
        <f>INDEX([1]Sheet2!$B:$B,MATCH(C1059,[1]Sheet2!$A:$A,0))</f>
        <v>E05000634</v>
      </c>
      <c r="C1059" s="28" t="s">
        <v>1191</v>
      </c>
      <c r="D1059" s="29" t="s">
        <v>1188</v>
      </c>
      <c r="E1059" s="55">
        <v>3</v>
      </c>
      <c r="F1059" s="32"/>
      <c r="G1059" s="31">
        <v>3</v>
      </c>
      <c r="H1059" s="32"/>
      <c r="I1059" s="32"/>
      <c r="J1059" s="32"/>
      <c r="K1059" s="32"/>
      <c r="L1059" s="32"/>
      <c r="M1059" s="10"/>
      <c r="N1059" s="32"/>
      <c r="O1059" s="31">
        <v>3</v>
      </c>
      <c r="P1059" s="32"/>
      <c r="Q1059" s="32"/>
      <c r="R1059" s="32"/>
      <c r="S1059" s="32"/>
      <c r="T1059" s="32"/>
      <c r="U1059" s="1"/>
      <c r="V1059" s="28">
        <v>418</v>
      </c>
      <c r="W1059" s="28">
        <v>1796</v>
      </c>
      <c r="X1059" s="28">
        <v>121</v>
      </c>
      <c r="Y1059" s="34"/>
      <c r="Z1059" s="28">
        <v>176</v>
      </c>
      <c r="AA1059" s="34"/>
      <c r="AB1059" s="34">
        <v>0</v>
      </c>
      <c r="AC1059" s="1"/>
      <c r="AD1059" s="35">
        <f t="shared" ref="AD1059:AJ1059" si="2859">(V1059/SUM($V1059:$AB1059))*100</f>
        <v>16.646754281162885</v>
      </c>
      <c r="AE1059" s="35">
        <f t="shared" si="2859"/>
        <v>71.525288729589803</v>
      </c>
      <c r="AF1059" s="35">
        <f t="shared" si="2859"/>
        <v>4.8187972919155708</v>
      </c>
      <c r="AG1059" s="35">
        <f t="shared" si="2859"/>
        <v>0</v>
      </c>
      <c r="AH1059" s="35">
        <f t="shared" si="2859"/>
        <v>7.0091596973317403</v>
      </c>
      <c r="AI1059" s="35">
        <f t="shared" si="2859"/>
        <v>0</v>
      </c>
      <c r="AJ1059" s="35">
        <f t="shared" si="2859"/>
        <v>0</v>
      </c>
      <c r="AK1059" s="1"/>
      <c r="AL1059" s="35">
        <f t="shared" ref="AL1059:AR1059" si="2860">AD1059-BE1059</f>
        <v>-1.6121907575682108</v>
      </c>
      <c r="AM1059" s="35">
        <f t="shared" si="2860"/>
        <v>3.1372400390697095</v>
      </c>
      <c r="AN1059" s="35">
        <f t="shared" si="2860"/>
        <v>4.8187972919155708</v>
      </c>
      <c r="AO1059" s="35">
        <f t="shared" si="2860"/>
        <v>0</v>
      </c>
      <c r="AP1059" s="35">
        <f t="shared" si="2860"/>
        <v>-6.3438465734170615</v>
      </c>
      <c r="AQ1059" s="35">
        <f t="shared" si="2860"/>
        <v>0</v>
      </c>
      <c r="AR1059" s="35">
        <f t="shared" si="2860"/>
        <v>0</v>
      </c>
      <c r="AS1059" s="1"/>
      <c r="AT1059" s="1"/>
      <c r="AU1059" s="1"/>
      <c r="AV1059" s="1"/>
      <c r="AW1059" s="36">
        <v>495</v>
      </c>
      <c r="AX1059" s="36">
        <v>1854</v>
      </c>
      <c r="AY1059" s="36">
        <v>0</v>
      </c>
      <c r="AZ1059" s="36">
        <v>0</v>
      </c>
      <c r="BA1059" s="36">
        <v>362</v>
      </c>
      <c r="BB1059" s="36">
        <v>0</v>
      </c>
      <c r="BC1059" s="1">
        <v>0</v>
      </c>
      <c r="BD1059" s="1"/>
      <c r="BE1059" s="35">
        <f t="shared" ref="BE1059:BK1059" si="2861">(AW1059/SUM($AW1059:$BC1059))*100</f>
        <v>18.258945038731095</v>
      </c>
      <c r="BF1059" s="35">
        <f t="shared" si="2861"/>
        <v>68.388048690520094</v>
      </c>
      <c r="BG1059" s="35">
        <f t="shared" si="2861"/>
        <v>0</v>
      </c>
      <c r="BH1059" s="35">
        <f t="shared" si="2861"/>
        <v>0</v>
      </c>
      <c r="BI1059" s="35">
        <f t="shared" si="2861"/>
        <v>13.353006270748802</v>
      </c>
      <c r="BJ1059" s="35">
        <f t="shared" si="2861"/>
        <v>0</v>
      </c>
      <c r="BK1059" s="35">
        <f t="shared" si="2861"/>
        <v>0</v>
      </c>
      <c r="BL1059" s="1"/>
    </row>
    <row r="1060" spans="1:64" ht="13">
      <c r="A1060" s="28" t="s">
        <v>463</v>
      </c>
      <c r="B1060" s="62" t="str">
        <f>INDEX([1]Sheet2!$B:$B,MATCH(C1060,[1]Sheet2!$A:$A,0))</f>
        <v>E05000633</v>
      </c>
      <c r="C1060" s="28" t="s">
        <v>23</v>
      </c>
      <c r="D1060" s="29"/>
      <c r="E1060" s="55">
        <v>3</v>
      </c>
      <c r="F1060" s="31">
        <v>1</v>
      </c>
      <c r="G1060" s="31">
        <v>2</v>
      </c>
      <c r="H1060" s="32"/>
      <c r="I1060" s="32"/>
      <c r="J1060" s="32"/>
      <c r="K1060" s="32"/>
      <c r="L1060" s="32"/>
      <c r="M1060" s="10"/>
      <c r="N1060" s="32"/>
      <c r="O1060" s="31">
        <v>3</v>
      </c>
      <c r="P1060" s="32"/>
      <c r="Q1060" s="32"/>
      <c r="R1060" s="32"/>
      <c r="S1060" s="32"/>
      <c r="T1060" s="32"/>
      <c r="U1060" s="1"/>
      <c r="V1060" s="28">
        <v>1243</v>
      </c>
      <c r="W1060" s="28">
        <v>1303</v>
      </c>
      <c r="X1060" s="28">
        <v>223</v>
      </c>
      <c r="Y1060" s="34"/>
      <c r="Z1060" s="34"/>
      <c r="AA1060" s="28">
        <v>164</v>
      </c>
      <c r="AB1060" s="34">
        <v>0</v>
      </c>
      <c r="AC1060" s="1"/>
      <c r="AD1060" s="35">
        <f t="shared" ref="AD1060:AJ1060" si="2862">(V1060/SUM($V1060:$AB1060))*100</f>
        <v>42.379815888169112</v>
      </c>
      <c r="AE1060" s="35">
        <f t="shared" si="2862"/>
        <v>44.425502898056592</v>
      </c>
      <c r="AF1060" s="35">
        <f t="shared" si="2862"/>
        <v>7.6031367200818281</v>
      </c>
      <c r="AG1060" s="35">
        <f t="shared" si="2862"/>
        <v>0</v>
      </c>
      <c r="AH1060" s="35">
        <f t="shared" si="2862"/>
        <v>0</v>
      </c>
      <c r="AI1060" s="35">
        <f t="shared" si="2862"/>
        <v>5.5915444936924654</v>
      </c>
      <c r="AJ1060" s="35">
        <f t="shared" si="2862"/>
        <v>0</v>
      </c>
      <c r="AK1060" s="1"/>
      <c r="AL1060" s="35">
        <f t="shared" ref="AL1060:AR1060" si="2863">AD1060-BE1060</f>
        <v>7.0164242327182365</v>
      </c>
      <c r="AM1060" s="35">
        <f t="shared" si="2863"/>
        <v>4.486068173965073</v>
      </c>
      <c r="AN1060" s="35">
        <f t="shared" si="2863"/>
        <v>1.7148460067574671</v>
      </c>
      <c r="AO1060" s="35">
        <f t="shared" si="2863"/>
        <v>0</v>
      </c>
      <c r="AP1060" s="35">
        <f t="shared" si="2863"/>
        <v>-10.363391655450876</v>
      </c>
      <c r="AQ1060" s="35">
        <f t="shared" si="2863"/>
        <v>-2.8539467579899043</v>
      </c>
      <c r="AR1060" s="35">
        <f t="shared" si="2863"/>
        <v>0</v>
      </c>
      <c r="AS1060" s="1"/>
      <c r="AT1060" s="1"/>
      <c r="AU1060" s="1"/>
      <c r="AV1060" s="1"/>
      <c r="AW1060" s="36">
        <v>1051</v>
      </c>
      <c r="AX1060" s="36">
        <v>1187</v>
      </c>
      <c r="AY1060" s="36">
        <v>175</v>
      </c>
      <c r="AZ1060" s="36">
        <v>0</v>
      </c>
      <c r="BA1060" s="36">
        <v>308</v>
      </c>
      <c r="BB1060" s="36">
        <v>251</v>
      </c>
      <c r="BC1060" s="1">
        <v>0</v>
      </c>
      <c r="BD1060" s="1"/>
      <c r="BE1060" s="35">
        <f t="shared" ref="BE1060:BK1060" si="2864">(AW1060/SUM($AW1060:$BC1060))*100</f>
        <v>35.363391655450876</v>
      </c>
      <c r="BF1060" s="35">
        <f t="shared" si="2864"/>
        <v>39.93943472409152</v>
      </c>
      <c r="BG1060" s="35">
        <f t="shared" si="2864"/>
        <v>5.8882907133243609</v>
      </c>
      <c r="BH1060" s="35">
        <f t="shared" si="2864"/>
        <v>0</v>
      </c>
      <c r="BI1060" s="35">
        <f t="shared" si="2864"/>
        <v>10.363391655450876</v>
      </c>
      <c r="BJ1060" s="35">
        <f t="shared" si="2864"/>
        <v>8.4454912516823697</v>
      </c>
      <c r="BK1060" s="35">
        <f t="shared" si="2864"/>
        <v>0</v>
      </c>
      <c r="BL1060" s="1"/>
    </row>
    <row r="1061" spans="1:64" ht="13">
      <c r="A1061" s="28" t="s">
        <v>463</v>
      </c>
      <c r="B1061" s="62" t="str">
        <f>INDEX([1]Sheet2!$B:$B,MATCH(C1061,[1]Sheet2!$A:$A,0))</f>
        <v>E05000635</v>
      </c>
      <c r="C1061" s="28" t="s">
        <v>1192</v>
      </c>
      <c r="D1061" s="29" t="s">
        <v>1188</v>
      </c>
      <c r="E1061" s="55">
        <v>3</v>
      </c>
      <c r="F1061" s="32"/>
      <c r="G1061" s="31">
        <v>3</v>
      </c>
      <c r="H1061" s="32"/>
      <c r="I1061" s="32"/>
      <c r="J1061" s="32"/>
      <c r="K1061" s="32"/>
      <c r="L1061" s="32"/>
      <c r="M1061" s="10"/>
      <c r="N1061" s="32"/>
      <c r="O1061" s="31">
        <v>3</v>
      </c>
      <c r="P1061" s="32"/>
      <c r="Q1061" s="32"/>
      <c r="R1061" s="32"/>
      <c r="S1061" s="32"/>
      <c r="T1061" s="32"/>
      <c r="U1061" s="1"/>
      <c r="V1061" s="28">
        <v>461</v>
      </c>
      <c r="W1061" s="28">
        <v>2023</v>
      </c>
      <c r="X1061" s="34"/>
      <c r="Y1061" s="34"/>
      <c r="Z1061" s="34"/>
      <c r="AA1061" s="34"/>
      <c r="AB1061" s="34">
        <v>0</v>
      </c>
      <c r="AC1061" s="1"/>
      <c r="AD1061" s="35">
        <f t="shared" ref="AD1061:AJ1061" si="2865">(V1061/SUM($V1061:$AB1061))*100</f>
        <v>18.558776167471819</v>
      </c>
      <c r="AE1061" s="35">
        <f t="shared" si="2865"/>
        <v>81.441223832528181</v>
      </c>
      <c r="AF1061" s="35">
        <f t="shared" si="2865"/>
        <v>0</v>
      </c>
      <c r="AG1061" s="35">
        <f t="shared" si="2865"/>
        <v>0</v>
      </c>
      <c r="AH1061" s="35">
        <f t="shared" si="2865"/>
        <v>0</v>
      </c>
      <c r="AI1061" s="35">
        <f t="shared" si="2865"/>
        <v>0</v>
      </c>
      <c r="AJ1061" s="35">
        <f t="shared" si="2865"/>
        <v>0</v>
      </c>
      <c r="AK1061" s="1"/>
      <c r="AL1061" s="35">
        <f t="shared" ref="AL1061:AR1061" si="2866">AD1061-BE1061</f>
        <v>0.97989657957742082</v>
      </c>
      <c r="AM1061" s="35">
        <f t="shared" si="2866"/>
        <v>23.875222544698175</v>
      </c>
      <c r="AN1061" s="35">
        <f t="shared" si="2866"/>
        <v>0</v>
      </c>
      <c r="AO1061" s="35">
        <f t="shared" si="2866"/>
        <v>-9.9162910495814547</v>
      </c>
      <c r="AP1061" s="35">
        <f t="shared" si="2866"/>
        <v>-14.938828074694142</v>
      </c>
      <c r="AQ1061" s="35">
        <f t="shared" si="2866"/>
        <v>0</v>
      </c>
      <c r="AR1061" s="35">
        <f t="shared" si="2866"/>
        <v>0</v>
      </c>
      <c r="AS1061" s="1"/>
      <c r="AT1061" s="1"/>
      <c r="AU1061" s="1"/>
      <c r="AV1061" s="1"/>
      <c r="AW1061" s="36">
        <v>546</v>
      </c>
      <c r="AX1061" s="36">
        <v>1788</v>
      </c>
      <c r="AY1061" s="36">
        <v>0</v>
      </c>
      <c r="AZ1061" s="36">
        <v>308</v>
      </c>
      <c r="BA1061" s="36">
        <v>464</v>
      </c>
      <c r="BB1061" s="36">
        <v>0</v>
      </c>
      <c r="BC1061" s="1">
        <v>0</v>
      </c>
      <c r="BD1061" s="1"/>
      <c r="BE1061" s="35">
        <f t="shared" ref="BE1061:BK1061" si="2867">(AW1061/SUM($AW1061:$BC1061))*100</f>
        <v>17.578879587894399</v>
      </c>
      <c r="BF1061" s="35">
        <f t="shared" si="2867"/>
        <v>57.566001287830005</v>
      </c>
      <c r="BG1061" s="35">
        <f t="shared" si="2867"/>
        <v>0</v>
      </c>
      <c r="BH1061" s="35">
        <f t="shared" si="2867"/>
        <v>9.9162910495814547</v>
      </c>
      <c r="BI1061" s="35">
        <f t="shared" si="2867"/>
        <v>14.938828074694142</v>
      </c>
      <c r="BJ1061" s="35">
        <f t="shared" si="2867"/>
        <v>0</v>
      </c>
      <c r="BK1061" s="35">
        <f t="shared" si="2867"/>
        <v>0</v>
      </c>
      <c r="BL1061" s="1"/>
    </row>
    <row r="1062" spans="1:64" ht="13">
      <c r="A1062" s="28" t="s">
        <v>463</v>
      </c>
      <c r="B1062" s="62" t="str">
        <f>INDEX([1]Sheet2!$B:$B,MATCH(C1062,[1]Sheet2!$A:$A,0))</f>
        <v>E05000636</v>
      </c>
      <c r="C1062" s="28" t="s">
        <v>1193</v>
      </c>
      <c r="D1062" s="29"/>
      <c r="E1062" s="55">
        <v>3</v>
      </c>
      <c r="F1062" s="31">
        <v>3</v>
      </c>
      <c r="G1062" s="32"/>
      <c r="H1062" s="32"/>
      <c r="I1062" s="32"/>
      <c r="J1062" s="32"/>
      <c r="K1062" s="32"/>
      <c r="L1062" s="32"/>
      <c r="M1062" s="10"/>
      <c r="N1062" s="31">
        <v>3</v>
      </c>
      <c r="O1062" s="32"/>
      <c r="P1062" s="32"/>
      <c r="Q1062" s="32"/>
      <c r="R1062" s="32"/>
      <c r="S1062" s="32"/>
      <c r="T1062" s="32"/>
      <c r="U1062" s="1"/>
      <c r="V1062" s="28">
        <v>1104</v>
      </c>
      <c r="W1062" s="28">
        <v>674</v>
      </c>
      <c r="X1062" s="28">
        <v>263</v>
      </c>
      <c r="Y1062" s="34"/>
      <c r="Z1062" s="34"/>
      <c r="AA1062" s="34"/>
      <c r="AB1062" s="34">
        <v>0</v>
      </c>
      <c r="AC1062" s="1"/>
      <c r="AD1062" s="35">
        <f t="shared" ref="AD1062:AJ1062" si="2868">(V1062/SUM($V1062:$AB1062))*100</f>
        <v>54.091131798138171</v>
      </c>
      <c r="AE1062" s="35">
        <f t="shared" si="2868"/>
        <v>33.023027927486524</v>
      </c>
      <c r="AF1062" s="35">
        <f t="shared" si="2868"/>
        <v>12.885840274375306</v>
      </c>
      <c r="AG1062" s="35">
        <f t="shared" si="2868"/>
        <v>0</v>
      </c>
      <c r="AH1062" s="35">
        <f t="shared" si="2868"/>
        <v>0</v>
      </c>
      <c r="AI1062" s="35">
        <f t="shared" si="2868"/>
        <v>0</v>
      </c>
      <c r="AJ1062" s="35">
        <f t="shared" si="2868"/>
        <v>0</v>
      </c>
      <c r="AK1062" s="1"/>
      <c r="AL1062" s="35">
        <f t="shared" ref="AL1062:AR1062" si="2869">AD1062-BE1062</f>
        <v>2.061267122449884</v>
      </c>
      <c r="AM1062" s="35">
        <f t="shared" si="2869"/>
        <v>6.658118921420261</v>
      </c>
      <c r="AN1062" s="35">
        <f t="shared" si="2869"/>
        <v>12.885840274375306</v>
      </c>
      <c r="AO1062" s="35">
        <f t="shared" si="2869"/>
        <v>-9.426038264115725</v>
      </c>
      <c r="AP1062" s="35">
        <f t="shared" si="2869"/>
        <v>-12.179188054129725</v>
      </c>
      <c r="AQ1062" s="35">
        <f t="shared" si="2869"/>
        <v>0</v>
      </c>
      <c r="AR1062" s="35">
        <f t="shared" si="2869"/>
        <v>0</v>
      </c>
      <c r="AS1062" s="1"/>
      <c r="AT1062" s="1"/>
      <c r="AU1062" s="1"/>
      <c r="AV1062" s="1"/>
      <c r="AW1062" s="36">
        <v>1115</v>
      </c>
      <c r="AX1062" s="36">
        <v>565</v>
      </c>
      <c r="AY1062" s="36">
        <v>0</v>
      </c>
      <c r="AZ1062" s="36">
        <v>202</v>
      </c>
      <c r="BA1062" s="36">
        <v>261</v>
      </c>
      <c r="BB1062" s="36">
        <v>0</v>
      </c>
      <c r="BC1062" s="1">
        <v>0</v>
      </c>
      <c r="BD1062" s="1"/>
      <c r="BE1062" s="35">
        <f t="shared" ref="BE1062:BK1062" si="2870">(AW1062/SUM($AW1062:$BC1062))*100</f>
        <v>52.029864675688287</v>
      </c>
      <c r="BF1062" s="35">
        <f t="shared" si="2870"/>
        <v>26.364909006066263</v>
      </c>
      <c r="BG1062" s="35">
        <f t="shared" si="2870"/>
        <v>0</v>
      </c>
      <c r="BH1062" s="35">
        <f t="shared" si="2870"/>
        <v>9.426038264115725</v>
      </c>
      <c r="BI1062" s="35">
        <f t="shared" si="2870"/>
        <v>12.179188054129725</v>
      </c>
      <c r="BJ1062" s="35">
        <f t="shared" si="2870"/>
        <v>0</v>
      </c>
      <c r="BK1062" s="35">
        <f t="shared" si="2870"/>
        <v>0</v>
      </c>
      <c r="BL1062" s="1"/>
    </row>
    <row r="1063" spans="1:64" ht="13">
      <c r="A1063" s="28" t="s">
        <v>463</v>
      </c>
      <c r="B1063" s="62" t="str">
        <f>INDEX([1]Sheet2!$B:$B,MATCH(C1063,[1]Sheet2!$A:$A,0))</f>
        <v>E05000637</v>
      </c>
      <c r="C1063" s="28" t="s">
        <v>1194</v>
      </c>
      <c r="D1063" s="29"/>
      <c r="E1063" s="55">
        <v>3</v>
      </c>
      <c r="F1063" s="31">
        <v>3</v>
      </c>
      <c r="G1063" s="32"/>
      <c r="H1063" s="32"/>
      <c r="I1063" s="32"/>
      <c r="J1063" s="32"/>
      <c r="K1063" s="32"/>
      <c r="L1063" s="32"/>
      <c r="M1063" s="10"/>
      <c r="N1063" s="31">
        <v>3</v>
      </c>
      <c r="O1063" s="32"/>
      <c r="P1063" s="32"/>
      <c r="Q1063" s="32"/>
      <c r="R1063" s="32"/>
      <c r="S1063" s="32"/>
      <c r="T1063" s="32"/>
      <c r="U1063" s="1"/>
      <c r="V1063" s="28">
        <v>1176</v>
      </c>
      <c r="W1063" s="28">
        <v>153</v>
      </c>
      <c r="X1063" s="28">
        <v>158</v>
      </c>
      <c r="Y1063" s="34"/>
      <c r="Z1063" s="34"/>
      <c r="AA1063" s="34"/>
      <c r="AB1063" s="34">
        <v>0</v>
      </c>
      <c r="AC1063" s="1"/>
      <c r="AD1063" s="35">
        <f t="shared" ref="AD1063:AJ1063" si="2871">(V1063/SUM($V1063:$AB1063))*100</f>
        <v>79.085406859448554</v>
      </c>
      <c r="AE1063" s="35">
        <f t="shared" si="2871"/>
        <v>10.289172831203766</v>
      </c>
      <c r="AF1063" s="35">
        <f t="shared" si="2871"/>
        <v>10.62542030934768</v>
      </c>
      <c r="AG1063" s="35">
        <f t="shared" si="2871"/>
        <v>0</v>
      </c>
      <c r="AH1063" s="35">
        <f t="shared" si="2871"/>
        <v>0</v>
      </c>
      <c r="AI1063" s="35">
        <f t="shared" si="2871"/>
        <v>0</v>
      </c>
      <c r="AJ1063" s="35">
        <f t="shared" si="2871"/>
        <v>0</v>
      </c>
      <c r="AK1063" s="1"/>
      <c r="AL1063" s="35">
        <f t="shared" ref="AL1063:AR1063" si="2872">AD1063-BE1063</f>
        <v>5.4212847220439784</v>
      </c>
      <c r="AM1063" s="35">
        <f t="shared" si="2872"/>
        <v>-1.5428882374985236</v>
      </c>
      <c r="AN1063" s="35">
        <f t="shared" si="2872"/>
        <v>10.62542030934768</v>
      </c>
      <c r="AO1063" s="35">
        <f t="shared" si="2872"/>
        <v>0</v>
      </c>
      <c r="AP1063" s="35">
        <f t="shared" si="2872"/>
        <v>-14.503816793893129</v>
      </c>
      <c r="AQ1063" s="35">
        <f t="shared" si="2872"/>
        <v>0</v>
      </c>
      <c r="AR1063" s="35">
        <f t="shared" si="2872"/>
        <v>0</v>
      </c>
      <c r="AS1063" s="1"/>
      <c r="AT1063" s="1"/>
      <c r="AU1063" s="1"/>
      <c r="AV1063" s="1"/>
      <c r="AW1063" s="36">
        <v>1158</v>
      </c>
      <c r="AX1063" s="36">
        <v>186</v>
      </c>
      <c r="AY1063" s="36">
        <v>0</v>
      </c>
      <c r="AZ1063" s="36">
        <v>0</v>
      </c>
      <c r="BA1063" s="36">
        <v>228</v>
      </c>
      <c r="BB1063" s="36">
        <v>0</v>
      </c>
      <c r="BC1063" s="1">
        <v>0</v>
      </c>
      <c r="BD1063" s="1"/>
      <c r="BE1063" s="35">
        <f t="shared" ref="BE1063:BK1063" si="2873">(AW1063/SUM($AW1063:$BC1063))*100</f>
        <v>73.664122137404576</v>
      </c>
      <c r="BF1063" s="35">
        <f t="shared" si="2873"/>
        <v>11.83206106870229</v>
      </c>
      <c r="BG1063" s="35">
        <f t="shared" si="2873"/>
        <v>0</v>
      </c>
      <c r="BH1063" s="35">
        <f t="shared" si="2873"/>
        <v>0</v>
      </c>
      <c r="BI1063" s="35">
        <f t="shared" si="2873"/>
        <v>14.503816793893129</v>
      </c>
      <c r="BJ1063" s="35">
        <f t="shared" si="2873"/>
        <v>0</v>
      </c>
      <c r="BK1063" s="35">
        <f t="shared" si="2873"/>
        <v>0</v>
      </c>
      <c r="BL1063" s="1"/>
    </row>
    <row r="1064" spans="1:64" ht="13">
      <c r="A1064" s="28" t="s">
        <v>463</v>
      </c>
      <c r="B1064" s="62" t="str">
        <f>INDEX([1]Sheet2!$B:$B,MATCH(C1064,[1]Sheet2!$A:$A,0))</f>
        <v>E05000638</v>
      </c>
      <c r="C1064" s="28" t="s">
        <v>1195</v>
      </c>
      <c r="D1064" s="29" t="s">
        <v>1188</v>
      </c>
      <c r="E1064" s="55">
        <v>3</v>
      </c>
      <c r="F1064" s="31">
        <v>3</v>
      </c>
      <c r="G1064" s="32"/>
      <c r="H1064" s="32"/>
      <c r="I1064" s="32"/>
      <c r="J1064" s="32"/>
      <c r="K1064" s="32"/>
      <c r="L1064" s="32"/>
      <c r="M1064" s="10"/>
      <c r="N1064" s="31">
        <v>3</v>
      </c>
      <c r="O1064" s="32"/>
      <c r="P1064" s="32"/>
      <c r="Q1064" s="32"/>
      <c r="R1064" s="32"/>
      <c r="S1064" s="32"/>
      <c r="T1064" s="32"/>
      <c r="U1064" s="1"/>
      <c r="V1064" s="28">
        <v>1318</v>
      </c>
      <c r="W1064" s="28">
        <v>992</v>
      </c>
      <c r="X1064" s="28">
        <v>321</v>
      </c>
      <c r="Y1064" s="34"/>
      <c r="Z1064" s="34"/>
      <c r="AA1064" s="34"/>
      <c r="AB1064" s="34">
        <v>0</v>
      </c>
      <c r="AC1064" s="1"/>
      <c r="AD1064" s="35">
        <f t="shared" ref="AD1064:AJ1064" si="2874">(V1064/SUM($V1064:$AB1064))*100</f>
        <v>50.095020904599011</v>
      </c>
      <c r="AE1064" s="35">
        <f t="shared" si="2874"/>
        <v>37.70429494488787</v>
      </c>
      <c r="AF1064" s="35">
        <f t="shared" si="2874"/>
        <v>12.200684150513112</v>
      </c>
      <c r="AG1064" s="35">
        <f t="shared" si="2874"/>
        <v>0</v>
      </c>
      <c r="AH1064" s="35">
        <f t="shared" si="2874"/>
        <v>0</v>
      </c>
      <c r="AI1064" s="35">
        <f t="shared" si="2874"/>
        <v>0</v>
      </c>
      <c r="AJ1064" s="35">
        <f t="shared" si="2874"/>
        <v>0</v>
      </c>
      <c r="AK1064" s="1"/>
      <c r="AL1064" s="35">
        <f t="shared" ref="AL1064:AR1064" si="2875">AD1064-BE1064</f>
        <v>-1.946216208803051</v>
      </c>
      <c r="AM1064" s="35">
        <f t="shared" si="2875"/>
        <v>16.714604223238386</v>
      </c>
      <c r="AN1064" s="35">
        <f t="shared" si="2875"/>
        <v>-0.74776945773431081</v>
      </c>
      <c r="AO1064" s="35">
        <f t="shared" si="2875"/>
        <v>0</v>
      </c>
      <c r="AP1064" s="35">
        <f t="shared" si="2875"/>
        <v>-14.020618556701031</v>
      </c>
      <c r="AQ1064" s="35">
        <f t="shared" si="2875"/>
        <v>0</v>
      </c>
      <c r="AR1064" s="35">
        <f t="shared" si="2875"/>
        <v>0</v>
      </c>
      <c r="AS1064" s="1"/>
      <c r="AT1064" s="1"/>
      <c r="AU1064" s="1"/>
      <c r="AV1064" s="1"/>
      <c r="AW1064" s="36">
        <v>1262</v>
      </c>
      <c r="AX1064" s="36">
        <v>509</v>
      </c>
      <c r="AY1064" s="36">
        <v>314</v>
      </c>
      <c r="AZ1064" s="36">
        <v>0</v>
      </c>
      <c r="BA1064" s="36">
        <v>340</v>
      </c>
      <c r="BB1064" s="36">
        <v>0</v>
      </c>
      <c r="BC1064" s="1">
        <v>0</v>
      </c>
      <c r="BD1064" s="1"/>
      <c r="BE1064" s="35">
        <f t="shared" ref="BE1064:BK1064" si="2876">(AW1064/SUM($AW1064:$BC1064))*100</f>
        <v>52.041237113402062</v>
      </c>
      <c r="BF1064" s="35">
        <f t="shared" si="2876"/>
        <v>20.989690721649485</v>
      </c>
      <c r="BG1064" s="35">
        <f t="shared" si="2876"/>
        <v>12.948453608247423</v>
      </c>
      <c r="BH1064" s="35">
        <f t="shared" si="2876"/>
        <v>0</v>
      </c>
      <c r="BI1064" s="35">
        <f t="shared" si="2876"/>
        <v>14.020618556701031</v>
      </c>
      <c r="BJ1064" s="35">
        <f t="shared" si="2876"/>
        <v>0</v>
      </c>
      <c r="BK1064" s="35">
        <f t="shared" si="2876"/>
        <v>0</v>
      </c>
      <c r="BL1064" s="1"/>
    </row>
    <row r="1065" spans="1:64" ht="13">
      <c r="A1065" s="28" t="s">
        <v>463</v>
      </c>
      <c r="B1065" s="62" t="str">
        <f>INDEX([1]Sheet2!$B:$B,MATCH(C1065,[1]Sheet2!$A:$A,0))</f>
        <v>E05000639</v>
      </c>
      <c r="C1065" s="28" t="s">
        <v>1196</v>
      </c>
      <c r="D1065" s="29" t="s">
        <v>1188</v>
      </c>
      <c r="E1065" s="55">
        <v>3</v>
      </c>
      <c r="F1065" s="31">
        <v>3</v>
      </c>
      <c r="G1065" s="32"/>
      <c r="H1065" s="32"/>
      <c r="I1065" s="32"/>
      <c r="J1065" s="32"/>
      <c r="K1065" s="32"/>
      <c r="L1065" s="32"/>
      <c r="M1065" s="10"/>
      <c r="N1065" s="31">
        <v>3</v>
      </c>
      <c r="O1065" s="32"/>
      <c r="P1065" s="32"/>
      <c r="Q1065" s="32"/>
      <c r="R1065" s="32"/>
      <c r="S1065" s="32"/>
      <c r="T1065" s="32"/>
      <c r="U1065" s="1"/>
      <c r="V1065" s="28">
        <v>1479</v>
      </c>
      <c r="W1065" s="28">
        <v>1148</v>
      </c>
      <c r="X1065" s="28">
        <v>307</v>
      </c>
      <c r="Y1065" s="34"/>
      <c r="Z1065" s="34"/>
      <c r="AA1065" s="34"/>
      <c r="AB1065" s="34">
        <v>0</v>
      </c>
      <c r="AC1065" s="1"/>
      <c r="AD1065" s="35">
        <f t="shared" ref="AD1065:AJ1065" si="2877">(V1065/SUM($V1065:$AB1065))*100</f>
        <v>50.408997955010229</v>
      </c>
      <c r="AE1065" s="35">
        <f t="shared" si="2877"/>
        <v>39.127471029311522</v>
      </c>
      <c r="AF1065" s="35">
        <f t="shared" si="2877"/>
        <v>10.463531015678255</v>
      </c>
      <c r="AG1065" s="35">
        <f t="shared" si="2877"/>
        <v>0</v>
      </c>
      <c r="AH1065" s="35">
        <f t="shared" si="2877"/>
        <v>0</v>
      </c>
      <c r="AI1065" s="35">
        <f t="shared" si="2877"/>
        <v>0</v>
      </c>
      <c r="AJ1065" s="35">
        <f t="shared" si="2877"/>
        <v>0</v>
      </c>
      <c r="AK1065" s="1"/>
      <c r="AL1065" s="35">
        <f t="shared" ref="AL1065:AR1065" si="2878">AD1065-BE1065</f>
        <v>2.744638093418537</v>
      </c>
      <c r="AM1065" s="35">
        <f t="shared" si="2878"/>
        <v>9.0669173960935261</v>
      </c>
      <c r="AN1065" s="35">
        <f t="shared" si="2878"/>
        <v>3.1538424343633764</v>
      </c>
      <c r="AO1065" s="35">
        <f t="shared" si="2878"/>
        <v>0</v>
      </c>
      <c r="AP1065" s="35">
        <f t="shared" si="2878"/>
        <v>-14.965397923875431</v>
      </c>
      <c r="AQ1065" s="35">
        <f t="shared" si="2878"/>
        <v>0</v>
      </c>
      <c r="AR1065" s="35">
        <f t="shared" si="2878"/>
        <v>0</v>
      </c>
      <c r="AS1065" s="1"/>
      <c r="AT1065" s="1"/>
      <c r="AU1065" s="1"/>
      <c r="AV1065" s="1"/>
      <c r="AW1065" s="36">
        <v>1102</v>
      </c>
      <c r="AX1065" s="36">
        <v>695</v>
      </c>
      <c r="AY1065" s="36">
        <v>169</v>
      </c>
      <c r="AZ1065" s="36">
        <v>0</v>
      </c>
      <c r="BA1065" s="36">
        <v>346</v>
      </c>
      <c r="BB1065" s="36">
        <v>0</v>
      </c>
      <c r="BC1065" s="1">
        <v>0</v>
      </c>
      <c r="BD1065" s="1"/>
      <c r="BE1065" s="35">
        <f t="shared" ref="BE1065:BK1065" si="2879">(AW1065/SUM($AW1065:$BC1065))*100</f>
        <v>47.664359861591691</v>
      </c>
      <c r="BF1065" s="35">
        <f t="shared" si="2879"/>
        <v>30.060553633217996</v>
      </c>
      <c r="BG1065" s="35">
        <f t="shared" si="2879"/>
        <v>7.3096885813148784</v>
      </c>
      <c r="BH1065" s="35">
        <f t="shared" si="2879"/>
        <v>0</v>
      </c>
      <c r="BI1065" s="35">
        <f t="shared" si="2879"/>
        <v>14.965397923875431</v>
      </c>
      <c r="BJ1065" s="35">
        <f t="shared" si="2879"/>
        <v>0</v>
      </c>
      <c r="BK1065" s="35">
        <f t="shared" si="2879"/>
        <v>0</v>
      </c>
      <c r="BL1065" s="1"/>
    </row>
    <row r="1066" spans="1:64" ht="13">
      <c r="A1066" s="28" t="s">
        <v>463</v>
      </c>
      <c r="B1066" s="62" t="str">
        <f>INDEX([1]Sheet2!$B:$B,MATCH(C1066,[1]Sheet2!$A:$A,0))</f>
        <v>E05000640</v>
      </c>
      <c r="C1066" s="28" t="s">
        <v>1197</v>
      </c>
      <c r="D1066" s="29" t="s">
        <v>1188</v>
      </c>
      <c r="E1066" s="55">
        <v>3</v>
      </c>
      <c r="F1066" s="32"/>
      <c r="G1066" s="31">
        <v>3</v>
      </c>
      <c r="H1066" s="32"/>
      <c r="I1066" s="32"/>
      <c r="J1066" s="32"/>
      <c r="K1066" s="32"/>
      <c r="L1066" s="32"/>
      <c r="M1066" s="10"/>
      <c r="N1066" s="31">
        <v>2</v>
      </c>
      <c r="O1066" s="31">
        <v>1</v>
      </c>
      <c r="P1066" s="32"/>
      <c r="Q1066" s="32"/>
      <c r="R1066" s="32"/>
      <c r="S1066" s="32"/>
      <c r="T1066" s="32"/>
      <c r="U1066" s="1"/>
      <c r="V1066" s="28">
        <v>1195</v>
      </c>
      <c r="W1066" s="28">
        <v>1306</v>
      </c>
      <c r="X1066" s="28">
        <v>202</v>
      </c>
      <c r="Y1066" s="34"/>
      <c r="Z1066" s="34"/>
      <c r="AA1066" s="34"/>
      <c r="AB1066" s="34">
        <v>0</v>
      </c>
      <c r="AC1066" s="1"/>
      <c r="AD1066" s="35">
        <f t="shared" ref="AD1066:AJ1066" si="2880">(V1066/SUM($V1066:$AB1066))*100</f>
        <v>44.210136884942656</v>
      </c>
      <c r="AE1066" s="35">
        <f t="shared" si="2880"/>
        <v>48.316685164631892</v>
      </c>
      <c r="AF1066" s="35">
        <f t="shared" si="2880"/>
        <v>7.4731779504254527</v>
      </c>
      <c r="AG1066" s="35">
        <f t="shared" si="2880"/>
        <v>0</v>
      </c>
      <c r="AH1066" s="35">
        <f t="shared" si="2880"/>
        <v>0</v>
      </c>
      <c r="AI1066" s="35">
        <f t="shared" si="2880"/>
        <v>0</v>
      </c>
      <c r="AJ1066" s="35">
        <f t="shared" si="2880"/>
        <v>0</v>
      </c>
      <c r="AK1066" s="1"/>
      <c r="AL1066" s="35">
        <f t="shared" ref="AL1066:AR1066" si="2881">AD1066-BE1066</f>
        <v>3.0930440181862622</v>
      </c>
      <c r="AM1066" s="35">
        <f t="shared" si="2881"/>
        <v>12.549525003124494</v>
      </c>
      <c r="AN1066" s="35">
        <f t="shared" si="2881"/>
        <v>-2.2172661949312102</v>
      </c>
      <c r="AO1066" s="35">
        <f t="shared" si="2881"/>
        <v>0</v>
      </c>
      <c r="AP1066" s="35">
        <f t="shared" si="2881"/>
        <v>-13.425302826379543</v>
      </c>
      <c r="AQ1066" s="35">
        <f t="shared" si="2881"/>
        <v>0</v>
      </c>
      <c r="AR1066" s="35">
        <f t="shared" si="2881"/>
        <v>0</v>
      </c>
      <c r="AS1066" s="1"/>
      <c r="AT1066" s="1"/>
      <c r="AU1066" s="1"/>
      <c r="AV1066" s="1"/>
      <c r="AW1066" s="36">
        <v>1222</v>
      </c>
      <c r="AX1066" s="36">
        <v>1063</v>
      </c>
      <c r="AY1066" s="36">
        <v>288</v>
      </c>
      <c r="AZ1066" s="36">
        <v>0</v>
      </c>
      <c r="BA1066" s="36">
        <v>399</v>
      </c>
      <c r="BB1066" s="36">
        <v>0</v>
      </c>
      <c r="BC1066" s="1">
        <v>0</v>
      </c>
      <c r="BD1066" s="1"/>
      <c r="BE1066" s="35">
        <f t="shared" ref="BE1066:BK1066" si="2882">(AW1066/SUM($AW1066:$BC1066))*100</f>
        <v>41.117092866756394</v>
      </c>
      <c r="BF1066" s="35">
        <f t="shared" si="2882"/>
        <v>35.767160161507398</v>
      </c>
      <c r="BG1066" s="35">
        <f t="shared" si="2882"/>
        <v>9.690444145356663</v>
      </c>
      <c r="BH1066" s="35">
        <f t="shared" si="2882"/>
        <v>0</v>
      </c>
      <c r="BI1066" s="35">
        <f t="shared" si="2882"/>
        <v>13.425302826379543</v>
      </c>
      <c r="BJ1066" s="35">
        <f t="shared" si="2882"/>
        <v>0</v>
      </c>
      <c r="BK1066" s="35">
        <f t="shared" si="2882"/>
        <v>0</v>
      </c>
      <c r="BL1066" s="1"/>
    </row>
    <row r="1067" spans="1:64" ht="13">
      <c r="A1067" s="28" t="s">
        <v>463</v>
      </c>
      <c r="B1067" s="62" t="str">
        <f>INDEX([1]Sheet2!$B:$B,MATCH(C1067,[1]Sheet2!$A:$A,0))</f>
        <v>E05000641</v>
      </c>
      <c r="C1067" s="28" t="s">
        <v>1198</v>
      </c>
      <c r="D1067" s="29"/>
      <c r="E1067" s="55">
        <v>3</v>
      </c>
      <c r="F1067" s="31">
        <v>3</v>
      </c>
      <c r="G1067" s="32"/>
      <c r="H1067" s="32"/>
      <c r="I1067" s="32"/>
      <c r="J1067" s="32"/>
      <c r="K1067" s="32"/>
      <c r="L1067" s="32"/>
      <c r="M1067" s="10"/>
      <c r="N1067" s="31">
        <v>3</v>
      </c>
      <c r="O1067" s="32"/>
      <c r="P1067" s="32"/>
      <c r="Q1067" s="32"/>
      <c r="R1067" s="32"/>
      <c r="S1067" s="32"/>
      <c r="T1067" s="32"/>
      <c r="U1067" s="1"/>
      <c r="V1067" s="28">
        <v>1181</v>
      </c>
      <c r="W1067" s="28">
        <v>395</v>
      </c>
      <c r="X1067" s="28">
        <v>250</v>
      </c>
      <c r="Y1067" s="34"/>
      <c r="Z1067" s="28">
        <v>165</v>
      </c>
      <c r="AA1067" s="34"/>
      <c r="AB1067" s="34">
        <v>355</v>
      </c>
      <c r="AC1067" s="1"/>
      <c r="AD1067" s="35">
        <f t="shared" ref="AD1067:AJ1067" si="2883">(V1067/SUM($V1067:$AB1067))*100</f>
        <v>50.341005967604438</v>
      </c>
      <c r="AE1067" s="35">
        <f t="shared" si="2883"/>
        <v>16.837169650468883</v>
      </c>
      <c r="AF1067" s="35">
        <f t="shared" si="2883"/>
        <v>10.656436487638533</v>
      </c>
      <c r="AG1067" s="35">
        <f t="shared" si="2883"/>
        <v>0</v>
      </c>
      <c r="AH1067" s="35">
        <f t="shared" si="2883"/>
        <v>7.0332480818414327</v>
      </c>
      <c r="AI1067" s="35">
        <f t="shared" si="2883"/>
        <v>0</v>
      </c>
      <c r="AJ1067" s="35">
        <f t="shared" si="2883"/>
        <v>15.132139812446718</v>
      </c>
      <c r="AK1067" s="1"/>
      <c r="AL1067" s="35">
        <f t="shared" ref="AL1067:AR1067" si="2884">AD1067-BE1067</f>
        <v>-7.6377174366508811</v>
      </c>
      <c r="AM1067" s="35">
        <f t="shared" si="2884"/>
        <v>0.25109614950176606</v>
      </c>
      <c r="AN1067" s="35">
        <f t="shared" si="2884"/>
        <v>1.8138615298108007E-2</v>
      </c>
      <c r="AO1067" s="35">
        <f t="shared" si="2884"/>
        <v>0</v>
      </c>
      <c r="AP1067" s="35">
        <f t="shared" si="2884"/>
        <v>-7.7636571405957051</v>
      </c>
      <c r="AQ1067" s="35">
        <f t="shared" si="2884"/>
        <v>0</v>
      </c>
      <c r="AR1067" s="35">
        <f t="shared" si="2884"/>
        <v>15.132139812446718</v>
      </c>
      <c r="AS1067" s="1"/>
      <c r="AT1067" s="1"/>
      <c r="AU1067" s="1"/>
      <c r="AV1067" s="1"/>
      <c r="AW1067" s="36">
        <v>1199</v>
      </c>
      <c r="AX1067" s="36">
        <v>343</v>
      </c>
      <c r="AY1067" s="36">
        <v>220</v>
      </c>
      <c r="AZ1067" s="36">
        <v>0</v>
      </c>
      <c r="BA1067" s="36">
        <v>306</v>
      </c>
      <c r="BB1067" s="36">
        <v>0</v>
      </c>
      <c r="BC1067" s="1">
        <v>0</v>
      </c>
      <c r="BD1067" s="1"/>
      <c r="BE1067" s="35">
        <f t="shared" ref="BE1067:BK1067" si="2885">(AW1067/SUM($AW1067:$BC1067))*100</f>
        <v>57.978723404255319</v>
      </c>
      <c r="BF1067" s="35">
        <f t="shared" si="2885"/>
        <v>16.586073500967117</v>
      </c>
      <c r="BG1067" s="35">
        <f t="shared" si="2885"/>
        <v>10.638297872340425</v>
      </c>
      <c r="BH1067" s="35">
        <f t="shared" si="2885"/>
        <v>0</v>
      </c>
      <c r="BI1067" s="35">
        <f t="shared" si="2885"/>
        <v>14.796905222437138</v>
      </c>
      <c r="BJ1067" s="35">
        <f t="shared" si="2885"/>
        <v>0</v>
      </c>
      <c r="BK1067" s="35">
        <f t="shared" si="2885"/>
        <v>0</v>
      </c>
      <c r="BL1067" s="1"/>
    </row>
    <row r="1068" spans="1:64" ht="13">
      <c r="A1068" s="28" t="s">
        <v>463</v>
      </c>
      <c r="B1068" s="62" t="str">
        <f>INDEX([1]Sheet2!$B:$B,MATCH(C1068,[1]Sheet2!$A:$A,0))</f>
        <v>E05000642</v>
      </c>
      <c r="C1068" s="28" t="s">
        <v>1199</v>
      </c>
      <c r="D1068" s="29" t="s">
        <v>1188</v>
      </c>
      <c r="E1068" s="55">
        <v>3</v>
      </c>
      <c r="F1068" s="32"/>
      <c r="G1068" s="31">
        <v>3</v>
      </c>
      <c r="H1068" s="32"/>
      <c r="I1068" s="32"/>
      <c r="J1068" s="32"/>
      <c r="K1068" s="32"/>
      <c r="L1068" s="32"/>
      <c r="M1068" s="10"/>
      <c r="N1068" s="32"/>
      <c r="O1068" s="31">
        <v>3</v>
      </c>
      <c r="P1068" s="32"/>
      <c r="Q1068" s="32"/>
      <c r="R1068" s="32"/>
      <c r="S1068" s="32"/>
      <c r="T1068" s="32"/>
      <c r="U1068" s="1"/>
      <c r="V1068" s="28">
        <v>472</v>
      </c>
      <c r="W1068" s="28">
        <v>2248</v>
      </c>
      <c r="X1068" s="28">
        <v>220</v>
      </c>
      <c r="Y1068" s="34"/>
      <c r="Z1068" s="34"/>
      <c r="AA1068" s="34"/>
      <c r="AB1068" s="34">
        <v>0</v>
      </c>
      <c r="AC1068" s="1"/>
      <c r="AD1068" s="35">
        <f t="shared" ref="AD1068:AJ1068" si="2886">(V1068/SUM($V1068:$AB1068))*100</f>
        <v>16.054421768707485</v>
      </c>
      <c r="AE1068" s="35">
        <f t="shared" si="2886"/>
        <v>76.462585034013614</v>
      </c>
      <c r="AF1068" s="35">
        <f t="shared" si="2886"/>
        <v>7.4829931972789119</v>
      </c>
      <c r="AG1068" s="35">
        <f t="shared" si="2886"/>
        <v>0</v>
      </c>
      <c r="AH1068" s="35">
        <f t="shared" si="2886"/>
        <v>0</v>
      </c>
      <c r="AI1068" s="35">
        <f t="shared" si="2886"/>
        <v>0</v>
      </c>
      <c r="AJ1068" s="35">
        <f t="shared" si="2886"/>
        <v>0</v>
      </c>
      <c r="AK1068" s="1"/>
      <c r="AL1068" s="35">
        <f t="shared" ref="AL1068:AR1068" si="2887">AD1068-BE1068</f>
        <v>-2.6099617929363497</v>
      </c>
      <c r="AM1068" s="35">
        <f t="shared" si="2887"/>
        <v>10.67491380113691</v>
      </c>
      <c r="AN1068" s="35">
        <f t="shared" si="2887"/>
        <v>7.4829931972789119</v>
      </c>
      <c r="AO1068" s="35">
        <f t="shared" si="2887"/>
        <v>0</v>
      </c>
      <c r="AP1068" s="35">
        <f t="shared" si="2887"/>
        <v>-15.547945205479452</v>
      </c>
      <c r="AQ1068" s="35">
        <f t="shared" si="2887"/>
        <v>0</v>
      </c>
      <c r="AR1068" s="35">
        <f t="shared" si="2887"/>
        <v>0</v>
      </c>
      <c r="AS1068" s="1"/>
      <c r="AT1068" s="1"/>
      <c r="AU1068" s="1"/>
      <c r="AV1068" s="1"/>
      <c r="AW1068" s="36">
        <v>545</v>
      </c>
      <c r="AX1068" s="36">
        <v>1921</v>
      </c>
      <c r="AY1068" s="36">
        <v>0</v>
      </c>
      <c r="AZ1068" s="36">
        <v>0</v>
      </c>
      <c r="BA1068" s="36">
        <v>454</v>
      </c>
      <c r="BB1068" s="36">
        <v>0</v>
      </c>
      <c r="BC1068" s="1">
        <v>0</v>
      </c>
      <c r="BD1068" s="1"/>
      <c r="BE1068" s="35">
        <f t="shared" ref="BE1068:BK1068" si="2888">(AW1068/SUM($AW1068:$BC1068))*100</f>
        <v>18.664383561643834</v>
      </c>
      <c r="BF1068" s="35">
        <f t="shared" si="2888"/>
        <v>65.787671232876704</v>
      </c>
      <c r="BG1068" s="35">
        <f t="shared" si="2888"/>
        <v>0</v>
      </c>
      <c r="BH1068" s="35">
        <f t="shared" si="2888"/>
        <v>0</v>
      </c>
      <c r="BI1068" s="35">
        <f t="shared" si="2888"/>
        <v>15.547945205479452</v>
      </c>
      <c r="BJ1068" s="35">
        <f t="shared" si="2888"/>
        <v>0</v>
      </c>
      <c r="BK1068" s="35">
        <f t="shared" si="2888"/>
        <v>0</v>
      </c>
      <c r="BL1068" s="1"/>
    </row>
    <row r="1069" spans="1:64" ht="13">
      <c r="A1069" s="28" t="s">
        <v>463</v>
      </c>
      <c r="B1069" s="62" t="str">
        <f>INDEX([1]Sheet2!$B:$B,MATCH(C1069,[1]Sheet2!$A:$A,0))</f>
        <v>E05000142</v>
      </c>
      <c r="C1069" s="28" t="s">
        <v>300</v>
      </c>
      <c r="D1069" s="29" t="s">
        <v>1188</v>
      </c>
      <c r="E1069" s="55">
        <v>3</v>
      </c>
      <c r="F1069" s="31">
        <v>3</v>
      </c>
      <c r="G1069" s="32"/>
      <c r="H1069" s="32"/>
      <c r="I1069" s="32"/>
      <c r="J1069" s="32"/>
      <c r="K1069" s="32"/>
      <c r="L1069" s="32"/>
      <c r="M1069" s="10"/>
      <c r="N1069" s="31">
        <v>3</v>
      </c>
      <c r="O1069" s="32"/>
      <c r="P1069" s="32"/>
      <c r="Q1069" s="32"/>
      <c r="R1069" s="32"/>
      <c r="S1069" s="32"/>
      <c r="T1069" s="32"/>
      <c r="U1069" s="1"/>
      <c r="V1069" s="28">
        <v>1445</v>
      </c>
      <c r="W1069" s="28">
        <v>1004</v>
      </c>
      <c r="X1069" s="28">
        <v>236</v>
      </c>
      <c r="Y1069" s="34"/>
      <c r="Z1069" s="28">
        <v>204</v>
      </c>
      <c r="AA1069" s="34"/>
      <c r="AB1069" s="34">
        <v>0</v>
      </c>
      <c r="AC1069" s="1"/>
      <c r="AD1069" s="35">
        <f t="shared" ref="AD1069:AJ1069" si="2889">(V1069/SUM($V1069:$AB1069))*100</f>
        <v>50.017307026652823</v>
      </c>
      <c r="AE1069" s="35">
        <f t="shared" si="2889"/>
        <v>34.752509518864663</v>
      </c>
      <c r="AF1069" s="35">
        <f t="shared" si="2889"/>
        <v>8.1689165801315333</v>
      </c>
      <c r="AG1069" s="35">
        <f t="shared" si="2889"/>
        <v>0</v>
      </c>
      <c r="AH1069" s="35">
        <f t="shared" si="2889"/>
        <v>7.061266874350987</v>
      </c>
      <c r="AI1069" s="35">
        <f t="shared" si="2889"/>
        <v>0</v>
      </c>
      <c r="AJ1069" s="35">
        <f t="shared" si="2889"/>
        <v>0</v>
      </c>
      <c r="AK1069" s="1"/>
      <c r="AL1069" s="35">
        <f t="shared" ref="AL1069:AR1069" si="2890">AD1069-BE1069</f>
        <v>2.519261678724753</v>
      </c>
      <c r="AM1069" s="35">
        <f t="shared" si="2890"/>
        <v>3.4780763679655244</v>
      </c>
      <c r="AN1069" s="35">
        <f t="shared" si="2890"/>
        <v>-0.39245949492710608</v>
      </c>
      <c r="AO1069" s="35">
        <f t="shared" si="2890"/>
        <v>0</v>
      </c>
      <c r="AP1069" s="35">
        <f t="shared" si="2890"/>
        <v>-5.6048785517631634</v>
      </c>
      <c r="AQ1069" s="35">
        <f t="shared" si="2890"/>
        <v>0</v>
      </c>
      <c r="AR1069" s="35">
        <f t="shared" si="2890"/>
        <v>0</v>
      </c>
      <c r="AS1069" s="1"/>
      <c r="AT1069" s="1"/>
      <c r="AU1069" s="1"/>
      <c r="AV1069" s="1"/>
      <c r="AW1069" s="36">
        <v>1215</v>
      </c>
      <c r="AX1069" s="36">
        <v>800</v>
      </c>
      <c r="AY1069" s="36">
        <v>219</v>
      </c>
      <c r="AZ1069" s="36">
        <v>0</v>
      </c>
      <c r="BA1069" s="36">
        <v>324</v>
      </c>
      <c r="BB1069" s="36">
        <v>0</v>
      </c>
      <c r="BC1069" s="1">
        <v>0</v>
      </c>
      <c r="BD1069" s="1"/>
      <c r="BE1069" s="35">
        <f t="shared" ref="BE1069:BK1069" si="2891">(AW1069/SUM($AW1069:$BC1069))*100</f>
        <v>47.49804534792807</v>
      </c>
      <c r="BF1069" s="35">
        <f t="shared" si="2891"/>
        <v>31.274433150899139</v>
      </c>
      <c r="BG1069" s="35">
        <f t="shared" si="2891"/>
        <v>8.5613760750586394</v>
      </c>
      <c r="BH1069" s="35">
        <f t="shared" si="2891"/>
        <v>0</v>
      </c>
      <c r="BI1069" s="35">
        <f t="shared" si="2891"/>
        <v>12.66614542611415</v>
      </c>
      <c r="BJ1069" s="35">
        <f t="shared" si="2891"/>
        <v>0</v>
      </c>
      <c r="BK1069" s="35">
        <f t="shared" si="2891"/>
        <v>0</v>
      </c>
      <c r="BL1069" s="1"/>
    </row>
    <row r="1070" spans="1:64" ht="13">
      <c r="A1070" s="28" t="s">
        <v>463</v>
      </c>
      <c r="B1070" s="62" t="str">
        <f>INDEX([1]Sheet2!$B:$B,MATCH(C1070,[1]Sheet2!$A:$A,0))</f>
        <v>E05000644</v>
      </c>
      <c r="C1070" s="28" t="s">
        <v>1200</v>
      </c>
      <c r="D1070" s="29"/>
      <c r="E1070" s="55">
        <v>3</v>
      </c>
      <c r="F1070" s="31">
        <v>3</v>
      </c>
      <c r="G1070" s="32"/>
      <c r="H1070" s="32"/>
      <c r="I1070" s="32"/>
      <c r="J1070" s="32"/>
      <c r="K1070" s="32"/>
      <c r="L1070" s="32"/>
      <c r="M1070" s="10"/>
      <c r="N1070" s="31">
        <v>3</v>
      </c>
      <c r="O1070" s="32"/>
      <c r="P1070" s="32"/>
      <c r="Q1070" s="32"/>
      <c r="R1070" s="32"/>
      <c r="S1070" s="32"/>
      <c r="T1070" s="32"/>
      <c r="U1070" s="1"/>
      <c r="V1070" s="28">
        <v>1398</v>
      </c>
      <c r="W1070" s="28">
        <v>854</v>
      </c>
      <c r="X1070" s="28">
        <v>321</v>
      </c>
      <c r="Y1070" s="34"/>
      <c r="Z1070" s="28">
        <v>235</v>
      </c>
      <c r="AA1070" s="34"/>
      <c r="AB1070" s="34">
        <v>0</v>
      </c>
      <c r="AC1070" s="1"/>
      <c r="AD1070" s="35">
        <f t="shared" ref="AD1070:AJ1070" si="2892">(V1070/SUM($V1070:$AB1070))*100</f>
        <v>49.786324786324784</v>
      </c>
      <c r="AE1070" s="35">
        <f t="shared" si="2892"/>
        <v>30.413105413105413</v>
      </c>
      <c r="AF1070" s="35">
        <f t="shared" si="2892"/>
        <v>11.431623931623932</v>
      </c>
      <c r="AG1070" s="35">
        <f t="shared" si="2892"/>
        <v>0</v>
      </c>
      <c r="AH1070" s="35">
        <f t="shared" si="2892"/>
        <v>8.36894586894587</v>
      </c>
      <c r="AI1070" s="35">
        <f t="shared" si="2892"/>
        <v>0</v>
      </c>
      <c r="AJ1070" s="35">
        <f t="shared" si="2892"/>
        <v>0</v>
      </c>
      <c r="AK1070" s="1"/>
      <c r="AL1070" s="35">
        <f t="shared" ref="AL1070:AR1070" si="2893">AD1070-BE1070</f>
        <v>8.1163127429687023</v>
      </c>
      <c r="AM1070" s="35">
        <f t="shared" si="2893"/>
        <v>6.6876939317726141</v>
      </c>
      <c r="AN1070" s="35">
        <f t="shared" si="2893"/>
        <v>2.2786733093838691</v>
      </c>
      <c r="AO1070" s="35">
        <f t="shared" si="2893"/>
        <v>-12.003211561621839</v>
      </c>
      <c r="AP1070" s="35">
        <f t="shared" si="2893"/>
        <v>-5.0794684225033482</v>
      </c>
      <c r="AQ1070" s="35">
        <f t="shared" si="2893"/>
        <v>0</v>
      </c>
      <c r="AR1070" s="35">
        <f t="shared" si="2893"/>
        <v>0</v>
      </c>
      <c r="AS1070" s="1"/>
      <c r="AT1070" s="1"/>
      <c r="AU1070" s="1"/>
      <c r="AV1070" s="1"/>
      <c r="AW1070" s="36">
        <v>1038</v>
      </c>
      <c r="AX1070" s="36">
        <v>591</v>
      </c>
      <c r="AY1070" s="36">
        <v>228</v>
      </c>
      <c r="AZ1070" s="36">
        <v>299</v>
      </c>
      <c r="BA1070" s="36">
        <v>335</v>
      </c>
      <c r="BB1070" s="36">
        <v>0</v>
      </c>
      <c r="BC1070" s="1">
        <v>0</v>
      </c>
      <c r="BD1070" s="1"/>
      <c r="BE1070" s="35">
        <f t="shared" ref="BE1070:BK1070" si="2894">(AW1070/SUM($AW1070:$BC1070))*100</f>
        <v>41.670012043356081</v>
      </c>
      <c r="BF1070" s="35">
        <f t="shared" si="2894"/>
        <v>23.725411481332799</v>
      </c>
      <c r="BG1070" s="35">
        <f t="shared" si="2894"/>
        <v>9.1529506222400627</v>
      </c>
      <c r="BH1070" s="35">
        <f t="shared" si="2894"/>
        <v>12.003211561621839</v>
      </c>
      <c r="BI1070" s="35">
        <f t="shared" si="2894"/>
        <v>13.448414291449218</v>
      </c>
      <c r="BJ1070" s="35">
        <f t="shared" si="2894"/>
        <v>0</v>
      </c>
      <c r="BK1070" s="35">
        <f t="shared" si="2894"/>
        <v>0</v>
      </c>
      <c r="BL1070" s="1"/>
    </row>
    <row r="1071" spans="1:64" ht="13">
      <c r="A1071" s="28" t="s">
        <v>463</v>
      </c>
      <c r="B1071" s="62" t="str">
        <f>INDEX([1]Sheet2!$B:$B,MATCH(C1071,[1]Sheet2!$A:$A,0))</f>
        <v>E05000645</v>
      </c>
      <c r="C1071" s="28" t="s">
        <v>1201</v>
      </c>
      <c r="D1071" s="29"/>
      <c r="E1071" s="55">
        <v>3</v>
      </c>
      <c r="F1071" s="31">
        <v>3</v>
      </c>
      <c r="G1071" s="32"/>
      <c r="H1071" s="32"/>
      <c r="I1071" s="32"/>
      <c r="J1071" s="32"/>
      <c r="K1071" s="32"/>
      <c r="L1071" s="32"/>
      <c r="M1071" s="10"/>
      <c r="N1071" s="31">
        <v>3</v>
      </c>
      <c r="O1071" s="32"/>
      <c r="P1071" s="32"/>
      <c r="Q1071" s="32"/>
      <c r="R1071" s="32"/>
      <c r="S1071" s="32"/>
      <c r="T1071" s="32"/>
      <c r="U1071" s="1"/>
      <c r="V1071" s="28">
        <v>1409</v>
      </c>
      <c r="W1071" s="28">
        <v>1051</v>
      </c>
      <c r="X1071" s="28">
        <v>236</v>
      </c>
      <c r="Y1071" s="34"/>
      <c r="Z1071" s="34"/>
      <c r="AA1071" s="34"/>
      <c r="AB1071" s="34">
        <v>0</v>
      </c>
      <c r="AC1071" s="1"/>
      <c r="AD1071" s="35">
        <f t="shared" ref="AD1071:AJ1071" si="2895">(V1071/SUM($V1071:$AB1071))*100</f>
        <v>52.262611275964389</v>
      </c>
      <c r="AE1071" s="35">
        <f t="shared" si="2895"/>
        <v>38.983679525222556</v>
      </c>
      <c r="AF1071" s="35">
        <f t="shared" si="2895"/>
        <v>8.7537091988130555</v>
      </c>
      <c r="AG1071" s="35">
        <f t="shared" si="2895"/>
        <v>0</v>
      </c>
      <c r="AH1071" s="35">
        <f t="shared" si="2895"/>
        <v>0</v>
      </c>
      <c r="AI1071" s="35">
        <f t="shared" si="2895"/>
        <v>0</v>
      </c>
      <c r="AJ1071" s="35">
        <f t="shared" si="2895"/>
        <v>0</v>
      </c>
      <c r="AK1071" s="1"/>
      <c r="AL1071" s="35">
        <f t="shared" ref="AL1071:AR1071" si="2896">AD1071-BE1071</f>
        <v>7.1316783790740459</v>
      </c>
      <c r="AM1071" s="35">
        <f t="shared" si="2896"/>
        <v>15.743090327186547</v>
      </c>
      <c r="AN1071" s="35">
        <f t="shared" si="2896"/>
        <v>-0.698009295458629</v>
      </c>
      <c r="AO1071" s="35">
        <f t="shared" si="2896"/>
        <v>-11.211129296235679</v>
      </c>
      <c r="AP1071" s="35">
        <f t="shared" si="2896"/>
        <v>-10.965630114566286</v>
      </c>
      <c r="AQ1071" s="35">
        <f t="shared" si="2896"/>
        <v>0</v>
      </c>
      <c r="AR1071" s="35">
        <f t="shared" si="2896"/>
        <v>0</v>
      </c>
      <c r="AS1071" s="1"/>
      <c r="AT1071" s="1"/>
      <c r="AU1071" s="1"/>
      <c r="AV1071" s="1"/>
      <c r="AW1071" s="36">
        <v>1103</v>
      </c>
      <c r="AX1071" s="36">
        <v>568</v>
      </c>
      <c r="AY1071" s="36">
        <v>231</v>
      </c>
      <c r="AZ1071" s="36">
        <v>274</v>
      </c>
      <c r="BA1071" s="36">
        <v>268</v>
      </c>
      <c r="BB1071" s="36">
        <v>0</v>
      </c>
      <c r="BC1071" s="1">
        <v>0</v>
      </c>
      <c r="BD1071" s="1"/>
      <c r="BE1071" s="35">
        <f t="shared" ref="BE1071:BK1071" si="2897">(AW1071/SUM($AW1071:$BC1071))*100</f>
        <v>45.130932896890343</v>
      </c>
      <c r="BF1071" s="35">
        <f t="shared" si="2897"/>
        <v>23.240589198036009</v>
      </c>
      <c r="BG1071" s="35">
        <f t="shared" si="2897"/>
        <v>9.4517184942716845</v>
      </c>
      <c r="BH1071" s="35">
        <f t="shared" si="2897"/>
        <v>11.211129296235679</v>
      </c>
      <c r="BI1071" s="35">
        <f t="shared" si="2897"/>
        <v>10.965630114566286</v>
      </c>
      <c r="BJ1071" s="35">
        <f t="shared" si="2897"/>
        <v>0</v>
      </c>
      <c r="BK1071" s="35">
        <f t="shared" si="2897"/>
        <v>0</v>
      </c>
      <c r="BL1071" s="1"/>
    </row>
    <row r="1072" spans="1:64" ht="13">
      <c r="A1072" s="28" t="s">
        <v>463</v>
      </c>
      <c r="B1072" s="62" t="str">
        <f>INDEX([1]Sheet2!$B:$B,MATCH(C1072,[1]Sheet2!$A:$A,0))</f>
        <v>E05000646</v>
      </c>
      <c r="C1072" s="28" t="s">
        <v>1202</v>
      </c>
      <c r="D1072" s="29"/>
      <c r="E1072" s="55">
        <v>3</v>
      </c>
      <c r="F1072" s="31">
        <v>3</v>
      </c>
      <c r="G1072" s="32"/>
      <c r="H1072" s="32"/>
      <c r="I1072" s="32"/>
      <c r="J1072" s="32"/>
      <c r="K1072" s="32"/>
      <c r="L1072" s="32"/>
      <c r="M1072" s="10"/>
      <c r="N1072" s="31">
        <v>3</v>
      </c>
      <c r="O1072" s="32"/>
      <c r="P1072" s="32"/>
      <c r="Q1072" s="32"/>
      <c r="R1072" s="32"/>
      <c r="S1072" s="32"/>
      <c r="T1072" s="32"/>
      <c r="U1072" s="1"/>
      <c r="V1072" s="28">
        <v>1679</v>
      </c>
      <c r="W1072" s="28">
        <v>1263</v>
      </c>
      <c r="X1072" s="28">
        <v>271</v>
      </c>
      <c r="Y1072" s="34"/>
      <c r="Z1072" s="28">
        <v>326</v>
      </c>
      <c r="AA1072" s="34"/>
      <c r="AB1072" s="34">
        <v>0</v>
      </c>
      <c r="AC1072" s="1"/>
      <c r="AD1072" s="35">
        <f t="shared" ref="AD1072:AJ1072" si="2898">(V1072/SUM($V1072:$AB1072))*100</f>
        <v>47.442780446453803</v>
      </c>
      <c r="AE1072" s="35">
        <f t="shared" si="2898"/>
        <v>35.688047471037017</v>
      </c>
      <c r="AF1072" s="35">
        <f t="shared" si="2898"/>
        <v>7.6575303758123772</v>
      </c>
      <c r="AG1072" s="35">
        <f t="shared" si="2898"/>
        <v>0</v>
      </c>
      <c r="AH1072" s="35">
        <f t="shared" si="2898"/>
        <v>9.2116417066968079</v>
      </c>
      <c r="AI1072" s="35">
        <f t="shared" si="2898"/>
        <v>0</v>
      </c>
      <c r="AJ1072" s="35">
        <f t="shared" si="2898"/>
        <v>0</v>
      </c>
      <c r="AK1072" s="1"/>
      <c r="AL1072" s="35">
        <f t="shared" ref="AL1072:AR1072" si="2899">AD1072-BE1072</f>
        <v>4.9108191118732023</v>
      </c>
      <c r="AM1072" s="35">
        <f t="shared" si="2899"/>
        <v>11.085615291429907</v>
      </c>
      <c r="AN1072" s="35">
        <f t="shared" si="2899"/>
        <v>7.6575303758123772</v>
      </c>
      <c r="AO1072" s="35">
        <f t="shared" si="2899"/>
        <v>-10.19644527595884</v>
      </c>
      <c r="AP1072" s="35">
        <f t="shared" si="2899"/>
        <v>-4.7578001392651501</v>
      </c>
      <c r="AQ1072" s="35">
        <f t="shared" si="2899"/>
        <v>-8.6997193638914876</v>
      </c>
      <c r="AR1072" s="35">
        <f t="shared" si="2899"/>
        <v>0</v>
      </c>
      <c r="AS1072" s="1"/>
      <c r="AT1072" s="1"/>
      <c r="AU1072" s="1"/>
      <c r="AV1072" s="1"/>
      <c r="AW1072" s="36">
        <v>1364</v>
      </c>
      <c r="AX1072" s="36">
        <v>789</v>
      </c>
      <c r="AY1072" s="36">
        <v>0</v>
      </c>
      <c r="AZ1072" s="36">
        <v>327</v>
      </c>
      <c r="BA1072" s="36">
        <v>448</v>
      </c>
      <c r="BB1072" s="36">
        <v>279</v>
      </c>
      <c r="BC1072" s="1">
        <v>0</v>
      </c>
      <c r="BD1072" s="1"/>
      <c r="BE1072" s="35">
        <f t="shared" ref="BE1072:BK1072" si="2900">(AW1072/SUM($AW1072:$BC1072))*100</f>
        <v>42.5319613345806</v>
      </c>
      <c r="BF1072" s="35">
        <f t="shared" si="2900"/>
        <v>24.60243217960711</v>
      </c>
      <c r="BG1072" s="35">
        <f t="shared" si="2900"/>
        <v>0</v>
      </c>
      <c r="BH1072" s="35">
        <f t="shared" si="2900"/>
        <v>10.19644527595884</v>
      </c>
      <c r="BI1072" s="35">
        <f t="shared" si="2900"/>
        <v>13.969441845961958</v>
      </c>
      <c r="BJ1072" s="35">
        <f t="shared" si="2900"/>
        <v>8.6997193638914876</v>
      </c>
      <c r="BK1072" s="35">
        <f t="shared" si="2900"/>
        <v>0</v>
      </c>
      <c r="BL1072" s="1"/>
    </row>
    <row r="1073" spans="1:64" ht="13">
      <c r="A1073" s="28" t="s">
        <v>463</v>
      </c>
      <c r="B1073" s="62" t="str">
        <f>INDEX([1]Sheet2!$B:$B,MATCH(C1073,[1]Sheet2!$A:$A,0))</f>
        <v>E07000222</v>
      </c>
      <c r="C1073" s="28" t="s">
        <v>1203</v>
      </c>
      <c r="D1073" s="29"/>
      <c r="E1073" s="55">
        <v>3</v>
      </c>
      <c r="F1073" s="31">
        <v>3</v>
      </c>
      <c r="G1073" s="32"/>
      <c r="H1073" s="32"/>
      <c r="I1073" s="32"/>
      <c r="J1073" s="32"/>
      <c r="K1073" s="32"/>
      <c r="L1073" s="32"/>
      <c r="M1073" s="10"/>
      <c r="N1073" s="31">
        <v>3</v>
      </c>
      <c r="O1073" s="32"/>
      <c r="P1073" s="32"/>
      <c r="Q1073" s="32"/>
      <c r="R1073" s="32"/>
      <c r="S1073" s="32"/>
      <c r="T1073" s="32"/>
      <c r="U1073" s="1"/>
      <c r="V1073" s="28">
        <v>1575</v>
      </c>
      <c r="W1073" s="28">
        <v>716</v>
      </c>
      <c r="X1073" s="28">
        <v>282</v>
      </c>
      <c r="Y1073" s="34"/>
      <c r="Z1073" s="34"/>
      <c r="AA1073" s="34"/>
      <c r="AB1073" s="34">
        <v>39</v>
      </c>
      <c r="AC1073" s="1"/>
      <c r="AD1073" s="35">
        <f t="shared" ref="AD1073:AJ1073" si="2901">(V1073/SUM($V1073:$AB1073))*100</f>
        <v>60.298621745788672</v>
      </c>
      <c r="AE1073" s="35">
        <f t="shared" si="2901"/>
        <v>27.411944869831544</v>
      </c>
      <c r="AF1073" s="35">
        <f t="shared" si="2901"/>
        <v>10.796324655436447</v>
      </c>
      <c r="AG1073" s="35">
        <f t="shared" si="2901"/>
        <v>0</v>
      </c>
      <c r="AH1073" s="35">
        <f t="shared" si="2901"/>
        <v>0</v>
      </c>
      <c r="AI1073" s="35">
        <f t="shared" si="2901"/>
        <v>0</v>
      </c>
      <c r="AJ1073" s="35">
        <f t="shared" si="2901"/>
        <v>1.4931087289433385</v>
      </c>
      <c r="AK1073" s="1"/>
      <c r="AL1073" s="35">
        <f t="shared" ref="AL1073:AR1073" si="2902">AD1073-BE1073</f>
        <v>7.3508605517588208</v>
      </c>
      <c r="AM1073" s="35">
        <f t="shared" si="2902"/>
        <v>8.1209000937121409</v>
      </c>
      <c r="AN1073" s="35">
        <f t="shared" si="2902"/>
        <v>3.7440858494662965</v>
      </c>
      <c r="AO1073" s="35">
        <f t="shared" si="2902"/>
        <v>-9.8880597014925371</v>
      </c>
      <c r="AP1073" s="35">
        <f t="shared" si="2902"/>
        <v>-10.820895522388058</v>
      </c>
      <c r="AQ1073" s="35">
        <f t="shared" si="2902"/>
        <v>0</v>
      </c>
      <c r="AR1073" s="35">
        <f t="shared" si="2902"/>
        <v>1.4931087289433385</v>
      </c>
      <c r="AS1073" s="1"/>
      <c r="AT1073" s="1"/>
      <c r="AU1073" s="1"/>
      <c r="AV1073" s="1"/>
      <c r="AW1073" s="36">
        <v>1419</v>
      </c>
      <c r="AX1073" s="36">
        <v>517</v>
      </c>
      <c r="AY1073" s="36">
        <v>189</v>
      </c>
      <c r="AZ1073" s="36">
        <v>265</v>
      </c>
      <c r="BA1073" s="36">
        <v>290</v>
      </c>
      <c r="BB1073" s="36">
        <v>0</v>
      </c>
      <c r="BC1073" s="1">
        <v>0</v>
      </c>
      <c r="BD1073" s="1"/>
      <c r="BE1073" s="35">
        <f t="shared" ref="BE1073:BK1073" si="2903">(AW1073/SUM($AW1073:$BC1073))*100</f>
        <v>52.947761194029852</v>
      </c>
      <c r="BF1073" s="35">
        <f t="shared" si="2903"/>
        <v>19.291044776119403</v>
      </c>
      <c r="BG1073" s="35">
        <f t="shared" si="2903"/>
        <v>7.0522388059701502</v>
      </c>
      <c r="BH1073" s="35">
        <f t="shared" si="2903"/>
        <v>9.8880597014925371</v>
      </c>
      <c r="BI1073" s="35">
        <f t="shared" si="2903"/>
        <v>10.820895522388058</v>
      </c>
      <c r="BJ1073" s="35">
        <f t="shared" si="2903"/>
        <v>0</v>
      </c>
      <c r="BK1073" s="35">
        <f t="shared" si="2903"/>
        <v>0</v>
      </c>
      <c r="BL1073" s="1"/>
    </row>
    <row r="1074" spans="1:64" ht="13">
      <c r="A1074" s="28" t="s">
        <v>463</v>
      </c>
      <c r="B1074" s="62" t="str">
        <f>INDEX([1]Sheet2!$B:$B,MATCH(C1074,[1]Sheet2!$A:$A,0))</f>
        <v>E05000649</v>
      </c>
      <c r="C1074" s="28" t="s">
        <v>1204</v>
      </c>
      <c r="D1074" s="29"/>
      <c r="E1074" s="55">
        <v>3</v>
      </c>
      <c r="F1074" s="31">
        <v>2</v>
      </c>
      <c r="G1074" s="31">
        <v>1</v>
      </c>
      <c r="H1074" s="32"/>
      <c r="I1074" s="32"/>
      <c r="J1074" s="32"/>
      <c r="K1074" s="32"/>
      <c r="L1074" s="32"/>
      <c r="M1074" s="10"/>
      <c r="N1074" s="31">
        <v>3</v>
      </c>
      <c r="O1074" s="32"/>
      <c r="P1074" s="32"/>
      <c r="Q1074" s="32"/>
      <c r="R1074" s="32"/>
      <c r="S1074" s="32"/>
      <c r="T1074" s="32"/>
      <c r="U1074" s="1"/>
      <c r="V1074" s="28">
        <v>990</v>
      </c>
      <c r="W1074" s="28">
        <v>984</v>
      </c>
      <c r="X1074" s="28">
        <v>178</v>
      </c>
      <c r="Y1074" s="34"/>
      <c r="Z1074" s="28">
        <v>188</v>
      </c>
      <c r="AA1074" s="34"/>
      <c r="AB1074" s="34">
        <v>291</v>
      </c>
      <c r="AC1074" s="1"/>
      <c r="AD1074" s="35">
        <f t="shared" ref="AD1074:AJ1074" si="2904">(V1074/SUM($V1074:$AB1074))*100</f>
        <v>37.628278221208667</v>
      </c>
      <c r="AE1074" s="35">
        <f t="shared" si="2904"/>
        <v>37.400228050171037</v>
      </c>
      <c r="AF1074" s="35">
        <f t="shared" si="2904"/>
        <v>6.7654884074496398</v>
      </c>
      <c r="AG1074" s="35">
        <f t="shared" si="2904"/>
        <v>0</v>
      </c>
      <c r="AH1074" s="35">
        <f t="shared" si="2904"/>
        <v>7.145572025845687</v>
      </c>
      <c r="AI1074" s="35">
        <f t="shared" si="2904"/>
        <v>0</v>
      </c>
      <c r="AJ1074" s="35">
        <f t="shared" si="2904"/>
        <v>11.060433295324971</v>
      </c>
      <c r="AK1074" s="1"/>
      <c r="AL1074" s="35">
        <f t="shared" ref="AL1074:AR1074" si="2905">AD1074-BE1074</f>
        <v>-7.2580854151549659</v>
      </c>
      <c r="AM1074" s="35">
        <f t="shared" si="2905"/>
        <v>17.601277001219987</v>
      </c>
      <c r="AN1074" s="35">
        <f t="shared" si="2905"/>
        <v>0.12213176409299642</v>
      </c>
      <c r="AO1074" s="35">
        <f t="shared" si="2905"/>
        <v>0</v>
      </c>
      <c r="AP1074" s="35">
        <f t="shared" si="2905"/>
        <v>-6.359672729399068</v>
      </c>
      <c r="AQ1074" s="35">
        <f t="shared" si="2905"/>
        <v>-15.166083916083917</v>
      </c>
      <c r="AR1074" s="35">
        <f t="shared" si="2905"/>
        <v>11.060433295324971</v>
      </c>
      <c r="AS1074" s="1"/>
      <c r="AT1074" s="1"/>
      <c r="AU1074" s="1"/>
      <c r="AV1074" s="1"/>
      <c r="AW1074" s="36">
        <v>1027</v>
      </c>
      <c r="AX1074" s="36">
        <v>453</v>
      </c>
      <c r="AY1074" s="36">
        <v>152</v>
      </c>
      <c r="AZ1074" s="36">
        <v>0</v>
      </c>
      <c r="BA1074" s="36">
        <v>309</v>
      </c>
      <c r="BB1074" s="36">
        <v>347</v>
      </c>
      <c r="BC1074" s="1">
        <v>0</v>
      </c>
      <c r="BD1074" s="1"/>
      <c r="BE1074" s="35">
        <f t="shared" ref="BE1074:BK1074" si="2906">(AW1074/SUM($AW1074:$BC1074))*100</f>
        <v>44.886363636363633</v>
      </c>
      <c r="BF1074" s="35">
        <f t="shared" si="2906"/>
        <v>19.79895104895105</v>
      </c>
      <c r="BG1074" s="35">
        <f t="shared" si="2906"/>
        <v>6.6433566433566433</v>
      </c>
      <c r="BH1074" s="35">
        <f t="shared" si="2906"/>
        <v>0</v>
      </c>
      <c r="BI1074" s="35">
        <f t="shared" si="2906"/>
        <v>13.505244755244755</v>
      </c>
      <c r="BJ1074" s="35">
        <f t="shared" si="2906"/>
        <v>15.166083916083917</v>
      </c>
      <c r="BK1074" s="35">
        <f t="shared" si="2906"/>
        <v>0</v>
      </c>
      <c r="BL1074" s="1"/>
    </row>
    <row r="1075" spans="1:64" ht="13">
      <c r="A1075" s="28" t="s">
        <v>463</v>
      </c>
      <c r="B1075" s="62" t="str">
        <f>INDEX([1]Sheet2!$B:$B,MATCH(C1075,[1]Sheet2!$A:$A,0))</f>
        <v>E05000648</v>
      </c>
      <c r="C1075" s="28" t="s">
        <v>1205</v>
      </c>
      <c r="D1075" s="29" t="s">
        <v>1188</v>
      </c>
      <c r="E1075" s="55">
        <v>3</v>
      </c>
      <c r="F1075" s="32"/>
      <c r="G1075" s="31">
        <v>3</v>
      </c>
      <c r="H1075" s="32"/>
      <c r="I1075" s="32"/>
      <c r="J1075" s="32"/>
      <c r="K1075" s="32"/>
      <c r="L1075" s="32"/>
      <c r="M1075" s="10"/>
      <c r="N1075" s="32"/>
      <c r="O1075" s="31">
        <v>3</v>
      </c>
      <c r="P1075" s="32"/>
      <c r="Q1075" s="32"/>
      <c r="R1075" s="32"/>
      <c r="S1075" s="32"/>
      <c r="T1075" s="32"/>
      <c r="U1075" s="1"/>
      <c r="V1075" s="28">
        <v>421</v>
      </c>
      <c r="W1075" s="28">
        <v>1740</v>
      </c>
      <c r="X1075" s="28">
        <v>189</v>
      </c>
      <c r="Y1075" s="34"/>
      <c r="Z1075" s="28">
        <v>219</v>
      </c>
      <c r="AA1075" s="34"/>
      <c r="AB1075" s="34">
        <v>0</v>
      </c>
      <c r="AC1075" s="1"/>
      <c r="AD1075" s="35">
        <f t="shared" ref="AD1075:AJ1075" si="2907">(V1075/SUM($V1075:$AB1075))*100</f>
        <v>16.387699493966522</v>
      </c>
      <c r="AE1075" s="35">
        <f t="shared" si="2907"/>
        <v>67.730634488127677</v>
      </c>
      <c r="AF1075" s="35">
        <f t="shared" si="2907"/>
        <v>7.3569482288828345</v>
      </c>
      <c r="AG1075" s="35">
        <f t="shared" si="2907"/>
        <v>0</v>
      </c>
      <c r="AH1075" s="35">
        <f t="shared" si="2907"/>
        <v>8.5247177890229668</v>
      </c>
      <c r="AI1075" s="35">
        <f t="shared" si="2907"/>
        <v>0</v>
      </c>
      <c r="AJ1075" s="35">
        <f t="shared" si="2907"/>
        <v>0</v>
      </c>
      <c r="AK1075" s="1"/>
      <c r="AL1075" s="35">
        <f t="shared" ref="AL1075:AR1075" si="2908">AD1075-BE1075</f>
        <v>-7.5927376900168042E-2</v>
      </c>
      <c r="AM1075" s="35">
        <f t="shared" si="2908"/>
        <v>8.1065481672087785</v>
      </c>
      <c r="AN1075" s="35">
        <f t="shared" si="2908"/>
        <v>7.3569482288828345</v>
      </c>
      <c r="AO1075" s="35">
        <f t="shared" si="2908"/>
        <v>-10.650887573964498</v>
      </c>
      <c r="AP1075" s="35">
        <f t="shared" si="2908"/>
        <v>-4.7366814452269459</v>
      </c>
      <c r="AQ1075" s="35">
        <f t="shared" si="2908"/>
        <v>0</v>
      </c>
      <c r="AR1075" s="35">
        <f t="shared" si="2908"/>
        <v>0</v>
      </c>
      <c r="AS1075" s="1"/>
      <c r="AT1075" s="1"/>
      <c r="AU1075" s="1"/>
      <c r="AV1075" s="1"/>
      <c r="AW1075" s="36">
        <v>473</v>
      </c>
      <c r="AX1075" s="36">
        <v>1713</v>
      </c>
      <c r="AY1075" s="36">
        <v>0</v>
      </c>
      <c r="AZ1075" s="36">
        <v>306</v>
      </c>
      <c r="BA1075" s="36">
        <v>381</v>
      </c>
      <c r="BB1075" s="36">
        <v>0</v>
      </c>
      <c r="BC1075" s="1">
        <v>0</v>
      </c>
      <c r="BD1075" s="1"/>
      <c r="BE1075" s="35">
        <f t="shared" ref="BE1075:BK1075" si="2909">(AW1075/SUM($AW1075:$BC1075))*100</f>
        <v>16.46362687086669</v>
      </c>
      <c r="BF1075" s="35">
        <f t="shared" si="2909"/>
        <v>59.624086320918899</v>
      </c>
      <c r="BG1075" s="35">
        <f t="shared" si="2909"/>
        <v>0</v>
      </c>
      <c r="BH1075" s="35">
        <f t="shared" si="2909"/>
        <v>10.650887573964498</v>
      </c>
      <c r="BI1075" s="35">
        <f t="shared" si="2909"/>
        <v>13.261399234249913</v>
      </c>
      <c r="BJ1075" s="35">
        <f t="shared" si="2909"/>
        <v>0</v>
      </c>
      <c r="BK1075" s="35">
        <f t="shared" si="2909"/>
        <v>0</v>
      </c>
      <c r="BL1075" s="1"/>
    </row>
    <row r="1076" spans="1:64" ht="13">
      <c r="A1076" s="28" t="s">
        <v>464</v>
      </c>
      <c r="B1076" s="62" t="str">
        <f>INDEX([1]Sheet2!$B:$B,MATCH(C1076,[1]Sheet2!$A:$A,0))</f>
        <v>E05003783</v>
      </c>
      <c r="C1076" s="28" t="s">
        <v>1206</v>
      </c>
      <c r="D1076" s="29"/>
      <c r="E1076" s="55">
        <v>1</v>
      </c>
      <c r="F1076" s="31">
        <v>1</v>
      </c>
      <c r="G1076" s="32"/>
      <c r="H1076" s="32"/>
      <c r="I1076" s="32"/>
      <c r="J1076" s="32"/>
      <c r="K1076" s="32"/>
      <c r="L1076" s="32"/>
      <c r="M1076" s="10"/>
      <c r="N1076" s="31">
        <v>1</v>
      </c>
      <c r="O1076" s="32"/>
      <c r="P1076" s="32"/>
      <c r="Q1076" s="32"/>
      <c r="R1076" s="32"/>
      <c r="S1076" s="32"/>
      <c r="T1076" s="32"/>
      <c r="U1076" s="1"/>
      <c r="V1076" s="28">
        <v>558</v>
      </c>
      <c r="W1076" s="28">
        <v>356</v>
      </c>
      <c r="X1076" s="34"/>
      <c r="Y1076" s="34"/>
      <c r="Z1076" s="28">
        <v>508</v>
      </c>
      <c r="AA1076" s="34"/>
      <c r="AB1076" s="34">
        <v>0</v>
      </c>
      <c r="AC1076" s="1"/>
      <c r="AD1076" s="35">
        <f t="shared" ref="AD1076:AJ1076" si="2910">(V1076/SUM($V1076:$AB1076))*100</f>
        <v>39.24050632911392</v>
      </c>
      <c r="AE1076" s="35">
        <f t="shared" si="2910"/>
        <v>25.035161744022506</v>
      </c>
      <c r="AF1076" s="35">
        <f t="shared" si="2910"/>
        <v>0</v>
      </c>
      <c r="AG1076" s="35">
        <f t="shared" si="2910"/>
        <v>0</v>
      </c>
      <c r="AH1076" s="35">
        <f t="shared" si="2910"/>
        <v>35.72433192686357</v>
      </c>
      <c r="AI1076" s="35">
        <f t="shared" si="2910"/>
        <v>0</v>
      </c>
      <c r="AJ1076" s="35">
        <f t="shared" si="2910"/>
        <v>0</v>
      </c>
      <c r="AK1076" s="1"/>
      <c r="AL1076" s="35"/>
      <c r="AM1076" s="35"/>
      <c r="AN1076" s="35"/>
      <c r="AO1076" s="35"/>
      <c r="AP1076" s="35"/>
      <c r="AQ1076" s="35"/>
      <c r="AR1076" s="35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35"/>
      <c r="BF1076" s="35"/>
      <c r="BG1076" s="35"/>
      <c r="BH1076" s="35"/>
      <c r="BI1076" s="35"/>
      <c r="BJ1076" s="35"/>
      <c r="BK1076" s="35"/>
      <c r="BL1076" s="1"/>
    </row>
    <row r="1077" spans="1:64" ht="13">
      <c r="A1077" s="28" t="s">
        <v>465</v>
      </c>
      <c r="B1077" s="62" t="str">
        <f>INDEX([1]Sheet2!$B:$B,MATCH(C1077,[1]Sheet2!$A:$A,0))</f>
        <v>E05000840</v>
      </c>
      <c r="C1077" s="28" t="s">
        <v>1207</v>
      </c>
      <c r="D1077" s="29"/>
      <c r="E1077" s="55">
        <v>1</v>
      </c>
      <c r="F1077" s="32"/>
      <c r="G1077" s="31">
        <v>1</v>
      </c>
      <c r="H1077" s="32"/>
      <c r="I1077" s="32"/>
      <c r="J1077" s="32"/>
      <c r="K1077" s="32"/>
      <c r="L1077" s="32"/>
      <c r="M1077" s="10"/>
      <c r="N1077" s="32"/>
      <c r="O1077" s="31">
        <v>1</v>
      </c>
      <c r="P1077" s="32"/>
      <c r="Q1077" s="32"/>
      <c r="R1077" s="32"/>
      <c r="S1077" s="32"/>
      <c r="T1077" s="32"/>
      <c r="U1077" s="1"/>
      <c r="V1077" s="28">
        <v>404</v>
      </c>
      <c r="W1077" s="28">
        <v>1479</v>
      </c>
      <c r="X1077" s="34"/>
      <c r="Y1077" s="28">
        <v>274</v>
      </c>
      <c r="Z1077" s="34"/>
      <c r="AA1077" s="34"/>
      <c r="AB1077" s="34">
        <v>0</v>
      </c>
      <c r="AC1077" s="1"/>
      <c r="AD1077" s="35">
        <f t="shared" ref="AD1077:AJ1077" si="2911">(V1077/SUM($V1077:$AB1077))*100</f>
        <v>18.729717199814559</v>
      </c>
      <c r="AE1077" s="35">
        <f t="shared" si="2911"/>
        <v>68.567454798331013</v>
      </c>
      <c r="AF1077" s="35">
        <f t="shared" si="2911"/>
        <v>0</v>
      </c>
      <c r="AG1077" s="35">
        <f t="shared" si="2911"/>
        <v>12.702828001854428</v>
      </c>
      <c r="AH1077" s="35">
        <f t="shared" si="2911"/>
        <v>0</v>
      </c>
      <c r="AI1077" s="35">
        <f t="shared" si="2911"/>
        <v>0</v>
      </c>
      <c r="AJ1077" s="35">
        <f t="shared" si="2911"/>
        <v>0</v>
      </c>
      <c r="AK1077" s="1"/>
      <c r="AL1077" s="35">
        <f t="shared" ref="AL1077:AR1077" si="2912">AD1077-BE1077</f>
        <v>12.196141882210203</v>
      </c>
      <c r="AM1077" s="35">
        <f t="shared" si="2912"/>
        <v>11.217182566026111</v>
      </c>
      <c r="AN1077" s="35">
        <f t="shared" si="2912"/>
        <v>0</v>
      </c>
      <c r="AO1077" s="35">
        <f t="shared" si="2912"/>
        <v>-14.883378894697294</v>
      </c>
      <c r="AP1077" s="35">
        <f t="shared" si="2912"/>
        <v>0</v>
      </c>
      <c r="AQ1077" s="35">
        <f t="shared" si="2912"/>
        <v>0</v>
      </c>
      <c r="AR1077" s="35">
        <f t="shared" si="2912"/>
        <v>-8.5299455535390205</v>
      </c>
      <c r="AS1077" s="1"/>
      <c r="AT1077" s="1"/>
      <c r="AU1077" s="1"/>
      <c r="AV1077" s="1"/>
      <c r="AW1077" s="36">
        <v>180</v>
      </c>
      <c r="AX1077" s="36">
        <v>1580</v>
      </c>
      <c r="AY1077" s="36">
        <v>0</v>
      </c>
      <c r="AZ1077" s="36">
        <v>760</v>
      </c>
      <c r="BA1077" s="36">
        <v>0</v>
      </c>
      <c r="BB1077" s="36">
        <v>0</v>
      </c>
      <c r="BC1077" s="1">
        <v>235</v>
      </c>
      <c r="BD1077" s="1"/>
      <c r="BE1077" s="35">
        <f t="shared" ref="BE1077:BK1077" si="2913">(AW1077/SUM($AW1077:$BC1077))*100</f>
        <v>6.5335753176043552</v>
      </c>
      <c r="BF1077" s="35">
        <f t="shared" si="2913"/>
        <v>57.350272232304903</v>
      </c>
      <c r="BG1077" s="35">
        <f t="shared" si="2913"/>
        <v>0</v>
      </c>
      <c r="BH1077" s="35">
        <f t="shared" si="2913"/>
        <v>27.586206896551722</v>
      </c>
      <c r="BI1077" s="35">
        <f t="shared" si="2913"/>
        <v>0</v>
      </c>
      <c r="BJ1077" s="35">
        <f t="shared" si="2913"/>
        <v>0</v>
      </c>
      <c r="BK1077" s="35">
        <f t="shared" si="2913"/>
        <v>8.5299455535390205</v>
      </c>
      <c r="BL1077" s="1"/>
    </row>
    <row r="1078" spans="1:64" ht="13">
      <c r="A1078" s="28" t="s">
        <v>465</v>
      </c>
      <c r="B1078" s="62" t="str">
        <f>INDEX([1]Sheet2!$B:$B,MATCH(C1078,[1]Sheet2!$A:$A,0))</f>
        <v>E05000841</v>
      </c>
      <c r="C1078" s="28" t="s">
        <v>1208</v>
      </c>
      <c r="D1078" s="29"/>
      <c r="E1078" s="55">
        <v>1</v>
      </c>
      <c r="F1078" s="32"/>
      <c r="G1078" s="31">
        <v>1</v>
      </c>
      <c r="H1078" s="32"/>
      <c r="I1078" s="32"/>
      <c r="J1078" s="32"/>
      <c r="K1078" s="32"/>
      <c r="L1078" s="32"/>
      <c r="M1078" s="10"/>
      <c r="N1078" s="32"/>
      <c r="O1078" s="31">
        <v>1</v>
      </c>
      <c r="P1078" s="32"/>
      <c r="Q1078" s="32"/>
      <c r="R1078" s="32"/>
      <c r="S1078" s="32"/>
      <c r="T1078" s="32"/>
      <c r="U1078" s="1"/>
      <c r="V1078" s="28">
        <v>36</v>
      </c>
      <c r="W1078" s="28">
        <v>1112</v>
      </c>
      <c r="X1078" s="28">
        <v>41</v>
      </c>
      <c r="Y1078" s="28">
        <v>109</v>
      </c>
      <c r="Z1078" s="34"/>
      <c r="AA1078" s="28">
        <v>793</v>
      </c>
      <c r="AB1078" s="34">
        <v>0</v>
      </c>
      <c r="AC1078" s="1"/>
      <c r="AD1078" s="35">
        <f t="shared" ref="AD1078:AJ1078" si="2914">(V1078/SUM($V1078:$AB1078))*100</f>
        <v>1.7216642754662841</v>
      </c>
      <c r="AE1078" s="35">
        <f t="shared" si="2914"/>
        <v>53.180296508847448</v>
      </c>
      <c r="AF1078" s="35">
        <f t="shared" si="2914"/>
        <v>1.9607843137254901</v>
      </c>
      <c r="AG1078" s="35">
        <f t="shared" si="2914"/>
        <v>5.2128168340506935</v>
      </c>
      <c r="AH1078" s="35">
        <f t="shared" si="2914"/>
        <v>0</v>
      </c>
      <c r="AI1078" s="35">
        <f t="shared" si="2914"/>
        <v>37.924438067910096</v>
      </c>
      <c r="AJ1078" s="35">
        <f t="shared" si="2914"/>
        <v>0</v>
      </c>
      <c r="AK1078" s="1"/>
      <c r="AL1078" s="35">
        <f t="shared" ref="AL1078:AR1078" si="2915">AD1078-BE1078</f>
        <v>-4.5676439006343452</v>
      </c>
      <c r="AM1078" s="35">
        <f t="shared" si="2915"/>
        <v>10.856952076734977</v>
      </c>
      <c r="AN1078" s="35">
        <f t="shared" si="2915"/>
        <v>1.9607843137254901</v>
      </c>
      <c r="AO1078" s="35">
        <f t="shared" si="2915"/>
        <v>-16.651778060510907</v>
      </c>
      <c r="AP1078" s="35">
        <f t="shared" si="2915"/>
        <v>0</v>
      </c>
      <c r="AQ1078" s="35">
        <f t="shared" si="2915"/>
        <v>23.015078097506841</v>
      </c>
      <c r="AR1078" s="35">
        <f t="shared" si="2915"/>
        <v>-14.61339252682205</v>
      </c>
      <c r="AS1078" s="1"/>
      <c r="AT1078" s="1"/>
      <c r="AU1078" s="1"/>
      <c r="AV1078" s="1"/>
      <c r="AW1078" s="36">
        <v>170</v>
      </c>
      <c r="AX1078" s="36">
        <v>1144</v>
      </c>
      <c r="AY1078" s="36">
        <v>0</v>
      </c>
      <c r="AZ1078" s="36">
        <v>591</v>
      </c>
      <c r="BA1078" s="36">
        <v>0</v>
      </c>
      <c r="BB1078" s="36">
        <v>403</v>
      </c>
      <c r="BC1078" s="1">
        <v>395</v>
      </c>
      <c r="BD1078" s="1"/>
      <c r="BE1078" s="35">
        <f t="shared" ref="BE1078:BK1078" si="2916">(AW1078/SUM($AW1078:$BC1078))*100</f>
        <v>6.2893081761006293</v>
      </c>
      <c r="BF1078" s="35">
        <f t="shared" si="2916"/>
        <v>42.323344432112471</v>
      </c>
      <c r="BG1078" s="35">
        <f t="shared" si="2916"/>
        <v>0</v>
      </c>
      <c r="BH1078" s="35">
        <f t="shared" si="2916"/>
        <v>21.864594894561598</v>
      </c>
      <c r="BI1078" s="35">
        <f t="shared" si="2916"/>
        <v>0</v>
      </c>
      <c r="BJ1078" s="35">
        <f t="shared" si="2916"/>
        <v>14.909359970403255</v>
      </c>
      <c r="BK1078" s="35">
        <f t="shared" si="2916"/>
        <v>14.61339252682205</v>
      </c>
      <c r="BL1078" s="1"/>
    </row>
    <row r="1079" spans="1:64" ht="13">
      <c r="A1079" s="28" t="s">
        <v>465</v>
      </c>
      <c r="B1079" s="62" t="str">
        <f>INDEX([1]Sheet2!$B:$B,MATCH(C1079,[1]Sheet2!$A:$A,0))</f>
        <v>E05000842</v>
      </c>
      <c r="C1079" s="28" t="s">
        <v>1209</v>
      </c>
      <c r="D1079" s="29"/>
      <c r="E1079" s="55">
        <v>1</v>
      </c>
      <c r="F1079" s="32"/>
      <c r="G1079" s="31">
        <v>1</v>
      </c>
      <c r="H1079" s="32"/>
      <c r="I1079" s="32"/>
      <c r="J1079" s="32"/>
      <c r="K1079" s="32"/>
      <c r="L1079" s="32"/>
      <c r="M1079" s="10"/>
      <c r="N1079" s="32"/>
      <c r="O1079" s="31">
        <v>1</v>
      </c>
      <c r="P1079" s="32"/>
      <c r="Q1079" s="32"/>
      <c r="R1079" s="32"/>
      <c r="S1079" s="32"/>
      <c r="T1079" s="32"/>
      <c r="U1079" s="1"/>
      <c r="V1079" s="28">
        <v>764</v>
      </c>
      <c r="W1079" s="28">
        <v>1708</v>
      </c>
      <c r="X1079" s="28">
        <v>308</v>
      </c>
      <c r="Y1079" s="34"/>
      <c r="Z1079" s="34"/>
      <c r="AA1079" s="34"/>
      <c r="AB1079" s="34">
        <v>0</v>
      </c>
      <c r="AC1079" s="1"/>
      <c r="AD1079" s="35">
        <f t="shared" ref="AD1079:AJ1079" si="2917">(V1079/SUM($V1079:$AB1079))*100</f>
        <v>27.482014388489205</v>
      </c>
      <c r="AE1079" s="35">
        <f t="shared" si="2917"/>
        <v>61.438848920863308</v>
      </c>
      <c r="AF1079" s="35">
        <f t="shared" si="2917"/>
        <v>11.079136690647481</v>
      </c>
      <c r="AG1079" s="35">
        <f t="shared" si="2917"/>
        <v>0</v>
      </c>
      <c r="AH1079" s="35">
        <f t="shared" si="2917"/>
        <v>0</v>
      </c>
      <c r="AI1079" s="35">
        <f t="shared" si="2917"/>
        <v>0</v>
      </c>
      <c r="AJ1079" s="35">
        <f t="shared" si="2917"/>
        <v>0</v>
      </c>
      <c r="AK1079" s="1"/>
      <c r="AL1079" s="35">
        <f t="shared" ref="AL1079:AR1079" si="2918">AD1079-BE1079</f>
        <v>16.044296111422845</v>
      </c>
      <c r="AM1079" s="35">
        <f t="shared" si="2918"/>
        <v>15.426043332970409</v>
      </c>
      <c r="AN1079" s="35">
        <f t="shared" si="2918"/>
        <v>11.079136690647481</v>
      </c>
      <c r="AO1079" s="35">
        <f t="shared" si="2918"/>
        <v>-24.068684516880094</v>
      </c>
      <c r="AP1079" s="35">
        <f t="shared" si="2918"/>
        <v>0</v>
      </c>
      <c r="AQ1079" s="35">
        <f t="shared" si="2918"/>
        <v>0</v>
      </c>
      <c r="AR1079" s="35">
        <f t="shared" si="2918"/>
        <v>-18.480791618160652</v>
      </c>
      <c r="AS1079" s="1"/>
      <c r="AT1079" s="1"/>
      <c r="AU1079" s="1"/>
      <c r="AV1079" s="1"/>
      <c r="AW1079" s="36">
        <v>393</v>
      </c>
      <c r="AX1079" s="36">
        <v>1581</v>
      </c>
      <c r="AY1079" s="36">
        <v>0</v>
      </c>
      <c r="AZ1079" s="36">
        <v>827</v>
      </c>
      <c r="BA1079" s="36">
        <v>0</v>
      </c>
      <c r="BB1079" s="36">
        <v>0</v>
      </c>
      <c r="BC1079" s="1">
        <v>635</v>
      </c>
      <c r="BD1079" s="1"/>
      <c r="BE1079" s="35">
        <f t="shared" ref="BE1079:BK1079" si="2919">(AW1079/SUM($AW1079:$BC1079))*100</f>
        <v>11.437718277066358</v>
      </c>
      <c r="BF1079" s="35">
        <f t="shared" si="2919"/>
        <v>46.012805587892899</v>
      </c>
      <c r="BG1079" s="35">
        <f t="shared" si="2919"/>
        <v>0</v>
      </c>
      <c r="BH1079" s="35">
        <f t="shared" si="2919"/>
        <v>24.068684516880094</v>
      </c>
      <c r="BI1079" s="35">
        <f t="shared" si="2919"/>
        <v>0</v>
      </c>
      <c r="BJ1079" s="35">
        <f t="shared" si="2919"/>
        <v>0</v>
      </c>
      <c r="BK1079" s="35">
        <f t="shared" si="2919"/>
        <v>18.480791618160652</v>
      </c>
      <c r="BL1079" s="1"/>
    </row>
    <row r="1080" spans="1:64" ht="13">
      <c r="A1080" s="28" t="s">
        <v>465</v>
      </c>
      <c r="B1080" s="62" t="str">
        <f>INDEX([1]Sheet2!$B:$B,MATCH(C1080,[1]Sheet2!$A:$A,0))</f>
        <v>E05000843</v>
      </c>
      <c r="C1080" s="28" t="s">
        <v>1210</v>
      </c>
      <c r="D1080" s="29"/>
      <c r="E1080" s="55">
        <v>1</v>
      </c>
      <c r="F1080" s="32"/>
      <c r="G1080" s="31">
        <v>1</v>
      </c>
      <c r="H1080" s="32"/>
      <c r="I1080" s="32"/>
      <c r="J1080" s="32"/>
      <c r="K1080" s="32"/>
      <c r="L1080" s="32"/>
      <c r="M1080" s="10"/>
      <c r="N1080" s="32"/>
      <c r="O1080" s="31">
        <v>1</v>
      </c>
      <c r="P1080" s="32"/>
      <c r="Q1080" s="32"/>
      <c r="R1080" s="32"/>
      <c r="S1080" s="32"/>
      <c r="T1080" s="32"/>
      <c r="U1080" s="1"/>
      <c r="V1080" s="28">
        <v>1082</v>
      </c>
      <c r="W1080" s="28">
        <v>1349</v>
      </c>
      <c r="X1080" s="28">
        <v>131</v>
      </c>
      <c r="Y1080" s="34"/>
      <c r="Z1080" s="34"/>
      <c r="AA1080" s="34"/>
      <c r="AB1080" s="34">
        <v>0</v>
      </c>
      <c r="AC1080" s="1"/>
      <c r="AD1080" s="35">
        <f t="shared" ref="AD1080:AJ1080" si="2920">(V1080/SUM($V1080:$AB1080))*100</f>
        <v>42.232630757220925</v>
      </c>
      <c r="AE1080" s="35">
        <f t="shared" si="2920"/>
        <v>52.654176424668229</v>
      </c>
      <c r="AF1080" s="35">
        <f t="shared" si="2920"/>
        <v>5.1131928181108508</v>
      </c>
      <c r="AG1080" s="35">
        <f t="shared" si="2920"/>
        <v>0</v>
      </c>
      <c r="AH1080" s="35">
        <f t="shared" si="2920"/>
        <v>0</v>
      </c>
      <c r="AI1080" s="35">
        <f t="shared" si="2920"/>
        <v>0</v>
      </c>
      <c r="AJ1080" s="35">
        <f t="shared" si="2920"/>
        <v>0</v>
      </c>
      <c r="AK1080" s="1"/>
      <c r="AL1080" s="35">
        <f t="shared" ref="AL1080:AR1080" si="2921">AD1080-BE1080</f>
        <v>9.8698088087326852</v>
      </c>
      <c r="AM1080" s="35">
        <f t="shared" si="2921"/>
        <v>-14.983001626843524</v>
      </c>
      <c r="AN1080" s="35">
        <f t="shared" si="2921"/>
        <v>5.1131928181108508</v>
      </c>
      <c r="AO1080" s="35">
        <f t="shared" si="2921"/>
        <v>0</v>
      </c>
      <c r="AP1080" s="35">
        <f t="shared" si="2921"/>
        <v>0</v>
      </c>
      <c r="AQ1080" s="35">
        <f t="shared" si="2921"/>
        <v>0</v>
      </c>
      <c r="AR1080" s="35">
        <f t="shared" si="2921"/>
        <v>0</v>
      </c>
      <c r="AS1080" s="1"/>
      <c r="AT1080" s="1"/>
      <c r="AU1080" s="1"/>
      <c r="AV1080" s="1"/>
      <c r="AW1080" s="36">
        <v>867</v>
      </c>
      <c r="AX1080" s="36">
        <v>1812</v>
      </c>
      <c r="AY1080" s="36">
        <v>0</v>
      </c>
      <c r="AZ1080" s="36">
        <v>0</v>
      </c>
      <c r="BA1080" s="36">
        <v>0</v>
      </c>
      <c r="BB1080" s="36">
        <v>0</v>
      </c>
      <c r="BC1080" s="1">
        <v>0</v>
      </c>
      <c r="BD1080" s="1"/>
      <c r="BE1080" s="35">
        <f t="shared" ref="BE1080:BK1080" si="2922">(AW1080/SUM($AW1080:$BC1080))*100</f>
        <v>32.362821948488239</v>
      </c>
      <c r="BF1080" s="35">
        <f t="shared" si="2922"/>
        <v>67.637178051511754</v>
      </c>
      <c r="BG1080" s="35">
        <f t="shared" si="2922"/>
        <v>0</v>
      </c>
      <c r="BH1080" s="35">
        <f t="shared" si="2922"/>
        <v>0</v>
      </c>
      <c r="BI1080" s="35">
        <f t="shared" si="2922"/>
        <v>0</v>
      </c>
      <c r="BJ1080" s="35">
        <f t="shared" si="2922"/>
        <v>0</v>
      </c>
      <c r="BK1080" s="35">
        <f t="shared" si="2922"/>
        <v>0</v>
      </c>
      <c r="BL1080" s="1"/>
    </row>
    <row r="1081" spans="1:64" ht="13">
      <c r="A1081" s="28" t="s">
        <v>465</v>
      </c>
      <c r="B1081" s="62" t="str">
        <f>INDEX([1]Sheet2!$B:$B,MATCH(C1081,[1]Sheet2!$A:$A,0))</f>
        <v>E05000844</v>
      </c>
      <c r="C1081" s="28" t="s">
        <v>1211</v>
      </c>
      <c r="D1081" s="29"/>
      <c r="E1081" s="55">
        <v>1</v>
      </c>
      <c r="F1081" s="32"/>
      <c r="G1081" s="31">
        <v>1</v>
      </c>
      <c r="H1081" s="32"/>
      <c r="I1081" s="32"/>
      <c r="J1081" s="32"/>
      <c r="K1081" s="32"/>
      <c r="L1081" s="32"/>
      <c r="M1081" s="10"/>
      <c r="N1081" s="32"/>
      <c r="O1081" s="31">
        <v>1</v>
      </c>
      <c r="P1081" s="32"/>
      <c r="Q1081" s="32"/>
      <c r="R1081" s="32"/>
      <c r="S1081" s="32"/>
      <c r="T1081" s="32"/>
      <c r="U1081" s="1"/>
      <c r="V1081" s="28">
        <v>394</v>
      </c>
      <c r="W1081" s="28">
        <v>938</v>
      </c>
      <c r="X1081" s="28">
        <v>68</v>
      </c>
      <c r="Y1081" s="34"/>
      <c r="Z1081" s="34"/>
      <c r="AA1081" s="28">
        <v>550</v>
      </c>
      <c r="AB1081" s="34">
        <v>0</v>
      </c>
      <c r="AC1081" s="1"/>
      <c r="AD1081" s="35">
        <f t="shared" ref="AD1081:AJ1081" si="2923">(V1081/SUM($V1081:$AB1081))*100</f>
        <v>20.205128205128204</v>
      </c>
      <c r="AE1081" s="35">
        <f t="shared" si="2923"/>
        <v>48.102564102564102</v>
      </c>
      <c r="AF1081" s="35">
        <f t="shared" si="2923"/>
        <v>3.4871794871794872</v>
      </c>
      <c r="AG1081" s="35">
        <f t="shared" si="2923"/>
        <v>0</v>
      </c>
      <c r="AH1081" s="35">
        <f t="shared" si="2923"/>
        <v>0</v>
      </c>
      <c r="AI1081" s="35">
        <f t="shared" si="2923"/>
        <v>28.205128205128204</v>
      </c>
      <c r="AJ1081" s="35">
        <f t="shared" si="2923"/>
        <v>0</v>
      </c>
      <c r="AK1081" s="1"/>
      <c r="AL1081" s="35">
        <f t="shared" ref="AL1081:AR1081" si="2924">AD1081-BE1081</f>
        <v>5.6307515929184024</v>
      </c>
      <c r="AM1081" s="35">
        <f t="shared" si="2924"/>
        <v>-1.4245210221134528</v>
      </c>
      <c r="AN1081" s="35">
        <f t="shared" si="2924"/>
        <v>3.4871794871794872</v>
      </c>
      <c r="AO1081" s="35">
        <f t="shared" si="2924"/>
        <v>0</v>
      </c>
      <c r="AP1081" s="35">
        <f t="shared" si="2924"/>
        <v>0</v>
      </c>
      <c r="AQ1081" s="35">
        <f t="shared" si="2924"/>
        <v>28.205128205128204</v>
      </c>
      <c r="AR1081" s="35">
        <f t="shared" si="2924"/>
        <v>-35.898538263112641</v>
      </c>
      <c r="AS1081" s="1"/>
      <c r="AT1081" s="1"/>
      <c r="AU1081" s="1"/>
      <c r="AV1081" s="1"/>
      <c r="AW1081" s="36">
        <v>339</v>
      </c>
      <c r="AX1081" s="36">
        <v>1152</v>
      </c>
      <c r="AY1081" s="36">
        <v>0</v>
      </c>
      <c r="AZ1081" s="36">
        <v>0</v>
      </c>
      <c r="BA1081" s="36">
        <v>0</v>
      </c>
      <c r="BB1081" s="36">
        <v>0</v>
      </c>
      <c r="BC1081" s="1">
        <v>835</v>
      </c>
      <c r="BD1081" s="1"/>
      <c r="BE1081" s="35">
        <f t="shared" ref="BE1081:BK1081" si="2925">(AW1081/SUM($AW1081:$BC1081))*100</f>
        <v>14.574376612209802</v>
      </c>
      <c r="BF1081" s="35">
        <f t="shared" si="2925"/>
        <v>49.527085124677555</v>
      </c>
      <c r="BG1081" s="35">
        <f t="shared" si="2925"/>
        <v>0</v>
      </c>
      <c r="BH1081" s="35">
        <f t="shared" si="2925"/>
        <v>0</v>
      </c>
      <c r="BI1081" s="35">
        <f t="shared" si="2925"/>
        <v>0</v>
      </c>
      <c r="BJ1081" s="35">
        <f t="shared" si="2925"/>
        <v>0</v>
      </c>
      <c r="BK1081" s="35">
        <f t="shared" si="2925"/>
        <v>35.898538263112641</v>
      </c>
      <c r="BL1081" s="1"/>
    </row>
    <row r="1082" spans="1:64" ht="13">
      <c r="A1082" s="28" t="s">
        <v>465</v>
      </c>
      <c r="B1082" s="62" t="str">
        <f>INDEX([1]Sheet2!$B:$B,MATCH(C1082,[1]Sheet2!$A:$A,0))</f>
        <v>E05000845</v>
      </c>
      <c r="C1082" s="28" t="s">
        <v>1212</v>
      </c>
      <c r="D1082" s="29"/>
      <c r="E1082" s="55">
        <v>1</v>
      </c>
      <c r="F1082" s="32"/>
      <c r="G1082" s="31">
        <v>1</v>
      </c>
      <c r="H1082" s="32"/>
      <c r="I1082" s="32"/>
      <c r="J1082" s="32"/>
      <c r="K1082" s="32"/>
      <c r="L1082" s="32"/>
      <c r="M1082" s="10"/>
      <c r="N1082" s="32"/>
      <c r="O1082" s="31">
        <v>1</v>
      </c>
      <c r="P1082" s="32"/>
      <c r="Q1082" s="32"/>
      <c r="R1082" s="32"/>
      <c r="S1082" s="32"/>
      <c r="T1082" s="32"/>
      <c r="U1082" s="1"/>
      <c r="V1082" s="28">
        <v>334</v>
      </c>
      <c r="W1082" s="28">
        <v>1197</v>
      </c>
      <c r="X1082" s="34"/>
      <c r="Y1082" s="34"/>
      <c r="Z1082" s="34"/>
      <c r="AA1082" s="28">
        <v>1779</v>
      </c>
      <c r="AB1082" s="34">
        <v>0</v>
      </c>
      <c r="AC1082" s="1"/>
      <c r="AD1082" s="35">
        <f t="shared" ref="AD1082:AJ1082" si="2926">(V1082/SUM($V1082:$AB1082))*100</f>
        <v>10.090634441087614</v>
      </c>
      <c r="AE1082" s="35">
        <f t="shared" si="2926"/>
        <v>36.163141993957701</v>
      </c>
      <c r="AF1082" s="35">
        <f t="shared" si="2926"/>
        <v>0</v>
      </c>
      <c r="AG1082" s="35">
        <f t="shared" si="2926"/>
        <v>0</v>
      </c>
      <c r="AH1082" s="35">
        <f t="shared" si="2926"/>
        <v>0</v>
      </c>
      <c r="AI1082" s="35">
        <f t="shared" si="2926"/>
        <v>53.74622356495469</v>
      </c>
      <c r="AJ1082" s="35">
        <f t="shared" si="2926"/>
        <v>0</v>
      </c>
      <c r="AK1082" s="1"/>
      <c r="AL1082" s="35">
        <f t="shared" ref="AL1082:AR1082" si="2927">AD1082-BE1082</f>
        <v>-1.962217637545967</v>
      </c>
      <c r="AM1082" s="35">
        <f t="shared" si="2927"/>
        <v>-11.983812566145424</v>
      </c>
      <c r="AN1082" s="35">
        <f t="shared" si="2927"/>
        <v>0</v>
      </c>
      <c r="AO1082" s="35">
        <f t="shared" si="2927"/>
        <v>0</v>
      </c>
      <c r="AP1082" s="35">
        <f t="shared" si="2927"/>
        <v>0</v>
      </c>
      <c r="AQ1082" s="35">
        <f t="shared" si="2927"/>
        <v>53.74622356495469</v>
      </c>
      <c r="AR1082" s="35">
        <f t="shared" si="2927"/>
        <v>-39.80019336126329</v>
      </c>
      <c r="AS1082" s="1"/>
      <c r="AT1082" s="1"/>
      <c r="AU1082" s="1"/>
      <c r="AV1082" s="1"/>
      <c r="AW1082" s="36">
        <v>374</v>
      </c>
      <c r="AX1082" s="36">
        <v>1494</v>
      </c>
      <c r="AY1082" s="36">
        <v>0</v>
      </c>
      <c r="AZ1082" s="36">
        <v>0</v>
      </c>
      <c r="BA1082" s="36">
        <v>0</v>
      </c>
      <c r="BB1082" s="36">
        <v>0</v>
      </c>
      <c r="BC1082" s="1">
        <v>1235</v>
      </c>
      <c r="BD1082" s="1"/>
      <c r="BE1082" s="35">
        <f t="shared" ref="BE1082:BK1082" si="2928">(AW1082/SUM($AW1082:$BC1082))*100</f>
        <v>12.052852078633581</v>
      </c>
      <c r="BF1082" s="35">
        <f t="shared" si="2928"/>
        <v>48.146954560103126</v>
      </c>
      <c r="BG1082" s="35">
        <f t="shared" si="2928"/>
        <v>0</v>
      </c>
      <c r="BH1082" s="35">
        <f t="shared" si="2928"/>
        <v>0</v>
      </c>
      <c r="BI1082" s="35">
        <f t="shared" si="2928"/>
        <v>0</v>
      </c>
      <c r="BJ1082" s="35">
        <f t="shared" si="2928"/>
        <v>0</v>
      </c>
      <c r="BK1082" s="35">
        <f t="shared" si="2928"/>
        <v>39.80019336126329</v>
      </c>
      <c r="BL1082" s="1"/>
    </row>
    <row r="1083" spans="1:64" ht="13">
      <c r="A1083" s="28" t="s">
        <v>465</v>
      </c>
      <c r="B1083" s="62" t="str">
        <f>INDEX([1]Sheet2!$B:$B,MATCH(C1083,[1]Sheet2!$A:$A,0))</f>
        <v>E05000846</v>
      </c>
      <c r="C1083" s="28" t="s">
        <v>1213</v>
      </c>
      <c r="D1083" s="29"/>
      <c r="E1083" s="55">
        <v>1</v>
      </c>
      <c r="F1083" s="32"/>
      <c r="G1083" s="32"/>
      <c r="H1083" s="32"/>
      <c r="I1083" s="32"/>
      <c r="J1083" s="32"/>
      <c r="K1083" s="31">
        <v>1</v>
      </c>
      <c r="L1083" s="32"/>
      <c r="M1083" s="10"/>
      <c r="N1083" s="32"/>
      <c r="O1083" s="31">
        <v>1</v>
      </c>
      <c r="P1083" s="32"/>
      <c r="Q1083" s="32"/>
      <c r="R1083" s="32"/>
      <c r="S1083" s="32"/>
      <c r="T1083" s="32"/>
      <c r="U1083" s="1"/>
      <c r="V1083" s="28">
        <v>198</v>
      </c>
      <c r="W1083" s="28">
        <v>973</v>
      </c>
      <c r="X1083" s="28">
        <v>67</v>
      </c>
      <c r="Y1083" s="28">
        <v>133</v>
      </c>
      <c r="Z1083" s="34"/>
      <c r="AA1083" s="28">
        <v>1065</v>
      </c>
      <c r="AB1083" s="34">
        <v>0</v>
      </c>
      <c r="AC1083" s="1"/>
      <c r="AD1083" s="35">
        <f t="shared" ref="AD1083:AJ1083" si="2929">(V1083/SUM($V1083:$AB1083))*100</f>
        <v>8.1280788177339893</v>
      </c>
      <c r="AE1083" s="35">
        <f t="shared" si="2929"/>
        <v>39.94252873563218</v>
      </c>
      <c r="AF1083" s="35">
        <f t="shared" si="2929"/>
        <v>2.750410509031199</v>
      </c>
      <c r="AG1083" s="35">
        <f t="shared" si="2929"/>
        <v>5.4597701149425291</v>
      </c>
      <c r="AH1083" s="35">
        <f t="shared" si="2929"/>
        <v>0</v>
      </c>
      <c r="AI1083" s="35">
        <f t="shared" si="2929"/>
        <v>43.7192118226601</v>
      </c>
      <c r="AJ1083" s="35">
        <f t="shared" si="2929"/>
        <v>0</v>
      </c>
      <c r="AK1083" s="1"/>
      <c r="AL1083" s="35">
        <f t="shared" ref="AL1083:AR1083" si="2930">AD1083-BE1083</f>
        <v>3.7009074760645069</v>
      </c>
      <c r="AM1083" s="35">
        <f t="shared" si="2930"/>
        <v>-0.2737605512890795</v>
      </c>
      <c r="AN1083" s="35">
        <f t="shared" si="2930"/>
        <v>2.750410509031199</v>
      </c>
      <c r="AO1083" s="35">
        <f t="shared" si="2930"/>
        <v>-19.00795546802469</v>
      </c>
      <c r="AP1083" s="35">
        <f t="shared" si="2930"/>
        <v>0</v>
      </c>
      <c r="AQ1083" s="35">
        <f t="shared" si="2930"/>
        <v>22.597211146756077</v>
      </c>
      <c r="AR1083" s="35">
        <f t="shared" si="2930"/>
        <v>-9.7668131125380206</v>
      </c>
      <c r="AS1083" s="1"/>
      <c r="AT1083" s="1"/>
      <c r="AU1083" s="1"/>
      <c r="AV1083" s="1"/>
      <c r="AW1083" s="36">
        <v>131</v>
      </c>
      <c r="AX1083" s="36">
        <v>1190</v>
      </c>
      <c r="AY1083" s="36">
        <v>0</v>
      </c>
      <c r="AZ1083" s="36">
        <v>724</v>
      </c>
      <c r="BA1083" s="36">
        <v>0</v>
      </c>
      <c r="BB1083" s="36">
        <v>625</v>
      </c>
      <c r="BC1083" s="1">
        <v>289</v>
      </c>
      <c r="BD1083" s="1"/>
      <c r="BE1083" s="35">
        <f t="shared" ref="BE1083:BK1083" si="2931">(AW1083/SUM($AW1083:$BC1083))*100</f>
        <v>4.4271713416694825</v>
      </c>
      <c r="BF1083" s="35">
        <f t="shared" si="2931"/>
        <v>40.21628928692126</v>
      </c>
      <c r="BG1083" s="35">
        <f t="shared" si="2931"/>
        <v>0</v>
      </c>
      <c r="BH1083" s="35">
        <f t="shared" si="2931"/>
        <v>24.467725582967219</v>
      </c>
      <c r="BI1083" s="35">
        <f t="shared" si="2931"/>
        <v>0</v>
      </c>
      <c r="BJ1083" s="35">
        <f t="shared" si="2931"/>
        <v>21.122000675904022</v>
      </c>
      <c r="BK1083" s="35">
        <f t="shared" si="2931"/>
        <v>9.7668131125380206</v>
      </c>
      <c r="BL1083" s="1"/>
    </row>
    <row r="1084" spans="1:64" ht="13">
      <c r="A1084" s="28" t="s">
        <v>465</v>
      </c>
      <c r="B1084" s="62" t="str">
        <f>INDEX([1]Sheet2!$B:$B,MATCH(C1084,[1]Sheet2!$A:$A,0))</f>
        <v>E05000847</v>
      </c>
      <c r="C1084" s="28" t="s">
        <v>1214</v>
      </c>
      <c r="D1084" s="29"/>
      <c r="E1084" s="55">
        <v>1</v>
      </c>
      <c r="F1084" s="32"/>
      <c r="G1084" s="31">
        <v>1</v>
      </c>
      <c r="H1084" s="32"/>
      <c r="I1084" s="32"/>
      <c r="J1084" s="32"/>
      <c r="K1084" s="32"/>
      <c r="L1084" s="32"/>
      <c r="M1084" s="10"/>
      <c r="N1084" s="32"/>
      <c r="O1084" s="31">
        <v>1</v>
      </c>
      <c r="P1084" s="32"/>
      <c r="Q1084" s="32"/>
      <c r="R1084" s="32"/>
      <c r="S1084" s="32"/>
      <c r="T1084" s="32"/>
      <c r="U1084" s="1"/>
      <c r="V1084" s="28">
        <v>422</v>
      </c>
      <c r="W1084" s="28">
        <v>1551</v>
      </c>
      <c r="X1084" s="34"/>
      <c r="Y1084" s="34"/>
      <c r="Z1084" s="34"/>
      <c r="AA1084" s="34"/>
      <c r="AB1084" s="34">
        <v>0</v>
      </c>
      <c r="AC1084" s="1"/>
      <c r="AD1084" s="35">
        <f t="shared" ref="AD1084:AJ1084" si="2932">(V1084/SUM($V1084:$AB1084))*100</f>
        <v>21.388748099341104</v>
      </c>
      <c r="AE1084" s="35">
        <f t="shared" si="2932"/>
        <v>78.6112519006589</v>
      </c>
      <c r="AF1084" s="35">
        <f t="shared" si="2932"/>
        <v>0</v>
      </c>
      <c r="AG1084" s="35">
        <f t="shared" si="2932"/>
        <v>0</v>
      </c>
      <c r="AH1084" s="35">
        <f t="shared" si="2932"/>
        <v>0</v>
      </c>
      <c r="AI1084" s="35">
        <f t="shared" si="2932"/>
        <v>0</v>
      </c>
      <c r="AJ1084" s="35">
        <f t="shared" si="2932"/>
        <v>0</v>
      </c>
      <c r="AK1084" s="1"/>
      <c r="AL1084" s="35">
        <f t="shared" ref="AL1084:AR1084" si="2933">AD1084-BE1084</f>
        <v>12.995462727638465</v>
      </c>
      <c r="AM1084" s="35">
        <f t="shared" si="2933"/>
        <v>18.579277480195273</v>
      </c>
      <c r="AN1084" s="35">
        <f t="shared" si="2933"/>
        <v>0</v>
      </c>
      <c r="AO1084" s="35">
        <f t="shared" si="2933"/>
        <v>-31.574740207833734</v>
      </c>
      <c r="AP1084" s="35">
        <f t="shared" si="2933"/>
        <v>0</v>
      </c>
      <c r="AQ1084" s="35">
        <f t="shared" si="2933"/>
        <v>0</v>
      </c>
      <c r="AR1084" s="35">
        <f t="shared" si="2933"/>
        <v>0</v>
      </c>
      <c r="AS1084" s="1"/>
      <c r="AT1084" s="1"/>
      <c r="AU1084" s="1"/>
      <c r="AV1084" s="1"/>
      <c r="AW1084" s="36">
        <v>210</v>
      </c>
      <c r="AX1084" s="36">
        <v>1502</v>
      </c>
      <c r="AY1084" s="36">
        <v>0</v>
      </c>
      <c r="AZ1084" s="36">
        <v>790</v>
      </c>
      <c r="BA1084" s="36">
        <v>0</v>
      </c>
      <c r="BB1084" s="36">
        <v>0</v>
      </c>
      <c r="BC1084" s="1">
        <v>0</v>
      </c>
      <c r="BD1084" s="1"/>
      <c r="BE1084" s="35">
        <f t="shared" ref="BE1084:BK1084" si="2934">(AW1084/SUM($AW1084:$BC1084))*100</f>
        <v>8.393285371702639</v>
      </c>
      <c r="BF1084" s="35">
        <f t="shared" si="2934"/>
        <v>60.031974420463627</v>
      </c>
      <c r="BG1084" s="35">
        <f t="shared" si="2934"/>
        <v>0</v>
      </c>
      <c r="BH1084" s="35">
        <f t="shared" si="2934"/>
        <v>31.574740207833734</v>
      </c>
      <c r="BI1084" s="35">
        <f t="shared" si="2934"/>
        <v>0</v>
      </c>
      <c r="BJ1084" s="35">
        <f t="shared" si="2934"/>
        <v>0</v>
      </c>
      <c r="BK1084" s="35">
        <f t="shared" si="2934"/>
        <v>0</v>
      </c>
      <c r="BL1084" s="1"/>
    </row>
    <row r="1085" spans="1:64" ht="13">
      <c r="A1085" s="28" t="s">
        <v>465</v>
      </c>
      <c r="B1085" s="62" t="str">
        <f>INDEX([1]Sheet2!$B:$B,MATCH(C1085,[1]Sheet2!$A:$A,0))</f>
        <v>E05000848</v>
      </c>
      <c r="C1085" s="28" t="s">
        <v>1215</v>
      </c>
      <c r="D1085" s="29"/>
      <c r="E1085" s="55">
        <v>1</v>
      </c>
      <c r="F1085" s="32"/>
      <c r="G1085" s="31">
        <v>1</v>
      </c>
      <c r="H1085" s="32"/>
      <c r="I1085" s="32"/>
      <c r="J1085" s="32"/>
      <c r="K1085" s="32"/>
      <c r="L1085" s="32"/>
      <c r="M1085" s="10"/>
      <c r="N1085" s="32"/>
      <c r="O1085" s="31">
        <v>1</v>
      </c>
      <c r="P1085" s="32"/>
      <c r="Q1085" s="32"/>
      <c r="R1085" s="32"/>
      <c r="S1085" s="32"/>
      <c r="T1085" s="32"/>
      <c r="U1085" s="1"/>
      <c r="V1085" s="28">
        <v>345</v>
      </c>
      <c r="W1085" s="28">
        <v>1280</v>
      </c>
      <c r="X1085" s="34"/>
      <c r="Y1085" s="34"/>
      <c r="Z1085" s="34"/>
      <c r="AA1085" s="28">
        <v>612</v>
      </c>
      <c r="AB1085" s="34">
        <v>0</v>
      </c>
      <c r="AC1085" s="1"/>
      <c r="AD1085" s="35">
        <f t="shared" ref="AD1085:AJ1085" si="2935">(V1085/SUM($V1085:$AB1085))*100</f>
        <v>15.422440768886903</v>
      </c>
      <c r="AE1085" s="35">
        <f t="shared" si="2935"/>
        <v>57.219490388913719</v>
      </c>
      <c r="AF1085" s="35">
        <f t="shared" si="2935"/>
        <v>0</v>
      </c>
      <c r="AG1085" s="35">
        <f t="shared" si="2935"/>
        <v>0</v>
      </c>
      <c r="AH1085" s="35">
        <f t="shared" si="2935"/>
        <v>0</v>
      </c>
      <c r="AI1085" s="35">
        <f t="shared" si="2935"/>
        <v>27.358068842199373</v>
      </c>
      <c r="AJ1085" s="35">
        <f t="shared" si="2935"/>
        <v>0</v>
      </c>
      <c r="AK1085" s="1"/>
      <c r="AL1085" s="35">
        <f t="shared" ref="AL1085:AR1085" si="2936">AD1085-BE1085</f>
        <v>-0.99303784618438051</v>
      </c>
      <c r="AM1085" s="35">
        <f t="shared" si="2936"/>
        <v>-7.7906929104752791</v>
      </c>
      <c r="AN1085" s="35">
        <f t="shared" si="2936"/>
        <v>0</v>
      </c>
      <c r="AO1085" s="35">
        <f t="shared" si="2936"/>
        <v>0</v>
      </c>
      <c r="AP1085" s="35">
        <f t="shared" si="2936"/>
        <v>0</v>
      </c>
      <c r="AQ1085" s="35">
        <f t="shared" si="2936"/>
        <v>27.358068842199373</v>
      </c>
      <c r="AR1085" s="35">
        <f t="shared" si="2936"/>
        <v>-18.574338085539715</v>
      </c>
      <c r="AS1085" s="1"/>
      <c r="AT1085" s="1"/>
      <c r="AU1085" s="1"/>
      <c r="AV1085" s="1"/>
      <c r="AW1085" s="36">
        <v>403</v>
      </c>
      <c r="AX1085" s="36">
        <v>1596</v>
      </c>
      <c r="AY1085" s="36">
        <v>0</v>
      </c>
      <c r="AZ1085" s="36">
        <v>0</v>
      </c>
      <c r="BA1085" s="36">
        <v>0</v>
      </c>
      <c r="BB1085" s="36">
        <v>0</v>
      </c>
      <c r="BC1085" s="1">
        <v>456</v>
      </c>
      <c r="BD1085" s="1"/>
      <c r="BE1085" s="35">
        <f t="shared" ref="BE1085:BK1085" si="2937">(AW1085/SUM($AW1085:$BC1085))*100</f>
        <v>16.415478615071283</v>
      </c>
      <c r="BF1085" s="35">
        <f t="shared" si="2937"/>
        <v>65.010183299388999</v>
      </c>
      <c r="BG1085" s="35">
        <f t="shared" si="2937"/>
        <v>0</v>
      </c>
      <c r="BH1085" s="35">
        <f t="shared" si="2937"/>
        <v>0</v>
      </c>
      <c r="BI1085" s="35">
        <f t="shared" si="2937"/>
        <v>0</v>
      </c>
      <c r="BJ1085" s="35">
        <f t="shared" si="2937"/>
        <v>0</v>
      </c>
      <c r="BK1085" s="35">
        <f t="shared" si="2937"/>
        <v>18.574338085539715</v>
      </c>
      <c r="BL1085" s="1"/>
    </row>
    <row r="1086" spans="1:64" ht="13">
      <c r="A1086" s="28" t="s">
        <v>465</v>
      </c>
      <c r="B1086" s="62" t="str">
        <f>INDEX([1]Sheet2!$B:$B,MATCH(C1086,[1]Sheet2!$A:$A,0))</f>
        <v>E05000849</v>
      </c>
      <c r="C1086" s="28" t="s">
        <v>1216</v>
      </c>
      <c r="D1086" s="29"/>
      <c r="E1086" s="55">
        <v>1</v>
      </c>
      <c r="F1086" s="32"/>
      <c r="G1086" s="31">
        <v>1</v>
      </c>
      <c r="H1086" s="32"/>
      <c r="I1086" s="32"/>
      <c r="J1086" s="32"/>
      <c r="K1086" s="32"/>
      <c r="L1086" s="32"/>
      <c r="M1086" s="10"/>
      <c r="N1086" s="32"/>
      <c r="O1086" s="31">
        <v>1</v>
      </c>
      <c r="P1086" s="32"/>
      <c r="Q1086" s="32"/>
      <c r="R1086" s="32"/>
      <c r="S1086" s="32"/>
      <c r="T1086" s="32"/>
      <c r="U1086" s="1"/>
      <c r="V1086" s="28">
        <v>206</v>
      </c>
      <c r="W1086" s="28">
        <v>1063</v>
      </c>
      <c r="X1086" s="28">
        <v>58</v>
      </c>
      <c r="Y1086" s="34"/>
      <c r="Z1086" s="28">
        <v>86</v>
      </c>
      <c r="AA1086" s="28">
        <v>905</v>
      </c>
      <c r="AB1086" s="34">
        <v>0</v>
      </c>
      <c r="AC1086" s="1"/>
      <c r="AD1086" s="35">
        <f t="shared" ref="AD1086:AJ1086" si="2938">(V1086/SUM($V1086:$AB1086))*100</f>
        <v>8.8869715271786021</v>
      </c>
      <c r="AE1086" s="35">
        <f t="shared" si="2938"/>
        <v>45.858498705780846</v>
      </c>
      <c r="AF1086" s="35">
        <f t="shared" si="2938"/>
        <v>2.5021570319240722</v>
      </c>
      <c r="AG1086" s="35">
        <f t="shared" si="2938"/>
        <v>0</v>
      </c>
      <c r="AH1086" s="35">
        <f t="shared" si="2938"/>
        <v>3.7100949094046589</v>
      </c>
      <c r="AI1086" s="35">
        <f t="shared" si="2938"/>
        <v>39.042277825711821</v>
      </c>
      <c r="AJ1086" s="35">
        <f t="shared" si="2938"/>
        <v>0</v>
      </c>
      <c r="AK1086" s="1"/>
      <c r="AL1086" s="35">
        <f t="shared" ref="AL1086:AR1086" si="2939">AD1086-BE1086</f>
        <v>-0.95584284407888376</v>
      </c>
      <c r="AM1086" s="35">
        <f t="shared" si="2939"/>
        <v>-7.2103635696682531</v>
      </c>
      <c r="AN1086" s="35">
        <f t="shared" si="2939"/>
        <v>2.5021570319240722</v>
      </c>
      <c r="AO1086" s="35">
        <f t="shared" si="2939"/>
        <v>0</v>
      </c>
      <c r="AP1086" s="35">
        <f t="shared" si="2939"/>
        <v>3.7100949094046589</v>
      </c>
      <c r="AQ1086" s="35">
        <f t="shared" si="2939"/>
        <v>39.042277825711821</v>
      </c>
      <c r="AR1086" s="35">
        <f t="shared" si="2939"/>
        <v>-37.088323353293411</v>
      </c>
      <c r="AS1086" s="1"/>
      <c r="AT1086" s="1"/>
      <c r="AU1086" s="1"/>
      <c r="AV1086" s="1"/>
      <c r="AW1086" s="36">
        <v>263</v>
      </c>
      <c r="AX1086" s="36">
        <v>1418</v>
      </c>
      <c r="AY1086" s="36">
        <v>0</v>
      </c>
      <c r="AZ1086" s="36">
        <v>0</v>
      </c>
      <c r="BA1086" s="36">
        <v>0</v>
      </c>
      <c r="BB1086" s="36">
        <v>0</v>
      </c>
      <c r="BC1086" s="1">
        <v>991</v>
      </c>
      <c r="BD1086" s="1"/>
      <c r="BE1086" s="35">
        <f t="shared" ref="BE1086:BK1086" si="2940">(AW1086/SUM($AW1086:$BC1086))*100</f>
        <v>9.8428143712574858</v>
      </c>
      <c r="BF1086" s="35">
        <f t="shared" si="2940"/>
        <v>53.068862275449099</v>
      </c>
      <c r="BG1086" s="35">
        <f t="shared" si="2940"/>
        <v>0</v>
      </c>
      <c r="BH1086" s="35">
        <f t="shared" si="2940"/>
        <v>0</v>
      </c>
      <c r="BI1086" s="35">
        <f t="shared" si="2940"/>
        <v>0</v>
      </c>
      <c r="BJ1086" s="35">
        <f t="shared" si="2940"/>
        <v>0</v>
      </c>
      <c r="BK1086" s="35">
        <f t="shared" si="2940"/>
        <v>37.088323353293411</v>
      </c>
      <c r="BL1086" s="1"/>
    </row>
    <row r="1087" spans="1:64" ht="13">
      <c r="A1087" s="28" t="s">
        <v>465</v>
      </c>
      <c r="B1087" s="62" t="str">
        <f>INDEX([1]Sheet2!$B:$B,MATCH(C1087,[1]Sheet2!$A:$A,0))</f>
        <v>E05000850</v>
      </c>
      <c r="C1087" s="28" t="s">
        <v>1217</v>
      </c>
      <c r="D1087" s="29"/>
      <c r="E1087" s="55">
        <v>1</v>
      </c>
      <c r="F1087" s="32"/>
      <c r="G1087" s="32"/>
      <c r="H1087" s="32"/>
      <c r="I1087" s="32"/>
      <c r="J1087" s="32"/>
      <c r="K1087" s="31">
        <v>1</v>
      </c>
      <c r="L1087" s="32"/>
      <c r="M1087" s="10"/>
      <c r="N1087" s="32"/>
      <c r="O1087" s="31">
        <v>1</v>
      </c>
      <c r="P1087" s="32"/>
      <c r="Q1087" s="32"/>
      <c r="R1087" s="32"/>
      <c r="S1087" s="32"/>
      <c r="T1087" s="32"/>
      <c r="U1087" s="1"/>
      <c r="V1087" s="28">
        <v>287</v>
      </c>
      <c r="W1087" s="28">
        <v>787</v>
      </c>
      <c r="X1087" s="28">
        <v>305</v>
      </c>
      <c r="Y1087" s="34"/>
      <c r="Z1087" s="34"/>
      <c r="AA1087" s="28">
        <v>976</v>
      </c>
      <c r="AB1087" s="34">
        <v>0</v>
      </c>
      <c r="AC1087" s="1"/>
      <c r="AD1087" s="35">
        <f t="shared" ref="AD1087:AJ1087" si="2941">(V1087/SUM($V1087:$AB1087))*100</f>
        <v>12.186836518046709</v>
      </c>
      <c r="AE1087" s="35">
        <f t="shared" si="2941"/>
        <v>33.418259023354565</v>
      </c>
      <c r="AF1087" s="35">
        <f t="shared" si="2941"/>
        <v>12.951167728237792</v>
      </c>
      <c r="AG1087" s="35">
        <f t="shared" si="2941"/>
        <v>0</v>
      </c>
      <c r="AH1087" s="35">
        <f t="shared" si="2941"/>
        <v>0</v>
      </c>
      <c r="AI1087" s="35">
        <f t="shared" si="2941"/>
        <v>41.443736730360939</v>
      </c>
      <c r="AJ1087" s="35">
        <f t="shared" si="2941"/>
        <v>0</v>
      </c>
      <c r="AK1087" s="1"/>
      <c r="AL1087" s="35">
        <f t="shared" ref="AL1087:AR1087" si="2942">AD1087-BE1087</f>
        <v>3.3328694808677124</v>
      </c>
      <c r="AM1087" s="35">
        <f t="shared" si="2942"/>
        <v>-10.468287546212323</v>
      </c>
      <c r="AN1087" s="35">
        <f t="shared" si="2942"/>
        <v>12.951167728237792</v>
      </c>
      <c r="AO1087" s="35">
        <f t="shared" si="2942"/>
        <v>0</v>
      </c>
      <c r="AP1087" s="35">
        <f t="shared" si="2942"/>
        <v>0</v>
      </c>
      <c r="AQ1087" s="35">
        <f t="shared" si="2942"/>
        <v>6.6411303677699038</v>
      </c>
      <c r="AR1087" s="35">
        <f t="shared" si="2942"/>
        <v>-12.45688003066309</v>
      </c>
      <c r="AS1087" s="1"/>
      <c r="AT1087" s="1"/>
      <c r="AU1087" s="1"/>
      <c r="AV1087" s="1"/>
      <c r="AW1087" s="36">
        <v>231</v>
      </c>
      <c r="AX1087" s="36">
        <v>1145</v>
      </c>
      <c r="AY1087" s="36">
        <v>0</v>
      </c>
      <c r="AZ1087" s="36">
        <v>0</v>
      </c>
      <c r="BA1087" s="36">
        <v>0</v>
      </c>
      <c r="BB1087" s="36">
        <v>908</v>
      </c>
      <c r="BC1087" s="1">
        <v>325</v>
      </c>
      <c r="BD1087" s="1"/>
      <c r="BE1087" s="35">
        <f t="shared" ref="BE1087:BK1087" si="2943">(AW1087/SUM($AW1087:$BC1087))*100</f>
        <v>8.8539670371789967</v>
      </c>
      <c r="BF1087" s="35">
        <f t="shared" si="2943"/>
        <v>43.886546569566889</v>
      </c>
      <c r="BG1087" s="35">
        <f t="shared" si="2943"/>
        <v>0</v>
      </c>
      <c r="BH1087" s="35">
        <f t="shared" si="2943"/>
        <v>0</v>
      </c>
      <c r="BI1087" s="35">
        <f t="shared" si="2943"/>
        <v>0</v>
      </c>
      <c r="BJ1087" s="35">
        <f t="shared" si="2943"/>
        <v>34.802606362591035</v>
      </c>
      <c r="BK1087" s="35">
        <f t="shared" si="2943"/>
        <v>12.45688003066309</v>
      </c>
      <c r="BL1087" s="1"/>
    </row>
    <row r="1088" spans="1:64" ht="13">
      <c r="A1088" s="28" t="s">
        <v>465</v>
      </c>
      <c r="B1088" s="62" t="str">
        <f>INDEX([1]Sheet2!$B:$B,MATCH(C1088,[1]Sheet2!$A:$A,0))</f>
        <v>E05000851</v>
      </c>
      <c r="C1088" s="28" t="s">
        <v>1218</v>
      </c>
      <c r="D1088" s="29"/>
      <c r="E1088" s="55">
        <v>1</v>
      </c>
      <c r="F1088" s="32"/>
      <c r="G1088" s="31">
        <v>1</v>
      </c>
      <c r="H1088" s="32"/>
      <c r="I1088" s="32"/>
      <c r="J1088" s="32"/>
      <c r="K1088" s="32"/>
      <c r="L1088" s="32"/>
      <c r="M1088" s="10"/>
      <c r="N1088" s="32"/>
      <c r="O1088" s="31">
        <v>1</v>
      </c>
      <c r="P1088" s="32"/>
      <c r="Q1088" s="32"/>
      <c r="R1088" s="32"/>
      <c r="S1088" s="32"/>
      <c r="T1088" s="32"/>
      <c r="U1088" s="1"/>
      <c r="V1088" s="28">
        <v>188</v>
      </c>
      <c r="W1088" s="28">
        <v>1273</v>
      </c>
      <c r="X1088" s="34"/>
      <c r="Y1088" s="34"/>
      <c r="Z1088" s="34"/>
      <c r="AA1088" s="28">
        <v>379</v>
      </c>
      <c r="AB1088" s="34">
        <v>0</v>
      </c>
      <c r="AC1088" s="1"/>
      <c r="AD1088" s="35">
        <f t="shared" ref="AD1088:AJ1088" si="2944">(V1088/SUM($V1088:$AB1088))*100</f>
        <v>10.217391304347826</v>
      </c>
      <c r="AE1088" s="35">
        <f t="shared" si="2944"/>
        <v>69.184782608695656</v>
      </c>
      <c r="AF1088" s="35">
        <f t="shared" si="2944"/>
        <v>0</v>
      </c>
      <c r="AG1088" s="35">
        <f t="shared" si="2944"/>
        <v>0</v>
      </c>
      <c r="AH1088" s="35">
        <f t="shared" si="2944"/>
        <v>0</v>
      </c>
      <c r="AI1088" s="35">
        <f t="shared" si="2944"/>
        <v>20.597826086956523</v>
      </c>
      <c r="AJ1088" s="35">
        <f t="shared" si="2944"/>
        <v>0</v>
      </c>
      <c r="AK1088" s="1"/>
      <c r="AL1088" s="35">
        <f t="shared" ref="AL1088:AR1088" si="2945">AD1088-BE1088</f>
        <v>4.810887239307176</v>
      </c>
      <c r="AM1088" s="35">
        <f t="shared" si="2945"/>
        <v>12.396164722516794</v>
      </c>
      <c r="AN1088" s="35">
        <f t="shared" si="2945"/>
        <v>0</v>
      </c>
      <c r="AO1088" s="35">
        <f t="shared" si="2945"/>
        <v>-34.59349593495935</v>
      </c>
      <c r="AP1088" s="35">
        <f t="shared" si="2945"/>
        <v>0</v>
      </c>
      <c r="AQ1088" s="35">
        <f t="shared" si="2945"/>
        <v>20.597826086956523</v>
      </c>
      <c r="AR1088" s="35">
        <f t="shared" si="2945"/>
        <v>-3.2113821138211383</v>
      </c>
      <c r="AS1088" s="1"/>
      <c r="AT1088" s="1"/>
      <c r="AU1088" s="1"/>
      <c r="AV1088" s="1"/>
      <c r="AW1088" s="36">
        <v>133</v>
      </c>
      <c r="AX1088" s="36">
        <v>1397</v>
      </c>
      <c r="AY1088" s="36">
        <v>0</v>
      </c>
      <c r="AZ1088" s="36">
        <v>851</v>
      </c>
      <c r="BA1088" s="36">
        <v>0</v>
      </c>
      <c r="BB1088" s="36">
        <v>0</v>
      </c>
      <c r="BC1088" s="1">
        <v>79</v>
      </c>
      <c r="BD1088" s="1"/>
      <c r="BE1088" s="35">
        <f t="shared" ref="BE1088:BK1088" si="2946">(AW1088/SUM($AW1088:$BC1088))*100</f>
        <v>5.4065040650406502</v>
      </c>
      <c r="BF1088" s="35">
        <f t="shared" si="2946"/>
        <v>56.788617886178862</v>
      </c>
      <c r="BG1088" s="35">
        <f t="shared" si="2946"/>
        <v>0</v>
      </c>
      <c r="BH1088" s="35">
        <f t="shared" si="2946"/>
        <v>34.59349593495935</v>
      </c>
      <c r="BI1088" s="35">
        <f t="shared" si="2946"/>
        <v>0</v>
      </c>
      <c r="BJ1088" s="35">
        <f t="shared" si="2946"/>
        <v>0</v>
      </c>
      <c r="BK1088" s="35">
        <f t="shared" si="2946"/>
        <v>3.2113821138211383</v>
      </c>
      <c r="BL1088" s="1"/>
    </row>
    <row r="1089" spans="1:64" ht="13">
      <c r="A1089" s="28" t="s">
        <v>465</v>
      </c>
      <c r="B1089" s="62" t="str">
        <f>INDEX([1]Sheet2!$B:$B,MATCH(C1089,[1]Sheet2!$A:$A,0))</f>
        <v>E05000852</v>
      </c>
      <c r="C1089" s="28" t="s">
        <v>1219</v>
      </c>
      <c r="D1089" s="29"/>
      <c r="E1089" s="55">
        <v>1</v>
      </c>
      <c r="F1089" s="32"/>
      <c r="G1089" s="31">
        <v>1</v>
      </c>
      <c r="H1089" s="32"/>
      <c r="I1089" s="32"/>
      <c r="J1089" s="32"/>
      <c r="K1089" s="32"/>
      <c r="L1089" s="32"/>
      <c r="M1089" s="10"/>
      <c r="N1089" s="32"/>
      <c r="O1089" s="31">
        <v>1</v>
      </c>
      <c r="P1089" s="32"/>
      <c r="Q1089" s="32"/>
      <c r="R1089" s="32"/>
      <c r="S1089" s="32"/>
      <c r="T1089" s="32"/>
      <c r="U1089" s="1"/>
      <c r="V1089" s="28">
        <v>518</v>
      </c>
      <c r="W1089" s="28">
        <v>1189</v>
      </c>
      <c r="X1089" s="28">
        <v>288</v>
      </c>
      <c r="Y1089" s="34"/>
      <c r="Z1089" s="34"/>
      <c r="AA1089" s="34"/>
      <c r="AB1089" s="34">
        <v>0</v>
      </c>
      <c r="AC1089" s="1"/>
      <c r="AD1089" s="35">
        <f t="shared" ref="AD1089:AJ1089" si="2947">(V1089/SUM($V1089:$AB1089))*100</f>
        <v>25.964912280701753</v>
      </c>
      <c r="AE1089" s="35">
        <f t="shared" si="2947"/>
        <v>59.598997493734338</v>
      </c>
      <c r="AF1089" s="35">
        <f t="shared" si="2947"/>
        <v>14.436090225563911</v>
      </c>
      <c r="AG1089" s="35">
        <f t="shared" si="2947"/>
        <v>0</v>
      </c>
      <c r="AH1089" s="35">
        <f t="shared" si="2947"/>
        <v>0</v>
      </c>
      <c r="AI1089" s="35">
        <f t="shared" si="2947"/>
        <v>0</v>
      </c>
      <c r="AJ1089" s="35">
        <f t="shared" si="2947"/>
        <v>0</v>
      </c>
      <c r="AK1089" s="1"/>
      <c r="AL1089" s="35">
        <f t="shared" ref="AL1089:AR1089" si="2948">AD1089-BE1089</f>
        <v>-3.1583516081871359</v>
      </c>
      <c r="AM1089" s="35">
        <f t="shared" si="2948"/>
        <v>-11.277738617376777</v>
      </c>
      <c r="AN1089" s="35">
        <f t="shared" si="2948"/>
        <v>14.436090225563911</v>
      </c>
      <c r="AO1089" s="35">
        <f t="shared" si="2948"/>
        <v>0</v>
      </c>
      <c r="AP1089" s="35">
        <f t="shared" si="2948"/>
        <v>0</v>
      </c>
      <c r="AQ1089" s="35">
        <f t="shared" si="2948"/>
        <v>0</v>
      </c>
      <c r="AR1089" s="35">
        <f t="shared" si="2948"/>
        <v>0</v>
      </c>
      <c r="AS1089" s="1"/>
      <c r="AT1089" s="1"/>
      <c r="AU1089" s="1"/>
      <c r="AV1089" s="1"/>
      <c r="AW1089" s="36">
        <v>671</v>
      </c>
      <c r="AX1089" s="36">
        <v>1633</v>
      </c>
      <c r="AY1089" s="36">
        <v>0</v>
      </c>
      <c r="AZ1089" s="36">
        <v>0</v>
      </c>
      <c r="BA1089" s="36">
        <v>0</v>
      </c>
      <c r="BB1089" s="36">
        <v>0</v>
      </c>
      <c r="BC1089" s="1">
        <v>0</v>
      </c>
      <c r="BD1089" s="1"/>
      <c r="BE1089" s="35">
        <f t="shared" ref="BE1089:BK1089" si="2949">(AW1089/SUM($AW1089:$BC1089))*100</f>
        <v>29.123263888888889</v>
      </c>
      <c r="BF1089" s="35">
        <f t="shared" si="2949"/>
        <v>70.876736111111114</v>
      </c>
      <c r="BG1089" s="35">
        <f t="shared" si="2949"/>
        <v>0</v>
      </c>
      <c r="BH1089" s="35">
        <f t="shared" si="2949"/>
        <v>0</v>
      </c>
      <c r="BI1089" s="35">
        <f t="shared" si="2949"/>
        <v>0</v>
      </c>
      <c r="BJ1089" s="35">
        <f t="shared" si="2949"/>
        <v>0</v>
      </c>
      <c r="BK1089" s="35">
        <f t="shared" si="2949"/>
        <v>0</v>
      </c>
      <c r="BL1089" s="1"/>
    </row>
    <row r="1090" spans="1:64" ht="13">
      <c r="A1090" s="28" t="s">
        <v>465</v>
      </c>
      <c r="B1090" s="62" t="str">
        <f>INDEX([1]Sheet2!$B:$B,MATCH(C1090,[1]Sheet2!$A:$A,0))</f>
        <v>E05000853</v>
      </c>
      <c r="C1090" s="28" t="s">
        <v>1220</v>
      </c>
      <c r="D1090" s="29"/>
      <c r="E1090" s="55">
        <v>1</v>
      </c>
      <c r="F1090" s="32"/>
      <c r="G1090" s="31">
        <v>1</v>
      </c>
      <c r="H1090" s="32"/>
      <c r="I1090" s="32"/>
      <c r="J1090" s="32"/>
      <c r="K1090" s="32"/>
      <c r="L1090" s="32"/>
      <c r="M1090" s="10"/>
      <c r="N1090" s="32"/>
      <c r="O1090" s="31">
        <v>1</v>
      </c>
      <c r="P1090" s="32"/>
      <c r="Q1090" s="32"/>
      <c r="R1090" s="32"/>
      <c r="S1090" s="32"/>
      <c r="T1090" s="32"/>
      <c r="U1090" s="1"/>
      <c r="V1090" s="28">
        <v>1283</v>
      </c>
      <c r="W1090" s="28">
        <v>1531</v>
      </c>
      <c r="X1090" s="34"/>
      <c r="Y1090" s="34"/>
      <c r="Z1090" s="34"/>
      <c r="AA1090" s="34"/>
      <c r="AB1090" s="34">
        <v>0</v>
      </c>
      <c r="AC1090" s="1"/>
      <c r="AD1090" s="35">
        <f t="shared" ref="AD1090:AJ1090" si="2950">(V1090/SUM($V1090:$AB1090))*100</f>
        <v>45.593461265103059</v>
      </c>
      <c r="AE1090" s="35">
        <f t="shared" si="2950"/>
        <v>54.406538734896948</v>
      </c>
      <c r="AF1090" s="35">
        <f t="shared" si="2950"/>
        <v>0</v>
      </c>
      <c r="AG1090" s="35">
        <f t="shared" si="2950"/>
        <v>0</v>
      </c>
      <c r="AH1090" s="35">
        <f t="shared" si="2950"/>
        <v>0</v>
      </c>
      <c r="AI1090" s="35">
        <f t="shared" si="2950"/>
        <v>0</v>
      </c>
      <c r="AJ1090" s="35">
        <f t="shared" si="2950"/>
        <v>0</v>
      </c>
      <c r="AK1090" s="1"/>
      <c r="AL1090" s="35">
        <f t="shared" ref="AL1090:AR1090" si="2951">AD1090-BE1090</f>
        <v>11.043745831557693</v>
      </c>
      <c r="AM1090" s="35">
        <f t="shared" si="2951"/>
        <v>-11.043745831557693</v>
      </c>
      <c r="AN1090" s="35">
        <f t="shared" si="2951"/>
        <v>0</v>
      </c>
      <c r="AO1090" s="35">
        <f t="shared" si="2951"/>
        <v>0</v>
      </c>
      <c r="AP1090" s="35" t="e">
        <f t="shared" si="2951"/>
        <v>#VALUE!</v>
      </c>
      <c r="AQ1090" s="35">
        <f t="shared" si="2951"/>
        <v>0</v>
      </c>
      <c r="AR1090" s="35">
        <f t="shared" si="2951"/>
        <v>0</v>
      </c>
      <c r="AS1090" s="1"/>
      <c r="AT1090" s="1"/>
      <c r="AU1090" s="1"/>
      <c r="AV1090" s="1"/>
      <c r="AW1090" s="36">
        <v>1032</v>
      </c>
      <c r="AX1090" s="36">
        <v>1955</v>
      </c>
      <c r="AY1090" s="36">
        <v>0</v>
      </c>
      <c r="AZ1090" s="36">
        <v>0</v>
      </c>
      <c r="BA1090" s="36" t="s">
        <v>1221</v>
      </c>
      <c r="BB1090" s="36">
        <v>0</v>
      </c>
      <c r="BC1090" s="1">
        <v>0</v>
      </c>
      <c r="BD1090" s="1"/>
      <c r="BE1090" s="35">
        <f t="shared" ref="BE1090:BK1090" si="2952">(AW1090/SUM($AW1090:$BC1090))*100</f>
        <v>34.549715433545366</v>
      </c>
      <c r="BF1090" s="35">
        <f t="shared" si="2952"/>
        <v>65.450284566454641</v>
      </c>
      <c r="BG1090" s="35">
        <f t="shared" si="2952"/>
        <v>0</v>
      </c>
      <c r="BH1090" s="35">
        <f t="shared" si="2952"/>
        <v>0</v>
      </c>
      <c r="BI1090" s="35" t="e">
        <f t="shared" si="2952"/>
        <v>#VALUE!</v>
      </c>
      <c r="BJ1090" s="35">
        <f t="shared" si="2952"/>
        <v>0</v>
      </c>
      <c r="BK1090" s="35">
        <f t="shared" si="2952"/>
        <v>0</v>
      </c>
      <c r="BL1090" s="1"/>
    </row>
    <row r="1091" spans="1:64" ht="13">
      <c r="A1091" s="28" t="s">
        <v>465</v>
      </c>
      <c r="B1091" s="62" t="str">
        <f>INDEX([1]Sheet2!$B:$B,MATCH(C1091,[1]Sheet2!$A:$A,0))</f>
        <v>E05000854</v>
      </c>
      <c r="C1091" s="28" t="s">
        <v>1222</v>
      </c>
      <c r="D1091" s="29"/>
      <c r="E1091" s="55">
        <v>1</v>
      </c>
      <c r="F1091" s="32"/>
      <c r="G1091" s="31">
        <v>1</v>
      </c>
      <c r="H1091" s="32"/>
      <c r="I1091" s="32"/>
      <c r="J1091" s="32"/>
      <c r="K1091" s="32"/>
      <c r="L1091" s="32"/>
      <c r="M1091" s="10"/>
      <c r="N1091" s="32"/>
      <c r="O1091" s="31">
        <v>1</v>
      </c>
      <c r="P1091" s="32"/>
      <c r="Q1091" s="32"/>
      <c r="R1091" s="32"/>
      <c r="S1091" s="32"/>
      <c r="T1091" s="32"/>
      <c r="U1091" s="1"/>
      <c r="V1091" s="28">
        <v>374</v>
      </c>
      <c r="W1091" s="28">
        <v>1308</v>
      </c>
      <c r="X1091" s="28">
        <v>158</v>
      </c>
      <c r="Y1091" s="34"/>
      <c r="Z1091" s="34"/>
      <c r="AA1091" s="28">
        <v>578</v>
      </c>
      <c r="AB1091" s="34">
        <v>0</v>
      </c>
      <c r="AC1091" s="1"/>
      <c r="AD1091" s="35">
        <f t="shared" ref="AD1091:AJ1091" si="2953">(V1091/SUM($V1091:$AB1091))*100</f>
        <v>15.467328370554176</v>
      </c>
      <c r="AE1091" s="35">
        <f t="shared" si="2953"/>
        <v>54.09429280397022</v>
      </c>
      <c r="AF1091" s="35">
        <f t="shared" si="2953"/>
        <v>6.5343258891645997</v>
      </c>
      <c r="AG1091" s="35">
        <f t="shared" si="2953"/>
        <v>0</v>
      </c>
      <c r="AH1091" s="35">
        <f t="shared" si="2953"/>
        <v>0</v>
      </c>
      <c r="AI1091" s="35">
        <f t="shared" si="2953"/>
        <v>23.904052936311</v>
      </c>
      <c r="AJ1091" s="35">
        <f t="shared" si="2953"/>
        <v>0</v>
      </c>
      <c r="AK1091" s="1"/>
      <c r="AL1091" s="35">
        <f t="shared" ref="AL1091:AR1091" si="2954">AD1091-BE1091</f>
        <v>-9.2416464698513803</v>
      </c>
      <c r="AM1091" s="35">
        <f t="shared" si="2954"/>
        <v>-21.196732355624221</v>
      </c>
      <c r="AN1091" s="35">
        <f t="shared" si="2954"/>
        <v>6.5343258891645997</v>
      </c>
      <c r="AO1091" s="35">
        <f t="shared" si="2954"/>
        <v>0</v>
      </c>
      <c r="AP1091" s="35">
        <f t="shared" si="2954"/>
        <v>0</v>
      </c>
      <c r="AQ1091" s="35">
        <f t="shared" si="2954"/>
        <v>23.904052936311</v>
      </c>
      <c r="AR1091" s="35">
        <f t="shared" si="2954"/>
        <v>0</v>
      </c>
      <c r="AS1091" s="1"/>
      <c r="AT1091" s="1"/>
      <c r="AU1091" s="1"/>
      <c r="AV1091" s="1"/>
      <c r="AW1091" s="36">
        <v>658</v>
      </c>
      <c r="AX1091" s="36">
        <v>2005</v>
      </c>
      <c r="AY1091" s="36">
        <v>0</v>
      </c>
      <c r="AZ1091" s="36">
        <v>0</v>
      </c>
      <c r="BA1091" s="36">
        <v>0</v>
      </c>
      <c r="BB1091" s="36">
        <v>0</v>
      </c>
      <c r="BC1091" s="1">
        <v>0</v>
      </c>
      <c r="BD1091" s="1"/>
      <c r="BE1091" s="35">
        <f t="shared" ref="BE1091:BK1091" si="2955">(AW1091/SUM($AW1091:$BC1091))*100</f>
        <v>24.708974840405556</v>
      </c>
      <c r="BF1091" s="35">
        <f t="shared" si="2955"/>
        <v>75.29102515959444</v>
      </c>
      <c r="BG1091" s="35">
        <f t="shared" si="2955"/>
        <v>0</v>
      </c>
      <c r="BH1091" s="35">
        <f t="shared" si="2955"/>
        <v>0</v>
      </c>
      <c r="BI1091" s="35">
        <f t="shared" si="2955"/>
        <v>0</v>
      </c>
      <c r="BJ1091" s="35">
        <f t="shared" si="2955"/>
        <v>0</v>
      </c>
      <c r="BK1091" s="35">
        <f t="shared" si="2955"/>
        <v>0</v>
      </c>
      <c r="BL1091" s="1"/>
    </row>
    <row r="1092" spans="1:64" ht="13">
      <c r="A1092" s="28" t="s">
        <v>465</v>
      </c>
      <c r="B1092" s="62" t="str">
        <f>INDEX([1]Sheet2!$B:$B,MATCH(C1092,[1]Sheet2!$A:$A,0))</f>
        <v>E05000855</v>
      </c>
      <c r="C1092" s="28" t="s">
        <v>1223</v>
      </c>
      <c r="D1092" s="29"/>
      <c r="E1092" s="55">
        <v>1</v>
      </c>
      <c r="F1092" s="31">
        <v>1</v>
      </c>
      <c r="G1092" s="32"/>
      <c r="H1092" s="32"/>
      <c r="I1092" s="32"/>
      <c r="J1092" s="32"/>
      <c r="K1092" s="32"/>
      <c r="L1092" s="32"/>
      <c r="M1092" s="10"/>
      <c r="N1092" s="31">
        <v>1</v>
      </c>
      <c r="O1092" s="32"/>
      <c r="P1092" s="32"/>
      <c r="Q1092" s="32"/>
      <c r="R1092" s="32"/>
      <c r="S1092" s="32"/>
      <c r="T1092" s="32"/>
      <c r="U1092" s="1"/>
      <c r="V1092" s="28">
        <v>2099</v>
      </c>
      <c r="W1092" s="28">
        <v>1346</v>
      </c>
      <c r="X1092" s="34"/>
      <c r="Y1092" s="34"/>
      <c r="Z1092" s="34"/>
      <c r="AA1092" s="34"/>
      <c r="AB1092" s="34">
        <v>0</v>
      </c>
      <c r="AC1092" s="1"/>
      <c r="AD1092" s="35">
        <f t="shared" ref="AD1092:AJ1092" si="2956">(V1092/SUM($V1092:$AB1092))*100</f>
        <v>60.9288824383164</v>
      </c>
      <c r="AE1092" s="35">
        <f t="shared" si="2956"/>
        <v>39.0711175616836</v>
      </c>
      <c r="AF1092" s="35">
        <f t="shared" si="2956"/>
        <v>0</v>
      </c>
      <c r="AG1092" s="35">
        <f t="shared" si="2956"/>
        <v>0</v>
      </c>
      <c r="AH1092" s="35">
        <f t="shared" si="2956"/>
        <v>0</v>
      </c>
      <c r="AI1092" s="35">
        <f t="shared" si="2956"/>
        <v>0</v>
      </c>
      <c r="AJ1092" s="35">
        <f t="shared" si="2956"/>
        <v>0</v>
      </c>
      <c r="AK1092" s="1"/>
      <c r="AL1092" s="35">
        <f t="shared" ref="AL1092:AR1092" si="2957">AD1092-BE1092</f>
        <v>14.77282139598988</v>
      </c>
      <c r="AM1092" s="35">
        <f t="shared" si="2957"/>
        <v>6.3328509334083378</v>
      </c>
      <c r="AN1092" s="35">
        <f t="shared" si="2957"/>
        <v>0</v>
      </c>
      <c r="AO1092" s="35">
        <f t="shared" si="2957"/>
        <v>-16.959401094154909</v>
      </c>
      <c r="AP1092" s="35">
        <f t="shared" si="2957"/>
        <v>0</v>
      </c>
      <c r="AQ1092" s="35">
        <f t="shared" si="2957"/>
        <v>0</v>
      </c>
      <c r="AR1092" s="35">
        <f t="shared" si="2957"/>
        <v>-4.1462712352433053</v>
      </c>
      <c r="AS1092" s="1"/>
      <c r="AT1092" s="1"/>
      <c r="AU1092" s="1"/>
      <c r="AV1092" s="1"/>
      <c r="AW1092" s="36">
        <v>1603</v>
      </c>
      <c r="AX1092" s="36">
        <v>1137</v>
      </c>
      <c r="AY1092" s="36">
        <v>0</v>
      </c>
      <c r="AZ1092" s="36">
        <v>589</v>
      </c>
      <c r="BA1092" s="36">
        <v>0</v>
      </c>
      <c r="BB1092" s="36">
        <v>0</v>
      </c>
      <c r="BC1092" s="1">
        <v>144</v>
      </c>
      <c r="BD1092" s="1"/>
      <c r="BE1092" s="35">
        <f t="shared" ref="BE1092:BK1092" si="2958">(AW1092/SUM($AW1092:$BC1092))*100</f>
        <v>46.15606104232652</v>
      </c>
      <c r="BF1092" s="35">
        <f t="shared" si="2958"/>
        <v>32.738266628275262</v>
      </c>
      <c r="BG1092" s="35">
        <f t="shared" si="2958"/>
        <v>0</v>
      </c>
      <c r="BH1092" s="35">
        <f t="shared" si="2958"/>
        <v>16.959401094154909</v>
      </c>
      <c r="BI1092" s="35">
        <f t="shared" si="2958"/>
        <v>0</v>
      </c>
      <c r="BJ1092" s="35">
        <f t="shared" si="2958"/>
        <v>0</v>
      </c>
      <c r="BK1092" s="35">
        <f t="shared" si="2958"/>
        <v>4.1462712352433053</v>
      </c>
      <c r="BL1092" s="1"/>
    </row>
    <row r="1093" spans="1:64" ht="13">
      <c r="A1093" s="28" t="s">
        <v>465</v>
      </c>
      <c r="B1093" s="62" t="str">
        <f>INDEX([1]Sheet2!$B:$B,MATCH(C1093,[1]Sheet2!$A:$A,0))</f>
        <v>E05000856</v>
      </c>
      <c r="C1093" s="28" t="s">
        <v>1224</v>
      </c>
      <c r="D1093" s="29"/>
      <c r="E1093" s="55">
        <v>1</v>
      </c>
      <c r="F1093" s="31">
        <v>1</v>
      </c>
      <c r="G1093" s="32"/>
      <c r="H1093" s="32"/>
      <c r="I1093" s="32"/>
      <c r="J1093" s="32"/>
      <c r="K1093" s="32"/>
      <c r="L1093" s="32"/>
      <c r="M1093" s="10"/>
      <c r="N1093" s="32"/>
      <c r="O1093" s="31">
        <v>1</v>
      </c>
      <c r="P1093" s="32"/>
      <c r="Q1093" s="32"/>
      <c r="R1093" s="32"/>
      <c r="S1093" s="32"/>
      <c r="T1093" s="32"/>
      <c r="U1093" s="1"/>
      <c r="V1093" s="28">
        <v>1430</v>
      </c>
      <c r="W1093" s="28">
        <v>1273</v>
      </c>
      <c r="X1093" s="28">
        <v>367</v>
      </c>
      <c r="Y1093" s="34"/>
      <c r="Z1093" s="34"/>
      <c r="AA1093" s="34"/>
      <c r="AB1093" s="34">
        <v>0</v>
      </c>
      <c r="AC1093" s="1"/>
      <c r="AD1093" s="35">
        <f t="shared" ref="AD1093:AJ1093" si="2959">(V1093/SUM($V1093:$AB1093))*100</f>
        <v>46.579804560260584</v>
      </c>
      <c r="AE1093" s="35">
        <f t="shared" si="2959"/>
        <v>41.465798045602604</v>
      </c>
      <c r="AF1093" s="35">
        <f t="shared" si="2959"/>
        <v>11.954397394136809</v>
      </c>
      <c r="AG1093" s="35">
        <f t="shared" si="2959"/>
        <v>0</v>
      </c>
      <c r="AH1093" s="35">
        <f t="shared" si="2959"/>
        <v>0</v>
      </c>
      <c r="AI1093" s="35">
        <f t="shared" si="2959"/>
        <v>0</v>
      </c>
      <c r="AJ1093" s="35">
        <f t="shared" si="2959"/>
        <v>0</v>
      </c>
      <c r="AK1093" s="1"/>
      <c r="AL1093" s="35">
        <f t="shared" ref="AL1093:AR1093" si="2960">AD1093-BE1093</f>
        <v>13.963543883259639</v>
      </c>
      <c r="AM1093" s="35">
        <f t="shared" si="2960"/>
        <v>6.6034127245016876</v>
      </c>
      <c r="AN1093" s="35">
        <f t="shared" si="2960"/>
        <v>11.954397394136809</v>
      </c>
      <c r="AO1093" s="35">
        <f t="shared" si="2960"/>
        <v>-25.877886744701044</v>
      </c>
      <c r="AP1093" s="35">
        <f t="shared" si="2960"/>
        <v>-6.6434672571970905</v>
      </c>
      <c r="AQ1093" s="35">
        <f t="shared" si="2960"/>
        <v>0</v>
      </c>
      <c r="AR1093" s="35">
        <f t="shared" si="2960"/>
        <v>0</v>
      </c>
      <c r="AS1093" s="1"/>
      <c r="AT1093" s="1"/>
      <c r="AU1093" s="1"/>
      <c r="AV1093" s="1"/>
      <c r="AW1093" s="36">
        <v>1031</v>
      </c>
      <c r="AX1093" s="36">
        <v>1102</v>
      </c>
      <c r="AY1093" s="36">
        <v>0</v>
      </c>
      <c r="AZ1093" s="36">
        <v>818</v>
      </c>
      <c r="BA1093" s="36">
        <v>210</v>
      </c>
      <c r="BB1093" s="36">
        <v>0</v>
      </c>
      <c r="BC1093" s="1">
        <v>0</v>
      </c>
      <c r="BD1093" s="1"/>
      <c r="BE1093" s="35">
        <f t="shared" ref="BE1093:BK1093" si="2961">(AW1093/SUM($AW1093:$BC1093))*100</f>
        <v>32.616260677000945</v>
      </c>
      <c r="BF1093" s="35">
        <f t="shared" si="2961"/>
        <v>34.862385321100916</v>
      </c>
      <c r="BG1093" s="35">
        <f t="shared" si="2961"/>
        <v>0</v>
      </c>
      <c r="BH1093" s="35">
        <f t="shared" si="2961"/>
        <v>25.877886744701044</v>
      </c>
      <c r="BI1093" s="35">
        <f t="shared" si="2961"/>
        <v>6.6434672571970905</v>
      </c>
      <c r="BJ1093" s="35">
        <f t="shared" si="2961"/>
        <v>0</v>
      </c>
      <c r="BK1093" s="35">
        <f t="shared" si="2961"/>
        <v>0</v>
      </c>
      <c r="BL1093" s="1"/>
    </row>
    <row r="1094" spans="1:64" ht="13">
      <c r="A1094" s="28" t="s">
        <v>465</v>
      </c>
      <c r="B1094" s="62" t="str">
        <f>INDEX([1]Sheet2!$B:$B,MATCH(C1094,[1]Sheet2!$A:$A,0))</f>
        <v>E05000857</v>
      </c>
      <c r="C1094" s="28" t="s">
        <v>1225</v>
      </c>
      <c r="D1094" s="29"/>
      <c r="E1094" s="55">
        <v>1</v>
      </c>
      <c r="F1094" s="32"/>
      <c r="G1094" s="31">
        <v>1</v>
      </c>
      <c r="H1094" s="32"/>
      <c r="I1094" s="32"/>
      <c r="J1094" s="32"/>
      <c r="K1094" s="32"/>
      <c r="L1094" s="32"/>
      <c r="M1094" s="10"/>
      <c r="N1094" s="32"/>
      <c r="O1094" s="31">
        <v>1</v>
      </c>
      <c r="P1094" s="32"/>
      <c r="Q1094" s="32"/>
      <c r="R1094" s="32"/>
      <c r="S1094" s="32"/>
      <c r="T1094" s="32"/>
      <c r="U1094" s="1"/>
      <c r="V1094" s="28">
        <v>322</v>
      </c>
      <c r="W1094" s="28">
        <v>1472</v>
      </c>
      <c r="X1094" s="28">
        <v>185</v>
      </c>
      <c r="Y1094" s="34"/>
      <c r="Z1094" s="34"/>
      <c r="AA1094" s="34"/>
      <c r="AB1094" s="34">
        <v>0</v>
      </c>
      <c r="AC1094" s="1"/>
      <c r="AD1094" s="35">
        <f t="shared" ref="AD1094:AJ1094" si="2962">(V1094/SUM($V1094:$AB1094))*100</f>
        <v>16.270843860535624</v>
      </c>
      <c r="AE1094" s="35">
        <f t="shared" si="2962"/>
        <v>74.381000505305707</v>
      </c>
      <c r="AF1094" s="35">
        <f t="shared" si="2962"/>
        <v>9.3481556341586654</v>
      </c>
      <c r="AG1094" s="35">
        <f t="shared" si="2962"/>
        <v>0</v>
      </c>
      <c r="AH1094" s="35">
        <f t="shared" si="2962"/>
        <v>0</v>
      </c>
      <c r="AI1094" s="35">
        <f t="shared" si="2962"/>
        <v>0</v>
      </c>
      <c r="AJ1094" s="35">
        <f t="shared" si="2962"/>
        <v>0</v>
      </c>
      <c r="AK1094" s="1"/>
      <c r="AL1094" s="35">
        <f t="shared" ref="AL1094:AR1094" si="2963">AD1094-BE1094</f>
        <v>8.7823645978628129</v>
      </c>
      <c r="AM1094" s="35">
        <f t="shared" si="2963"/>
        <v>11.708189445397878</v>
      </c>
      <c r="AN1094" s="35">
        <f t="shared" si="2963"/>
        <v>9.3481556341586654</v>
      </c>
      <c r="AO1094" s="35">
        <f t="shared" si="2963"/>
        <v>-26.574500768049152</v>
      </c>
      <c r="AP1094" s="35">
        <f t="shared" si="2963"/>
        <v>0</v>
      </c>
      <c r="AQ1094" s="35">
        <f t="shared" si="2963"/>
        <v>0</v>
      </c>
      <c r="AR1094" s="35">
        <f t="shared" si="2963"/>
        <v>-3.2642089093701996</v>
      </c>
      <c r="AS1094" s="1"/>
      <c r="AT1094" s="1"/>
      <c r="AU1094" s="1"/>
      <c r="AV1094" s="1"/>
      <c r="AW1094" s="36">
        <v>195</v>
      </c>
      <c r="AX1094" s="36">
        <v>1632</v>
      </c>
      <c r="AY1094" s="36">
        <v>0</v>
      </c>
      <c r="AZ1094" s="36">
        <v>692</v>
      </c>
      <c r="BA1094" s="36">
        <v>0</v>
      </c>
      <c r="BB1094" s="36">
        <v>0</v>
      </c>
      <c r="BC1094" s="1">
        <v>85</v>
      </c>
      <c r="BD1094" s="1"/>
      <c r="BE1094" s="35">
        <f t="shared" ref="BE1094:BK1094" si="2964">(AW1094/SUM($AW1094:$BC1094))*100</f>
        <v>7.4884792626728105</v>
      </c>
      <c r="BF1094" s="35">
        <f t="shared" si="2964"/>
        <v>62.672811059907829</v>
      </c>
      <c r="BG1094" s="35">
        <f t="shared" si="2964"/>
        <v>0</v>
      </c>
      <c r="BH1094" s="35">
        <f t="shared" si="2964"/>
        <v>26.574500768049152</v>
      </c>
      <c r="BI1094" s="35">
        <f t="shared" si="2964"/>
        <v>0</v>
      </c>
      <c r="BJ1094" s="35">
        <f t="shared" si="2964"/>
        <v>0</v>
      </c>
      <c r="BK1094" s="35">
        <f t="shared" si="2964"/>
        <v>3.2642089093701996</v>
      </c>
      <c r="BL1094" s="1"/>
    </row>
    <row r="1095" spans="1:64" ht="13">
      <c r="A1095" s="28" t="s">
        <v>465</v>
      </c>
      <c r="B1095" s="62" t="str">
        <f>INDEX([1]Sheet2!$B:$B,MATCH(C1095,[1]Sheet2!$A:$A,0))</f>
        <v>E05000858</v>
      </c>
      <c r="C1095" s="28" t="s">
        <v>1226</v>
      </c>
      <c r="D1095" s="29"/>
      <c r="E1095" s="55">
        <v>1</v>
      </c>
      <c r="F1095" s="32"/>
      <c r="G1095" s="32"/>
      <c r="H1095" s="32"/>
      <c r="I1095" s="32"/>
      <c r="J1095" s="32"/>
      <c r="K1095" s="31">
        <v>1</v>
      </c>
      <c r="L1095" s="32"/>
      <c r="M1095" s="10"/>
      <c r="N1095" s="32"/>
      <c r="O1095" s="31">
        <v>1</v>
      </c>
      <c r="P1095" s="32"/>
      <c r="Q1095" s="32"/>
      <c r="R1095" s="32"/>
      <c r="S1095" s="32"/>
      <c r="T1095" s="32"/>
      <c r="U1095" s="1"/>
      <c r="V1095" s="28">
        <v>487</v>
      </c>
      <c r="W1095" s="28">
        <v>1045</v>
      </c>
      <c r="X1095" s="34"/>
      <c r="Y1095" s="34"/>
      <c r="Z1095" s="28">
        <v>120</v>
      </c>
      <c r="AA1095" s="28">
        <v>1107</v>
      </c>
      <c r="AB1095" s="34">
        <v>0</v>
      </c>
      <c r="AC1095" s="1"/>
      <c r="AD1095" s="35">
        <f t="shared" ref="AD1095:AJ1095" si="2965">(V1095/SUM($V1095:$AB1095))*100</f>
        <v>17.651322943095323</v>
      </c>
      <c r="AE1095" s="35">
        <f t="shared" si="2965"/>
        <v>37.87604204421892</v>
      </c>
      <c r="AF1095" s="35">
        <f t="shared" si="2965"/>
        <v>0</v>
      </c>
      <c r="AG1095" s="35">
        <f t="shared" si="2965"/>
        <v>0</v>
      </c>
      <c r="AH1095" s="35">
        <f t="shared" si="2965"/>
        <v>4.3494019572308806</v>
      </c>
      <c r="AI1095" s="35">
        <f t="shared" si="2965"/>
        <v>40.123233055454875</v>
      </c>
      <c r="AJ1095" s="35">
        <f t="shared" si="2965"/>
        <v>0</v>
      </c>
      <c r="AK1095" s="1"/>
      <c r="AL1095" s="35">
        <f t="shared" ref="AL1095:AR1095" si="2966">AD1095-BE1095</f>
        <v>6.4556362954581523</v>
      </c>
      <c r="AM1095" s="35">
        <f t="shared" si="2966"/>
        <v>4.5744245370828622</v>
      </c>
      <c r="AN1095" s="35">
        <f t="shared" si="2966"/>
        <v>0</v>
      </c>
      <c r="AO1095" s="35">
        <f t="shared" si="2966"/>
        <v>-25.277513479226133</v>
      </c>
      <c r="AP1095" s="35">
        <f t="shared" si="2966"/>
        <v>-0.5982669295436196</v>
      </c>
      <c r="AQ1095" s="35">
        <f t="shared" si="2966"/>
        <v>40.123233055454875</v>
      </c>
      <c r="AR1095" s="35">
        <f t="shared" si="2966"/>
        <v>-25.277513479226133</v>
      </c>
      <c r="AS1095" s="1"/>
      <c r="AT1095" s="1"/>
      <c r="AU1095" s="1"/>
      <c r="AV1095" s="1"/>
      <c r="AW1095" s="36">
        <v>353</v>
      </c>
      <c r="AX1095" s="36">
        <v>1050</v>
      </c>
      <c r="AY1095" s="36">
        <v>0</v>
      </c>
      <c r="AZ1095" s="36">
        <v>797</v>
      </c>
      <c r="BA1095" s="36">
        <v>156</v>
      </c>
      <c r="BB1095" s="36">
        <v>0</v>
      </c>
      <c r="BC1095" s="1">
        <v>797</v>
      </c>
      <c r="BD1095" s="1"/>
      <c r="BE1095" s="35">
        <f t="shared" ref="BE1095:BK1095" si="2967">(AW1095/SUM($AW1095:$BC1095))*100</f>
        <v>11.195686647637171</v>
      </c>
      <c r="BF1095" s="35">
        <f t="shared" si="2967"/>
        <v>33.301617507136058</v>
      </c>
      <c r="BG1095" s="35">
        <f t="shared" si="2967"/>
        <v>0</v>
      </c>
      <c r="BH1095" s="35">
        <f t="shared" si="2967"/>
        <v>25.277513479226133</v>
      </c>
      <c r="BI1095" s="35">
        <f t="shared" si="2967"/>
        <v>4.9476688867745002</v>
      </c>
      <c r="BJ1095" s="35">
        <f t="shared" si="2967"/>
        <v>0</v>
      </c>
      <c r="BK1095" s="35">
        <f t="shared" si="2967"/>
        <v>25.277513479226133</v>
      </c>
      <c r="BL1095" s="1"/>
    </row>
    <row r="1096" spans="1:64" ht="13">
      <c r="A1096" s="28" t="s">
        <v>465</v>
      </c>
      <c r="B1096" s="62" t="str">
        <f>INDEX([1]Sheet2!$B:$B,MATCH(C1096,[1]Sheet2!$A:$A,0))</f>
        <v>E05000859</v>
      </c>
      <c r="C1096" s="28" t="s">
        <v>1227</v>
      </c>
      <c r="D1096" s="29"/>
      <c r="E1096" s="55">
        <v>1</v>
      </c>
      <c r="F1096" s="31">
        <v>1</v>
      </c>
      <c r="G1096" s="32"/>
      <c r="H1096" s="32"/>
      <c r="I1096" s="32"/>
      <c r="J1096" s="32"/>
      <c r="K1096" s="32"/>
      <c r="L1096" s="32"/>
      <c r="M1096" s="10"/>
      <c r="N1096" s="32"/>
      <c r="O1096" s="32"/>
      <c r="P1096" s="32"/>
      <c r="Q1096" s="32"/>
      <c r="R1096" s="32"/>
      <c r="S1096" s="32"/>
      <c r="T1096" s="32"/>
      <c r="U1096" s="1"/>
      <c r="V1096" s="28">
        <v>1200</v>
      </c>
      <c r="W1096" s="28">
        <v>1185</v>
      </c>
      <c r="X1096" s="34"/>
      <c r="Y1096" s="34"/>
      <c r="Z1096" s="34"/>
      <c r="AA1096" s="28">
        <v>872</v>
      </c>
      <c r="AB1096" s="34">
        <v>0</v>
      </c>
      <c r="AC1096" s="1"/>
      <c r="AD1096" s="35">
        <f t="shared" ref="AD1096:AJ1096" si="2968">(V1096/SUM($V1096:$AB1096))*100</f>
        <v>36.843721215842798</v>
      </c>
      <c r="AE1096" s="35">
        <f t="shared" si="2968"/>
        <v>36.383174700644766</v>
      </c>
      <c r="AF1096" s="35">
        <f t="shared" si="2968"/>
        <v>0</v>
      </c>
      <c r="AG1096" s="35">
        <f t="shared" si="2968"/>
        <v>0</v>
      </c>
      <c r="AH1096" s="35">
        <f t="shared" si="2968"/>
        <v>0</v>
      </c>
      <c r="AI1096" s="35">
        <f t="shared" si="2968"/>
        <v>26.773104083512433</v>
      </c>
      <c r="AJ1096" s="35">
        <f t="shared" si="2968"/>
        <v>0</v>
      </c>
      <c r="AK1096" s="1"/>
      <c r="AL1096" s="35">
        <f t="shared" ref="AL1096:AR1096" si="2969">AD1096-BE1096</f>
        <v>17.473729505425556</v>
      </c>
      <c r="AM1096" s="35">
        <f t="shared" si="2969"/>
        <v>18.532939829133298</v>
      </c>
      <c r="AN1096" s="35">
        <f t="shared" si="2969"/>
        <v>0</v>
      </c>
      <c r="AO1096" s="35">
        <f t="shared" si="2969"/>
        <v>-16.302846090080134</v>
      </c>
      <c r="AP1096" s="35">
        <f t="shared" si="2969"/>
        <v>0</v>
      </c>
      <c r="AQ1096" s="35">
        <f t="shared" si="2969"/>
        <v>26.773104083512433</v>
      </c>
      <c r="AR1096" s="35">
        <f t="shared" si="2969"/>
        <v>-46.476927327991156</v>
      </c>
      <c r="AS1096" s="1"/>
      <c r="AT1096" s="1"/>
      <c r="AU1096" s="1"/>
      <c r="AV1096" s="1"/>
      <c r="AW1096" s="36">
        <v>701</v>
      </c>
      <c r="AX1096" s="36">
        <v>646</v>
      </c>
      <c r="AY1096" s="36">
        <v>0</v>
      </c>
      <c r="AZ1096" s="36">
        <v>590</v>
      </c>
      <c r="BA1096" s="36">
        <v>0</v>
      </c>
      <c r="BB1096" s="36">
        <v>0</v>
      </c>
      <c r="BC1096" s="1">
        <v>1682</v>
      </c>
      <c r="BD1096" s="1"/>
      <c r="BE1096" s="35">
        <f t="shared" ref="BE1096:BK1096" si="2970">(AW1096/SUM($AW1096:$BC1096))*100</f>
        <v>19.369991710417242</v>
      </c>
      <c r="BF1096" s="35">
        <f t="shared" si="2970"/>
        <v>17.850234871511468</v>
      </c>
      <c r="BG1096" s="35">
        <f t="shared" si="2970"/>
        <v>0</v>
      </c>
      <c r="BH1096" s="35">
        <f t="shared" si="2970"/>
        <v>16.302846090080134</v>
      </c>
      <c r="BI1096" s="35">
        <f t="shared" si="2970"/>
        <v>0</v>
      </c>
      <c r="BJ1096" s="35">
        <f t="shared" si="2970"/>
        <v>0</v>
      </c>
      <c r="BK1096" s="35">
        <f t="shared" si="2970"/>
        <v>46.476927327991156</v>
      </c>
      <c r="BL1096" s="1"/>
    </row>
    <row r="1097" spans="1:64" ht="13">
      <c r="A1097" s="28" t="s">
        <v>465</v>
      </c>
      <c r="B1097" s="62" t="str">
        <f>INDEX([1]Sheet2!$B:$B,MATCH(C1097,[1]Sheet2!$A:$A,0))</f>
        <v>E05000860</v>
      </c>
      <c r="C1097" s="28" t="s">
        <v>1228</v>
      </c>
      <c r="D1097" s="29"/>
      <c r="E1097" s="55">
        <v>1</v>
      </c>
      <c r="F1097" s="32"/>
      <c r="G1097" s="31">
        <v>1</v>
      </c>
      <c r="H1097" s="32"/>
      <c r="I1097" s="32"/>
      <c r="J1097" s="32"/>
      <c r="K1097" s="32"/>
      <c r="L1097" s="32"/>
      <c r="M1097" s="10"/>
      <c r="N1097" s="32"/>
      <c r="O1097" s="31">
        <v>1</v>
      </c>
      <c r="P1097" s="32"/>
      <c r="Q1097" s="32"/>
      <c r="R1097" s="32"/>
      <c r="S1097" s="32"/>
      <c r="T1097" s="32"/>
      <c r="U1097" s="1"/>
      <c r="V1097" s="28">
        <v>587</v>
      </c>
      <c r="W1097" s="28">
        <v>1344</v>
      </c>
      <c r="X1097" s="28">
        <v>185</v>
      </c>
      <c r="Y1097" s="34"/>
      <c r="Z1097" s="34"/>
      <c r="AA1097" s="28">
        <v>706</v>
      </c>
      <c r="AB1097" s="34">
        <v>0</v>
      </c>
      <c r="AC1097" s="1"/>
      <c r="AD1097" s="35">
        <f t="shared" ref="AD1097:AJ1097" si="2971">(V1097/SUM($V1097:$AB1097))*100</f>
        <v>20.800850460666194</v>
      </c>
      <c r="AE1097" s="35">
        <f t="shared" si="2971"/>
        <v>47.62579730687456</v>
      </c>
      <c r="AF1097" s="35">
        <f t="shared" si="2971"/>
        <v>6.5556343019135364</v>
      </c>
      <c r="AG1097" s="35">
        <f t="shared" si="2971"/>
        <v>0</v>
      </c>
      <c r="AH1097" s="35">
        <f t="shared" si="2971"/>
        <v>0</v>
      </c>
      <c r="AI1097" s="35">
        <f t="shared" si="2971"/>
        <v>25.017717930545714</v>
      </c>
      <c r="AJ1097" s="35">
        <f t="shared" si="2971"/>
        <v>0</v>
      </c>
      <c r="AK1097" s="1"/>
      <c r="AL1097" s="35">
        <f t="shared" ref="AL1097:AR1097" si="2972">AD1097-BE1097</f>
        <v>0.9521472906373738</v>
      </c>
      <c r="AM1097" s="35">
        <f t="shared" si="2972"/>
        <v>-17.972185402059168</v>
      </c>
      <c r="AN1097" s="35">
        <f t="shared" si="2972"/>
        <v>-7.9976798191239267</v>
      </c>
      <c r="AO1097" s="35">
        <f t="shared" si="2972"/>
        <v>0</v>
      </c>
      <c r="AP1097" s="35">
        <f t="shared" si="2972"/>
        <v>0</v>
      </c>
      <c r="AQ1097" s="35">
        <f t="shared" si="2972"/>
        <v>25.017717930545714</v>
      </c>
      <c r="AR1097" s="35">
        <f t="shared" si="2972"/>
        <v>0</v>
      </c>
      <c r="AS1097" s="1"/>
      <c r="AT1097" s="1"/>
      <c r="AU1097" s="1"/>
      <c r="AV1097" s="1"/>
      <c r="AW1097" s="36">
        <v>551</v>
      </c>
      <c r="AX1097" s="36">
        <v>1821</v>
      </c>
      <c r="AY1097" s="36">
        <v>404</v>
      </c>
      <c r="AZ1097" s="36">
        <v>0</v>
      </c>
      <c r="BA1097" s="36">
        <v>0</v>
      </c>
      <c r="BB1097" s="36">
        <v>0</v>
      </c>
      <c r="BC1097" s="1">
        <v>0</v>
      </c>
      <c r="BD1097" s="1"/>
      <c r="BE1097" s="35">
        <f t="shared" ref="BE1097:BK1097" si="2973">(AW1097/SUM($AW1097:$BC1097))*100</f>
        <v>19.84870317002882</v>
      </c>
      <c r="BF1097" s="35">
        <f t="shared" si="2973"/>
        <v>65.597982708933728</v>
      </c>
      <c r="BG1097" s="35">
        <f t="shared" si="2973"/>
        <v>14.553314121037463</v>
      </c>
      <c r="BH1097" s="35">
        <f t="shared" si="2973"/>
        <v>0</v>
      </c>
      <c r="BI1097" s="35">
        <f t="shared" si="2973"/>
        <v>0</v>
      </c>
      <c r="BJ1097" s="35">
        <f t="shared" si="2973"/>
        <v>0</v>
      </c>
      <c r="BK1097" s="35">
        <f t="shared" si="2973"/>
        <v>0</v>
      </c>
      <c r="BL1097" s="1"/>
    </row>
    <row r="1098" spans="1:64" ht="13">
      <c r="A1098" s="28" t="s">
        <v>465</v>
      </c>
      <c r="B1098" s="62" t="str">
        <f>INDEX([1]Sheet2!$B:$B,MATCH(C1098,[1]Sheet2!$A:$A,0))</f>
        <v>E05000861</v>
      </c>
      <c r="C1098" s="28" t="s">
        <v>1229</v>
      </c>
      <c r="D1098" s="29"/>
      <c r="E1098" s="55">
        <v>1</v>
      </c>
      <c r="F1098" s="32"/>
      <c r="G1098" s="31">
        <v>1</v>
      </c>
      <c r="H1098" s="32"/>
      <c r="I1098" s="32"/>
      <c r="J1098" s="32"/>
      <c r="K1098" s="32"/>
      <c r="L1098" s="32"/>
      <c r="M1098" s="10"/>
      <c r="N1098" s="32"/>
      <c r="O1098" s="31">
        <v>1</v>
      </c>
      <c r="P1098" s="32"/>
      <c r="Q1098" s="32"/>
      <c r="R1098" s="32"/>
      <c r="S1098" s="32"/>
      <c r="T1098" s="32"/>
      <c r="U1098" s="1"/>
      <c r="V1098" s="28">
        <v>834</v>
      </c>
      <c r="W1098" s="28">
        <v>1518</v>
      </c>
      <c r="X1098" s="28">
        <v>163</v>
      </c>
      <c r="Y1098" s="34"/>
      <c r="Z1098" s="34"/>
      <c r="AA1098" s="28">
        <v>89</v>
      </c>
      <c r="AB1098" s="34">
        <v>130</v>
      </c>
      <c r="AC1098" s="1"/>
      <c r="AD1098" s="35">
        <f t="shared" ref="AD1098:AJ1098" si="2974">(V1098/SUM($V1098:$AB1098))*100</f>
        <v>30.504754937820046</v>
      </c>
      <c r="AE1098" s="35">
        <f t="shared" si="2974"/>
        <v>55.523043160204836</v>
      </c>
      <c r="AF1098" s="35">
        <f t="shared" si="2974"/>
        <v>5.961960497439649</v>
      </c>
      <c r="AG1098" s="35">
        <f t="shared" si="2974"/>
        <v>0</v>
      </c>
      <c r="AH1098" s="35">
        <f t="shared" si="2974"/>
        <v>0</v>
      </c>
      <c r="AI1098" s="35">
        <f t="shared" si="2974"/>
        <v>3.2553035844915876</v>
      </c>
      <c r="AJ1098" s="35">
        <f t="shared" si="2974"/>
        <v>4.7549378200438923</v>
      </c>
      <c r="AK1098" s="1"/>
      <c r="AL1098" s="35">
        <f t="shared" ref="AL1098:AR1098" si="2975">AD1098-BE1098</f>
        <v>10.856754937820046</v>
      </c>
      <c r="AM1098" s="35">
        <f t="shared" si="2975"/>
        <v>3.7470431602048393</v>
      </c>
      <c r="AN1098" s="35">
        <f t="shared" si="2975"/>
        <v>5.961960497439649</v>
      </c>
      <c r="AO1098" s="35">
        <f t="shared" si="2975"/>
        <v>-28.576000000000001</v>
      </c>
      <c r="AP1098" s="35">
        <f t="shared" si="2975"/>
        <v>0</v>
      </c>
      <c r="AQ1098" s="35">
        <f t="shared" si="2975"/>
        <v>3.2553035844915876</v>
      </c>
      <c r="AR1098" s="35">
        <f t="shared" si="2975"/>
        <v>4.7549378200438923</v>
      </c>
      <c r="AS1098" s="1"/>
      <c r="AT1098" s="1"/>
      <c r="AU1098" s="1"/>
      <c r="AV1098" s="1"/>
      <c r="AW1098" s="36">
        <v>614</v>
      </c>
      <c r="AX1098" s="36">
        <v>1618</v>
      </c>
      <c r="AY1098" s="36">
        <v>0</v>
      </c>
      <c r="AZ1098" s="36">
        <v>893</v>
      </c>
      <c r="BA1098" s="36">
        <v>0</v>
      </c>
      <c r="BB1098" s="36">
        <v>0</v>
      </c>
      <c r="BC1098" s="1">
        <v>0</v>
      </c>
      <c r="BD1098" s="1"/>
      <c r="BE1098" s="35">
        <f t="shared" ref="BE1098:BK1098" si="2976">(AW1098/SUM($AW1098:$BC1098))*100</f>
        <v>19.648</v>
      </c>
      <c r="BF1098" s="35">
        <f t="shared" si="2976"/>
        <v>51.775999999999996</v>
      </c>
      <c r="BG1098" s="35">
        <f t="shared" si="2976"/>
        <v>0</v>
      </c>
      <c r="BH1098" s="35">
        <f t="shared" si="2976"/>
        <v>28.576000000000001</v>
      </c>
      <c r="BI1098" s="35">
        <f t="shared" si="2976"/>
        <v>0</v>
      </c>
      <c r="BJ1098" s="35">
        <f t="shared" si="2976"/>
        <v>0</v>
      </c>
      <c r="BK1098" s="35">
        <f t="shared" si="2976"/>
        <v>0</v>
      </c>
      <c r="BL1098" s="1"/>
    </row>
    <row r="1099" spans="1:64" ht="13">
      <c r="A1099" s="28" t="s">
        <v>465</v>
      </c>
      <c r="B1099" s="62" t="str">
        <f>INDEX([1]Sheet2!$B:$B,MATCH(C1099,[1]Sheet2!$A:$A,0))</f>
        <v>E05000862</v>
      </c>
      <c r="C1099" s="28" t="s">
        <v>1230</v>
      </c>
      <c r="D1099" s="29"/>
      <c r="E1099" s="55">
        <v>1</v>
      </c>
      <c r="F1099" s="32"/>
      <c r="G1099" s="31">
        <v>1</v>
      </c>
      <c r="H1099" s="32"/>
      <c r="I1099" s="32"/>
      <c r="J1099" s="32"/>
      <c r="K1099" s="32"/>
      <c r="L1099" s="32"/>
      <c r="M1099" s="10"/>
      <c r="N1099" s="32"/>
      <c r="O1099" s="31">
        <v>1</v>
      </c>
      <c r="P1099" s="32"/>
      <c r="Q1099" s="32"/>
      <c r="R1099" s="32"/>
      <c r="S1099" s="32"/>
      <c r="T1099" s="32"/>
      <c r="U1099" s="1"/>
      <c r="V1099" s="28">
        <v>363</v>
      </c>
      <c r="W1099" s="28">
        <v>1746</v>
      </c>
      <c r="X1099" s="28">
        <v>140</v>
      </c>
      <c r="Y1099" s="28">
        <v>176</v>
      </c>
      <c r="Z1099" s="34"/>
      <c r="AA1099" s="34"/>
      <c r="AB1099" s="34">
        <v>0</v>
      </c>
      <c r="AC1099" s="1"/>
      <c r="AD1099" s="35">
        <f t="shared" ref="AD1099:AJ1099" si="2977">(V1099/SUM($V1099:$AB1099))*100</f>
        <v>14.969072164948455</v>
      </c>
      <c r="AE1099" s="35">
        <f t="shared" si="2977"/>
        <v>72</v>
      </c>
      <c r="AF1099" s="35">
        <f t="shared" si="2977"/>
        <v>5.7731958762886597</v>
      </c>
      <c r="AG1099" s="35">
        <f t="shared" si="2977"/>
        <v>7.2577319587628866</v>
      </c>
      <c r="AH1099" s="35">
        <f t="shared" si="2977"/>
        <v>0</v>
      </c>
      <c r="AI1099" s="35">
        <f t="shared" si="2977"/>
        <v>0</v>
      </c>
      <c r="AJ1099" s="35">
        <f t="shared" si="2977"/>
        <v>0</v>
      </c>
      <c r="AK1099" s="1"/>
      <c r="AL1099" s="35">
        <f t="shared" ref="AL1099:AR1099" si="2978">AD1099-BE1099</f>
        <v>9.598766794643085</v>
      </c>
      <c r="AM1099" s="35">
        <f t="shared" si="2978"/>
        <v>11.417339417339413</v>
      </c>
      <c r="AN1099" s="35">
        <f t="shared" si="2978"/>
        <v>5.7731958762886597</v>
      </c>
      <c r="AO1099" s="35">
        <f t="shared" si="2978"/>
        <v>-17.944093243062316</v>
      </c>
      <c r="AP1099" s="35">
        <f t="shared" si="2978"/>
        <v>0</v>
      </c>
      <c r="AQ1099" s="35">
        <f t="shared" si="2978"/>
        <v>0</v>
      </c>
      <c r="AR1099" s="35">
        <f t="shared" si="2978"/>
        <v>-8.8452088452088447</v>
      </c>
      <c r="AS1099" s="1"/>
      <c r="AT1099" s="1"/>
      <c r="AU1099" s="1"/>
      <c r="AV1099" s="1"/>
      <c r="AW1099" s="36">
        <v>153</v>
      </c>
      <c r="AX1099" s="36">
        <v>1726</v>
      </c>
      <c r="AY1099" s="36">
        <v>0</v>
      </c>
      <c r="AZ1099" s="36">
        <v>718</v>
      </c>
      <c r="BA1099" s="36">
        <v>0</v>
      </c>
      <c r="BB1099" s="36">
        <v>0</v>
      </c>
      <c r="BC1099" s="1">
        <v>252</v>
      </c>
      <c r="BD1099" s="1"/>
      <c r="BE1099" s="35">
        <f t="shared" ref="BE1099:BK1099" si="2979">(AW1099/SUM($AW1099:$BC1099))*100</f>
        <v>5.3703053703053705</v>
      </c>
      <c r="BF1099" s="35">
        <f t="shared" si="2979"/>
        <v>60.582660582660587</v>
      </c>
      <c r="BG1099" s="35">
        <f t="shared" si="2979"/>
        <v>0</v>
      </c>
      <c r="BH1099" s="35">
        <f t="shared" si="2979"/>
        <v>25.201825201825201</v>
      </c>
      <c r="BI1099" s="35">
        <f t="shared" si="2979"/>
        <v>0</v>
      </c>
      <c r="BJ1099" s="35">
        <f t="shared" si="2979"/>
        <v>0</v>
      </c>
      <c r="BK1099" s="35">
        <f t="shared" si="2979"/>
        <v>8.8452088452088447</v>
      </c>
      <c r="BL1099" s="1"/>
    </row>
    <row r="1100" spans="1:64" ht="13">
      <c r="A1100" s="28" t="s">
        <v>465</v>
      </c>
      <c r="B1100" s="62" t="str">
        <f>INDEX([1]Sheet2!$B:$B,MATCH(C1100,[1]Sheet2!$A:$A,0))</f>
        <v>E05000863</v>
      </c>
      <c r="C1100" s="28" t="s">
        <v>1231</v>
      </c>
      <c r="D1100" s="29"/>
      <c r="E1100" s="55">
        <v>1</v>
      </c>
      <c r="F1100" s="32"/>
      <c r="G1100" s="31">
        <v>1</v>
      </c>
      <c r="H1100" s="32"/>
      <c r="I1100" s="32"/>
      <c r="J1100" s="32"/>
      <c r="K1100" s="32"/>
      <c r="L1100" s="32"/>
      <c r="M1100" s="10"/>
      <c r="N1100" s="32"/>
      <c r="O1100" s="31">
        <v>1</v>
      </c>
      <c r="P1100" s="32"/>
      <c r="Q1100" s="32"/>
      <c r="R1100" s="32"/>
      <c r="S1100" s="32"/>
      <c r="T1100" s="32"/>
      <c r="U1100" s="1"/>
      <c r="V1100" s="28">
        <v>509</v>
      </c>
      <c r="W1100" s="28">
        <v>1396</v>
      </c>
      <c r="X1100" s="28">
        <v>114</v>
      </c>
      <c r="Y1100" s="28">
        <v>177</v>
      </c>
      <c r="Z1100" s="28">
        <v>195</v>
      </c>
      <c r="AA1100" s="34"/>
      <c r="AB1100" s="34">
        <v>0</v>
      </c>
      <c r="AC1100" s="1"/>
      <c r="AD1100" s="35">
        <f t="shared" ref="AD1100:AJ1100" si="2980">(V1100/SUM($V1100:$AB1100))*100</f>
        <v>21.288163948138855</v>
      </c>
      <c r="AE1100" s="35">
        <f t="shared" si="2980"/>
        <v>58.385612714345456</v>
      </c>
      <c r="AF1100" s="35">
        <f t="shared" si="2980"/>
        <v>4.7678795483061487</v>
      </c>
      <c r="AG1100" s="35">
        <f t="shared" si="2980"/>
        <v>7.4027603513174407</v>
      </c>
      <c r="AH1100" s="35">
        <f t="shared" si="2980"/>
        <v>8.1555834378920959</v>
      </c>
      <c r="AI1100" s="35">
        <f t="shared" si="2980"/>
        <v>0</v>
      </c>
      <c r="AJ1100" s="35">
        <f t="shared" si="2980"/>
        <v>0</v>
      </c>
      <c r="AK1100" s="1"/>
      <c r="AL1100" s="35">
        <f t="shared" ref="AL1100:AR1100" si="2981">AD1100-BE1100</f>
        <v>11.441664509726275</v>
      </c>
      <c r="AM1100" s="35">
        <f t="shared" si="2981"/>
        <v>14.319719790346952</v>
      </c>
      <c r="AN1100" s="35">
        <f t="shared" si="2981"/>
        <v>4.7678795483061487</v>
      </c>
      <c r="AO1100" s="35">
        <f t="shared" si="2981"/>
        <v>-25.319066679757064</v>
      </c>
      <c r="AP1100" s="35">
        <f t="shared" si="2981"/>
        <v>0.36823787443271705</v>
      </c>
      <c r="AQ1100" s="35">
        <f t="shared" si="2981"/>
        <v>0</v>
      </c>
      <c r="AR1100" s="35">
        <f t="shared" si="2981"/>
        <v>-5.5784350430550358</v>
      </c>
      <c r="AS1100" s="1"/>
      <c r="AT1100" s="1"/>
      <c r="AU1100" s="1"/>
      <c r="AV1100" s="1"/>
      <c r="AW1100" s="36">
        <v>263</v>
      </c>
      <c r="AX1100" s="36">
        <v>1177</v>
      </c>
      <c r="AY1100" s="36">
        <v>0</v>
      </c>
      <c r="AZ1100" s="36">
        <v>874</v>
      </c>
      <c r="BA1100" s="36">
        <v>208</v>
      </c>
      <c r="BB1100" s="36">
        <v>0</v>
      </c>
      <c r="BC1100" s="1">
        <v>149</v>
      </c>
      <c r="BD1100" s="1"/>
      <c r="BE1100" s="35">
        <f t="shared" ref="BE1100:BK1100" si="2982">(AW1100/SUM($AW1100:$BC1100))*100</f>
        <v>9.8464994384125806</v>
      </c>
      <c r="BF1100" s="35">
        <f t="shared" si="2982"/>
        <v>44.065892923998504</v>
      </c>
      <c r="BG1100" s="35">
        <f t="shared" si="2982"/>
        <v>0</v>
      </c>
      <c r="BH1100" s="35">
        <f t="shared" si="2982"/>
        <v>32.721827031074504</v>
      </c>
      <c r="BI1100" s="35">
        <f t="shared" si="2982"/>
        <v>7.7873455634593789</v>
      </c>
      <c r="BJ1100" s="35">
        <f t="shared" si="2982"/>
        <v>0</v>
      </c>
      <c r="BK1100" s="35">
        <f t="shared" si="2982"/>
        <v>5.5784350430550358</v>
      </c>
      <c r="BL1100" s="1"/>
    </row>
    <row r="1101" spans="1:64" ht="13">
      <c r="A1101" s="28" t="s">
        <v>465</v>
      </c>
      <c r="B1101" s="62" t="str">
        <f>INDEX([1]Sheet2!$B:$B,MATCH(C1101,[1]Sheet2!$A:$A,0))</f>
        <v>E05000864</v>
      </c>
      <c r="C1101" s="28" t="s">
        <v>1232</v>
      </c>
      <c r="D1101" s="29"/>
      <c r="E1101" s="55">
        <v>1</v>
      </c>
      <c r="F1101" s="32"/>
      <c r="G1101" s="31">
        <v>1</v>
      </c>
      <c r="H1101" s="32"/>
      <c r="I1101" s="32"/>
      <c r="J1101" s="32"/>
      <c r="K1101" s="32"/>
      <c r="L1101" s="32"/>
      <c r="M1101" s="10"/>
      <c r="N1101" s="32"/>
      <c r="O1101" s="31">
        <v>1</v>
      </c>
      <c r="P1101" s="32"/>
      <c r="Q1101" s="32"/>
      <c r="R1101" s="32"/>
      <c r="S1101" s="32"/>
      <c r="T1101" s="32"/>
      <c r="U1101" s="1"/>
      <c r="V1101" s="28">
        <v>314</v>
      </c>
      <c r="W1101" s="28">
        <v>1449</v>
      </c>
      <c r="X1101" s="28">
        <v>90</v>
      </c>
      <c r="Y1101" s="28">
        <v>327</v>
      </c>
      <c r="Z1101" s="34"/>
      <c r="AA1101" s="34"/>
      <c r="AB1101" s="34">
        <v>0</v>
      </c>
      <c r="AC1101" s="1"/>
      <c r="AD1101" s="35">
        <f t="shared" ref="AD1101:AJ1101" si="2983">(V1101/SUM($V1101:$AB1101))*100</f>
        <v>14.403669724770642</v>
      </c>
      <c r="AE1101" s="35">
        <f t="shared" si="2983"/>
        <v>66.467889908256879</v>
      </c>
      <c r="AF1101" s="35">
        <f t="shared" si="2983"/>
        <v>4.1284403669724776</v>
      </c>
      <c r="AG1101" s="35">
        <f t="shared" si="2983"/>
        <v>15</v>
      </c>
      <c r="AH1101" s="35">
        <f t="shared" si="2983"/>
        <v>0</v>
      </c>
      <c r="AI1101" s="35">
        <f t="shared" si="2983"/>
        <v>0</v>
      </c>
      <c r="AJ1101" s="35">
        <f t="shared" si="2983"/>
        <v>0</v>
      </c>
      <c r="AK1101" s="1"/>
      <c r="AL1101" s="35">
        <f t="shared" ref="AL1101:AR1101" si="2984">AD1101-BE1101</f>
        <v>6.4986853010946302</v>
      </c>
      <c r="AM1101" s="35">
        <f t="shared" si="2984"/>
        <v>6.03175283660579</v>
      </c>
      <c r="AN1101" s="35">
        <f t="shared" si="2984"/>
        <v>4.1284403669724776</v>
      </c>
      <c r="AO1101" s="35">
        <f t="shared" si="2984"/>
        <v>-16.658878504672899</v>
      </c>
      <c r="AP1101" s="35">
        <f t="shared" si="2984"/>
        <v>0</v>
      </c>
      <c r="AQ1101" s="35">
        <f t="shared" si="2984"/>
        <v>0</v>
      </c>
      <c r="AR1101" s="35">
        <f t="shared" si="2984"/>
        <v>0</v>
      </c>
      <c r="AS1101" s="1"/>
      <c r="AT1101" s="1"/>
      <c r="AU1101" s="1"/>
      <c r="AV1101" s="1"/>
      <c r="AW1101" s="36">
        <v>203</v>
      </c>
      <c r="AX1101" s="36">
        <v>1552</v>
      </c>
      <c r="AY1101" s="36">
        <v>0</v>
      </c>
      <c r="AZ1101" s="36">
        <v>813</v>
      </c>
      <c r="BA1101" s="36">
        <v>0</v>
      </c>
      <c r="BB1101" s="36">
        <v>0</v>
      </c>
      <c r="BC1101" s="1">
        <v>0</v>
      </c>
      <c r="BD1101" s="1"/>
      <c r="BE1101" s="35">
        <f t="shared" ref="BE1101:BK1101" si="2985">(AW1101/SUM($AW1101:$BC1101))*100</f>
        <v>7.9049844236760123</v>
      </c>
      <c r="BF1101" s="35">
        <f t="shared" si="2985"/>
        <v>60.436137071651089</v>
      </c>
      <c r="BG1101" s="35">
        <f t="shared" si="2985"/>
        <v>0</v>
      </c>
      <c r="BH1101" s="35">
        <f t="shared" si="2985"/>
        <v>31.658878504672899</v>
      </c>
      <c r="BI1101" s="35">
        <f t="shared" si="2985"/>
        <v>0</v>
      </c>
      <c r="BJ1101" s="35">
        <f t="shared" si="2985"/>
        <v>0</v>
      </c>
      <c r="BK1101" s="35">
        <f t="shared" si="2985"/>
        <v>0</v>
      </c>
      <c r="BL1101" s="1"/>
    </row>
    <row r="1102" spans="1:64" ht="13">
      <c r="A1102" s="28" t="s">
        <v>466</v>
      </c>
      <c r="B1102" s="62" t="str">
        <f>INDEX([1]Sheet2!$B:$B,MATCH(C1102,[1]Sheet2!$A:$A,0))</f>
        <v>E05010995</v>
      </c>
      <c r="C1102" s="28" t="s">
        <v>1233</v>
      </c>
      <c r="D1102" s="29"/>
      <c r="E1102" s="55">
        <v>1</v>
      </c>
      <c r="F1102" s="32"/>
      <c r="G1102" s="32"/>
      <c r="H1102" s="31">
        <v>1</v>
      </c>
      <c r="I1102" s="32"/>
      <c r="J1102" s="32"/>
      <c r="K1102" s="32"/>
      <c r="L1102" s="32"/>
      <c r="M1102" s="10"/>
      <c r="N1102" s="31">
        <v>1</v>
      </c>
      <c r="O1102" s="32"/>
      <c r="P1102" s="32"/>
      <c r="Q1102" s="32"/>
      <c r="R1102" s="32"/>
      <c r="S1102" s="32"/>
      <c r="T1102" s="32"/>
      <c r="U1102" s="1"/>
      <c r="V1102" s="28">
        <v>1613</v>
      </c>
      <c r="W1102" s="28">
        <v>161</v>
      </c>
      <c r="X1102" s="28">
        <v>1710</v>
      </c>
      <c r="Y1102" s="34"/>
      <c r="Z1102" s="34"/>
      <c r="AA1102" s="34"/>
      <c r="AB1102" s="34">
        <v>0</v>
      </c>
      <c r="AC1102" s="1"/>
      <c r="AD1102" s="35">
        <f t="shared" ref="AD1102:AJ1102" si="2986">(V1102/SUM($V1102:$AB1102))*100</f>
        <v>46.297359357060856</v>
      </c>
      <c r="AE1102" s="35">
        <f t="shared" si="2986"/>
        <v>4.6211251435132032</v>
      </c>
      <c r="AF1102" s="35">
        <f t="shared" si="2986"/>
        <v>49.081515499425947</v>
      </c>
      <c r="AG1102" s="35">
        <f t="shared" si="2986"/>
        <v>0</v>
      </c>
      <c r="AH1102" s="35">
        <f t="shared" si="2986"/>
        <v>0</v>
      </c>
      <c r="AI1102" s="35">
        <f t="shared" si="2986"/>
        <v>0</v>
      </c>
      <c r="AJ1102" s="35">
        <f t="shared" si="2986"/>
        <v>0</v>
      </c>
      <c r="AK1102" s="1"/>
      <c r="AL1102" s="35"/>
      <c r="AM1102" s="35"/>
      <c r="AN1102" s="35"/>
      <c r="AO1102" s="35"/>
      <c r="AP1102" s="35"/>
      <c r="AQ1102" s="35"/>
      <c r="AR1102" s="35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35"/>
      <c r="BF1102" s="35"/>
      <c r="BG1102" s="35"/>
      <c r="BH1102" s="35"/>
      <c r="BI1102" s="35"/>
      <c r="BJ1102" s="35"/>
      <c r="BK1102" s="35"/>
      <c r="BL1102" s="1"/>
    </row>
    <row r="1103" spans="1:64" ht="13">
      <c r="A1103" s="28" t="s">
        <v>466</v>
      </c>
      <c r="B1103" s="62" t="e">
        <f>INDEX([1]Sheet2!$B:$B,MATCH(C1103,[1]Sheet2!$A:$A,0))</f>
        <v>#N/A</v>
      </c>
      <c r="C1103" s="28" t="s">
        <v>1234</v>
      </c>
      <c r="D1103" s="29"/>
      <c r="E1103" s="55">
        <v>1</v>
      </c>
      <c r="F1103" s="32"/>
      <c r="G1103" s="32"/>
      <c r="H1103" s="31">
        <v>1</v>
      </c>
      <c r="I1103" s="32"/>
      <c r="J1103" s="32"/>
      <c r="K1103" s="32"/>
      <c r="L1103" s="32"/>
      <c r="M1103" s="10"/>
      <c r="N1103" s="32"/>
      <c r="O1103" s="32"/>
      <c r="P1103" s="31">
        <v>1</v>
      </c>
      <c r="Q1103" s="32"/>
      <c r="R1103" s="32"/>
      <c r="S1103" s="32"/>
      <c r="T1103" s="32"/>
      <c r="U1103" s="1"/>
      <c r="V1103" s="28">
        <v>1329</v>
      </c>
      <c r="W1103" s="28">
        <v>124</v>
      </c>
      <c r="X1103" s="28">
        <v>1630</v>
      </c>
      <c r="Y1103" s="34"/>
      <c r="Z1103" s="28">
        <v>151</v>
      </c>
      <c r="AA1103" s="34"/>
      <c r="AB1103" s="34">
        <v>0</v>
      </c>
      <c r="AC1103" s="1"/>
      <c r="AD1103" s="35">
        <f t="shared" ref="AD1103:AJ1103" si="2987">(V1103/SUM($V1103:$AB1103))*100</f>
        <v>41.094619666048239</v>
      </c>
      <c r="AE1103" s="35">
        <f t="shared" si="2987"/>
        <v>3.8342609771181202</v>
      </c>
      <c r="AF1103" s="35">
        <f t="shared" si="2987"/>
        <v>50.401978973407545</v>
      </c>
      <c r="AG1103" s="35">
        <f t="shared" si="2987"/>
        <v>0</v>
      </c>
      <c r="AH1103" s="35">
        <f t="shared" si="2987"/>
        <v>4.6691403834260976</v>
      </c>
      <c r="AI1103" s="35">
        <f t="shared" si="2987"/>
        <v>0</v>
      </c>
      <c r="AJ1103" s="35">
        <f t="shared" si="2987"/>
        <v>0</v>
      </c>
      <c r="AK1103" s="1"/>
      <c r="AL1103" s="35"/>
      <c r="AM1103" s="35"/>
      <c r="AN1103" s="35"/>
      <c r="AO1103" s="35"/>
      <c r="AP1103" s="35"/>
      <c r="AQ1103" s="35"/>
      <c r="AR1103" s="35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35"/>
      <c r="BF1103" s="35"/>
      <c r="BG1103" s="35"/>
      <c r="BH1103" s="35"/>
      <c r="BI1103" s="35"/>
      <c r="BJ1103" s="35"/>
      <c r="BK1103" s="35"/>
      <c r="BL1103" s="1"/>
    </row>
    <row r="1104" spans="1:64" ht="13">
      <c r="A1104" s="28" t="s">
        <v>466</v>
      </c>
      <c r="B1104" s="62" t="str">
        <f>INDEX([1]Sheet2!$B:$B,MATCH(C1104,[1]Sheet2!$A:$A,0))</f>
        <v>E05010997</v>
      </c>
      <c r="C1104" s="28" t="s">
        <v>1235</v>
      </c>
      <c r="D1104" s="29"/>
      <c r="E1104" s="55">
        <v>1</v>
      </c>
      <c r="F1104" s="31">
        <v>1</v>
      </c>
      <c r="G1104" s="32"/>
      <c r="H1104" s="32"/>
      <c r="I1104" s="32"/>
      <c r="J1104" s="32"/>
      <c r="K1104" s="32"/>
      <c r="L1104" s="32"/>
      <c r="M1104" s="10"/>
      <c r="N1104" s="31">
        <v>1</v>
      </c>
      <c r="O1104" s="32"/>
      <c r="P1104" s="32"/>
      <c r="Q1104" s="32"/>
      <c r="R1104" s="32"/>
      <c r="S1104" s="32"/>
      <c r="T1104" s="32"/>
      <c r="U1104" s="1"/>
      <c r="V1104" s="28">
        <v>1650</v>
      </c>
      <c r="W1104" s="28">
        <v>554</v>
      </c>
      <c r="X1104" s="34"/>
      <c r="Y1104" s="34"/>
      <c r="Z1104" s="34"/>
      <c r="AA1104" s="34"/>
      <c r="AB1104" s="34">
        <v>0</v>
      </c>
      <c r="AC1104" s="1"/>
      <c r="AD1104" s="35">
        <f t="shared" ref="AD1104:AJ1104" si="2988">(V1104/SUM($V1104:$AB1104))*100</f>
        <v>74.8638838475499</v>
      </c>
      <c r="AE1104" s="35">
        <f t="shared" si="2988"/>
        <v>25.136116152450089</v>
      </c>
      <c r="AF1104" s="35">
        <f t="shared" si="2988"/>
        <v>0</v>
      </c>
      <c r="AG1104" s="35">
        <f t="shared" si="2988"/>
        <v>0</v>
      </c>
      <c r="AH1104" s="35">
        <f t="shared" si="2988"/>
        <v>0</v>
      </c>
      <c r="AI1104" s="35">
        <f t="shared" si="2988"/>
        <v>0</v>
      </c>
      <c r="AJ1104" s="35">
        <f t="shared" si="2988"/>
        <v>0</v>
      </c>
      <c r="AK1104" s="1"/>
      <c r="AL1104" s="35"/>
      <c r="AM1104" s="35"/>
      <c r="AN1104" s="35"/>
      <c r="AO1104" s="35"/>
      <c r="AP1104" s="35"/>
      <c r="AQ1104" s="35"/>
      <c r="AR1104" s="35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35"/>
      <c r="BF1104" s="35"/>
      <c r="BG1104" s="35"/>
      <c r="BH1104" s="35"/>
      <c r="BI1104" s="35"/>
      <c r="BJ1104" s="35"/>
      <c r="BK1104" s="35"/>
      <c r="BL1104" s="1"/>
    </row>
    <row r="1105" spans="1:64" ht="13">
      <c r="A1105" s="28" t="s">
        <v>466</v>
      </c>
      <c r="B1105" s="62" t="str">
        <f>INDEX([1]Sheet2!$B:$B,MATCH(C1105,[1]Sheet2!$A:$A,0))</f>
        <v>E05010998</v>
      </c>
      <c r="C1105" s="28" t="s">
        <v>1236</v>
      </c>
      <c r="D1105" s="29"/>
      <c r="E1105" s="55">
        <v>1</v>
      </c>
      <c r="F1105" s="31">
        <v>1</v>
      </c>
      <c r="G1105" s="32"/>
      <c r="H1105" s="32"/>
      <c r="I1105" s="32"/>
      <c r="J1105" s="32"/>
      <c r="K1105" s="32"/>
      <c r="L1105" s="32"/>
      <c r="M1105" s="10"/>
      <c r="N1105" s="31">
        <v>1</v>
      </c>
      <c r="O1105" s="32"/>
      <c r="P1105" s="32"/>
      <c r="Q1105" s="32"/>
      <c r="R1105" s="32"/>
      <c r="S1105" s="32"/>
      <c r="T1105" s="32"/>
      <c r="U1105" s="1"/>
      <c r="V1105" s="28">
        <v>1818</v>
      </c>
      <c r="W1105" s="28">
        <v>270</v>
      </c>
      <c r="X1105" s="28">
        <v>735</v>
      </c>
      <c r="Y1105" s="34"/>
      <c r="Z1105" s="34"/>
      <c r="AA1105" s="34"/>
      <c r="AB1105" s="34">
        <v>0</v>
      </c>
      <c r="AC1105" s="1"/>
      <c r="AD1105" s="35">
        <f t="shared" ref="AD1105:AJ1105" si="2989">(V1105/SUM($V1105:$AB1105))*100</f>
        <v>64.399574920297553</v>
      </c>
      <c r="AE1105" s="35">
        <f t="shared" si="2989"/>
        <v>9.5642933049946866</v>
      </c>
      <c r="AF1105" s="35">
        <f t="shared" si="2989"/>
        <v>26.036131774707762</v>
      </c>
      <c r="AG1105" s="35">
        <f t="shared" si="2989"/>
        <v>0</v>
      </c>
      <c r="AH1105" s="35">
        <f t="shared" si="2989"/>
        <v>0</v>
      </c>
      <c r="AI1105" s="35">
        <f t="shared" si="2989"/>
        <v>0</v>
      </c>
      <c r="AJ1105" s="35">
        <f t="shared" si="2989"/>
        <v>0</v>
      </c>
      <c r="AK1105" s="1"/>
      <c r="AL1105" s="35"/>
      <c r="AM1105" s="35"/>
      <c r="AN1105" s="35"/>
      <c r="AO1105" s="35"/>
      <c r="AP1105" s="35"/>
      <c r="AQ1105" s="35"/>
      <c r="AR1105" s="35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35"/>
      <c r="BF1105" s="35"/>
      <c r="BG1105" s="35"/>
      <c r="BH1105" s="35"/>
      <c r="BI1105" s="35"/>
      <c r="BJ1105" s="35"/>
      <c r="BK1105" s="35"/>
      <c r="BL1105" s="1"/>
    </row>
    <row r="1106" spans="1:64" ht="13">
      <c r="A1106" s="28" t="s">
        <v>466</v>
      </c>
      <c r="B1106" s="62" t="str">
        <f>INDEX([1]Sheet2!$B:$B,MATCH(C1106,[1]Sheet2!$A:$A,0))</f>
        <v>E05010999</v>
      </c>
      <c r="C1106" s="28" t="s">
        <v>1237</v>
      </c>
      <c r="D1106" s="29"/>
      <c r="E1106" s="55">
        <v>1</v>
      </c>
      <c r="F1106" s="31">
        <v>1</v>
      </c>
      <c r="G1106" s="32"/>
      <c r="H1106" s="32"/>
      <c r="I1106" s="32"/>
      <c r="J1106" s="32"/>
      <c r="K1106" s="32"/>
      <c r="L1106" s="32"/>
      <c r="M1106" s="10"/>
      <c r="N1106" s="31">
        <v>1</v>
      </c>
      <c r="O1106" s="32"/>
      <c r="P1106" s="32"/>
      <c r="Q1106" s="32"/>
      <c r="R1106" s="32"/>
      <c r="S1106" s="32"/>
      <c r="T1106" s="32"/>
      <c r="U1106" s="1"/>
      <c r="V1106" s="28">
        <v>996</v>
      </c>
      <c r="W1106" s="28">
        <v>127</v>
      </c>
      <c r="X1106" s="28">
        <v>912</v>
      </c>
      <c r="Y1106" s="34"/>
      <c r="Z1106" s="34"/>
      <c r="AA1106" s="34"/>
      <c r="AB1106" s="34">
        <v>0</v>
      </c>
      <c r="AC1106" s="1"/>
      <c r="AD1106" s="35">
        <f t="shared" ref="AD1106:AJ1106" si="2990">(V1106/SUM($V1106:$AB1106))*100</f>
        <v>48.943488943488944</v>
      </c>
      <c r="AE1106" s="35">
        <f t="shared" si="2990"/>
        <v>6.2407862407862407</v>
      </c>
      <c r="AF1106" s="35">
        <f t="shared" si="2990"/>
        <v>44.815724815724813</v>
      </c>
      <c r="AG1106" s="35">
        <f t="shared" si="2990"/>
        <v>0</v>
      </c>
      <c r="AH1106" s="35">
        <f t="shared" si="2990"/>
        <v>0</v>
      </c>
      <c r="AI1106" s="35">
        <f t="shared" si="2990"/>
        <v>0</v>
      </c>
      <c r="AJ1106" s="35">
        <f t="shared" si="2990"/>
        <v>0</v>
      </c>
      <c r="AK1106" s="1"/>
      <c r="AL1106" s="35"/>
      <c r="AM1106" s="35"/>
      <c r="AN1106" s="35"/>
      <c r="AO1106" s="35"/>
      <c r="AP1106" s="35"/>
      <c r="AQ1106" s="35"/>
      <c r="AR1106" s="35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35"/>
      <c r="BF1106" s="35"/>
      <c r="BG1106" s="35"/>
      <c r="BH1106" s="35"/>
      <c r="BI1106" s="35"/>
      <c r="BJ1106" s="35"/>
      <c r="BK1106" s="35"/>
      <c r="BL1106" s="1"/>
    </row>
    <row r="1107" spans="1:64" ht="13">
      <c r="A1107" s="28" t="s">
        <v>466</v>
      </c>
      <c r="B1107" s="62" t="str">
        <f>INDEX([1]Sheet2!$B:$B,MATCH(C1107,[1]Sheet2!$A:$A,0))</f>
        <v>E05011000</v>
      </c>
      <c r="C1107" s="28" t="s">
        <v>1238</v>
      </c>
      <c r="D1107" s="29"/>
      <c r="E1107" s="55">
        <v>1</v>
      </c>
      <c r="F1107" s="31">
        <v>1</v>
      </c>
      <c r="G1107" s="32"/>
      <c r="H1107" s="32"/>
      <c r="I1107" s="32"/>
      <c r="J1107" s="32"/>
      <c r="K1107" s="32"/>
      <c r="L1107" s="32"/>
      <c r="M1107" s="10"/>
      <c r="N1107" s="31">
        <v>1</v>
      </c>
      <c r="O1107" s="32"/>
      <c r="P1107" s="32"/>
      <c r="Q1107" s="32"/>
      <c r="R1107" s="32"/>
      <c r="S1107" s="32"/>
      <c r="T1107" s="32"/>
      <c r="U1107" s="1"/>
      <c r="V1107" s="28">
        <v>1211</v>
      </c>
      <c r="W1107" s="28">
        <v>168</v>
      </c>
      <c r="X1107" s="28">
        <v>523</v>
      </c>
      <c r="Y1107" s="34"/>
      <c r="Z1107" s="28">
        <v>141</v>
      </c>
      <c r="AA1107" s="34"/>
      <c r="AB1107" s="34">
        <v>0</v>
      </c>
      <c r="AC1107" s="1"/>
      <c r="AD1107" s="35">
        <f t="shared" ref="AD1107:AJ1107" si="2991">(V1107/SUM($V1107:$AB1107))*100</f>
        <v>59.275575134605972</v>
      </c>
      <c r="AE1107" s="35">
        <f t="shared" si="2991"/>
        <v>8.2232011747430249</v>
      </c>
      <c r="AF1107" s="35">
        <f t="shared" si="2991"/>
        <v>25.599608418991675</v>
      </c>
      <c r="AG1107" s="35">
        <f t="shared" si="2991"/>
        <v>0</v>
      </c>
      <c r="AH1107" s="35">
        <f t="shared" si="2991"/>
        <v>6.901615271659324</v>
      </c>
      <c r="AI1107" s="35">
        <f t="shared" si="2991"/>
        <v>0</v>
      </c>
      <c r="AJ1107" s="35">
        <f t="shared" si="2991"/>
        <v>0</v>
      </c>
      <c r="AK1107" s="1"/>
      <c r="AL1107" s="35"/>
      <c r="AM1107" s="35"/>
      <c r="AN1107" s="35"/>
      <c r="AO1107" s="35"/>
      <c r="AP1107" s="35"/>
      <c r="AQ1107" s="35"/>
      <c r="AR1107" s="35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35"/>
      <c r="BF1107" s="35"/>
      <c r="BG1107" s="35"/>
      <c r="BH1107" s="35"/>
      <c r="BI1107" s="35"/>
      <c r="BJ1107" s="35"/>
      <c r="BK1107" s="35"/>
      <c r="BL1107" s="1"/>
    </row>
    <row r="1108" spans="1:64" ht="13">
      <c r="A1108" s="28" t="s">
        <v>466</v>
      </c>
      <c r="B1108" s="62" t="str">
        <f>INDEX([1]Sheet2!$B:$B,MATCH(C1108,[1]Sheet2!$A:$A,0))</f>
        <v>E05011006</v>
      </c>
      <c r="C1108" s="28" t="s">
        <v>1239</v>
      </c>
      <c r="D1108" s="29"/>
      <c r="E1108" s="55">
        <v>1</v>
      </c>
      <c r="F1108" s="32"/>
      <c r="G1108" s="32"/>
      <c r="H1108" s="31">
        <v>1</v>
      </c>
      <c r="I1108" s="32"/>
      <c r="J1108" s="32"/>
      <c r="K1108" s="32"/>
      <c r="L1108" s="32"/>
      <c r="M1108" s="10"/>
      <c r="N1108" s="32"/>
      <c r="O1108" s="32"/>
      <c r="P1108" s="31">
        <v>1</v>
      </c>
      <c r="Q1108" s="32"/>
      <c r="R1108" s="32"/>
      <c r="S1108" s="32"/>
      <c r="T1108" s="32"/>
      <c r="U1108" s="1"/>
      <c r="V1108" s="28">
        <v>635</v>
      </c>
      <c r="W1108" s="28">
        <v>136</v>
      </c>
      <c r="X1108" s="28">
        <v>835</v>
      </c>
      <c r="Y1108" s="34"/>
      <c r="Z1108" s="34"/>
      <c r="AA1108" s="34"/>
      <c r="AB1108" s="34">
        <v>0</v>
      </c>
      <c r="AC1108" s="1"/>
      <c r="AD1108" s="35">
        <f t="shared" ref="AD1108:AJ1108" si="2992">(V1108/SUM($V1108:$AB1108))*100</f>
        <v>39.53922789539228</v>
      </c>
      <c r="AE1108" s="35">
        <f t="shared" si="2992"/>
        <v>8.4682440846824409</v>
      </c>
      <c r="AF1108" s="35">
        <f t="shared" si="2992"/>
        <v>51.992528019925274</v>
      </c>
      <c r="AG1108" s="35">
        <f t="shared" si="2992"/>
        <v>0</v>
      </c>
      <c r="AH1108" s="35">
        <f t="shared" si="2992"/>
        <v>0</v>
      </c>
      <c r="AI1108" s="35">
        <f t="shared" si="2992"/>
        <v>0</v>
      </c>
      <c r="AJ1108" s="35">
        <f t="shared" si="2992"/>
        <v>0</v>
      </c>
      <c r="AK1108" s="1"/>
      <c r="AL1108" s="35"/>
      <c r="AM1108" s="35"/>
      <c r="AN1108" s="35"/>
      <c r="AO1108" s="35"/>
      <c r="AP1108" s="35"/>
      <c r="AQ1108" s="35"/>
      <c r="AR1108" s="35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35"/>
      <c r="BF1108" s="35"/>
      <c r="BG1108" s="35"/>
      <c r="BH1108" s="35"/>
      <c r="BI1108" s="35"/>
      <c r="BJ1108" s="35"/>
      <c r="BK1108" s="35"/>
      <c r="BL1108" s="1"/>
    </row>
    <row r="1109" spans="1:64" ht="13">
      <c r="A1109" s="28" t="s">
        <v>466</v>
      </c>
      <c r="B1109" s="62" t="str">
        <f>INDEX([1]Sheet2!$B:$B,MATCH(C1109,[1]Sheet2!$A:$A,0))</f>
        <v>E05011001</v>
      </c>
      <c r="C1109" s="28" t="s">
        <v>1240</v>
      </c>
      <c r="D1109" s="29"/>
      <c r="E1109" s="55">
        <v>1</v>
      </c>
      <c r="F1109" s="32"/>
      <c r="G1109" s="32"/>
      <c r="H1109" s="31">
        <v>1</v>
      </c>
      <c r="I1109" s="32"/>
      <c r="J1109" s="32"/>
      <c r="K1109" s="32"/>
      <c r="L1109" s="32"/>
      <c r="M1109" s="10"/>
      <c r="N1109" s="32"/>
      <c r="O1109" s="32"/>
      <c r="P1109" s="31">
        <v>1</v>
      </c>
      <c r="Q1109" s="32"/>
      <c r="R1109" s="32"/>
      <c r="S1109" s="32"/>
      <c r="T1109" s="32"/>
      <c r="U1109" s="1"/>
      <c r="V1109" s="28">
        <v>1495</v>
      </c>
      <c r="W1109" s="28">
        <v>154</v>
      </c>
      <c r="X1109" s="28">
        <v>1887</v>
      </c>
      <c r="Y1109" s="34"/>
      <c r="Z1109" s="28">
        <v>112</v>
      </c>
      <c r="AA1109" s="34"/>
      <c r="AB1109" s="34">
        <v>0</v>
      </c>
      <c r="AC1109" s="1"/>
      <c r="AD1109" s="35">
        <f t="shared" ref="AD1109:AJ1109" si="2993">(V1109/SUM($V1109:$AB1109))*100</f>
        <v>40.981359649122808</v>
      </c>
      <c r="AE1109" s="35">
        <f t="shared" si="2993"/>
        <v>4.2214912280701755</v>
      </c>
      <c r="AF1109" s="35">
        <f t="shared" si="2993"/>
        <v>51.726973684210535</v>
      </c>
      <c r="AG1109" s="35">
        <f t="shared" si="2993"/>
        <v>0</v>
      </c>
      <c r="AH1109" s="35">
        <f t="shared" si="2993"/>
        <v>3.070175438596491</v>
      </c>
      <c r="AI1109" s="35">
        <f t="shared" si="2993"/>
        <v>0</v>
      </c>
      <c r="AJ1109" s="35">
        <f t="shared" si="2993"/>
        <v>0</v>
      </c>
      <c r="AK1109" s="1"/>
      <c r="AL1109" s="35"/>
      <c r="AM1109" s="35"/>
      <c r="AN1109" s="35"/>
      <c r="AO1109" s="35"/>
      <c r="AP1109" s="35"/>
      <c r="AQ1109" s="35"/>
      <c r="AR1109" s="35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35"/>
      <c r="BF1109" s="35"/>
      <c r="BG1109" s="35"/>
      <c r="BH1109" s="35"/>
      <c r="BI1109" s="35"/>
      <c r="BJ1109" s="35"/>
      <c r="BK1109" s="35"/>
      <c r="BL1109" s="1"/>
    </row>
    <row r="1110" spans="1:64" ht="13">
      <c r="A1110" s="28" t="s">
        <v>466</v>
      </c>
      <c r="B1110" s="62" t="str">
        <f>INDEX([1]Sheet2!$B:$B,MATCH(C1110,[1]Sheet2!$A:$A,0))</f>
        <v>E05011002</v>
      </c>
      <c r="C1110" s="28" t="s">
        <v>1241</v>
      </c>
      <c r="D1110" s="29"/>
      <c r="E1110" s="55">
        <v>1</v>
      </c>
      <c r="F1110" s="32"/>
      <c r="G1110" s="32"/>
      <c r="H1110" s="31">
        <v>1</v>
      </c>
      <c r="I1110" s="32"/>
      <c r="J1110" s="32"/>
      <c r="K1110" s="32"/>
      <c r="L1110" s="32"/>
      <c r="M1110" s="10"/>
      <c r="N1110" s="32"/>
      <c r="O1110" s="32"/>
      <c r="P1110" s="31">
        <v>1</v>
      </c>
      <c r="Q1110" s="32"/>
      <c r="R1110" s="32"/>
      <c r="S1110" s="32"/>
      <c r="T1110" s="32"/>
      <c r="U1110" s="1"/>
      <c r="V1110" s="28">
        <v>701</v>
      </c>
      <c r="W1110" s="28">
        <v>384</v>
      </c>
      <c r="X1110" s="28">
        <v>1389</v>
      </c>
      <c r="Y1110" s="28">
        <v>52</v>
      </c>
      <c r="Z1110" s="34"/>
      <c r="AA1110" s="34"/>
      <c r="AB1110" s="34">
        <v>0</v>
      </c>
      <c r="AC1110" s="1"/>
      <c r="AD1110" s="35">
        <f t="shared" ref="AD1110:AJ1110" si="2994">(V1110/SUM($V1110:$AB1110))*100</f>
        <v>27.7513855898654</v>
      </c>
      <c r="AE1110" s="35">
        <f t="shared" si="2994"/>
        <v>15.201900237529692</v>
      </c>
      <c r="AF1110" s="35">
        <f t="shared" si="2994"/>
        <v>54.988123515439433</v>
      </c>
      <c r="AG1110" s="35">
        <f t="shared" si="2994"/>
        <v>2.0585906571654791</v>
      </c>
      <c r="AH1110" s="35">
        <f t="shared" si="2994"/>
        <v>0</v>
      </c>
      <c r="AI1110" s="35">
        <f t="shared" si="2994"/>
        <v>0</v>
      </c>
      <c r="AJ1110" s="35">
        <f t="shared" si="2994"/>
        <v>0</v>
      </c>
      <c r="AK1110" s="1"/>
      <c r="AL1110" s="35"/>
      <c r="AM1110" s="35"/>
      <c r="AN1110" s="35"/>
      <c r="AO1110" s="35"/>
      <c r="AP1110" s="35"/>
      <c r="AQ1110" s="35"/>
      <c r="AR1110" s="35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35"/>
      <c r="BF1110" s="35"/>
      <c r="BG1110" s="35"/>
      <c r="BH1110" s="35"/>
      <c r="BI1110" s="35"/>
      <c r="BJ1110" s="35"/>
      <c r="BK1110" s="35"/>
      <c r="BL1110" s="1"/>
    </row>
    <row r="1111" spans="1:64" ht="13">
      <c r="A1111" s="28" t="s">
        <v>466</v>
      </c>
      <c r="B1111" s="62" t="str">
        <f>INDEX([1]Sheet2!$B:$B,MATCH(C1111,[1]Sheet2!$A:$A,0))</f>
        <v>E05011004</v>
      </c>
      <c r="C1111" s="28" t="s">
        <v>1242</v>
      </c>
      <c r="D1111" s="29"/>
      <c r="E1111" s="55">
        <v>1</v>
      </c>
      <c r="F1111" s="32"/>
      <c r="G1111" s="32"/>
      <c r="H1111" s="31">
        <v>1</v>
      </c>
      <c r="I1111" s="32"/>
      <c r="J1111" s="32"/>
      <c r="K1111" s="32"/>
      <c r="L1111" s="32"/>
      <c r="M1111" s="10"/>
      <c r="N1111" s="31">
        <v>1</v>
      </c>
      <c r="O1111" s="32"/>
      <c r="P1111" s="32"/>
      <c r="Q1111" s="32"/>
      <c r="R1111" s="32"/>
      <c r="S1111" s="32"/>
      <c r="T1111" s="32"/>
      <c r="U1111" s="1"/>
      <c r="V1111" s="28">
        <v>1083</v>
      </c>
      <c r="W1111" s="28">
        <v>330</v>
      </c>
      <c r="X1111" s="28">
        <v>1262</v>
      </c>
      <c r="Y1111" s="34"/>
      <c r="Z1111" s="28">
        <v>150</v>
      </c>
      <c r="AA1111" s="34"/>
      <c r="AB1111" s="34">
        <v>0</v>
      </c>
      <c r="AC1111" s="1"/>
      <c r="AD1111" s="35">
        <f t="shared" ref="AD1111:AJ1111" si="2995">(V1111/SUM($V1111:$AB1111))*100</f>
        <v>38.336283185840706</v>
      </c>
      <c r="AE1111" s="35">
        <f t="shared" si="2995"/>
        <v>11.68141592920354</v>
      </c>
      <c r="AF1111" s="35">
        <f t="shared" si="2995"/>
        <v>44.672566371681413</v>
      </c>
      <c r="AG1111" s="35">
        <f t="shared" si="2995"/>
        <v>0</v>
      </c>
      <c r="AH1111" s="35">
        <f t="shared" si="2995"/>
        <v>5.3097345132743365</v>
      </c>
      <c r="AI1111" s="35">
        <f t="shared" si="2995"/>
        <v>0</v>
      </c>
      <c r="AJ1111" s="35">
        <f t="shared" si="2995"/>
        <v>0</v>
      </c>
      <c r="AK1111" s="1"/>
      <c r="AL1111" s="35"/>
      <c r="AM1111" s="35"/>
      <c r="AN1111" s="35"/>
      <c r="AO1111" s="35"/>
      <c r="AP1111" s="35"/>
      <c r="AQ1111" s="35"/>
      <c r="AR1111" s="35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35"/>
      <c r="BF1111" s="35"/>
      <c r="BG1111" s="35"/>
      <c r="BH1111" s="35"/>
      <c r="BI1111" s="35"/>
      <c r="BJ1111" s="35"/>
      <c r="BK1111" s="35"/>
      <c r="BL1111" s="1"/>
    </row>
    <row r="1112" spans="1:64" ht="13">
      <c r="A1112" s="28" t="s">
        <v>466</v>
      </c>
      <c r="B1112" s="62" t="str">
        <f>INDEX([1]Sheet2!$B:$B,MATCH(C1112,[1]Sheet2!$A:$A,0))</f>
        <v>E05011005</v>
      </c>
      <c r="C1112" s="28" t="s">
        <v>1243</v>
      </c>
      <c r="D1112" s="29"/>
      <c r="E1112" s="55">
        <v>1</v>
      </c>
      <c r="F1112" s="32"/>
      <c r="G1112" s="32"/>
      <c r="H1112" s="31">
        <v>1</v>
      </c>
      <c r="I1112" s="32"/>
      <c r="J1112" s="32"/>
      <c r="K1112" s="32"/>
      <c r="L1112" s="32"/>
      <c r="M1112" s="10"/>
      <c r="N1112" s="32"/>
      <c r="O1112" s="32"/>
      <c r="P1112" s="31">
        <v>1</v>
      </c>
      <c r="Q1112" s="32"/>
      <c r="R1112" s="32"/>
      <c r="S1112" s="32"/>
      <c r="T1112" s="32"/>
      <c r="U1112" s="1"/>
      <c r="V1112" s="28">
        <v>703</v>
      </c>
      <c r="W1112" s="28">
        <v>331</v>
      </c>
      <c r="X1112" s="28">
        <v>1402</v>
      </c>
      <c r="Y1112" s="34"/>
      <c r="Z1112" s="28">
        <v>122</v>
      </c>
      <c r="AA1112" s="34"/>
      <c r="AB1112" s="34">
        <v>0</v>
      </c>
      <c r="AC1112" s="1"/>
      <c r="AD1112" s="35">
        <f t="shared" ref="AD1112:AJ1112" si="2996">(V1112/SUM($V1112:$AB1112))*100</f>
        <v>27.482408131352621</v>
      </c>
      <c r="AE1112" s="35">
        <f t="shared" si="2996"/>
        <v>12.939796716184517</v>
      </c>
      <c r="AF1112" s="35">
        <f t="shared" si="2996"/>
        <v>54.808444096950751</v>
      </c>
      <c r="AG1112" s="35">
        <f t="shared" si="2996"/>
        <v>0</v>
      </c>
      <c r="AH1112" s="35">
        <f t="shared" si="2996"/>
        <v>4.7693510555121188</v>
      </c>
      <c r="AI1112" s="35">
        <f t="shared" si="2996"/>
        <v>0</v>
      </c>
      <c r="AJ1112" s="35">
        <f t="shared" si="2996"/>
        <v>0</v>
      </c>
      <c r="AK1112" s="1"/>
      <c r="AL1112" s="35"/>
      <c r="AM1112" s="35"/>
      <c r="AN1112" s="35"/>
      <c r="AO1112" s="35"/>
      <c r="AP1112" s="35"/>
      <c r="AQ1112" s="35"/>
      <c r="AR1112" s="35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35"/>
      <c r="BF1112" s="35"/>
      <c r="BG1112" s="35"/>
      <c r="BH1112" s="35"/>
      <c r="BI1112" s="35"/>
      <c r="BJ1112" s="35"/>
      <c r="BK1112" s="35"/>
      <c r="BL1112" s="1"/>
    </row>
    <row r="1113" spans="1:64" ht="13">
      <c r="A1113" s="28" t="s">
        <v>466</v>
      </c>
      <c r="B1113" s="62" t="str">
        <f>INDEX([1]Sheet2!$B:$B,MATCH(C1113,[1]Sheet2!$A:$A,0))</f>
        <v>E05011007</v>
      </c>
      <c r="C1113" s="28" t="s">
        <v>1244</v>
      </c>
      <c r="D1113" s="29"/>
      <c r="E1113" s="55">
        <v>1</v>
      </c>
      <c r="F1113" s="32"/>
      <c r="G1113" s="32"/>
      <c r="H1113" s="31">
        <v>1</v>
      </c>
      <c r="I1113" s="32"/>
      <c r="J1113" s="32"/>
      <c r="K1113" s="32"/>
      <c r="L1113" s="32"/>
      <c r="M1113" s="10"/>
      <c r="N1113" s="32"/>
      <c r="O1113" s="32"/>
      <c r="P1113" s="31">
        <v>1</v>
      </c>
      <c r="Q1113" s="32"/>
      <c r="R1113" s="32"/>
      <c r="S1113" s="32"/>
      <c r="T1113" s="32"/>
      <c r="U1113" s="1"/>
      <c r="V1113" s="28">
        <v>746</v>
      </c>
      <c r="W1113" s="28">
        <v>145</v>
      </c>
      <c r="X1113" s="28">
        <v>1098</v>
      </c>
      <c r="Y1113" s="34"/>
      <c r="Z1113" s="34"/>
      <c r="AA1113" s="34"/>
      <c r="AB1113" s="34">
        <v>0</v>
      </c>
      <c r="AC1113" s="1"/>
      <c r="AD1113" s="35">
        <f t="shared" ref="AD1113:AJ1113" si="2997">(V1113/SUM($V1113:$AB1113))*100</f>
        <v>37.506284565108096</v>
      </c>
      <c r="AE1113" s="35">
        <f t="shared" si="2997"/>
        <v>7.2900955253896438</v>
      </c>
      <c r="AF1113" s="35">
        <f t="shared" si="2997"/>
        <v>55.203619909502265</v>
      </c>
      <c r="AG1113" s="35">
        <f t="shared" si="2997"/>
        <v>0</v>
      </c>
      <c r="AH1113" s="35">
        <f t="shared" si="2997"/>
        <v>0</v>
      </c>
      <c r="AI1113" s="35">
        <f t="shared" si="2997"/>
        <v>0</v>
      </c>
      <c r="AJ1113" s="35">
        <f t="shared" si="2997"/>
        <v>0</v>
      </c>
      <c r="AK1113" s="1"/>
      <c r="AL1113" s="35"/>
      <c r="AM1113" s="35"/>
      <c r="AN1113" s="35"/>
      <c r="AO1113" s="35"/>
      <c r="AP1113" s="35"/>
      <c r="AQ1113" s="35"/>
      <c r="AR1113" s="35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35"/>
      <c r="BF1113" s="35"/>
      <c r="BG1113" s="35"/>
      <c r="BH1113" s="35"/>
      <c r="BI1113" s="35"/>
      <c r="BJ1113" s="35"/>
      <c r="BK1113" s="35"/>
      <c r="BL1113" s="1"/>
    </row>
    <row r="1114" spans="1:64" ht="13">
      <c r="A1114" s="28" t="s">
        <v>466</v>
      </c>
      <c r="B1114" s="62" t="str">
        <f>INDEX([1]Sheet2!$B:$B,MATCH(C1114,[1]Sheet2!$A:$A,0))</f>
        <v>E05011008</v>
      </c>
      <c r="C1114" s="28" t="s">
        <v>1245</v>
      </c>
      <c r="D1114" s="29"/>
      <c r="E1114" s="55">
        <v>1</v>
      </c>
      <c r="F1114" s="31">
        <v>1</v>
      </c>
      <c r="G1114" s="32"/>
      <c r="H1114" s="32"/>
      <c r="I1114" s="32"/>
      <c r="J1114" s="32"/>
      <c r="K1114" s="32"/>
      <c r="L1114" s="32"/>
      <c r="M1114" s="10"/>
      <c r="N1114" s="31">
        <v>1</v>
      </c>
      <c r="O1114" s="32"/>
      <c r="P1114" s="32"/>
      <c r="Q1114" s="32"/>
      <c r="R1114" s="32"/>
      <c r="S1114" s="32"/>
      <c r="T1114" s="32"/>
      <c r="U1114" s="1"/>
      <c r="V1114" s="28">
        <v>1260</v>
      </c>
      <c r="W1114" s="28">
        <v>172</v>
      </c>
      <c r="X1114" s="28">
        <v>378</v>
      </c>
      <c r="Y1114" s="34"/>
      <c r="Z1114" s="34"/>
      <c r="AA1114" s="34"/>
      <c r="AB1114" s="34">
        <v>0</v>
      </c>
      <c r="AC1114" s="1"/>
      <c r="AD1114" s="35">
        <f t="shared" ref="AD1114:AJ1114" si="2998">(V1114/SUM($V1114:$AB1114))*100</f>
        <v>69.613259668508292</v>
      </c>
      <c r="AE1114" s="35">
        <f t="shared" si="2998"/>
        <v>9.5027624309392262</v>
      </c>
      <c r="AF1114" s="35">
        <f t="shared" si="2998"/>
        <v>20.883977900552487</v>
      </c>
      <c r="AG1114" s="35">
        <f t="shared" si="2998"/>
        <v>0</v>
      </c>
      <c r="AH1114" s="35">
        <f t="shared" si="2998"/>
        <v>0</v>
      </c>
      <c r="AI1114" s="35">
        <f t="shared" si="2998"/>
        <v>0</v>
      </c>
      <c r="AJ1114" s="35">
        <f t="shared" si="2998"/>
        <v>0</v>
      </c>
      <c r="AK1114" s="1"/>
      <c r="AL1114" s="35"/>
      <c r="AM1114" s="35"/>
      <c r="AN1114" s="35"/>
      <c r="AO1114" s="35"/>
      <c r="AP1114" s="35"/>
      <c r="AQ1114" s="35"/>
      <c r="AR1114" s="35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35"/>
      <c r="BF1114" s="35"/>
      <c r="BG1114" s="35"/>
      <c r="BH1114" s="35"/>
      <c r="BI1114" s="35"/>
      <c r="BJ1114" s="35"/>
      <c r="BK1114" s="35"/>
      <c r="BL1114" s="1"/>
    </row>
    <row r="1115" spans="1:64" ht="13">
      <c r="A1115" s="28" t="s">
        <v>466</v>
      </c>
      <c r="B1115" s="62" t="str">
        <f>INDEX([1]Sheet2!$B:$B,MATCH(C1115,[1]Sheet2!$A:$A,0))</f>
        <v>E05011009</v>
      </c>
      <c r="C1115" s="28" t="s">
        <v>1246</v>
      </c>
      <c r="D1115" s="29"/>
      <c r="E1115" s="55">
        <v>1</v>
      </c>
      <c r="F1115" s="32"/>
      <c r="G1115" s="32"/>
      <c r="H1115" s="31">
        <v>1</v>
      </c>
      <c r="I1115" s="32"/>
      <c r="J1115" s="32"/>
      <c r="K1115" s="32"/>
      <c r="L1115" s="32"/>
      <c r="M1115" s="10"/>
      <c r="N1115" s="32"/>
      <c r="O1115" s="32"/>
      <c r="P1115" s="31">
        <v>1</v>
      </c>
      <c r="Q1115" s="32"/>
      <c r="R1115" s="32"/>
      <c r="S1115" s="32"/>
      <c r="T1115" s="32"/>
      <c r="U1115" s="1"/>
      <c r="V1115" s="28">
        <v>725</v>
      </c>
      <c r="W1115" s="28">
        <v>91</v>
      </c>
      <c r="X1115" s="28">
        <v>929</v>
      </c>
      <c r="Y1115" s="34"/>
      <c r="Z1115" s="28">
        <v>72</v>
      </c>
      <c r="AA1115" s="34"/>
      <c r="AB1115" s="34">
        <v>0</v>
      </c>
      <c r="AC1115" s="1"/>
      <c r="AD1115" s="35">
        <f t="shared" ref="AD1115:AJ1115" si="2999">(V1115/SUM($V1115:$AB1115))*100</f>
        <v>39.900935608145296</v>
      </c>
      <c r="AE1115" s="35">
        <f t="shared" si="2999"/>
        <v>5.0082553659878926</v>
      </c>
      <c r="AF1115" s="35">
        <f t="shared" si="2999"/>
        <v>51.128233351678588</v>
      </c>
      <c r="AG1115" s="35">
        <f t="shared" si="2999"/>
        <v>0</v>
      </c>
      <c r="AH1115" s="35">
        <f t="shared" si="2999"/>
        <v>3.9625756741882219</v>
      </c>
      <c r="AI1115" s="35">
        <f t="shared" si="2999"/>
        <v>0</v>
      </c>
      <c r="AJ1115" s="35">
        <f t="shared" si="2999"/>
        <v>0</v>
      </c>
      <c r="AK1115" s="1"/>
      <c r="AL1115" s="35"/>
      <c r="AM1115" s="35"/>
      <c r="AN1115" s="35"/>
      <c r="AO1115" s="35"/>
      <c r="AP1115" s="35"/>
      <c r="AQ1115" s="35"/>
      <c r="AR1115" s="35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35"/>
      <c r="BF1115" s="35"/>
      <c r="BG1115" s="35"/>
      <c r="BH1115" s="35"/>
      <c r="BI1115" s="35"/>
      <c r="BJ1115" s="35"/>
      <c r="BK1115" s="35"/>
      <c r="BL1115" s="1"/>
    </row>
    <row r="1116" spans="1:64" ht="13">
      <c r="A1116" s="28" t="s">
        <v>466</v>
      </c>
      <c r="B1116" s="62" t="str">
        <f>INDEX([1]Sheet2!$B:$B,MATCH(C1116,[1]Sheet2!$A:$A,0))</f>
        <v>E05011010</v>
      </c>
      <c r="C1116" s="28" t="s">
        <v>1247</v>
      </c>
      <c r="D1116" s="29"/>
      <c r="E1116" s="55">
        <v>1</v>
      </c>
      <c r="F1116" s="31">
        <v>1</v>
      </c>
      <c r="G1116" s="32"/>
      <c r="H1116" s="32"/>
      <c r="I1116" s="32"/>
      <c r="J1116" s="32"/>
      <c r="K1116" s="32"/>
      <c r="L1116" s="32"/>
      <c r="M1116" s="10"/>
      <c r="N1116" s="31">
        <v>1</v>
      </c>
      <c r="O1116" s="32"/>
      <c r="P1116" s="32"/>
      <c r="Q1116" s="32"/>
      <c r="R1116" s="32"/>
      <c r="S1116" s="32"/>
      <c r="T1116" s="32"/>
      <c r="U1116" s="1"/>
      <c r="V1116" s="28">
        <v>1695</v>
      </c>
      <c r="W1116" s="28">
        <v>213</v>
      </c>
      <c r="X1116" s="28">
        <v>727</v>
      </c>
      <c r="Y1116" s="34"/>
      <c r="Z1116" s="34"/>
      <c r="AA1116" s="34"/>
      <c r="AB1116" s="34">
        <v>0</v>
      </c>
      <c r="AC1116" s="1"/>
      <c r="AD1116" s="35">
        <f t="shared" ref="AD1116:AJ1116" si="3000">(V1116/SUM($V1116:$AB1116))*100</f>
        <v>64.326375711574954</v>
      </c>
      <c r="AE1116" s="35">
        <f t="shared" si="3000"/>
        <v>8.0834914611005697</v>
      </c>
      <c r="AF1116" s="35">
        <f t="shared" si="3000"/>
        <v>27.590132827324474</v>
      </c>
      <c r="AG1116" s="35">
        <f t="shared" si="3000"/>
        <v>0</v>
      </c>
      <c r="AH1116" s="35">
        <f t="shared" si="3000"/>
        <v>0</v>
      </c>
      <c r="AI1116" s="35">
        <f t="shared" si="3000"/>
        <v>0</v>
      </c>
      <c r="AJ1116" s="35">
        <f t="shared" si="3000"/>
        <v>0</v>
      </c>
      <c r="AK1116" s="1"/>
      <c r="AL1116" s="35"/>
      <c r="AM1116" s="35"/>
      <c r="AN1116" s="35"/>
      <c r="AO1116" s="35"/>
      <c r="AP1116" s="35"/>
      <c r="AQ1116" s="35"/>
      <c r="AR1116" s="35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35"/>
      <c r="BF1116" s="35"/>
      <c r="BG1116" s="35"/>
      <c r="BH1116" s="35"/>
      <c r="BI1116" s="35"/>
      <c r="BJ1116" s="35"/>
      <c r="BK1116" s="35"/>
      <c r="BL1116" s="1"/>
    </row>
    <row r="1117" spans="1:64" ht="13">
      <c r="A1117" s="28" t="s">
        <v>467</v>
      </c>
      <c r="B1117" s="62" t="str">
        <f>INDEX([1]Sheet2!$B:$B,MATCH(C1117,[1]Sheet2!$A:$A,0))</f>
        <v>E05000954</v>
      </c>
      <c r="C1117" s="28" t="s">
        <v>1248</v>
      </c>
      <c r="D1117" s="29"/>
      <c r="E1117" s="55">
        <v>1</v>
      </c>
      <c r="F1117" s="32"/>
      <c r="G1117" s="31">
        <v>1</v>
      </c>
      <c r="H1117" s="32"/>
      <c r="I1117" s="32"/>
      <c r="J1117" s="32"/>
      <c r="K1117" s="32"/>
      <c r="L1117" s="32"/>
      <c r="M1117" s="10"/>
      <c r="N1117" s="32"/>
      <c r="O1117" s="31">
        <v>1</v>
      </c>
      <c r="P1117" s="32"/>
      <c r="Q1117" s="32"/>
      <c r="R1117" s="32"/>
      <c r="S1117" s="32"/>
      <c r="T1117" s="32"/>
      <c r="U1117" s="1"/>
      <c r="V1117" s="28">
        <v>1355</v>
      </c>
      <c r="W1117" s="28">
        <v>2600</v>
      </c>
      <c r="X1117" s="28">
        <v>235</v>
      </c>
      <c r="Y1117" s="34"/>
      <c r="Z1117" s="28">
        <v>215</v>
      </c>
      <c r="AA1117" s="34"/>
      <c r="AB1117" s="34">
        <v>0</v>
      </c>
      <c r="AC1117" s="1"/>
      <c r="AD1117" s="35">
        <f t="shared" ref="AD1117:AJ1117" si="3001">(V1117/SUM($V1117:$AB1117))*100</f>
        <v>30.760499432463114</v>
      </c>
      <c r="AE1117" s="35">
        <f t="shared" si="3001"/>
        <v>59.023836549375709</v>
      </c>
      <c r="AF1117" s="35">
        <f t="shared" si="3001"/>
        <v>5.3348467650397273</v>
      </c>
      <c r="AG1117" s="35">
        <f t="shared" si="3001"/>
        <v>0</v>
      </c>
      <c r="AH1117" s="35">
        <f t="shared" si="3001"/>
        <v>4.8808172531214531</v>
      </c>
      <c r="AI1117" s="35">
        <f t="shared" si="3001"/>
        <v>0</v>
      </c>
      <c r="AJ1117" s="35">
        <f t="shared" si="3001"/>
        <v>0</v>
      </c>
      <c r="AK1117" s="1"/>
      <c r="AL1117" s="35">
        <f t="shared" ref="AL1117:AR1117" si="3002">AD1117-BE1117</f>
        <v>7.9964544886428897</v>
      </c>
      <c r="AM1117" s="35">
        <f t="shared" si="3002"/>
        <v>10.372151156117283</v>
      </c>
      <c r="AN1117" s="35">
        <f t="shared" si="3002"/>
        <v>2.8629366526801769</v>
      </c>
      <c r="AO1117" s="35">
        <f t="shared" si="3002"/>
        <v>-19.617977528089888</v>
      </c>
      <c r="AP1117" s="35">
        <f t="shared" si="3002"/>
        <v>-1.6135647693504573</v>
      </c>
      <c r="AQ1117" s="35">
        <f t="shared" si="3002"/>
        <v>0</v>
      </c>
      <c r="AR1117" s="35">
        <f t="shared" si="3002"/>
        <v>0</v>
      </c>
      <c r="AS1117" s="1"/>
      <c r="AT1117" s="1"/>
      <c r="AU1117" s="1"/>
      <c r="AV1117" s="1"/>
      <c r="AW1117" s="36">
        <v>1013</v>
      </c>
      <c r="AX1117" s="36">
        <v>2165</v>
      </c>
      <c r="AY1117" s="36">
        <v>110</v>
      </c>
      <c r="AZ1117" s="36">
        <v>873</v>
      </c>
      <c r="BA1117" s="36">
        <v>289</v>
      </c>
      <c r="BB1117" s="36">
        <v>0</v>
      </c>
      <c r="BC1117" s="1">
        <v>0</v>
      </c>
      <c r="BD1117" s="1"/>
      <c r="BE1117" s="35">
        <f t="shared" ref="BE1117:BK1117" si="3003">(AW1117/SUM($AW1117:$BC1117))*100</f>
        <v>22.764044943820224</v>
      </c>
      <c r="BF1117" s="35">
        <f t="shared" si="3003"/>
        <v>48.651685393258425</v>
      </c>
      <c r="BG1117" s="35">
        <f t="shared" si="3003"/>
        <v>2.4719101123595504</v>
      </c>
      <c r="BH1117" s="35">
        <f t="shared" si="3003"/>
        <v>19.617977528089888</v>
      </c>
      <c r="BI1117" s="35">
        <f t="shared" si="3003"/>
        <v>6.4943820224719104</v>
      </c>
      <c r="BJ1117" s="35">
        <f t="shared" si="3003"/>
        <v>0</v>
      </c>
      <c r="BK1117" s="35">
        <f t="shared" si="3003"/>
        <v>0</v>
      </c>
      <c r="BL1117" s="1"/>
    </row>
    <row r="1118" spans="1:64" ht="13">
      <c r="A1118" s="28" t="s">
        <v>467</v>
      </c>
      <c r="B1118" s="62" t="str">
        <f>INDEX([1]Sheet2!$B:$B,MATCH(C1118,[1]Sheet2!$A:$A,0))</f>
        <v>E05000955</v>
      </c>
      <c r="C1118" s="28" t="s">
        <v>1249</v>
      </c>
      <c r="D1118" s="29"/>
      <c r="E1118" s="55">
        <v>1</v>
      </c>
      <c r="F1118" s="32"/>
      <c r="G1118" s="31">
        <v>1</v>
      </c>
      <c r="H1118" s="32"/>
      <c r="I1118" s="32"/>
      <c r="J1118" s="32"/>
      <c r="K1118" s="32"/>
      <c r="L1118" s="32"/>
      <c r="M1118" s="10"/>
      <c r="N1118" s="32"/>
      <c r="O1118" s="31">
        <v>1</v>
      </c>
      <c r="P1118" s="32"/>
      <c r="Q1118" s="32"/>
      <c r="R1118" s="32"/>
      <c r="S1118" s="32"/>
      <c r="T1118" s="32"/>
      <c r="U1118" s="1"/>
      <c r="V1118" s="28">
        <v>303</v>
      </c>
      <c r="W1118" s="28">
        <v>1866</v>
      </c>
      <c r="X1118" s="28">
        <v>92</v>
      </c>
      <c r="Y1118" s="34"/>
      <c r="Z1118" s="28">
        <v>119</v>
      </c>
      <c r="AA1118" s="34"/>
      <c r="AB1118" s="34">
        <v>84</v>
      </c>
      <c r="AC1118" s="1"/>
      <c r="AD1118" s="35">
        <f t="shared" ref="AD1118:AJ1118" si="3004">(V1118/SUM($V1118:$AB1118))*100</f>
        <v>12.297077922077921</v>
      </c>
      <c r="AE1118" s="35">
        <f t="shared" si="3004"/>
        <v>75.730519480519476</v>
      </c>
      <c r="AF1118" s="35">
        <f t="shared" si="3004"/>
        <v>3.7337662337662336</v>
      </c>
      <c r="AG1118" s="35">
        <f t="shared" si="3004"/>
        <v>0</v>
      </c>
      <c r="AH1118" s="35">
        <f t="shared" si="3004"/>
        <v>4.8295454545454541</v>
      </c>
      <c r="AI1118" s="35">
        <f t="shared" si="3004"/>
        <v>0</v>
      </c>
      <c r="AJ1118" s="35">
        <f t="shared" si="3004"/>
        <v>3.4090909090909087</v>
      </c>
      <c r="AK1118" s="1"/>
      <c r="AL1118" s="35">
        <f t="shared" ref="AL1118:AR1118" si="3005">AD1118-BE1118</f>
        <v>5.0809746178621982</v>
      </c>
      <c r="AM1118" s="35">
        <f t="shared" si="3005"/>
        <v>11.127405162251335</v>
      </c>
      <c r="AN1118" s="35">
        <f t="shared" si="3005"/>
        <v>1.7208532068007947</v>
      </c>
      <c r="AO1118" s="35">
        <f t="shared" si="3005"/>
        <v>-20.508925180402581</v>
      </c>
      <c r="AP1118" s="35">
        <f t="shared" si="3005"/>
        <v>0.80371940061457625</v>
      </c>
      <c r="AQ1118" s="35">
        <f t="shared" si="3005"/>
        <v>0</v>
      </c>
      <c r="AR1118" s="35">
        <f t="shared" si="3005"/>
        <v>1.7759727928736659</v>
      </c>
      <c r="AS1118" s="1"/>
      <c r="AT1118" s="1"/>
      <c r="AU1118" s="1"/>
      <c r="AV1118" s="1"/>
      <c r="AW1118" s="36">
        <v>190</v>
      </c>
      <c r="AX1118" s="36">
        <v>1701</v>
      </c>
      <c r="AY1118" s="36">
        <v>53</v>
      </c>
      <c r="AZ1118" s="36">
        <v>540</v>
      </c>
      <c r="BA1118" s="36">
        <v>106</v>
      </c>
      <c r="BB1118" s="36">
        <v>0</v>
      </c>
      <c r="BC1118" s="1">
        <v>43</v>
      </c>
      <c r="BD1118" s="1"/>
      <c r="BE1118" s="35">
        <f t="shared" ref="BE1118:BK1118" si="3006">(AW1118/SUM($AW1118:$BC1118))*100</f>
        <v>7.2161033042157232</v>
      </c>
      <c r="BF1118" s="35">
        <f t="shared" si="3006"/>
        <v>64.60311431826814</v>
      </c>
      <c r="BG1118" s="35">
        <f t="shared" si="3006"/>
        <v>2.0129130269654389</v>
      </c>
      <c r="BH1118" s="35">
        <f t="shared" si="3006"/>
        <v>20.508925180402581</v>
      </c>
      <c r="BI1118" s="35">
        <f t="shared" si="3006"/>
        <v>4.0258260539308779</v>
      </c>
      <c r="BJ1118" s="35">
        <f t="shared" si="3006"/>
        <v>0</v>
      </c>
      <c r="BK1118" s="35">
        <f t="shared" si="3006"/>
        <v>1.6331181162172428</v>
      </c>
      <c r="BL1118" s="1"/>
    </row>
    <row r="1119" spans="1:64" ht="13">
      <c r="A1119" s="28" t="s">
        <v>467</v>
      </c>
      <c r="B1119" s="62" t="str">
        <f>INDEX([1]Sheet2!$B:$B,MATCH(C1119,[1]Sheet2!$A:$A,0))</f>
        <v>E05000956</v>
      </c>
      <c r="C1119" s="28" t="s">
        <v>1250</v>
      </c>
      <c r="D1119" s="29"/>
      <c r="E1119" s="55">
        <v>1</v>
      </c>
      <c r="F1119" s="32"/>
      <c r="G1119" s="32"/>
      <c r="H1119" s="32"/>
      <c r="I1119" s="32"/>
      <c r="J1119" s="31">
        <v>1</v>
      </c>
      <c r="K1119" s="32"/>
      <c r="L1119" s="32"/>
      <c r="M1119" s="10"/>
      <c r="N1119" s="32"/>
      <c r="O1119" s="32"/>
      <c r="P1119" s="32"/>
      <c r="Q1119" s="32"/>
      <c r="R1119" s="31">
        <v>1</v>
      </c>
      <c r="S1119" s="32"/>
      <c r="T1119" s="32"/>
      <c r="U1119" s="1"/>
      <c r="V1119" s="28">
        <v>96</v>
      </c>
      <c r="W1119" s="28">
        <v>1810</v>
      </c>
      <c r="X1119" s="34"/>
      <c r="Y1119" s="34"/>
      <c r="Z1119" s="28">
        <v>1881</v>
      </c>
      <c r="AA1119" s="34"/>
      <c r="AB1119" s="34">
        <v>0</v>
      </c>
      <c r="AC1119" s="1"/>
      <c r="AD1119" s="35">
        <f t="shared" ref="AD1119:AJ1119" si="3007">(V1119/SUM($V1119:$AB1119))*100</f>
        <v>2.5349881172432003</v>
      </c>
      <c r="AE1119" s="35">
        <f t="shared" si="3007"/>
        <v>47.795088460522841</v>
      </c>
      <c r="AF1119" s="35">
        <f t="shared" si="3007"/>
        <v>0</v>
      </c>
      <c r="AG1119" s="35">
        <f t="shared" si="3007"/>
        <v>0</v>
      </c>
      <c r="AH1119" s="35">
        <f t="shared" si="3007"/>
        <v>49.669923422233957</v>
      </c>
      <c r="AI1119" s="35">
        <f t="shared" si="3007"/>
        <v>0</v>
      </c>
      <c r="AJ1119" s="35">
        <f t="shared" si="3007"/>
        <v>0</v>
      </c>
      <c r="AK1119" s="1"/>
      <c r="AL1119" s="35">
        <f t="shared" ref="AL1119:AR1119" si="3008">AD1119-BE1119</f>
        <v>0.55336835848386667</v>
      </c>
      <c r="AM1119" s="35">
        <f t="shared" si="3008"/>
        <v>6.9852090808559808</v>
      </c>
      <c r="AN1119" s="35">
        <f t="shared" si="3008"/>
        <v>0</v>
      </c>
      <c r="AO1119" s="35">
        <f t="shared" si="3008"/>
        <v>-9.592188397472718</v>
      </c>
      <c r="AP1119" s="35">
        <f t="shared" si="3008"/>
        <v>2.0536109581328645</v>
      </c>
      <c r="AQ1119" s="35">
        <f t="shared" si="3008"/>
        <v>0</v>
      </c>
      <c r="AR1119" s="35">
        <f t="shared" si="3008"/>
        <v>0</v>
      </c>
      <c r="AS1119" s="1"/>
      <c r="AT1119" s="1"/>
      <c r="AU1119" s="1"/>
      <c r="AV1119" s="1"/>
      <c r="AW1119" s="36">
        <v>69</v>
      </c>
      <c r="AX1119" s="36">
        <v>1421</v>
      </c>
      <c r="AY1119" s="36">
        <v>0</v>
      </c>
      <c r="AZ1119" s="36">
        <v>334</v>
      </c>
      <c r="BA1119" s="36">
        <v>1658</v>
      </c>
      <c r="BB1119" s="36">
        <v>0</v>
      </c>
      <c r="BC1119" s="1">
        <v>0</v>
      </c>
      <c r="BD1119" s="1"/>
      <c r="BE1119" s="35">
        <f t="shared" ref="BE1119:BK1119" si="3009">(AW1119/SUM($AW1119:$BC1119))*100</f>
        <v>1.9816197587593336</v>
      </c>
      <c r="BF1119" s="35">
        <f t="shared" si="3009"/>
        <v>40.80987937966686</v>
      </c>
      <c r="BG1119" s="35">
        <f t="shared" si="3009"/>
        <v>0</v>
      </c>
      <c r="BH1119" s="35">
        <f t="shared" si="3009"/>
        <v>9.592188397472718</v>
      </c>
      <c r="BI1119" s="35">
        <f t="shared" si="3009"/>
        <v>47.616312464101092</v>
      </c>
      <c r="BJ1119" s="35">
        <f t="shared" si="3009"/>
        <v>0</v>
      </c>
      <c r="BK1119" s="35">
        <f t="shared" si="3009"/>
        <v>0</v>
      </c>
      <c r="BL1119" s="1"/>
    </row>
    <row r="1120" spans="1:64" ht="13">
      <c r="A1120" s="28" t="s">
        <v>467</v>
      </c>
      <c r="B1120" s="62" t="str">
        <f>INDEX([1]Sheet2!$B:$B,MATCH(C1120,[1]Sheet2!$A:$A,0))</f>
        <v>E05000957</v>
      </c>
      <c r="C1120" s="28" t="s">
        <v>1251</v>
      </c>
      <c r="D1120" s="29"/>
      <c r="E1120" s="55">
        <v>1</v>
      </c>
      <c r="F1120" s="32"/>
      <c r="G1120" s="31">
        <v>1</v>
      </c>
      <c r="H1120" s="32"/>
      <c r="I1120" s="32"/>
      <c r="J1120" s="32"/>
      <c r="K1120" s="32"/>
      <c r="L1120" s="32"/>
      <c r="M1120" s="10"/>
      <c r="N1120" s="32"/>
      <c r="O1120" s="31">
        <v>1</v>
      </c>
      <c r="P1120" s="32"/>
      <c r="Q1120" s="32"/>
      <c r="R1120" s="32"/>
      <c r="S1120" s="32"/>
      <c r="T1120" s="32"/>
      <c r="U1120" s="1"/>
      <c r="V1120" s="28">
        <v>768</v>
      </c>
      <c r="W1120" s="28">
        <v>2120</v>
      </c>
      <c r="X1120" s="28">
        <v>386</v>
      </c>
      <c r="Y1120" s="34"/>
      <c r="Z1120" s="28">
        <v>198</v>
      </c>
      <c r="AA1120" s="34"/>
      <c r="AB1120" s="34">
        <v>0</v>
      </c>
      <c r="AC1120" s="1"/>
      <c r="AD1120" s="35">
        <f t="shared" ref="AD1120:AJ1120" si="3010">(V1120/SUM($V1120:$AB1120))*100</f>
        <v>22.119815668202765</v>
      </c>
      <c r="AE1120" s="35">
        <f t="shared" si="3010"/>
        <v>61.059907834101381</v>
      </c>
      <c r="AF1120" s="35">
        <f t="shared" si="3010"/>
        <v>11.117511520737327</v>
      </c>
      <c r="AG1120" s="35">
        <f t="shared" si="3010"/>
        <v>0</v>
      </c>
      <c r="AH1120" s="35">
        <f t="shared" si="3010"/>
        <v>5.7027649769585258</v>
      </c>
      <c r="AI1120" s="35">
        <f t="shared" si="3010"/>
        <v>0</v>
      </c>
      <c r="AJ1120" s="35">
        <f t="shared" si="3010"/>
        <v>0</v>
      </c>
      <c r="AK1120" s="1"/>
      <c r="AL1120" s="35">
        <f t="shared" ref="AL1120:AR1120" si="3011">AD1120-BE1120</f>
        <v>8.4143802503184855</v>
      </c>
      <c r="AM1120" s="35">
        <f t="shared" si="3011"/>
        <v>11.118353187695767</v>
      </c>
      <c r="AN1120" s="35">
        <f t="shared" si="3011"/>
        <v>3.8995103518302558</v>
      </c>
      <c r="AO1120" s="35">
        <f t="shared" si="3011"/>
        <v>-22.559906487434251</v>
      </c>
      <c r="AP1120" s="35">
        <f t="shared" si="3011"/>
        <v>-0.87233730241026386</v>
      </c>
      <c r="AQ1120" s="35">
        <f t="shared" si="3011"/>
        <v>0</v>
      </c>
      <c r="AR1120" s="35">
        <f t="shared" si="3011"/>
        <v>0</v>
      </c>
      <c r="AS1120" s="1"/>
      <c r="AT1120" s="1"/>
      <c r="AU1120" s="1"/>
      <c r="AV1120" s="1"/>
      <c r="AW1120" s="36">
        <v>469</v>
      </c>
      <c r="AX1120" s="36">
        <v>1709</v>
      </c>
      <c r="AY1120" s="36">
        <v>247</v>
      </c>
      <c r="AZ1120" s="36">
        <v>772</v>
      </c>
      <c r="BA1120" s="36">
        <v>225</v>
      </c>
      <c r="BB1120" s="36">
        <v>0</v>
      </c>
      <c r="BC1120" s="1">
        <v>0</v>
      </c>
      <c r="BD1120" s="1"/>
      <c r="BE1120" s="35">
        <f t="shared" ref="BE1120:BK1120" si="3012">(AW1120/SUM($AW1120:$BC1120))*100</f>
        <v>13.70543541788428</v>
      </c>
      <c r="BF1120" s="35">
        <f t="shared" si="3012"/>
        <v>49.941554646405613</v>
      </c>
      <c r="BG1120" s="35">
        <f t="shared" si="3012"/>
        <v>7.2180011689070716</v>
      </c>
      <c r="BH1120" s="35">
        <f t="shared" si="3012"/>
        <v>22.559906487434251</v>
      </c>
      <c r="BI1120" s="35">
        <f t="shared" si="3012"/>
        <v>6.5751022793687897</v>
      </c>
      <c r="BJ1120" s="35">
        <f t="shared" si="3012"/>
        <v>0</v>
      </c>
      <c r="BK1120" s="35">
        <f t="shared" si="3012"/>
        <v>0</v>
      </c>
      <c r="BL1120" s="1"/>
    </row>
    <row r="1121" spans="1:64" ht="13">
      <c r="A1121" s="28" t="s">
        <v>467</v>
      </c>
      <c r="B1121" s="62" t="str">
        <f>INDEX([1]Sheet2!$B:$B,MATCH(C1121,[1]Sheet2!$A:$A,0))</f>
        <v>E05000958</v>
      </c>
      <c r="C1121" s="28" t="s">
        <v>1252</v>
      </c>
      <c r="D1121" s="29"/>
      <c r="E1121" s="55">
        <v>1</v>
      </c>
      <c r="F1121" s="31">
        <v>1</v>
      </c>
      <c r="G1121" s="32"/>
      <c r="H1121" s="32"/>
      <c r="I1121" s="32"/>
      <c r="J1121" s="32"/>
      <c r="K1121" s="32"/>
      <c r="L1121" s="32"/>
      <c r="M1121" s="10"/>
      <c r="N1121" s="31">
        <v>1</v>
      </c>
      <c r="O1121" s="32"/>
      <c r="P1121" s="32"/>
      <c r="Q1121" s="32"/>
      <c r="R1121" s="32"/>
      <c r="S1121" s="32"/>
      <c r="T1121" s="32"/>
      <c r="U1121" s="1"/>
      <c r="V1121" s="28">
        <v>2735</v>
      </c>
      <c r="W1121" s="28">
        <v>1674</v>
      </c>
      <c r="X1121" s="28">
        <v>322</v>
      </c>
      <c r="Y1121" s="34"/>
      <c r="Z1121" s="28">
        <v>211</v>
      </c>
      <c r="AA1121" s="34"/>
      <c r="AB1121" s="34">
        <v>0</v>
      </c>
      <c r="AC1121" s="1"/>
      <c r="AD1121" s="35">
        <f t="shared" ref="AD1121:AJ1121" si="3013">(V1121/SUM($V1121:$AB1121))*100</f>
        <v>55.341966815054633</v>
      </c>
      <c r="AE1121" s="35">
        <f t="shared" si="3013"/>
        <v>33.872925940914612</v>
      </c>
      <c r="AF1121" s="35">
        <f t="shared" si="3013"/>
        <v>6.5155807365439093</v>
      </c>
      <c r="AG1121" s="35">
        <f t="shared" si="3013"/>
        <v>0</v>
      </c>
      <c r="AH1121" s="35">
        <f t="shared" si="3013"/>
        <v>4.2695265074868471</v>
      </c>
      <c r="AI1121" s="35">
        <f t="shared" si="3013"/>
        <v>0</v>
      </c>
      <c r="AJ1121" s="35">
        <f t="shared" si="3013"/>
        <v>0</v>
      </c>
      <c r="AK1121" s="1"/>
      <c r="AL1121" s="35">
        <f t="shared" ref="AL1121:AR1121" si="3014">AD1121-BE1121</f>
        <v>14.77733085665939</v>
      </c>
      <c r="AM1121" s="35">
        <f t="shared" si="3014"/>
        <v>2.2235945887600828</v>
      </c>
      <c r="AN1121" s="35">
        <f t="shared" si="3014"/>
        <v>0.86922115259145727</v>
      </c>
      <c r="AO1121" s="35">
        <f t="shared" si="3014"/>
        <v>-17.023986414773933</v>
      </c>
      <c r="AP1121" s="35">
        <f t="shared" si="3014"/>
        <v>-0.84616018323699027</v>
      </c>
      <c r="AQ1121" s="35">
        <f t="shared" si="3014"/>
        <v>0</v>
      </c>
      <c r="AR1121" s="35">
        <f t="shared" si="3014"/>
        <v>0</v>
      </c>
      <c r="AS1121" s="1"/>
      <c r="AT1121" s="1"/>
      <c r="AU1121" s="1"/>
      <c r="AV1121" s="1"/>
      <c r="AW1121" s="36">
        <v>1911</v>
      </c>
      <c r="AX1121" s="36">
        <v>1491</v>
      </c>
      <c r="AY1121" s="36">
        <v>266</v>
      </c>
      <c r="AZ1121" s="36">
        <v>802</v>
      </c>
      <c r="BA1121" s="36">
        <v>241</v>
      </c>
      <c r="BB1121" s="36">
        <v>0</v>
      </c>
      <c r="BC1121" s="1">
        <v>0</v>
      </c>
      <c r="BD1121" s="1"/>
      <c r="BE1121" s="35">
        <f t="shared" ref="BE1121:BK1121" si="3015">(AW1121/SUM($AW1121:$BC1121))*100</f>
        <v>40.564635958395243</v>
      </c>
      <c r="BF1121" s="35">
        <f t="shared" si="3015"/>
        <v>31.64933135215453</v>
      </c>
      <c r="BG1121" s="35">
        <f t="shared" si="3015"/>
        <v>5.6463595839524521</v>
      </c>
      <c r="BH1121" s="35">
        <f t="shared" si="3015"/>
        <v>17.023986414773933</v>
      </c>
      <c r="BI1121" s="35">
        <f t="shared" si="3015"/>
        <v>5.1156866907238374</v>
      </c>
      <c r="BJ1121" s="35">
        <f t="shared" si="3015"/>
        <v>0</v>
      </c>
      <c r="BK1121" s="35">
        <f t="shared" si="3015"/>
        <v>0</v>
      </c>
      <c r="BL1121" s="1"/>
    </row>
    <row r="1122" spans="1:64" ht="13">
      <c r="A1122" s="28" t="s">
        <v>467</v>
      </c>
      <c r="B1122" s="62" t="str">
        <f>INDEX([1]Sheet2!$B:$B,MATCH(C1122,[1]Sheet2!$A:$A,0))</f>
        <v>E05000959</v>
      </c>
      <c r="C1122" s="28" t="s">
        <v>1253</v>
      </c>
      <c r="D1122" s="29"/>
      <c r="E1122" s="55">
        <v>1</v>
      </c>
      <c r="F1122" s="32"/>
      <c r="G1122" s="31">
        <v>1</v>
      </c>
      <c r="H1122" s="32"/>
      <c r="I1122" s="32"/>
      <c r="J1122" s="32"/>
      <c r="K1122" s="32"/>
      <c r="L1122" s="32"/>
      <c r="M1122" s="10"/>
      <c r="N1122" s="32"/>
      <c r="O1122" s="31">
        <v>1</v>
      </c>
      <c r="P1122" s="32"/>
      <c r="Q1122" s="32"/>
      <c r="R1122" s="32"/>
      <c r="S1122" s="32"/>
      <c r="T1122" s="32"/>
      <c r="U1122" s="1"/>
      <c r="V1122" s="28">
        <v>795</v>
      </c>
      <c r="W1122" s="28">
        <v>2079</v>
      </c>
      <c r="X1122" s="28">
        <v>426</v>
      </c>
      <c r="Y1122" s="34"/>
      <c r="Z1122" s="28">
        <v>231</v>
      </c>
      <c r="AA1122" s="34"/>
      <c r="AB1122" s="34">
        <v>0</v>
      </c>
      <c r="AC1122" s="1"/>
      <c r="AD1122" s="35">
        <f t="shared" ref="AD1122:AJ1122" si="3016">(V1122/SUM($V1122:$AB1122))*100</f>
        <v>22.514868309260834</v>
      </c>
      <c r="AE1122" s="35">
        <f t="shared" si="3016"/>
        <v>58.878504672897193</v>
      </c>
      <c r="AF1122" s="35">
        <f t="shared" si="3016"/>
        <v>12.064570943075616</v>
      </c>
      <c r="AG1122" s="35">
        <f t="shared" si="3016"/>
        <v>0</v>
      </c>
      <c r="AH1122" s="35">
        <f t="shared" si="3016"/>
        <v>6.5420560747663545</v>
      </c>
      <c r="AI1122" s="35">
        <f t="shared" si="3016"/>
        <v>0</v>
      </c>
      <c r="AJ1122" s="35">
        <f t="shared" si="3016"/>
        <v>0</v>
      </c>
      <c r="AK1122" s="1"/>
      <c r="AL1122" s="35">
        <f t="shared" ref="AL1122:AR1122" si="3017">AD1122-BE1122</f>
        <v>7.966373325983243</v>
      </c>
      <c r="AM1122" s="35">
        <f t="shared" si="3017"/>
        <v>5.5897644276352025</v>
      </c>
      <c r="AN1122" s="35">
        <f t="shared" si="3017"/>
        <v>7.2708139754056047</v>
      </c>
      <c r="AO1122" s="35">
        <f t="shared" si="3017"/>
        <v>-21.181716833890746</v>
      </c>
      <c r="AP1122" s="35">
        <f t="shared" si="3017"/>
        <v>0.35476510486668911</v>
      </c>
      <c r="AQ1122" s="35">
        <f t="shared" si="3017"/>
        <v>0</v>
      </c>
      <c r="AR1122" s="35">
        <f t="shared" si="3017"/>
        <v>0</v>
      </c>
      <c r="AS1122" s="1"/>
      <c r="AT1122" s="1"/>
      <c r="AU1122" s="1"/>
      <c r="AV1122" s="1"/>
      <c r="AW1122" s="36">
        <v>522</v>
      </c>
      <c r="AX1122" s="36">
        <v>1912</v>
      </c>
      <c r="AY1122" s="36">
        <v>172</v>
      </c>
      <c r="AZ1122" s="36">
        <v>760</v>
      </c>
      <c r="BA1122" s="36">
        <v>222</v>
      </c>
      <c r="BB1122" s="36">
        <v>0</v>
      </c>
      <c r="BC1122" s="1">
        <v>0</v>
      </c>
      <c r="BD1122" s="1"/>
      <c r="BE1122" s="35">
        <f t="shared" ref="BE1122:BK1122" si="3018">(AW1122/SUM($AW1122:$BC1122))*100</f>
        <v>14.548494983277591</v>
      </c>
      <c r="BF1122" s="35">
        <f t="shared" si="3018"/>
        <v>53.288740245261991</v>
      </c>
      <c r="BG1122" s="35">
        <f t="shared" si="3018"/>
        <v>4.7937569676700109</v>
      </c>
      <c r="BH1122" s="35">
        <f t="shared" si="3018"/>
        <v>21.181716833890746</v>
      </c>
      <c r="BI1122" s="35">
        <f t="shared" si="3018"/>
        <v>6.1872909698996654</v>
      </c>
      <c r="BJ1122" s="35">
        <f t="shared" si="3018"/>
        <v>0</v>
      </c>
      <c r="BK1122" s="35">
        <f t="shared" si="3018"/>
        <v>0</v>
      </c>
      <c r="BL1122" s="1"/>
    </row>
    <row r="1123" spans="1:64" ht="13">
      <c r="A1123" s="28" t="s">
        <v>467</v>
      </c>
      <c r="B1123" s="62" t="str">
        <f>INDEX([1]Sheet2!$B:$B,MATCH(C1123,[1]Sheet2!$A:$A,0))</f>
        <v>E05000960</v>
      </c>
      <c r="C1123" s="28" t="s">
        <v>1254</v>
      </c>
      <c r="D1123" s="29"/>
      <c r="E1123" s="55">
        <v>1</v>
      </c>
      <c r="F1123" s="32"/>
      <c r="G1123" s="32"/>
      <c r="H1123" s="31">
        <v>1</v>
      </c>
      <c r="I1123" s="32"/>
      <c r="J1123" s="32"/>
      <c r="K1123" s="32"/>
      <c r="L1123" s="32"/>
      <c r="M1123" s="10"/>
      <c r="N1123" s="32"/>
      <c r="O1123" s="32"/>
      <c r="P1123" s="31">
        <v>1</v>
      </c>
      <c r="Q1123" s="32"/>
      <c r="R1123" s="32"/>
      <c r="S1123" s="32"/>
      <c r="T1123" s="32"/>
      <c r="U1123" s="1"/>
      <c r="V1123" s="28">
        <v>564</v>
      </c>
      <c r="W1123" s="28">
        <v>1561</v>
      </c>
      <c r="X1123" s="28">
        <v>2083</v>
      </c>
      <c r="Y1123" s="34"/>
      <c r="Z1123" s="28">
        <v>115</v>
      </c>
      <c r="AA1123" s="34"/>
      <c r="AB1123" s="34">
        <v>0</v>
      </c>
      <c r="AC1123" s="1"/>
      <c r="AD1123" s="35">
        <f t="shared" ref="AD1123:AJ1123" si="3019">(V1123/SUM($V1123:$AB1123))*100</f>
        <v>13.046495489243581</v>
      </c>
      <c r="AE1123" s="35">
        <f t="shared" si="3019"/>
        <v>36.10918343742771</v>
      </c>
      <c r="AF1123" s="35">
        <f t="shared" si="3019"/>
        <v>48.184131390238264</v>
      </c>
      <c r="AG1123" s="35">
        <f t="shared" si="3019"/>
        <v>0</v>
      </c>
      <c r="AH1123" s="35">
        <f t="shared" si="3019"/>
        <v>2.6601896830904463</v>
      </c>
      <c r="AI1123" s="35">
        <f t="shared" si="3019"/>
        <v>0</v>
      </c>
      <c r="AJ1123" s="35">
        <f t="shared" si="3019"/>
        <v>0</v>
      </c>
      <c r="AK1123" s="1"/>
      <c r="AL1123" s="35">
        <f t="shared" ref="AL1123:AR1123" si="3020">AD1123-BE1123</f>
        <v>1.1610418653206196</v>
      </c>
      <c r="AM1123" s="35">
        <f t="shared" si="3020"/>
        <v>6.2054834881119447</v>
      </c>
      <c r="AN1123" s="35">
        <f t="shared" si="3020"/>
        <v>8.7011106097010114</v>
      </c>
      <c r="AO1123" s="35">
        <f t="shared" si="3020"/>
        <v>-15.002534211860111</v>
      </c>
      <c r="AP1123" s="35">
        <f t="shared" si="3020"/>
        <v>-1.0651017512734664</v>
      </c>
      <c r="AQ1123" s="35">
        <f t="shared" si="3020"/>
        <v>0</v>
      </c>
      <c r="AR1123" s="35">
        <f t="shared" si="3020"/>
        <v>0</v>
      </c>
      <c r="AS1123" s="1"/>
      <c r="AT1123" s="1"/>
      <c r="AU1123" s="1"/>
      <c r="AV1123" s="1"/>
      <c r="AW1123" s="36">
        <v>469</v>
      </c>
      <c r="AX1123" s="36">
        <v>1180</v>
      </c>
      <c r="AY1123" s="36">
        <v>1558</v>
      </c>
      <c r="AZ1123" s="36">
        <v>592</v>
      </c>
      <c r="BA1123" s="36">
        <v>147</v>
      </c>
      <c r="BB1123" s="36">
        <v>0</v>
      </c>
      <c r="BC1123" s="1">
        <v>0</v>
      </c>
      <c r="BD1123" s="1"/>
      <c r="BE1123" s="35">
        <f t="shared" ref="BE1123:BK1123" si="3021">(AW1123/SUM($AW1123:$BC1123))*100</f>
        <v>11.885453623922961</v>
      </c>
      <c r="BF1123" s="35">
        <f t="shared" si="3021"/>
        <v>29.903699949315765</v>
      </c>
      <c r="BG1123" s="35">
        <f t="shared" si="3021"/>
        <v>39.483020780537252</v>
      </c>
      <c r="BH1123" s="35">
        <f t="shared" si="3021"/>
        <v>15.002534211860111</v>
      </c>
      <c r="BI1123" s="35">
        <f t="shared" si="3021"/>
        <v>3.7252914343639127</v>
      </c>
      <c r="BJ1123" s="35">
        <f t="shared" si="3021"/>
        <v>0</v>
      </c>
      <c r="BK1123" s="35">
        <f t="shared" si="3021"/>
        <v>0</v>
      </c>
      <c r="BL1123" s="1"/>
    </row>
    <row r="1124" spans="1:64" ht="13">
      <c r="A1124" s="28" t="s">
        <v>467</v>
      </c>
      <c r="B1124" s="62" t="str">
        <f>INDEX([1]Sheet2!$B:$B,MATCH(C1124,[1]Sheet2!$A:$A,0))</f>
        <v>E05000961</v>
      </c>
      <c r="C1124" s="28" t="s">
        <v>1255</v>
      </c>
      <c r="D1124" s="29"/>
      <c r="E1124" s="55">
        <v>1</v>
      </c>
      <c r="F1124" s="32"/>
      <c r="G1124" s="31">
        <v>1</v>
      </c>
      <c r="H1124" s="32"/>
      <c r="I1124" s="32"/>
      <c r="J1124" s="32"/>
      <c r="K1124" s="32"/>
      <c r="L1124" s="32"/>
      <c r="M1124" s="10"/>
      <c r="N1124" s="31">
        <v>1</v>
      </c>
      <c r="O1124" s="32"/>
      <c r="P1124" s="32"/>
      <c r="Q1124" s="32"/>
      <c r="R1124" s="32"/>
      <c r="S1124" s="32"/>
      <c r="T1124" s="32"/>
      <c r="U1124" s="1"/>
      <c r="V1124" s="28">
        <v>3096</v>
      </c>
      <c r="W1124" s="28">
        <v>1238</v>
      </c>
      <c r="X1124" s="28">
        <v>717</v>
      </c>
      <c r="Y1124" s="34"/>
      <c r="Z1124" s="28">
        <v>176</v>
      </c>
      <c r="AA1124" s="34"/>
      <c r="AB1124" s="34">
        <v>0</v>
      </c>
      <c r="AC1124" s="1"/>
      <c r="AD1124" s="35">
        <f t="shared" ref="AD1124:AJ1124" si="3022">(V1124/SUM($V1124:$AB1124))*100</f>
        <v>59.230916395638033</v>
      </c>
      <c r="AE1124" s="35">
        <f t="shared" si="3022"/>
        <v>23.684713985077483</v>
      </c>
      <c r="AF1124" s="35">
        <f t="shared" si="3022"/>
        <v>13.717237421082839</v>
      </c>
      <c r="AG1124" s="35">
        <f t="shared" si="3022"/>
        <v>0</v>
      </c>
      <c r="AH1124" s="35">
        <f t="shared" si="3022"/>
        <v>3.3671321982016451</v>
      </c>
      <c r="AI1124" s="35">
        <f t="shared" si="3022"/>
        <v>0</v>
      </c>
      <c r="AJ1124" s="35">
        <f t="shared" si="3022"/>
        <v>0</v>
      </c>
      <c r="AK1124" s="1"/>
      <c r="AL1124" s="35">
        <f t="shared" ref="AL1124:AR1124" si="3023">AD1124-BE1124</f>
        <v>20.5945527592744</v>
      </c>
      <c r="AM1124" s="35">
        <f t="shared" si="3023"/>
        <v>2.7897175086856585</v>
      </c>
      <c r="AN1124" s="35">
        <f t="shared" si="3023"/>
        <v>-5.2397745591849549</v>
      </c>
      <c r="AO1124" s="35">
        <f t="shared" si="3023"/>
        <v>-14.252995066948557</v>
      </c>
      <c r="AP1124" s="35">
        <f t="shared" si="3023"/>
        <v>-3.8915006418265428</v>
      </c>
      <c r="AQ1124" s="35">
        <f t="shared" si="3023"/>
        <v>0</v>
      </c>
      <c r="AR1124" s="35">
        <f t="shared" si="3023"/>
        <v>0</v>
      </c>
      <c r="AS1124" s="1"/>
      <c r="AT1124" s="1"/>
      <c r="AU1124" s="1"/>
      <c r="AV1124" s="1"/>
      <c r="AW1124" s="36">
        <v>2193</v>
      </c>
      <c r="AX1124" s="36">
        <v>1186</v>
      </c>
      <c r="AY1124" s="36">
        <v>1076</v>
      </c>
      <c r="AZ1124" s="36">
        <v>809</v>
      </c>
      <c r="BA1124" s="36">
        <v>412</v>
      </c>
      <c r="BB1124" s="36">
        <v>0</v>
      </c>
      <c r="BC1124" s="1">
        <v>0</v>
      </c>
      <c r="BD1124" s="1"/>
      <c r="BE1124" s="35">
        <f t="shared" ref="BE1124:BK1124" si="3024">(AW1124/SUM($AW1124:$BC1124))*100</f>
        <v>38.636363636363633</v>
      </c>
      <c r="BF1124" s="35">
        <f t="shared" si="3024"/>
        <v>20.894996476391825</v>
      </c>
      <c r="BG1124" s="35">
        <f t="shared" si="3024"/>
        <v>18.957011980267794</v>
      </c>
      <c r="BH1124" s="35">
        <f t="shared" si="3024"/>
        <v>14.252995066948557</v>
      </c>
      <c r="BI1124" s="35">
        <f t="shared" si="3024"/>
        <v>7.2586328400281879</v>
      </c>
      <c r="BJ1124" s="35">
        <f t="shared" si="3024"/>
        <v>0</v>
      </c>
      <c r="BK1124" s="35">
        <f t="shared" si="3024"/>
        <v>0</v>
      </c>
      <c r="BL1124" s="1"/>
    </row>
    <row r="1125" spans="1:64" ht="13">
      <c r="A1125" s="28" t="s">
        <v>467</v>
      </c>
      <c r="B1125" s="62" t="str">
        <f>INDEX([1]Sheet2!$B:$B,MATCH(C1125,[1]Sheet2!$A:$A,0))</f>
        <v>E05000962</v>
      </c>
      <c r="C1125" s="28" t="s">
        <v>1256</v>
      </c>
      <c r="D1125" s="29"/>
      <c r="E1125" s="55">
        <v>1</v>
      </c>
      <c r="F1125" s="32"/>
      <c r="G1125" s="31">
        <v>1</v>
      </c>
      <c r="H1125" s="32"/>
      <c r="I1125" s="32"/>
      <c r="J1125" s="32"/>
      <c r="K1125" s="32"/>
      <c r="L1125" s="32"/>
      <c r="M1125" s="10"/>
      <c r="N1125" s="31">
        <v>1</v>
      </c>
      <c r="O1125" s="32"/>
      <c r="P1125" s="32"/>
      <c r="Q1125" s="32"/>
      <c r="R1125" s="32"/>
      <c r="S1125" s="32"/>
      <c r="T1125" s="32"/>
      <c r="U1125" s="1"/>
      <c r="V1125" s="28">
        <v>3180</v>
      </c>
      <c r="W1125" s="28">
        <v>788</v>
      </c>
      <c r="X1125" s="28">
        <v>392</v>
      </c>
      <c r="Y1125" s="34"/>
      <c r="Z1125" s="28">
        <v>227</v>
      </c>
      <c r="AA1125" s="34"/>
      <c r="AB1125" s="34">
        <v>0</v>
      </c>
      <c r="AC1125" s="1"/>
      <c r="AD1125" s="35">
        <f t="shared" ref="AD1125:AJ1125" si="3025">(V1125/SUM($V1125:$AB1125))*100</f>
        <v>69.326357096141265</v>
      </c>
      <c r="AE1125" s="35">
        <f t="shared" si="3025"/>
        <v>17.178984085458907</v>
      </c>
      <c r="AF1125" s="35">
        <f t="shared" si="3025"/>
        <v>8.5458905602790498</v>
      </c>
      <c r="AG1125" s="35">
        <f t="shared" si="3025"/>
        <v>0</v>
      </c>
      <c r="AH1125" s="35">
        <f t="shared" si="3025"/>
        <v>4.9487682581207757</v>
      </c>
      <c r="AI1125" s="35">
        <f t="shared" si="3025"/>
        <v>0</v>
      </c>
      <c r="AJ1125" s="35">
        <f t="shared" si="3025"/>
        <v>0</v>
      </c>
      <c r="AK1125" s="1"/>
      <c r="AL1125" s="35">
        <f t="shared" ref="AL1125:AR1125" si="3026">AD1125-BE1125</f>
        <v>13.649551895305422</v>
      </c>
      <c r="AM1125" s="35">
        <f t="shared" si="3026"/>
        <v>1.6693486083286526</v>
      </c>
      <c r="AN1125" s="35">
        <f t="shared" si="3026"/>
        <v>4.1112492786445012</v>
      </c>
      <c r="AO1125" s="35">
        <f t="shared" si="3026"/>
        <v>-17.947527281170188</v>
      </c>
      <c r="AP1125" s="35">
        <f t="shared" si="3026"/>
        <v>-1.4826225011083869</v>
      </c>
      <c r="AQ1125" s="35">
        <f t="shared" si="3026"/>
        <v>0</v>
      </c>
      <c r="AR1125" s="35">
        <f t="shared" si="3026"/>
        <v>0</v>
      </c>
      <c r="AS1125" s="1"/>
      <c r="AT1125" s="1"/>
      <c r="AU1125" s="1"/>
      <c r="AV1125" s="1"/>
      <c r="AW1125" s="36">
        <v>2398</v>
      </c>
      <c r="AX1125" s="36">
        <v>668</v>
      </c>
      <c r="AY1125" s="36">
        <v>191</v>
      </c>
      <c r="AZ1125" s="36">
        <v>773</v>
      </c>
      <c r="BA1125" s="36">
        <v>277</v>
      </c>
      <c r="BB1125" s="36">
        <v>0</v>
      </c>
      <c r="BC1125" s="1">
        <v>0</v>
      </c>
      <c r="BD1125" s="1"/>
      <c r="BE1125" s="35">
        <f t="shared" ref="BE1125:BK1125" si="3027">(AW1125/SUM($AW1125:$BC1125))*100</f>
        <v>55.676805200835844</v>
      </c>
      <c r="BF1125" s="35">
        <f t="shared" si="3027"/>
        <v>15.509635477130255</v>
      </c>
      <c r="BG1125" s="35">
        <f t="shared" si="3027"/>
        <v>4.4346412816345486</v>
      </c>
      <c r="BH1125" s="35">
        <f t="shared" si="3027"/>
        <v>17.947527281170188</v>
      </c>
      <c r="BI1125" s="35">
        <f t="shared" si="3027"/>
        <v>6.4313907592291626</v>
      </c>
      <c r="BJ1125" s="35">
        <f t="shared" si="3027"/>
        <v>0</v>
      </c>
      <c r="BK1125" s="35">
        <f t="shared" si="3027"/>
        <v>0</v>
      </c>
      <c r="BL1125" s="1"/>
    </row>
    <row r="1126" spans="1:64" ht="13">
      <c r="A1126" s="28" t="s">
        <v>467</v>
      </c>
      <c r="B1126" s="62" t="str">
        <f>INDEX([1]Sheet2!$B:$B,MATCH(C1126,[1]Sheet2!$A:$A,0))</f>
        <v>E05000963</v>
      </c>
      <c r="C1126" s="28" t="s">
        <v>1257</v>
      </c>
      <c r="D1126" s="29"/>
      <c r="E1126" s="55">
        <v>2</v>
      </c>
      <c r="F1126" s="31">
        <v>2</v>
      </c>
      <c r="G1126" s="32"/>
      <c r="H1126" s="32"/>
      <c r="I1126" s="32"/>
      <c r="J1126" s="32"/>
      <c r="K1126" s="32"/>
      <c r="L1126" s="32"/>
      <c r="M1126" s="10"/>
      <c r="N1126" s="31">
        <v>2</v>
      </c>
      <c r="O1126" s="32"/>
      <c r="P1126" s="32"/>
      <c r="Q1126" s="32"/>
      <c r="R1126" s="32"/>
      <c r="S1126" s="32"/>
      <c r="T1126" s="32"/>
      <c r="U1126" s="1"/>
      <c r="V1126" s="28">
        <v>2941</v>
      </c>
      <c r="W1126" s="28">
        <v>1346</v>
      </c>
      <c r="X1126" s="28">
        <v>298</v>
      </c>
      <c r="Y1126" s="34"/>
      <c r="Z1126" s="28">
        <v>259</v>
      </c>
      <c r="AA1126" s="34"/>
      <c r="AB1126" s="34">
        <v>0</v>
      </c>
      <c r="AC1126" s="1"/>
      <c r="AD1126" s="35">
        <f t="shared" ref="AD1126:AJ1126" si="3028">(V1126/SUM($V1126:$AB1126))*100</f>
        <v>60.714285714285708</v>
      </c>
      <c r="AE1126" s="35">
        <f t="shared" si="3028"/>
        <v>27.786952931461599</v>
      </c>
      <c r="AF1126" s="35">
        <f t="shared" si="3028"/>
        <v>6.1519405450041287</v>
      </c>
      <c r="AG1126" s="35">
        <f t="shared" si="3028"/>
        <v>0</v>
      </c>
      <c r="AH1126" s="35">
        <f t="shared" si="3028"/>
        <v>5.3468208092485554</v>
      </c>
      <c r="AI1126" s="35">
        <f t="shared" si="3028"/>
        <v>0</v>
      </c>
      <c r="AJ1126" s="35">
        <f t="shared" si="3028"/>
        <v>0</v>
      </c>
      <c r="AK1126" s="1"/>
      <c r="AL1126" s="35">
        <f t="shared" ref="AL1126:AR1126" si="3029">AD1126-BE1126</f>
        <v>14.034598214285708</v>
      </c>
      <c r="AM1126" s="35">
        <f t="shared" si="3029"/>
        <v>1.5418357439615988</v>
      </c>
      <c r="AN1126" s="35">
        <f t="shared" si="3029"/>
        <v>2.3677608575041287</v>
      </c>
      <c r="AO1126" s="35">
        <f t="shared" si="3029"/>
        <v>-12.9638671875</v>
      </c>
      <c r="AP1126" s="35">
        <f t="shared" si="3029"/>
        <v>-4.9803276282514446</v>
      </c>
      <c r="AQ1126" s="35">
        <f t="shared" si="3029"/>
        <v>0</v>
      </c>
      <c r="AR1126" s="35">
        <f t="shared" si="3029"/>
        <v>0</v>
      </c>
      <c r="AS1126" s="1"/>
      <c r="AT1126" s="1"/>
      <c r="AU1126" s="1"/>
      <c r="AV1126" s="1"/>
      <c r="AW1126" s="36">
        <v>1912</v>
      </c>
      <c r="AX1126" s="36">
        <v>1075</v>
      </c>
      <c r="AY1126" s="36">
        <v>155</v>
      </c>
      <c r="AZ1126" s="36">
        <v>531</v>
      </c>
      <c r="BA1126" s="36">
        <v>423</v>
      </c>
      <c r="BB1126" s="36">
        <v>0</v>
      </c>
      <c r="BC1126" s="1">
        <v>0</v>
      </c>
      <c r="BD1126" s="1"/>
      <c r="BE1126" s="35">
        <f t="shared" ref="BE1126:BK1126" si="3030">(AW1126/SUM($AW1126:$BC1126))*100</f>
        <v>46.6796875</v>
      </c>
      <c r="BF1126" s="35">
        <f t="shared" si="3030"/>
        <v>26.2451171875</v>
      </c>
      <c r="BG1126" s="35">
        <f t="shared" si="3030"/>
        <v>3.7841796875</v>
      </c>
      <c r="BH1126" s="35">
        <f t="shared" si="3030"/>
        <v>12.9638671875</v>
      </c>
      <c r="BI1126" s="35">
        <f t="shared" si="3030"/>
        <v>10.3271484375</v>
      </c>
      <c r="BJ1126" s="35">
        <f t="shared" si="3030"/>
        <v>0</v>
      </c>
      <c r="BK1126" s="35">
        <f t="shared" si="3030"/>
        <v>0</v>
      </c>
      <c r="BL1126" s="1"/>
    </row>
    <row r="1127" spans="1:64" ht="13">
      <c r="A1127" s="28" t="s">
        <v>467</v>
      </c>
      <c r="B1127" s="62" t="str">
        <f>INDEX([1]Sheet2!$B:$B,MATCH(C1127,[1]Sheet2!$A:$A,0))</f>
        <v>E05000964</v>
      </c>
      <c r="C1127" s="28" t="s">
        <v>1258</v>
      </c>
      <c r="D1127" s="29"/>
      <c r="E1127" s="55">
        <v>1</v>
      </c>
      <c r="F1127" s="32"/>
      <c r="G1127" s="31">
        <v>1</v>
      </c>
      <c r="H1127" s="32"/>
      <c r="I1127" s="32"/>
      <c r="J1127" s="32"/>
      <c r="K1127" s="32"/>
      <c r="L1127" s="32"/>
      <c r="M1127" s="10"/>
      <c r="N1127" s="32"/>
      <c r="O1127" s="31">
        <v>1</v>
      </c>
      <c r="P1127" s="32"/>
      <c r="Q1127" s="32"/>
      <c r="R1127" s="32"/>
      <c r="S1127" s="32"/>
      <c r="T1127" s="32"/>
      <c r="U1127" s="1"/>
      <c r="V1127" s="28">
        <v>1185</v>
      </c>
      <c r="W1127" s="28">
        <v>2067</v>
      </c>
      <c r="X1127" s="28">
        <v>65</v>
      </c>
      <c r="Y1127" s="34"/>
      <c r="Z1127" s="28">
        <v>116</v>
      </c>
      <c r="AA1127" s="28">
        <v>92</v>
      </c>
      <c r="AB1127" s="34">
        <v>0</v>
      </c>
      <c r="AC1127" s="1"/>
      <c r="AD1127" s="35">
        <f t="shared" ref="AD1127:AJ1127" si="3031">(V1127/SUM($V1127:$AB1127))*100</f>
        <v>33.617021276595743</v>
      </c>
      <c r="AE1127" s="35">
        <f t="shared" si="3031"/>
        <v>58.638297872340431</v>
      </c>
      <c r="AF1127" s="35">
        <f t="shared" si="3031"/>
        <v>1.8439716312056738</v>
      </c>
      <c r="AG1127" s="35">
        <f t="shared" si="3031"/>
        <v>0</v>
      </c>
      <c r="AH1127" s="35">
        <f t="shared" si="3031"/>
        <v>3.2907801418439715</v>
      </c>
      <c r="AI1127" s="35">
        <f t="shared" si="3031"/>
        <v>2.6099290780141846</v>
      </c>
      <c r="AJ1127" s="35">
        <f t="shared" si="3031"/>
        <v>0</v>
      </c>
      <c r="AK1127" s="1"/>
      <c r="AL1127" s="35">
        <f t="shared" ref="AL1127:AR1127" si="3032">AD1127-BE1127</f>
        <v>-7.1977750243290259</v>
      </c>
      <c r="AM1127" s="35">
        <f t="shared" si="3032"/>
        <v>13.174663780863305</v>
      </c>
      <c r="AN1127" s="35">
        <f t="shared" si="3032"/>
        <v>1.8439716312056738</v>
      </c>
      <c r="AO1127" s="35">
        <f t="shared" si="3032"/>
        <v>-10.822294426393402</v>
      </c>
      <c r="AP1127" s="35">
        <f t="shared" si="3032"/>
        <v>0.39150496063927243</v>
      </c>
      <c r="AQ1127" s="35">
        <f t="shared" si="3032"/>
        <v>2.6099290780141846</v>
      </c>
      <c r="AR1127" s="35">
        <f t="shared" si="3032"/>
        <v>0</v>
      </c>
      <c r="AS1127" s="1"/>
      <c r="AT1127" s="1"/>
      <c r="AU1127" s="1"/>
      <c r="AV1127" s="1"/>
      <c r="AW1127" s="36">
        <v>1633</v>
      </c>
      <c r="AX1127" s="36">
        <v>1819</v>
      </c>
      <c r="AY1127" s="36">
        <v>0</v>
      </c>
      <c r="AZ1127" s="36">
        <v>433</v>
      </c>
      <c r="BA1127" s="36">
        <v>116</v>
      </c>
      <c r="BB1127" s="36">
        <v>0</v>
      </c>
      <c r="BC1127" s="1">
        <v>0</v>
      </c>
      <c r="BD1127" s="1"/>
      <c r="BE1127" s="35">
        <f t="shared" ref="BE1127:BK1127" si="3033">(AW1127/SUM($AW1127:$BC1127))*100</f>
        <v>40.814796300924769</v>
      </c>
      <c r="BF1127" s="35">
        <f t="shared" si="3033"/>
        <v>45.463634091477125</v>
      </c>
      <c r="BG1127" s="35">
        <f t="shared" si="3033"/>
        <v>0</v>
      </c>
      <c r="BH1127" s="35">
        <f t="shared" si="3033"/>
        <v>10.822294426393402</v>
      </c>
      <c r="BI1127" s="35">
        <f t="shared" si="3033"/>
        <v>2.8992751812046991</v>
      </c>
      <c r="BJ1127" s="35">
        <f t="shared" si="3033"/>
        <v>0</v>
      </c>
      <c r="BK1127" s="35">
        <f t="shared" si="3033"/>
        <v>0</v>
      </c>
      <c r="BL1127" s="1"/>
    </row>
    <row r="1128" spans="1:64" ht="13">
      <c r="A1128" s="28" t="s">
        <v>467</v>
      </c>
      <c r="B1128" s="62" t="str">
        <f>INDEX([1]Sheet2!$B:$B,MATCH(C1128,[1]Sheet2!$A:$A,0))</f>
        <v>E05000965</v>
      </c>
      <c r="C1128" s="28" t="s">
        <v>1259</v>
      </c>
      <c r="D1128" s="29"/>
      <c r="E1128" s="55">
        <v>1</v>
      </c>
      <c r="F1128" s="32"/>
      <c r="G1128" s="31">
        <v>1</v>
      </c>
      <c r="H1128" s="32"/>
      <c r="I1128" s="32"/>
      <c r="J1128" s="32"/>
      <c r="K1128" s="32"/>
      <c r="L1128" s="32"/>
      <c r="M1128" s="10"/>
      <c r="N1128" s="32"/>
      <c r="O1128" s="31">
        <v>1</v>
      </c>
      <c r="P1128" s="32"/>
      <c r="Q1128" s="32"/>
      <c r="R1128" s="32"/>
      <c r="S1128" s="32"/>
      <c r="T1128" s="32"/>
      <c r="U1128" s="1"/>
      <c r="V1128" s="28">
        <v>757</v>
      </c>
      <c r="W1128" s="28">
        <v>2241</v>
      </c>
      <c r="X1128" s="28">
        <v>337</v>
      </c>
      <c r="Y1128" s="34"/>
      <c r="Z1128" s="28">
        <v>190</v>
      </c>
      <c r="AA1128" s="34"/>
      <c r="AB1128" s="34">
        <v>0</v>
      </c>
      <c r="AC1128" s="1"/>
      <c r="AD1128" s="35">
        <f t="shared" ref="AD1128:AJ1128" si="3034">(V1128/SUM($V1128:$AB1128))*100</f>
        <v>21.475177304964539</v>
      </c>
      <c r="AE1128" s="35">
        <f t="shared" si="3034"/>
        <v>63.574468085106382</v>
      </c>
      <c r="AF1128" s="35">
        <f t="shared" si="3034"/>
        <v>9.5602836879432616</v>
      </c>
      <c r="AG1128" s="35">
        <f t="shared" si="3034"/>
        <v>0</v>
      </c>
      <c r="AH1128" s="35">
        <f t="shared" si="3034"/>
        <v>5.3900709219858154</v>
      </c>
      <c r="AI1128" s="35">
        <f t="shared" si="3034"/>
        <v>0</v>
      </c>
      <c r="AJ1128" s="35">
        <f t="shared" si="3034"/>
        <v>0</v>
      </c>
      <c r="AK1128" s="1"/>
      <c r="AL1128" s="35">
        <f t="shared" ref="AL1128:AR1128" si="3035">AD1128-BE1128</f>
        <v>2.6635831020659886</v>
      </c>
      <c r="AM1128" s="35">
        <f t="shared" si="3035"/>
        <v>16.64693185322232</v>
      </c>
      <c r="AN1128" s="35">
        <f t="shared" si="3035"/>
        <v>6.8356460067838416</v>
      </c>
      <c r="AO1128" s="35">
        <f t="shared" si="3035"/>
        <v>-23.623188405797102</v>
      </c>
      <c r="AP1128" s="35">
        <f t="shared" si="3035"/>
        <v>-2.5229725562750547</v>
      </c>
      <c r="AQ1128" s="35">
        <f t="shared" si="3035"/>
        <v>0</v>
      </c>
      <c r="AR1128" s="35">
        <f t="shared" si="3035"/>
        <v>0</v>
      </c>
      <c r="AS1128" s="1"/>
      <c r="AT1128" s="1"/>
      <c r="AU1128" s="1"/>
      <c r="AV1128" s="1"/>
      <c r="AW1128" s="36">
        <v>649</v>
      </c>
      <c r="AX1128" s="36">
        <v>1619</v>
      </c>
      <c r="AY1128" s="36">
        <v>94</v>
      </c>
      <c r="AZ1128" s="36">
        <v>815</v>
      </c>
      <c r="BA1128" s="36">
        <v>273</v>
      </c>
      <c r="BB1128" s="36">
        <v>0</v>
      </c>
      <c r="BC1128" s="1">
        <v>0</v>
      </c>
      <c r="BD1128" s="1"/>
      <c r="BE1128" s="35">
        <f t="shared" ref="BE1128:BK1128" si="3036">(AW1128/SUM($AW1128:$BC1128))*100</f>
        <v>18.811594202898551</v>
      </c>
      <c r="BF1128" s="35">
        <f t="shared" si="3036"/>
        <v>46.927536231884062</v>
      </c>
      <c r="BG1128" s="35">
        <f t="shared" si="3036"/>
        <v>2.7246376811594204</v>
      </c>
      <c r="BH1128" s="35">
        <f t="shared" si="3036"/>
        <v>23.623188405797102</v>
      </c>
      <c r="BI1128" s="35">
        <f t="shared" si="3036"/>
        <v>7.9130434782608701</v>
      </c>
      <c r="BJ1128" s="35">
        <f t="shared" si="3036"/>
        <v>0</v>
      </c>
      <c r="BK1128" s="35">
        <f t="shared" si="3036"/>
        <v>0</v>
      </c>
      <c r="BL1128" s="1"/>
    </row>
    <row r="1129" spans="1:64" ht="13">
      <c r="A1129" s="28" t="s">
        <v>467</v>
      </c>
      <c r="B1129" s="62" t="str">
        <f>INDEX([1]Sheet2!$B:$B,MATCH(C1129,[1]Sheet2!$A:$A,0))</f>
        <v>E05000966</v>
      </c>
      <c r="C1129" s="28" t="s">
        <v>1260</v>
      </c>
      <c r="D1129" s="29"/>
      <c r="E1129" s="55">
        <v>1</v>
      </c>
      <c r="F1129" s="31">
        <v>1</v>
      </c>
      <c r="G1129" s="32"/>
      <c r="H1129" s="32"/>
      <c r="I1129" s="32"/>
      <c r="J1129" s="32"/>
      <c r="K1129" s="32"/>
      <c r="L1129" s="32"/>
      <c r="M1129" s="10"/>
      <c r="N1129" s="31">
        <v>1</v>
      </c>
      <c r="O1129" s="32"/>
      <c r="P1129" s="32"/>
      <c r="Q1129" s="32"/>
      <c r="R1129" s="32"/>
      <c r="S1129" s="32"/>
      <c r="T1129" s="32"/>
      <c r="U1129" s="1"/>
      <c r="V1129" s="28">
        <v>2711</v>
      </c>
      <c r="W1129" s="28">
        <v>1464</v>
      </c>
      <c r="X1129" s="28">
        <v>92</v>
      </c>
      <c r="Y1129" s="34"/>
      <c r="Z1129" s="28">
        <v>135</v>
      </c>
      <c r="AA1129" s="34"/>
      <c r="AB1129" s="34">
        <v>0</v>
      </c>
      <c r="AC1129" s="1"/>
      <c r="AD1129" s="35">
        <f t="shared" ref="AD1129:AJ1129" si="3037">(V1129/SUM($V1129:$AB1129))*100</f>
        <v>61.58564288959564</v>
      </c>
      <c r="AE1129" s="35">
        <f t="shared" si="3037"/>
        <v>33.257610177192184</v>
      </c>
      <c r="AF1129" s="35">
        <f t="shared" si="3037"/>
        <v>2.0899591094956835</v>
      </c>
      <c r="AG1129" s="35">
        <f t="shared" si="3037"/>
        <v>0</v>
      </c>
      <c r="AH1129" s="35">
        <f t="shared" si="3037"/>
        <v>3.0667878237164925</v>
      </c>
      <c r="AI1129" s="35">
        <f t="shared" si="3037"/>
        <v>0</v>
      </c>
      <c r="AJ1129" s="35">
        <f t="shared" si="3037"/>
        <v>0</v>
      </c>
      <c r="AK1129" s="1"/>
      <c r="AL1129" s="35">
        <f t="shared" ref="AL1129:AR1129" si="3038">AD1129-BE1129</f>
        <v>17.686150258525331</v>
      </c>
      <c r="AM1129" s="35">
        <f t="shared" si="3038"/>
        <v>-2.5964608544579733</v>
      </c>
      <c r="AN1129" s="35">
        <f t="shared" si="3038"/>
        <v>2.0899591094956835</v>
      </c>
      <c r="AO1129" s="35">
        <f t="shared" si="3038"/>
        <v>-16.380768301522107</v>
      </c>
      <c r="AP1129" s="35">
        <f t="shared" si="3038"/>
        <v>-0.79888021204093684</v>
      </c>
      <c r="AQ1129" s="35">
        <f t="shared" si="3038"/>
        <v>0</v>
      </c>
      <c r="AR1129" s="35">
        <f t="shared" si="3038"/>
        <v>0</v>
      </c>
      <c r="AS1129" s="1"/>
      <c r="AT1129" s="1"/>
      <c r="AU1129" s="1"/>
      <c r="AV1129" s="1"/>
      <c r="AW1129" s="36">
        <v>1817</v>
      </c>
      <c r="AX1129" s="36">
        <v>1484</v>
      </c>
      <c r="AY1129" s="36">
        <v>0</v>
      </c>
      <c r="AZ1129" s="36">
        <v>678</v>
      </c>
      <c r="BA1129" s="36">
        <v>160</v>
      </c>
      <c r="BB1129" s="36">
        <v>0</v>
      </c>
      <c r="BC1129" s="1">
        <v>0</v>
      </c>
      <c r="BD1129" s="1"/>
      <c r="BE1129" s="35">
        <f t="shared" ref="BE1129:BK1129" si="3039">(AW1129/SUM($AW1129:$BC1129))*100</f>
        <v>43.899492631070309</v>
      </c>
      <c r="BF1129" s="35">
        <f t="shared" si="3039"/>
        <v>35.854071031650157</v>
      </c>
      <c r="BG1129" s="35">
        <f t="shared" si="3039"/>
        <v>0</v>
      </c>
      <c r="BH1129" s="35">
        <f t="shared" si="3039"/>
        <v>16.380768301522107</v>
      </c>
      <c r="BI1129" s="35">
        <f t="shared" si="3039"/>
        <v>3.8656680357574293</v>
      </c>
      <c r="BJ1129" s="35">
        <f t="shared" si="3039"/>
        <v>0</v>
      </c>
      <c r="BK1129" s="35">
        <f t="shared" si="3039"/>
        <v>0</v>
      </c>
      <c r="BL1129" s="1"/>
    </row>
    <row r="1130" spans="1:64" ht="13">
      <c r="A1130" s="28" t="s">
        <v>467</v>
      </c>
      <c r="B1130" s="62" t="str">
        <f>INDEX([1]Sheet2!$B:$B,MATCH(C1130,[1]Sheet2!$A:$A,0))</f>
        <v>E05000967</v>
      </c>
      <c r="C1130" s="28" t="s">
        <v>1261</v>
      </c>
      <c r="D1130" s="29"/>
      <c r="E1130" s="55">
        <v>1</v>
      </c>
      <c r="F1130" s="32"/>
      <c r="G1130" s="31">
        <v>1</v>
      </c>
      <c r="H1130" s="32"/>
      <c r="I1130" s="32"/>
      <c r="J1130" s="32"/>
      <c r="K1130" s="32"/>
      <c r="L1130" s="32"/>
      <c r="M1130" s="10"/>
      <c r="N1130" s="32"/>
      <c r="O1130" s="31">
        <v>1</v>
      </c>
      <c r="P1130" s="32"/>
      <c r="Q1130" s="32"/>
      <c r="R1130" s="32"/>
      <c r="S1130" s="32"/>
      <c r="T1130" s="32"/>
      <c r="U1130" s="1"/>
      <c r="V1130" s="28">
        <v>1048</v>
      </c>
      <c r="W1130" s="28">
        <v>2402</v>
      </c>
      <c r="X1130" s="28">
        <v>184</v>
      </c>
      <c r="Y1130" s="28">
        <v>107</v>
      </c>
      <c r="Z1130" s="28">
        <v>326</v>
      </c>
      <c r="AA1130" s="34"/>
      <c r="AB1130" s="34">
        <v>0</v>
      </c>
      <c r="AC1130" s="1"/>
      <c r="AD1130" s="35">
        <f t="shared" ref="AD1130:AJ1130" si="3040">(V1130/SUM($V1130:$AB1130))*100</f>
        <v>25.768379641013034</v>
      </c>
      <c r="AE1130" s="35">
        <f t="shared" si="3040"/>
        <v>59.06073272682567</v>
      </c>
      <c r="AF1130" s="35">
        <f t="shared" si="3040"/>
        <v>4.5242193262847303</v>
      </c>
      <c r="AG1130" s="35">
        <f t="shared" si="3040"/>
        <v>2.6309318908286206</v>
      </c>
      <c r="AH1130" s="35">
        <f t="shared" si="3040"/>
        <v>8.0157364150479467</v>
      </c>
      <c r="AI1130" s="35">
        <f t="shared" si="3040"/>
        <v>0</v>
      </c>
      <c r="AJ1130" s="35">
        <f t="shared" si="3040"/>
        <v>0</v>
      </c>
      <c r="AK1130" s="1"/>
      <c r="AL1130" s="35">
        <f t="shared" ref="AL1130:AR1130" si="3041">AD1130-BE1130</f>
        <v>-8.6545008492831883</v>
      </c>
      <c r="AM1130" s="35">
        <f t="shared" si="3041"/>
        <v>16.721611174220975</v>
      </c>
      <c r="AN1130" s="35">
        <f t="shared" si="3041"/>
        <v>4.5242193262847303</v>
      </c>
      <c r="AO1130" s="35">
        <f t="shared" si="3041"/>
        <v>-9.9329087628996753</v>
      </c>
      <c r="AP1130" s="35">
        <f t="shared" si="3041"/>
        <v>-2.6584208883228388</v>
      </c>
      <c r="AQ1130" s="35">
        <f t="shared" si="3041"/>
        <v>0</v>
      </c>
      <c r="AR1130" s="35">
        <f t="shared" si="3041"/>
        <v>0</v>
      </c>
      <c r="AS1130" s="1"/>
      <c r="AT1130" s="1"/>
      <c r="AU1130" s="1"/>
      <c r="AV1130" s="1"/>
      <c r="AW1130" s="36">
        <v>1348</v>
      </c>
      <c r="AX1130" s="36">
        <v>1658</v>
      </c>
      <c r="AY1130" s="36">
        <v>0</v>
      </c>
      <c r="AZ1130" s="36">
        <v>492</v>
      </c>
      <c r="BA1130" s="36">
        <v>418</v>
      </c>
      <c r="BB1130" s="36">
        <v>0</v>
      </c>
      <c r="BC1130" s="1">
        <v>0</v>
      </c>
      <c r="BD1130" s="1"/>
      <c r="BE1130" s="35">
        <f t="shared" ref="BE1130:BK1130" si="3042">(AW1130/SUM($AW1130:$BC1130))*100</f>
        <v>34.422880490296222</v>
      </c>
      <c r="BF1130" s="35">
        <f t="shared" si="3042"/>
        <v>42.339121552604695</v>
      </c>
      <c r="BG1130" s="35">
        <f t="shared" si="3042"/>
        <v>0</v>
      </c>
      <c r="BH1130" s="35">
        <f t="shared" si="3042"/>
        <v>12.563840653728295</v>
      </c>
      <c r="BI1130" s="35">
        <f t="shared" si="3042"/>
        <v>10.674157303370785</v>
      </c>
      <c r="BJ1130" s="35">
        <f t="shared" si="3042"/>
        <v>0</v>
      </c>
      <c r="BK1130" s="35">
        <f t="shared" si="3042"/>
        <v>0</v>
      </c>
      <c r="BL1130" s="1"/>
    </row>
    <row r="1131" spans="1:64" ht="13">
      <c r="A1131" s="28" t="s">
        <v>467</v>
      </c>
      <c r="B1131" s="62" t="str">
        <f>INDEX([1]Sheet2!$B:$B,MATCH(C1131,[1]Sheet2!$A:$A,0))</f>
        <v>E05000968</v>
      </c>
      <c r="C1131" s="28" t="s">
        <v>1262</v>
      </c>
      <c r="D1131" s="29"/>
      <c r="E1131" s="55">
        <v>1</v>
      </c>
      <c r="F1131" s="32"/>
      <c r="G1131" s="32"/>
      <c r="H1131" s="31">
        <v>1</v>
      </c>
      <c r="I1131" s="32"/>
      <c r="J1131" s="32"/>
      <c r="K1131" s="32"/>
      <c r="L1131" s="32"/>
      <c r="M1131" s="10"/>
      <c r="N1131" s="32"/>
      <c r="O1131" s="32"/>
      <c r="P1131" s="31">
        <v>1</v>
      </c>
      <c r="Q1131" s="32"/>
      <c r="R1131" s="32"/>
      <c r="S1131" s="32"/>
      <c r="T1131" s="32"/>
      <c r="U1131" s="1"/>
      <c r="V1131" s="28">
        <v>376</v>
      </c>
      <c r="W1131" s="28">
        <v>1700</v>
      </c>
      <c r="X1131" s="28">
        <v>2073</v>
      </c>
      <c r="Y1131" s="34"/>
      <c r="Z1131" s="28">
        <v>205</v>
      </c>
      <c r="AA1131" s="34"/>
      <c r="AB1131" s="34">
        <v>0</v>
      </c>
      <c r="AC1131" s="1"/>
      <c r="AD1131" s="35">
        <f t="shared" ref="AD1131:AJ1131" si="3043">(V1131/SUM($V1131:$AB1131))*100</f>
        <v>8.6357372531005971</v>
      </c>
      <c r="AE1131" s="35">
        <f t="shared" si="3043"/>
        <v>39.044556729444189</v>
      </c>
      <c r="AF1131" s="35">
        <f t="shared" si="3043"/>
        <v>47.611391823610475</v>
      </c>
      <c r="AG1131" s="35">
        <f t="shared" si="3043"/>
        <v>0</v>
      </c>
      <c r="AH1131" s="35">
        <f t="shared" si="3043"/>
        <v>4.7083141938447408</v>
      </c>
      <c r="AI1131" s="35">
        <f t="shared" si="3043"/>
        <v>0</v>
      </c>
      <c r="AJ1131" s="35">
        <f t="shared" si="3043"/>
        <v>0</v>
      </c>
      <c r="AK1131" s="1"/>
      <c r="AL1131" s="35">
        <f t="shared" ref="AL1131:AR1131" si="3044">AD1131-BE1131</f>
        <v>1.3001953695227462</v>
      </c>
      <c r="AM1131" s="35">
        <f t="shared" si="3044"/>
        <v>3.9522708799411177</v>
      </c>
      <c r="AN1131" s="35">
        <f t="shared" si="3044"/>
        <v>9.2772697223326688</v>
      </c>
      <c r="AO1131" s="35">
        <f t="shared" si="3044"/>
        <v>-13.322290582110744</v>
      </c>
      <c r="AP1131" s="35">
        <f t="shared" si="3044"/>
        <v>-1.2074453896857849</v>
      </c>
      <c r="AQ1131" s="35">
        <f t="shared" si="3044"/>
        <v>0</v>
      </c>
      <c r="AR1131" s="35">
        <f t="shared" si="3044"/>
        <v>0</v>
      </c>
      <c r="AS1131" s="1"/>
      <c r="AT1131" s="1"/>
      <c r="AU1131" s="1"/>
      <c r="AV1131" s="1"/>
      <c r="AW1131" s="36">
        <v>310</v>
      </c>
      <c r="AX1131" s="36">
        <v>1483</v>
      </c>
      <c r="AY1131" s="36">
        <v>1620</v>
      </c>
      <c r="AZ1131" s="36">
        <v>563</v>
      </c>
      <c r="BA1131" s="36">
        <v>250</v>
      </c>
      <c r="BB1131" s="36">
        <v>0</v>
      </c>
      <c r="BC1131" s="1">
        <v>0</v>
      </c>
      <c r="BD1131" s="1"/>
      <c r="BE1131" s="35">
        <f t="shared" ref="BE1131:BK1131" si="3045">(AW1131/SUM($AW1131:$BC1131))*100</f>
        <v>7.335541883577851</v>
      </c>
      <c r="BF1131" s="35">
        <f t="shared" si="3045"/>
        <v>35.092285849503071</v>
      </c>
      <c r="BG1131" s="35">
        <f t="shared" si="3045"/>
        <v>38.334122101277806</v>
      </c>
      <c r="BH1131" s="35">
        <f t="shared" si="3045"/>
        <v>13.322290582110744</v>
      </c>
      <c r="BI1131" s="35">
        <f t="shared" si="3045"/>
        <v>5.9157595835305257</v>
      </c>
      <c r="BJ1131" s="35">
        <f t="shared" si="3045"/>
        <v>0</v>
      </c>
      <c r="BK1131" s="35">
        <f t="shared" si="3045"/>
        <v>0</v>
      </c>
      <c r="BL1131" s="1"/>
    </row>
    <row r="1132" spans="1:64" ht="13">
      <c r="A1132" s="28" t="s">
        <v>467</v>
      </c>
      <c r="B1132" s="62" t="str">
        <f>INDEX([1]Sheet2!$B:$B,MATCH(C1132,[1]Sheet2!$A:$A,0))</f>
        <v>E05000969</v>
      </c>
      <c r="C1132" s="28" t="s">
        <v>1263</v>
      </c>
      <c r="D1132" s="29"/>
      <c r="E1132" s="55">
        <v>1</v>
      </c>
      <c r="F1132" s="32"/>
      <c r="G1132" s="31">
        <v>1</v>
      </c>
      <c r="H1132" s="32"/>
      <c r="I1132" s="32"/>
      <c r="J1132" s="32"/>
      <c r="K1132" s="32"/>
      <c r="L1132" s="32"/>
      <c r="M1132" s="10"/>
      <c r="N1132" s="32"/>
      <c r="O1132" s="31">
        <v>1</v>
      </c>
      <c r="P1132" s="32"/>
      <c r="Q1132" s="32"/>
      <c r="R1132" s="32"/>
      <c r="S1132" s="32"/>
      <c r="T1132" s="32"/>
      <c r="U1132" s="1"/>
      <c r="V1132" s="28">
        <v>1855</v>
      </c>
      <c r="W1132" s="28">
        <v>1878</v>
      </c>
      <c r="X1132" s="28">
        <v>298</v>
      </c>
      <c r="Y1132" s="34"/>
      <c r="Z1132" s="28">
        <v>294</v>
      </c>
      <c r="AA1132" s="34"/>
      <c r="AB1132" s="34">
        <v>0</v>
      </c>
      <c r="AC1132" s="1"/>
      <c r="AD1132" s="35">
        <f t="shared" ref="AD1132:AJ1132" si="3046">(V1132/SUM($V1132:$AB1132))*100</f>
        <v>42.890173410404628</v>
      </c>
      <c r="AE1132" s="35">
        <f t="shared" si="3046"/>
        <v>43.421965317919074</v>
      </c>
      <c r="AF1132" s="35">
        <f t="shared" si="3046"/>
        <v>6.8901734104046239</v>
      </c>
      <c r="AG1132" s="35">
        <f t="shared" si="3046"/>
        <v>0</v>
      </c>
      <c r="AH1132" s="35">
        <f t="shared" si="3046"/>
        <v>6.797687861271676</v>
      </c>
      <c r="AI1132" s="35">
        <f t="shared" si="3046"/>
        <v>0</v>
      </c>
      <c r="AJ1132" s="35">
        <f t="shared" si="3046"/>
        <v>0</v>
      </c>
      <c r="AK1132" s="1"/>
      <c r="AL1132" s="35">
        <f t="shared" ref="AL1132:AR1132" si="3047">AD1132-BE1132</f>
        <v>14.206864550884315</v>
      </c>
      <c r="AM1132" s="35">
        <f t="shared" si="3047"/>
        <v>10.773898749147655</v>
      </c>
      <c r="AN1132" s="35">
        <f t="shared" si="3047"/>
        <v>-2.6546136674221019</v>
      </c>
      <c r="AO1132" s="35">
        <f t="shared" si="3047"/>
        <v>-22.41801272638277</v>
      </c>
      <c r="AP1132" s="35">
        <f t="shared" si="3047"/>
        <v>9.1863093772899695E-2</v>
      </c>
      <c r="AQ1132" s="35">
        <f t="shared" si="3047"/>
        <v>0</v>
      </c>
      <c r="AR1132" s="35">
        <f t="shared" si="3047"/>
        <v>0</v>
      </c>
      <c r="AS1132" s="1"/>
      <c r="AT1132" s="1"/>
      <c r="AU1132" s="1"/>
      <c r="AV1132" s="1"/>
      <c r="AW1132" s="36">
        <v>1172</v>
      </c>
      <c r="AX1132" s="36">
        <v>1334</v>
      </c>
      <c r="AY1132" s="36">
        <v>390</v>
      </c>
      <c r="AZ1132" s="36">
        <v>916</v>
      </c>
      <c r="BA1132" s="36">
        <v>274</v>
      </c>
      <c r="BB1132" s="36">
        <v>0</v>
      </c>
      <c r="BC1132" s="1">
        <v>0</v>
      </c>
      <c r="BD1132" s="1"/>
      <c r="BE1132" s="35">
        <f t="shared" ref="BE1132:BK1132" si="3048">(AW1132/SUM($AW1132:$BC1132))*100</f>
        <v>28.683308859520313</v>
      </c>
      <c r="BF1132" s="35">
        <f t="shared" si="3048"/>
        <v>32.648066568771419</v>
      </c>
      <c r="BG1132" s="35">
        <f t="shared" si="3048"/>
        <v>9.5447870778267259</v>
      </c>
      <c r="BH1132" s="35">
        <f t="shared" si="3048"/>
        <v>22.41801272638277</v>
      </c>
      <c r="BI1132" s="35">
        <f t="shared" si="3048"/>
        <v>6.7058247674987763</v>
      </c>
      <c r="BJ1132" s="35">
        <f t="shared" si="3048"/>
        <v>0</v>
      </c>
      <c r="BK1132" s="35">
        <f t="shared" si="3048"/>
        <v>0</v>
      </c>
      <c r="BL1132" s="1"/>
    </row>
    <row r="1133" spans="1:64" ht="13">
      <c r="A1133" s="28" t="s">
        <v>467</v>
      </c>
      <c r="B1133" s="62" t="str">
        <f>INDEX([1]Sheet2!$B:$B,MATCH(C1133,[1]Sheet2!$A:$A,0))</f>
        <v>E05000970</v>
      </c>
      <c r="C1133" s="28" t="s">
        <v>1264</v>
      </c>
      <c r="D1133" s="29"/>
      <c r="E1133" s="55">
        <v>1</v>
      </c>
      <c r="F1133" s="32"/>
      <c r="G1133" s="31">
        <v>1</v>
      </c>
      <c r="H1133" s="32"/>
      <c r="I1133" s="32"/>
      <c r="J1133" s="32"/>
      <c r="K1133" s="32"/>
      <c r="L1133" s="32"/>
      <c r="M1133" s="10"/>
      <c r="N1133" s="32"/>
      <c r="O1133" s="31">
        <v>1</v>
      </c>
      <c r="P1133" s="32"/>
      <c r="Q1133" s="32"/>
      <c r="R1133" s="32"/>
      <c r="S1133" s="32"/>
      <c r="T1133" s="32"/>
      <c r="U1133" s="1"/>
      <c r="V1133" s="28">
        <v>470</v>
      </c>
      <c r="W1133" s="28">
        <v>1914</v>
      </c>
      <c r="X1133" s="28">
        <v>172</v>
      </c>
      <c r="Y1133" s="34"/>
      <c r="Z1133" s="28">
        <v>1322</v>
      </c>
      <c r="AA1133" s="34"/>
      <c r="AB1133" s="34">
        <v>0</v>
      </c>
      <c r="AC1133" s="1"/>
      <c r="AD1133" s="35">
        <f t="shared" ref="AD1133:AJ1133" si="3049">(V1133/SUM($V1133:$AB1133))*100</f>
        <v>12.119649303764827</v>
      </c>
      <c r="AE1133" s="35">
        <f t="shared" si="3049"/>
        <v>49.355337802991237</v>
      </c>
      <c r="AF1133" s="35">
        <f t="shared" si="3049"/>
        <v>4.4352759154203198</v>
      </c>
      <c r="AG1133" s="35">
        <f t="shared" si="3049"/>
        <v>0</v>
      </c>
      <c r="AH1133" s="35">
        <f t="shared" si="3049"/>
        <v>34.08973697782362</v>
      </c>
      <c r="AI1133" s="35">
        <f t="shared" si="3049"/>
        <v>0</v>
      </c>
      <c r="AJ1133" s="35">
        <f t="shared" si="3049"/>
        <v>0</v>
      </c>
      <c r="AK1133" s="1"/>
      <c r="AL1133" s="35">
        <f t="shared" ref="AL1133:AR1133" si="3050">AD1133-BE1133</f>
        <v>-3.561305660966589</v>
      </c>
      <c r="AM1133" s="35">
        <f t="shared" si="3050"/>
        <v>2.3938619484063182</v>
      </c>
      <c r="AN1133" s="35">
        <f t="shared" si="3050"/>
        <v>-3.974924844210717</v>
      </c>
      <c r="AO1133" s="35">
        <f t="shared" si="3050"/>
        <v>-21.758003255561583</v>
      </c>
      <c r="AP1133" s="35">
        <f t="shared" si="3050"/>
        <v>26.900371812332573</v>
      </c>
      <c r="AQ1133" s="35">
        <f t="shared" si="3050"/>
        <v>0</v>
      </c>
      <c r="AR1133" s="35">
        <f t="shared" si="3050"/>
        <v>0</v>
      </c>
      <c r="AS1133" s="1"/>
      <c r="AT1133" s="1"/>
      <c r="AU1133" s="1"/>
      <c r="AV1133" s="1"/>
      <c r="AW1133" s="36">
        <v>578</v>
      </c>
      <c r="AX1133" s="36">
        <v>1731</v>
      </c>
      <c r="AY1133" s="36">
        <v>310</v>
      </c>
      <c r="AZ1133" s="36">
        <v>802</v>
      </c>
      <c r="BA1133" s="36">
        <v>265</v>
      </c>
      <c r="BB1133" s="36">
        <v>0</v>
      </c>
      <c r="BC1133" s="1">
        <v>0</v>
      </c>
      <c r="BD1133" s="1"/>
      <c r="BE1133" s="35">
        <f t="shared" ref="BE1133:BK1133" si="3051">(AW1133/SUM($AW1133:$BC1133))*100</f>
        <v>15.680954964731416</v>
      </c>
      <c r="BF1133" s="35">
        <f t="shared" si="3051"/>
        <v>46.961475854584918</v>
      </c>
      <c r="BG1133" s="35">
        <f t="shared" si="3051"/>
        <v>8.4102007596310369</v>
      </c>
      <c r="BH1133" s="35">
        <f t="shared" si="3051"/>
        <v>21.758003255561583</v>
      </c>
      <c r="BI1133" s="35">
        <f t="shared" si="3051"/>
        <v>7.189365165491048</v>
      </c>
      <c r="BJ1133" s="35">
        <f t="shared" si="3051"/>
        <v>0</v>
      </c>
      <c r="BK1133" s="35">
        <f t="shared" si="3051"/>
        <v>0</v>
      </c>
      <c r="BL1133" s="1"/>
    </row>
    <row r="1134" spans="1:64" ht="13">
      <c r="A1134" s="28" t="s">
        <v>467</v>
      </c>
      <c r="B1134" s="62" t="str">
        <f>INDEX([1]Sheet2!$B:$B,MATCH(C1134,[1]Sheet2!$A:$A,0))</f>
        <v>E05000971</v>
      </c>
      <c r="C1134" s="28" t="s">
        <v>1265</v>
      </c>
      <c r="D1134" s="29"/>
      <c r="E1134" s="55">
        <v>1</v>
      </c>
      <c r="F1134" s="32"/>
      <c r="G1134" s="31">
        <v>1</v>
      </c>
      <c r="H1134" s="32"/>
      <c r="I1134" s="32"/>
      <c r="J1134" s="32"/>
      <c r="K1134" s="32"/>
      <c r="L1134" s="32"/>
      <c r="M1134" s="10"/>
      <c r="N1134" s="32"/>
      <c r="O1134" s="31">
        <v>1</v>
      </c>
      <c r="P1134" s="32"/>
      <c r="Q1134" s="32"/>
      <c r="R1134" s="32"/>
      <c r="S1134" s="32"/>
      <c r="T1134" s="32"/>
      <c r="U1134" s="1"/>
      <c r="V1134" s="28">
        <v>267</v>
      </c>
      <c r="W1134" s="28">
        <v>1800</v>
      </c>
      <c r="X1134" s="28">
        <v>112</v>
      </c>
      <c r="Y1134" s="34"/>
      <c r="Z1134" s="28">
        <v>158</v>
      </c>
      <c r="AA1134" s="34"/>
      <c r="AB1134" s="34">
        <v>66</v>
      </c>
      <c r="AC1134" s="1"/>
      <c r="AD1134" s="35">
        <f t="shared" ref="AD1134:AJ1134" si="3052">(V1134/SUM($V1134:$AB1134))*100</f>
        <v>11.111111111111111</v>
      </c>
      <c r="AE1134" s="35">
        <f t="shared" si="3052"/>
        <v>74.906367041198507</v>
      </c>
      <c r="AF1134" s="35">
        <f t="shared" si="3052"/>
        <v>4.6608406158967952</v>
      </c>
      <c r="AG1134" s="35">
        <f t="shared" si="3052"/>
        <v>0</v>
      </c>
      <c r="AH1134" s="35">
        <f t="shared" si="3052"/>
        <v>6.5751144402829791</v>
      </c>
      <c r="AI1134" s="35">
        <f t="shared" si="3052"/>
        <v>0</v>
      </c>
      <c r="AJ1134" s="35">
        <f t="shared" si="3052"/>
        <v>2.7465667915106118</v>
      </c>
      <c r="AK1134" s="1"/>
      <c r="AL1134" s="35">
        <f t="shared" ref="AL1134:AR1134" si="3053">AD1134-BE1134</f>
        <v>3.4460167714884697</v>
      </c>
      <c r="AM1134" s="35">
        <f t="shared" si="3053"/>
        <v>16.808882764468947</v>
      </c>
      <c r="AN1134" s="35">
        <f t="shared" si="3053"/>
        <v>2.1451173454565433</v>
      </c>
      <c r="AO1134" s="35">
        <f t="shared" si="3053"/>
        <v>-20.872641509433961</v>
      </c>
      <c r="AP1134" s="35">
        <f t="shared" si="3053"/>
        <v>0.12857355977983431</v>
      </c>
      <c r="AQ1134" s="35">
        <f t="shared" si="3053"/>
        <v>-2.5157232704402519</v>
      </c>
      <c r="AR1134" s="35">
        <f t="shared" si="3053"/>
        <v>0.85977433868042308</v>
      </c>
      <c r="AS1134" s="1"/>
      <c r="AT1134" s="1"/>
      <c r="AU1134" s="1"/>
      <c r="AV1134" s="1"/>
      <c r="AW1134" s="36">
        <v>195</v>
      </c>
      <c r="AX1134" s="36">
        <v>1478</v>
      </c>
      <c r="AY1134" s="36">
        <v>64</v>
      </c>
      <c r="AZ1134" s="36">
        <v>531</v>
      </c>
      <c r="BA1134" s="36">
        <v>164</v>
      </c>
      <c r="BB1134" s="36">
        <v>64</v>
      </c>
      <c r="BC1134" s="1">
        <v>48</v>
      </c>
      <c r="BD1134" s="1"/>
      <c r="BE1134" s="35">
        <f t="shared" ref="BE1134:BK1134" si="3054">(AW1134/SUM($AW1134:$BC1134))*100</f>
        <v>7.665094339622641</v>
      </c>
      <c r="BF1134" s="35">
        <f t="shared" si="3054"/>
        <v>58.09748427672956</v>
      </c>
      <c r="BG1134" s="35">
        <f t="shared" si="3054"/>
        <v>2.5157232704402519</v>
      </c>
      <c r="BH1134" s="35">
        <f t="shared" si="3054"/>
        <v>20.872641509433961</v>
      </c>
      <c r="BI1134" s="35">
        <f t="shared" si="3054"/>
        <v>6.4465408805031448</v>
      </c>
      <c r="BJ1134" s="35">
        <f t="shared" si="3054"/>
        <v>2.5157232704402519</v>
      </c>
      <c r="BK1134" s="35">
        <f t="shared" si="3054"/>
        <v>1.8867924528301887</v>
      </c>
      <c r="BL1134" s="1"/>
    </row>
    <row r="1135" spans="1:64" ht="13">
      <c r="A1135" s="28" t="s">
        <v>467</v>
      </c>
      <c r="B1135" s="62" t="str">
        <f>INDEX([1]Sheet2!$B:$B,MATCH(C1135,[1]Sheet2!$A:$A,0))</f>
        <v>E05000972</v>
      </c>
      <c r="C1135" s="28" t="s">
        <v>1266</v>
      </c>
      <c r="D1135" s="29"/>
      <c r="E1135" s="55">
        <v>1</v>
      </c>
      <c r="F1135" s="32"/>
      <c r="G1135" s="31">
        <v>1</v>
      </c>
      <c r="H1135" s="32"/>
      <c r="I1135" s="32"/>
      <c r="J1135" s="32"/>
      <c r="K1135" s="32"/>
      <c r="L1135" s="32"/>
      <c r="M1135" s="10"/>
      <c r="N1135" s="32"/>
      <c r="O1135" s="31">
        <v>1</v>
      </c>
      <c r="P1135" s="32"/>
      <c r="Q1135" s="32"/>
      <c r="R1135" s="32"/>
      <c r="S1135" s="32"/>
      <c r="T1135" s="32"/>
      <c r="U1135" s="1"/>
      <c r="V1135" s="28">
        <v>337</v>
      </c>
      <c r="W1135" s="28">
        <v>2003</v>
      </c>
      <c r="X1135" s="28">
        <v>85</v>
      </c>
      <c r="Y1135" s="34"/>
      <c r="Z1135" s="28">
        <v>174</v>
      </c>
      <c r="AA1135" s="34"/>
      <c r="AB1135" s="34">
        <v>0</v>
      </c>
      <c r="AC1135" s="1"/>
      <c r="AD1135" s="35">
        <f t="shared" ref="AD1135:AJ1135" si="3055">(V1135/SUM($V1135:$AB1135))*100</f>
        <v>12.96652558676414</v>
      </c>
      <c r="AE1135" s="35">
        <f t="shared" si="3055"/>
        <v>77.068103116583302</v>
      </c>
      <c r="AF1135" s="35">
        <f t="shared" si="3055"/>
        <v>3.2704886494805692</v>
      </c>
      <c r="AG1135" s="35">
        <f t="shared" si="3055"/>
        <v>0</v>
      </c>
      <c r="AH1135" s="35">
        <f t="shared" si="3055"/>
        <v>6.6948826471719887</v>
      </c>
      <c r="AI1135" s="35">
        <f t="shared" si="3055"/>
        <v>0</v>
      </c>
      <c r="AJ1135" s="35">
        <f t="shared" si="3055"/>
        <v>0</v>
      </c>
      <c r="AK1135" s="1"/>
      <c r="AL1135" s="35">
        <f t="shared" ref="AL1135:AR1135" si="3056">AD1135-BE1135</f>
        <v>5.2375878578264112</v>
      </c>
      <c r="AM1135" s="35">
        <f t="shared" si="3056"/>
        <v>17.873963922444105</v>
      </c>
      <c r="AN1135" s="35">
        <f t="shared" si="3056"/>
        <v>3.2704886494805692</v>
      </c>
      <c r="AO1135" s="35">
        <f t="shared" si="3056"/>
        <v>-25.201465201465201</v>
      </c>
      <c r="AP1135" s="35">
        <f t="shared" si="3056"/>
        <v>0.76081671310605525</v>
      </c>
      <c r="AQ1135" s="35">
        <f t="shared" si="3056"/>
        <v>-1.9413919413919414</v>
      </c>
      <c r="AR1135" s="35">
        <f t="shared" si="3056"/>
        <v>0</v>
      </c>
      <c r="AS1135" s="1"/>
      <c r="AT1135" s="1"/>
      <c r="AU1135" s="1"/>
      <c r="AV1135" s="1"/>
      <c r="AW1135" s="36">
        <v>211</v>
      </c>
      <c r="AX1135" s="36">
        <v>1616</v>
      </c>
      <c r="AY1135" s="36">
        <v>0</v>
      </c>
      <c r="AZ1135" s="36">
        <v>688</v>
      </c>
      <c r="BA1135" s="36">
        <v>162</v>
      </c>
      <c r="BB1135" s="36">
        <v>53</v>
      </c>
      <c r="BC1135" s="1">
        <v>0</v>
      </c>
      <c r="BD1135" s="1"/>
      <c r="BE1135" s="35">
        <f t="shared" ref="BE1135:BK1135" si="3057">(AW1135/SUM($AW1135:$BC1135))*100</f>
        <v>7.728937728937729</v>
      </c>
      <c r="BF1135" s="35">
        <f t="shared" si="3057"/>
        <v>59.194139194139197</v>
      </c>
      <c r="BG1135" s="35">
        <f t="shared" si="3057"/>
        <v>0</v>
      </c>
      <c r="BH1135" s="35">
        <f t="shared" si="3057"/>
        <v>25.201465201465201</v>
      </c>
      <c r="BI1135" s="35">
        <f t="shared" si="3057"/>
        <v>5.9340659340659334</v>
      </c>
      <c r="BJ1135" s="35">
        <f t="shared" si="3057"/>
        <v>1.9413919413919414</v>
      </c>
      <c r="BK1135" s="35">
        <f t="shared" si="3057"/>
        <v>0</v>
      </c>
      <c r="BL1135" s="1"/>
    </row>
    <row r="1136" spans="1:64" ht="13">
      <c r="A1136" s="28" t="s">
        <v>467</v>
      </c>
      <c r="B1136" s="62" t="str">
        <f>INDEX([1]Sheet2!$B:$B,MATCH(C1136,[1]Sheet2!$A:$A,0))</f>
        <v>E05000973</v>
      </c>
      <c r="C1136" s="28" t="s">
        <v>1267</v>
      </c>
      <c r="D1136" s="29"/>
      <c r="E1136" s="55">
        <v>1</v>
      </c>
      <c r="F1136" s="32"/>
      <c r="G1136" s="31">
        <v>1</v>
      </c>
      <c r="H1136" s="32"/>
      <c r="I1136" s="32"/>
      <c r="J1136" s="32"/>
      <c r="K1136" s="32"/>
      <c r="L1136" s="32"/>
      <c r="M1136" s="10"/>
      <c r="N1136" s="32"/>
      <c r="O1136" s="31">
        <v>1</v>
      </c>
      <c r="P1136" s="32"/>
      <c r="Q1136" s="32"/>
      <c r="R1136" s="32"/>
      <c r="S1136" s="32"/>
      <c r="T1136" s="32"/>
      <c r="U1136" s="1"/>
      <c r="V1136" s="28">
        <v>1125</v>
      </c>
      <c r="W1136" s="28">
        <v>2289</v>
      </c>
      <c r="X1136" s="28">
        <v>166</v>
      </c>
      <c r="Y1136" s="34"/>
      <c r="Z1136" s="28">
        <v>265</v>
      </c>
      <c r="AA1136" s="34"/>
      <c r="AB1136" s="34">
        <v>89</v>
      </c>
      <c r="AC1136" s="1"/>
      <c r="AD1136" s="35">
        <f t="shared" ref="AD1136:AJ1136" si="3058">(V1136/SUM($V1136:$AB1136))*100</f>
        <v>28.596847991865786</v>
      </c>
      <c r="AE1136" s="35">
        <f t="shared" si="3058"/>
        <v>58.185053380782911</v>
      </c>
      <c r="AF1136" s="35">
        <f t="shared" si="3058"/>
        <v>4.2196237925775293</v>
      </c>
      <c r="AG1136" s="35">
        <f t="shared" si="3058"/>
        <v>0</v>
      </c>
      <c r="AH1136" s="35">
        <f t="shared" si="3058"/>
        <v>6.7361464158617181</v>
      </c>
      <c r="AI1136" s="35">
        <f t="shared" si="3058"/>
        <v>0</v>
      </c>
      <c r="AJ1136" s="35">
        <f t="shared" si="3058"/>
        <v>2.2623284189120487</v>
      </c>
      <c r="AK1136" s="1"/>
      <c r="AL1136" s="35">
        <f t="shared" ref="AL1136:AR1136" si="3059">AD1136-BE1136</f>
        <v>9.3903784442286877</v>
      </c>
      <c r="AM1136" s="35">
        <f t="shared" si="3059"/>
        <v>9.3601860570528146</v>
      </c>
      <c r="AN1136" s="35">
        <f t="shared" si="3059"/>
        <v>1.2628383490597126</v>
      </c>
      <c r="AO1136" s="35">
        <f t="shared" si="3059"/>
        <v>-23.805913570887036</v>
      </c>
      <c r="AP1136" s="35">
        <f t="shared" si="3059"/>
        <v>1.5301823016337677</v>
      </c>
      <c r="AQ1136" s="35">
        <f t="shared" si="3059"/>
        <v>0</v>
      </c>
      <c r="AR1136" s="35">
        <f t="shared" si="3059"/>
        <v>2.2623284189120487</v>
      </c>
      <c r="AS1136" s="1"/>
      <c r="AT1136" s="1"/>
      <c r="AU1136" s="1"/>
      <c r="AV1136" s="1"/>
      <c r="AW1136" s="36">
        <v>760</v>
      </c>
      <c r="AX1136" s="36">
        <v>1932</v>
      </c>
      <c r="AY1136" s="36">
        <v>117</v>
      </c>
      <c r="AZ1136" s="36">
        <v>942</v>
      </c>
      <c r="BA1136" s="36">
        <v>206</v>
      </c>
      <c r="BB1136" s="36">
        <v>0</v>
      </c>
      <c r="BC1136" s="1">
        <v>0</v>
      </c>
      <c r="BD1136" s="1"/>
      <c r="BE1136" s="35">
        <f t="shared" ref="BE1136:BK1136" si="3060">(AW1136/SUM($AW1136:$BC1136))*100</f>
        <v>19.206469547637099</v>
      </c>
      <c r="BF1136" s="35">
        <f t="shared" si="3060"/>
        <v>48.824867323730096</v>
      </c>
      <c r="BG1136" s="35">
        <f t="shared" si="3060"/>
        <v>2.9567854435178167</v>
      </c>
      <c r="BH1136" s="35">
        <f t="shared" si="3060"/>
        <v>23.805913570887036</v>
      </c>
      <c r="BI1136" s="35">
        <f t="shared" si="3060"/>
        <v>5.2059641142279505</v>
      </c>
      <c r="BJ1136" s="35">
        <f t="shared" si="3060"/>
        <v>0</v>
      </c>
      <c r="BK1136" s="35">
        <f t="shared" si="3060"/>
        <v>0</v>
      </c>
      <c r="BL1136" s="1"/>
    </row>
    <row r="1137" spans="1:64" ht="13">
      <c r="A1137" s="28" t="s">
        <v>467</v>
      </c>
      <c r="B1137" s="62" t="str">
        <f>INDEX([1]Sheet2!$B:$B,MATCH(C1137,[1]Sheet2!$A:$A,0))</f>
        <v>E05000974</v>
      </c>
      <c r="C1137" s="28" t="s">
        <v>1268</v>
      </c>
      <c r="D1137" s="29"/>
      <c r="E1137" s="55">
        <v>1</v>
      </c>
      <c r="F1137" s="31">
        <v>1</v>
      </c>
      <c r="G1137" s="32"/>
      <c r="H1137" s="32"/>
      <c r="I1137" s="32"/>
      <c r="J1137" s="32"/>
      <c r="K1137" s="32"/>
      <c r="L1137" s="32"/>
      <c r="M1137" s="10"/>
      <c r="N1137" s="31">
        <v>1</v>
      </c>
      <c r="O1137" s="32"/>
      <c r="P1137" s="32"/>
      <c r="Q1137" s="32"/>
      <c r="R1137" s="32"/>
      <c r="S1137" s="32"/>
      <c r="T1137" s="32"/>
      <c r="U1137" s="1"/>
      <c r="V1137" s="28">
        <v>2861</v>
      </c>
      <c r="W1137" s="28">
        <v>2024</v>
      </c>
      <c r="X1137" s="28">
        <v>171</v>
      </c>
      <c r="Y1137" s="34"/>
      <c r="Z1137" s="28">
        <v>180</v>
      </c>
      <c r="AA1137" s="34"/>
      <c r="AB1137" s="34">
        <v>0</v>
      </c>
      <c r="AC1137" s="1"/>
      <c r="AD1137" s="35">
        <f t="shared" ref="AD1137:AJ1137" si="3061">(V1137/SUM($V1137:$AB1137))*100</f>
        <v>54.640947288006117</v>
      </c>
      <c r="AE1137" s="35">
        <f t="shared" si="3061"/>
        <v>38.655462184873954</v>
      </c>
      <c r="AF1137" s="35">
        <f t="shared" si="3061"/>
        <v>3.26585179526356</v>
      </c>
      <c r="AG1137" s="35">
        <f t="shared" si="3061"/>
        <v>0</v>
      </c>
      <c r="AH1137" s="35">
        <f t="shared" si="3061"/>
        <v>3.437738731856379</v>
      </c>
      <c r="AI1137" s="35">
        <f t="shared" si="3061"/>
        <v>0</v>
      </c>
      <c r="AJ1137" s="35">
        <f t="shared" si="3061"/>
        <v>0</v>
      </c>
      <c r="AK1137" s="1"/>
      <c r="AL1137" s="35">
        <f t="shared" ref="AL1137:AR1137" si="3062">AD1137-BE1137</f>
        <v>5.7980995912902245</v>
      </c>
      <c r="AM1137" s="35">
        <f t="shared" si="3062"/>
        <v>10.200536022211402</v>
      </c>
      <c r="AN1137" s="35">
        <f t="shared" si="3062"/>
        <v>3.7843498150258448E-3</v>
      </c>
      <c r="AO1137" s="35">
        <f t="shared" si="3062"/>
        <v>-13.092351774300198</v>
      </c>
      <c r="AP1137" s="35">
        <f t="shared" si="3062"/>
        <v>-2.9100681890164455</v>
      </c>
      <c r="AQ1137" s="35">
        <f t="shared" si="3062"/>
        <v>0</v>
      </c>
      <c r="AR1137" s="35">
        <f t="shared" si="3062"/>
        <v>0</v>
      </c>
      <c r="AS1137" s="1"/>
      <c r="AT1137" s="1"/>
      <c r="AU1137" s="1"/>
      <c r="AV1137" s="1"/>
      <c r="AW1137" s="36">
        <v>2216</v>
      </c>
      <c r="AX1137" s="36">
        <v>1291</v>
      </c>
      <c r="AY1137" s="36">
        <v>148</v>
      </c>
      <c r="AZ1137" s="36">
        <v>594</v>
      </c>
      <c r="BA1137" s="36">
        <v>288</v>
      </c>
      <c r="BB1137" s="36">
        <v>0</v>
      </c>
      <c r="BC1137" s="1">
        <v>0</v>
      </c>
      <c r="BD1137" s="1"/>
      <c r="BE1137" s="35">
        <f t="shared" ref="BE1137:BK1137" si="3063">(AW1137/SUM($AW1137:$BC1137))*100</f>
        <v>48.842847696715893</v>
      </c>
      <c r="BF1137" s="35">
        <f t="shared" si="3063"/>
        <v>28.454926162662552</v>
      </c>
      <c r="BG1137" s="35">
        <f t="shared" si="3063"/>
        <v>3.2620674454485341</v>
      </c>
      <c r="BH1137" s="35">
        <f t="shared" si="3063"/>
        <v>13.092351774300198</v>
      </c>
      <c r="BI1137" s="35">
        <f t="shared" si="3063"/>
        <v>6.3478069208728245</v>
      </c>
      <c r="BJ1137" s="35">
        <f t="shared" si="3063"/>
        <v>0</v>
      </c>
      <c r="BK1137" s="35">
        <f t="shared" si="3063"/>
        <v>0</v>
      </c>
      <c r="BL1137" s="1"/>
    </row>
    <row r="1138" spans="1:64" ht="13">
      <c r="A1138" s="28" t="s">
        <v>467</v>
      </c>
      <c r="B1138" s="62" t="str">
        <f>INDEX([1]Sheet2!$B:$B,MATCH(C1138,[1]Sheet2!$A:$A,0))</f>
        <v>E05000975</v>
      </c>
      <c r="C1138" s="28" t="s">
        <v>1269</v>
      </c>
      <c r="D1138" s="29"/>
      <c r="E1138" s="55">
        <v>1</v>
      </c>
      <c r="F1138" s="31">
        <v>1</v>
      </c>
      <c r="G1138" s="32"/>
      <c r="H1138" s="32"/>
      <c r="I1138" s="32"/>
      <c r="J1138" s="32"/>
      <c r="K1138" s="32"/>
      <c r="L1138" s="32"/>
      <c r="M1138" s="10"/>
      <c r="N1138" s="31">
        <v>1</v>
      </c>
      <c r="O1138" s="32"/>
      <c r="P1138" s="32"/>
      <c r="Q1138" s="32"/>
      <c r="R1138" s="32"/>
      <c r="S1138" s="32"/>
      <c r="T1138" s="32"/>
      <c r="U1138" s="1"/>
      <c r="V1138" s="28">
        <v>2848</v>
      </c>
      <c r="W1138" s="28">
        <v>1168</v>
      </c>
      <c r="X1138" s="28">
        <v>286</v>
      </c>
      <c r="Y1138" s="34"/>
      <c r="Z1138" s="28">
        <v>331</v>
      </c>
      <c r="AA1138" s="34"/>
      <c r="AB1138" s="34">
        <v>0</v>
      </c>
      <c r="AC1138" s="1"/>
      <c r="AD1138" s="35">
        <f t="shared" ref="AD1138:AJ1138" si="3064">(V1138/SUM($V1138:$AB1138))*100</f>
        <v>61.472048348802076</v>
      </c>
      <c r="AE1138" s="35">
        <f t="shared" si="3064"/>
        <v>25.210446794733432</v>
      </c>
      <c r="AF1138" s="35">
        <f t="shared" si="3064"/>
        <v>6.1731059788473992</v>
      </c>
      <c r="AG1138" s="35">
        <f t="shared" si="3064"/>
        <v>0</v>
      </c>
      <c r="AH1138" s="35">
        <f t="shared" si="3064"/>
        <v>7.1443988776170944</v>
      </c>
      <c r="AI1138" s="35">
        <f t="shared" si="3064"/>
        <v>0</v>
      </c>
      <c r="AJ1138" s="35">
        <f t="shared" si="3064"/>
        <v>0</v>
      </c>
      <c r="AK1138" s="1"/>
      <c r="AL1138" s="35">
        <f t="shared" ref="AL1138:AR1138" si="3065">AD1138-BE1138</f>
        <v>13.918636908416133</v>
      </c>
      <c r="AM1138" s="35">
        <f t="shared" si="3065"/>
        <v>-2.1729669429187624</v>
      </c>
      <c r="AN1138" s="35">
        <f t="shared" si="3065"/>
        <v>2.5663979613881756</v>
      </c>
      <c r="AO1138" s="35">
        <f t="shared" si="3065"/>
        <v>-12.703882379967837</v>
      </c>
      <c r="AP1138" s="35">
        <f t="shared" si="3065"/>
        <v>1.1944792819359549</v>
      </c>
      <c r="AQ1138" s="35">
        <f t="shared" si="3065"/>
        <v>-2.802664828853664</v>
      </c>
      <c r="AR1138" s="35">
        <f t="shared" si="3065"/>
        <v>0</v>
      </c>
      <c r="AS1138" s="1"/>
      <c r="AT1138" s="1"/>
      <c r="AU1138" s="1"/>
      <c r="AV1138" s="1"/>
      <c r="AW1138" s="36">
        <v>2070</v>
      </c>
      <c r="AX1138" s="36">
        <v>1192</v>
      </c>
      <c r="AY1138" s="36">
        <v>157</v>
      </c>
      <c r="AZ1138" s="36">
        <v>553</v>
      </c>
      <c r="BA1138" s="36">
        <v>259</v>
      </c>
      <c r="BB1138" s="36">
        <v>122</v>
      </c>
      <c r="BC1138" s="1">
        <v>0</v>
      </c>
      <c r="BD1138" s="1"/>
      <c r="BE1138" s="35">
        <f t="shared" ref="BE1138:BK1138" si="3066">(AW1138/SUM($AW1138:$BC1138))*100</f>
        <v>47.553411440385943</v>
      </c>
      <c r="BF1138" s="35">
        <f t="shared" si="3066"/>
        <v>27.383413737652194</v>
      </c>
      <c r="BG1138" s="35">
        <f t="shared" si="3066"/>
        <v>3.6067080174592236</v>
      </c>
      <c r="BH1138" s="35">
        <f t="shared" si="3066"/>
        <v>12.703882379967837</v>
      </c>
      <c r="BI1138" s="35">
        <f t="shared" si="3066"/>
        <v>5.9499195956811395</v>
      </c>
      <c r="BJ1138" s="35">
        <f t="shared" si="3066"/>
        <v>2.802664828853664</v>
      </c>
      <c r="BK1138" s="35">
        <f t="shared" si="3066"/>
        <v>0</v>
      </c>
      <c r="BL1138" s="1"/>
    </row>
    <row r="1139" spans="1:64" ht="13">
      <c r="A1139" s="28" t="s">
        <v>471</v>
      </c>
      <c r="B1139" s="62" t="str">
        <f>INDEX([1]Sheet2!$B:$B,MATCH(C1139,[1]Sheet2!$A:$A,0))</f>
        <v>E05007881</v>
      </c>
      <c r="C1139" s="28" t="s">
        <v>1270</v>
      </c>
      <c r="D1139" s="29"/>
      <c r="E1139" s="55">
        <v>1</v>
      </c>
      <c r="F1139" s="32"/>
      <c r="G1139" s="32"/>
      <c r="H1139" s="32"/>
      <c r="I1139" s="32"/>
      <c r="J1139" s="31">
        <v>1</v>
      </c>
      <c r="K1139" s="32"/>
      <c r="L1139" s="32"/>
      <c r="M1139" s="10"/>
      <c r="N1139" s="31">
        <v>1</v>
      </c>
      <c r="O1139" s="32"/>
      <c r="P1139" s="32"/>
      <c r="Q1139" s="32"/>
      <c r="R1139" s="32"/>
      <c r="S1139" s="32"/>
      <c r="T1139" s="32"/>
      <c r="U1139" s="1"/>
      <c r="V1139" s="28">
        <v>1015</v>
      </c>
      <c r="W1139" s="28">
        <v>94</v>
      </c>
      <c r="X1139" s="28">
        <v>14</v>
      </c>
      <c r="Y1139" s="28">
        <v>31</v>
      </c>
      <c r="Z1139" s="28">
        <v>1114</v>
      </c>
      <c r="AA1139" s="34"/>
      <c r="AB1139" s="34">
        <v>0</v>
      </c>
      <c r="AC1139" s="1"/>
      <c r="AD1139" s="35">
        <f t="shared" ref="AD1139:AJ1139" si="3067">(V1139/SUM($V1139:$AB1139))*100</f>
        <v>44.753086419753089</v>
      </c>
      <c r="AE1139" s="35">
        <f t="shared" si="3067"/>
        <v>4.1446208112874778</v>
      </c>
      <c r="AF1139" s="35">
        <f t="shared" si="3067"/>
        <v>0.61728395061728392</v>
      </c>
      <c r="AG1139" s="35">
        <f t="shared" si="3067"/>
        <v>1.3668430335097002</v>
      </c>
      <c r="AH1139" s="35">
        <f t="shared" si="3067"/>
        <v>49.118165784832449</v>
      </c>
      <c r="AI1139" s="35">
        <f t="shared" si="3067"/>
        <v>0</v>
      </c>
      <c r="AJ1139" s="35">
        <f t="shared" si="3067"/>
        <v>0</v>
      </c>
      <c r="AK1139" s="1"/>
      <c r="AL1139" s="35">
        <f t="shared" ref="AL1139:AR1139" si="3068">AD1139-BE1139</f>
        <v>2.83953615263313</v>
      </c>
      <c r="AM1139" s="35">
        <f t="shared" si="3068"/>
        <v>-5.8116686496158732</v>
      </c>
      <c r="AN1139" s="35">
        <f t="shared" si="3068"/>
        <v>0.61728395061728392</v>
      </c>
      <c r="AO1139" s="35">
        <f t="shared" si="3068"/>
        <v>-9.5122244749895692</v>
      </c>
      <c r="AP1139" s="35">
        <f t="shared" si="3068"/>
        <v>12.644149271962121</v>
      </c>
      <c r="AQ1139" s="35">
        <f t="shared" si="3068"/>
        <v>0</v>
      </c>
      <c r="AR1139" s="35">
        <f t="shared" si="3068"/>
        <v>-0.77707625060709073</v>
      </c>
      <c r="AS1139" s="1"/>
      <c r="AT1139" s="1"/>
      <c r="AU1139" s="1"/>
      <c r="AV1139" s="1"/>
      <c r="AW1139" s="36">
        <v>863</v>
      </c>
      <c r="AX1139" s="36">
        <v>205</v>
      </c>
      <c r="AY1139" s="36">
        <v>0</v>
      </c>
      <c r="AZ1139" s="36">
        <v>224</v>
      </c>
      <c r="BA1139" s="36">
        <v>751</v>
      </c>
      <c r="BB1139" s="36">
        <v>0</v>
      </c>
      <c r="BC1139" s="1">
        <v>16</v>
      </c>
      <c r="BD1139" s="1"/>
      <c r="BE1139" s="35">
        <f t="shared" ref="BE1139:BK1139" si="3069">(AW1139/SUM($AW1139:$BC1139))*100</f>
        <v>41.913550267119959</v>
      </c>
      <c r="BF1139" s="35">
        <f t="shared" si="3069"/>
        <v>9.956289460903351</v>
      </c>
      <c r="BG1139" s="35">
        <f t="shared" si="3069"/>
        <v>0</v>
      </c>
      <c r="BH1139" s="35">
        <f t="shared" si="3069"/>
        <v>10.87906750849927</v>
      </c>
      <c r="BI1139" s="35">
        <f t="shared" si="3069"/>
        <v>36.474016512870328</v>
      </c>
      <c r="BJ1139" s="35">
        <f t="shared" si="3069"/>
        <v>0</v>
      </c>
      <c r="BK1139" s="35">
        <f t="shared" si="3069"/>
        <v>0.77707625060709073</v>
      </c>
      <c r="BL1139" s="1"/>
    </row>
    <row r="1140" spans="1:64" ht="13">
      <c r="A1140" s="28" t="s">
        <v>471</v>
      </c>
      <c r="B1140" s="62" t="str">
        <f>INDEX([1]Sheet2!$B:$B,MATCH(C1140,[1]Sheet2!$A:$A,0))</f>
        <v>E05007882</v>
      </c>
      <c r="C1140" s="28" t="s">
        <v>1271</v>
      </c>
      <c r="D1140" s="29"/>
      <c r="E1140" s="55">
        <v>1</v>
      </c>
      <c r="F1140" s="31">
        <v>1</v>
      </c>
      <c r="G1140" s="32"/>
      <c r="H1140" s="32"/>
      <c r="I1140" s="32"/>
      <c r="J1140" s="32"/>
      <c r="K1140" s="32"/>
      <c r="L1140" s="32"/>
      <c r="M1140" s="10"/>
      <c r="N1140" s="31">
        <v>1</v>
      </c>
      <c r="O1140" s="32"/>
      <c r="P1140" s="32"/>
      <c r="Q1140" s="32"/>
      <c r="R1140" s="32"/>
      <c r="S1140" s="32"/>
      <c r="T1140" s="32"/>
      <c r="U1140" s="1"/>
      <c r="V1140" s="28">
        <v>1111</v>
      </c>
      <c r="W1140" s="28">
        <v>578</v>
      </c>
      <c r="X1140" s="28">
        <v>162</v>
      </c>
      <c r="Y1140" s="28">
        <v>75</v>
      </c>
      <c r="Z1140" s="28">
        <v>120</v>
      </c>
      <c r="AA1140" s="34"/>
      <c r="AB1140" s="34">
        <v>0</v>
      </c>
      <c r="AC1140" s="1"/>
      <c r="AD1140" s="35">
        <f t="shared" ref="AD1140:AJ1140" si="3070">(V1140/SUM($V1140:$AB1140))*100</f>
        <v>54.3010752688172</v>
      </c>
      <c r="AE1140" s="35">
        <f t="shared" si="3070"/>
        <v>28.250244379276641</v>
      </c>
      <c r="AF1140" s="35">
        <f t="shared" si="3070"/>
        <v>7.9178885630498534</v>
      </c>
      <c r="AG1140" s="35">
        <f t="shared" si="3070"/>
        <v>3.6656891495601176</v>
      </c>
      <c r="AH1140" s="35">
        <f t="shared" si="3070"/>
        <v>5.8651026392961878</v>
      </c>
      <c r="AI1140" s="35">
        <f t="shared" si="3070"/>
        <v>0</v>
      </c>
      <c r="AJ1140" s="35">
        <f t="shared" si="3070"/>
        <v>0</v>
      </c>
      <c r="AK1140" s="1"/>
      <c r="AL1140" s="35">
        <f t="shared" ref="AL1140:AR1140" si="3071">AD1140-BE1140</f>
        <v>15.486621350831001</v>
      </c>
      <c r="AM1140" s="35">
        <f t="shared" si="3071"/>
        <v>6.3257620406651895</v>
      </c>
      <c r="AN1140" s="35">
        <f t="shared" si="3071"/>
        <v>2.9645795902524519</v>
      </c>
      <c r="AO1140" s="35">
        <f t="shared" si="3071"/>
        <v>-22.197079831357463</v>
      </c>
      <c r="AP1140" s="35">
        <f t="shared" si="3071"/>
        <v>0.18097758854507084</v>
      </c>
      <c r="AQ1140" s="35">
        <f t="shared" si="3071"/>
        <v>0</v>
      </c>
      <c r="AR1140" s="35">
        <f t="shared" si="3071"/>
        <v>-2.7608607389362567</v>
      </c>
      <c r="AS1140" s="1"/>
      <c r="AT1140" s="1"/>
      <c r="AU1140" s="1"/>
      <c r="AV1140" s="1"/>
      <c r="AW1140" s="36">
        <v>956</v>
      </c>
      <c r="AX1140" s="36">
        <v>540</v>
      </c>
      <c r="AY1140" s="36">
        <v>122</v>
      </c>
      <c r="AZ1140" s="36">
        <v>637</v>
      </c>
      <c r="BA1140" s="36">
        <v>140</v>
      </c>
      <c r="BB1140" s="36">
        <v>0</v>
      </c>
      <c r="BC1140" s="1">
        <v>68</v>
      </c>
      <c r="BD1140" s="1"/>
      <c r="BE1140" s="35">
        <f t="shared" ref="BE1140:BK1140" si="3072">(AW1140/SUM($AW1140:$BC1140))*100</f>
        <v>38.814453917986199</v>
      </c>
      <c r="BF1140" s="35">
        <f t="shared" si="3072"/>
        <v>21.924482338611451</v>
      </c>
      <c r="BG1140" s="35">
        <f t="shared" si="3072"/>
        <v>4.9533089727974016</v>
      </c>
      <c r="BH1140" s="35">
        <f t="shared" si="3072"/>
        <v>25.862768980917579</v>
      </c>
      <c r="BI1140" s="35">
        <f t="shared" si="3072"/>
        <v>5.684125050751117</v>
      </c>
      <c r="BJ1140" s="35">
        <f t="shared" si="3072"/>
        <v>0</v>
      </c>
      <c r="BK1140" s="35">
        <f t="shared" si="3072"/>
        <v>2.7608607389362567</v>
      </c>
      <c r="BL1140" s="1"/>
    </row>
    <row r="1141" spans="1:64" ht="13">
      <c r="A1141" s="28" t="s">
        <v>471</v>
      </c>
      <c r="B1141" s="62" t="str">
        <f>INDEX([1]Sheet2!$B:$B,MATCH(C1141,[1]Sheet2!$A:$A,0))</f>
        <v>E05007883</v>
      </c>
      <c r="C1141" s="28" t="s">
        <v>1272</v>
      </c>
      <c r="D1141" s="29"/>
      <c r="E1141" s="55">
        <v>1</v>
      </c>
      <c r="F1141" s="32"/>
      <c r="G1141" s="31">
        <v>1</v>
      </c>
      <c r="H1141" s="32"/>
      <c r="I1141" s="32"/>
      <c r="J1141" s="32"/>
      <c r="K1141" s="32"/>
      <c r="L1141" s="32"/>
      <c r="M1141" s="10"/>
      <c r="N1141" s="32"/>
      <c r="O1141" s="31">
        <v>1</v>
      </c>
      <c r="P1141" s="32"/>
      <c r="Q1141" s="32"/>
      <c r="R1141" s="32"/>
      <c r="S1141" s="32"/>
      <c r="T1141" s="32"/>
      <c r="U1141" s="1"/>
      <c r="V1141" s="28">
        <v>1472</v>
      </c>
      <c r="W1141" s="28">
        <v>1180</v>
      </c>
      <c r="X1141" s="28">
        <v>163</v>
      </c>
      <c r="Y1141" s="28">
        <v>96</v>
      </c>
      <c r="Z1141" s="28">
        <v>237</v>
      </c>
      <c r="AA1141" s="34"/>
      <c r="AB1141" s="34">
        <v>0</v>
      </c>
      <c r="AC1141" s="1"/>
      <c r="AD1141" s="35">
        <f t="shared" ref="AD1141:AJ1141" si="3073">(V1141/SUM($V1141:$AB1141))*100</f>
        <v>46.759847522236342</v>
      </c>
      <c r="AE1141" s="35">
        <f t="shared" si="3073"/>
        <v>37.484116899618805</v>
      </c>
      <c r="AF1141" s="35">
        <f t="shared" si="3073"/>
        <v>5.1778907242693775</v>
      </c>
      <c r="AG1141" s="35">
        <f t="shared" si="3073"/>
        <v>3.0495552731893265</v>
      </c>
      <c r="AH1141" s="35">
        <f t="shared" si="3073"/>
        <v>7.52858958068615</v>
      </c>
      <c r="AI1141" s="35">
        <f t="shared" si="3073"/>
        <v>0</v>
      </c>
      <c r="AJ1141" s="35">
        <f t="shared" si="3073"/>
        <v>0</v>
      </c>
      <c r="AK1141" s="1"/>
      <c r="AL1141" s="35">
        <f t="shared" ref="AL1141:AR1141" si="3074">AD1141-BE1141</f>
        <v>12.555492413358621</v>
      </c>
      <c r="AM1141" s="35">
        <f t="shared" si="3074"/>
        <v>-3.3534040384046477</v>
      </c>
      <c r="AN1141" s="35">
        <f t="shared" si="3074"/>
        <v>5.1778907242693775</v>
      </c>
      <c r="AO1141" s="35">
        <f t="shared" si="3074"/>
        <v>-9.2452520969949283</v>
      </c>
      <c r="AP1141" s="35">
        <f t="shared" si="3074"/>
        <v>-4.3307069017259092</v>
      </c>
      <c r="AQ1141" s="35">
        <f t="shared" si="3074"/>
        <v>0</v>
      </c>
      <c r="AR1141" s="35">
        <f t="shared" si="3074"/>
        <v>-0.8040201005025126</v>
      </c>
      <c r="AS1141" s="1"/>
      <c r="AT1141" s="1"/>
      <c r="AU1141" s="1"/>
      <c r="AV1141" s="1"/>
      <c r="AW1141" s="36">
        <v>1021</v>
      </c>
      <c r="AX1141" s="36">
        <v>1219</v>
      </c>
      <c r="AY1141" s="36">
        <v>0</v>
      </c>
      <c r="AZ1141" s="36">
        <v>367</v>
      </c>
      <c r="BA1141" s="36">
        <v>354</v>
      </c>
      <c r="BB1141" s="36">
        <v>0</v>
      </c>
      <c r="BC1141" s="1">
        <v>24</v>
      </c>
      <c r="BD1141" s="1"/>
      <c r="BE1141" s="35">
        <f t="shared" ref="BE1141:BK1141" si="3075">(AW1141/SUM($AW1141:$BC1141))*100</f>
        <v>34.204355108877721</v>
      </c>
      <c r="BF1141" s="35">
        <f t="shared" si="3075"/>
        <v>40.837520938023452</v>
      </c>
      <c r="BG1141" s="35">
        <f t="shared" si="3075"/>
        <v>0</v>
      </c>
      <c r="BH1141" s="35">
        <f t="shared" si="3075"/>
        <v>12.294807370184255</v>
      </c>
      <c r="BI1141" s="35">
        <f t="shared" si="3075"/>
        <v>11.859296482412059</v>
      </c>
      <c r="BJ1141" s="35">
        <f t="shared" si="3075"/>
        <v>0</v>
      </c>
      <c r="BK1141" s="35">
        <f t="shared" si="3075"/>
        <v>0.8040201005025126</v>
      </c>
      <c r="BL1141" s="1"/>
    </row>
    <row r="1142" spans="1:64" ht="13">
      <c r="A1142" s="28" t="s">
        <v>471</v>
      </c>
      <c r="B1142" s="62" t="str">
        <f>INDEX([1]Sheet2!$B:$B,MATCH(C1142,[1]Sheet2!$A:$A,0))</f>
        <v>E05007884</v>
      </c>
      <c r="C1142" s="28" t="s">
        <v>1273</v>
      </c>
      <c r="D1142" s="29"/>
      <c r="E1142" s="55">
        <v>1</v>
      </c>
      <c r="F1142" s="31">
        <v>1</v>
      </c>
      <c r="G1142" s="32"/>
      <c r="H1142" s="32"/>
      <c r="I1142" s="32"/>
      <c r="J1142" s="32"/>
      <c r="K1142" s="32"/>
      <c r="L1142" s="32"/>
      <c r="M1142" s="10"/>
      <c r="N1142" s="31">
        <v>1</v>
      </c>
      <c r="O1142" s="32"/>
      <c r="P1142" s="32"/>
      <c r="Q1142" s="32"/>
      <c r="R1142" s="32"/>
      <c r="S1142" s="32"/>
      <c r="T1142" s="32"/>
      <c r="U1142" s="1"/>
      <c r="V1142" s="28">
        <v>1155</v>
      </c>
      <c r="W1142" s="28">
        <v>417</v>
      </c>
      <c r="X1142" s="28">
        <v>1093</v>
      </c>
      <c r="Y1142" s="28">
        <v>42</v>
      </c>
      <c r="Z1142" s="28">
        <v>147</v>
      </c>
      <c r="AA1142" s="34"/>
      <c r="AB1142" s="34">
        <v>0</v>
      </c>
      <c r="AC1142" s="1"/>
      <c r="AD1142" s="35">
        <f t="shared" ref="AD1142:AJ1142" si="3076">(V1142/SUM($V1142:$AB1142))*100</f>
        <v>40.469516468114925</v>
      </c>
      <c r="AE1142" s="35">
        <f t="shared" si="3076"/>
        <v>14.611072179397336</v>
      </c>
      <c r="AF1142" s="35">
        <f t="shared" si="3076"/>
        <v>38.297126839523479</v>
      </c>
      <c r="AG1142" s="35">
        <f t="shared" si="3076"/>
        <v>1.4716187806587244</v>
      </c>
      <c r="AH1142" s="35">
        <f t="shared" si="3076"/>
        <v>5.1506657323055354</v>
      </c>
      <c r="AI1142" s="35">
        <f t="shared" si="3076"/>
        <v>0</v>
      </c>
      <c r="AJ1142" s="35">
        <f t="shared" si="3076"/>
        <v>0</v>
      </c>
      <c r="AK1142" s="1"/>
      <c r="AL1142" s="35">
        <f t="shared" ref="AL1142:AR1142" si="3077">AD1142-BE1142</f>
        <v>4.6435477393589792</v>
      </c>
      <c r="AM1142" s="35">
        <f t="shared" si="3077"/>
        <v>1.7286792494177305</v>
      </c>
      <c r="AN1142" s="35">
        <f t="shared" si="3077"/>
        <v>11.308683603629529</v>
      </c>
      <c r="AO1142" s="35">
        <f t="shared" si="3077"/>
        <v>-15.829536895751881</v>
      </c>
      <c r="AP1142" s="35">
        <f t="shared" si="3077"/>
        <v>-1.8513736966543561</v>
      </c>
      <c r="AQ1142" s="35">
        <f t="shared" si="3077"/>
        <v>0</v>
      </c>
      <c r="AR1142" s="35">
        <f t="shared" si="3077"/>
        <v>0</v>
      </c>
      <c r="AS1142" s="1"/>
      <c r="AT1142" s="1"/>
      <c r="AU1142" s="1"/>
      <c r="AV1142" s="1"/>
      <c r="AW1142" s="36">
        <v>1054</v>
      </c>
      <c r="AX1142" s="36">
        <v>379</v>
      </c>
      <c r="AY1142" s="36">
        <v>794</v>
      </c>
      <c r="AZ1142" s="36">
        <v>509</v>
      </c>
      <c r="BA1142" s="36">
        <v>206</v>
      </c>
      <c r="BB1142" s="36">
        <v>0</v>
      </c>
      <c r="BC1142" s="1">
        <v>0</v>
      </c>
      <c r="BD1142" s="1"/>
      <c r="BE1142" s="35">
        <f t="shared" ref="BE1142:BK1142" si="3078">(AW1142/SUM($AW1142:$BC1142))*100</f>
        <v>35.825968728755946</v>
      </c>
      <c r="BF1142" s="35">
        <f t="shared" si="3078"/>
        <v>12.882392929979606</v>
      </c>
      <c r="BG1142" s="35">
        <f t="shared" si="3078"/>
        <v>26.98844323589395</v>
      </c>
      <c r="BH1142" s="35">
        <f t="shared" si="3078"/>
        <v>17.301155676410605</v>
      </c>
      <c r="BI1142" s="35">
        <f t="shared" si="3078"/>
        <v>7.0020394289598915</v>
      </c>
      <c r="BJ1142" s="35">
        <f t="shared" si="3078"/>
        <v>0</v>
      </c>
      <c r="BK1142" s="35">
        <f t="shared" si="3078"/>
        <v>0</v>
      </c>
      <c r="BL1142" s="1"/>
    </row>
    <row r="1143" spans="1:64" ht="13">
      <c r="A1143" s="28" t="s">
        <v>471</v>
      </c>
      <c r="B1143" s="62" t="str">
        <f>INDEX([1]Sheet2!$B:$B,MATCH(C1143,[1]Sheet2!$A:$A,0))</f>
        <v>E05000829</v>
      </c>
      <c r="C1143" s="28" t="s">
        <v>1141</v>
      </c>
      <c r="D1143" s="29"/>
      <c r="E1143" s="55">
        <v>1</v>
      </c>
      <c r="F1143" s="31">
        <v>1</v>
      </c>
      <c r="G1143" s="32"/>
      <c r="H1143" s="32"/>
      <c r="I1143" s="32"/>
      <c r="J1143" s="32"/>
      <c r="K1143" s="32"/>
      <c r="L1143" s="32"/>
      <c r="M1143" s="10"/>
      <c r="N1143" s="32"/>
      <c r="O1143" s="31">
        <v>1</v>
      </c>
      <c r="P1143" s="32"/>
      <c r="Q1143" s="32"/>
      <c r="R1143" s="32"/>
      <c r="S1143" s="32"/>
      <c r="T1143" s="32"/>
      <c r="U1143" s="1"/>
      <c r="V1143" s="28">
        <v>560</v>
      </c>
      <c r="W1143" s="28">
        <v>529</v>
      </c>
      <c r="X1143" s="28"/>
      <c r="Y1143" s="28">
        <v>117</v>
      </c>
      <c r="Z1143" s="34"/>
      <c r="AA1143" s="34"/>
      <c r="AB1143" s="34">
        <v>0</v>
      </c>
      <c r="AC1143" s="1"/>
      <c r="AD1143" s="35">
        <f t="shared" ref="AD1143:AJ1143" si="3079">(V1143/SUM($V1143:$AB1143))*100</f>
        <v>46.434494195688224</v>
      </c>
      <c r="AE1143" s="35">
        <f t="shared" si="3079"/>
        <v>43.864013266998342</v>
      </c>
      <c r="AF1143" s="35">
        <f t="shared" si="3079"/>
        <v>0</v>
      </c>
      <c r="AG1143" s="35">
        <f t="shared" si="3079"/>
        <v>9.7014925373134329</v>
      </c>
      <c r="AH1143" s="35">
        <f t="shared" si="3079"/>
        <v>0</v>
      </c>
      <c r="AI1143" s="35">
        <f t="shared" si="3079"/>
        <v>0</v>
      </c>
      <c r="AJ1143" s="35">
        <f t="shared" si="3079"/>
        <v>0</v>
      </c>
      <c r="AK1143" s="1"/>
      <c r="AL1143" s="35">
        <f t="shared" ref="AL1143:AR1143" si="3080">AD1143-BE1143</f>
        <v>32.586992004627753</v>
      </c>
      <c r="AM1143" s="35">
        <f t="shared" si="3080"/>
        <v>-0.74597796875976741</v>
      </c>
      <c r="AN1143" s="35">
        <f t="shared" si="3080"/>
        <v>0</v>
      </c>
      <c r="AO1143" s="35">
        <f t="shared" si="3080"/>
        <v>-24.479050845683936</v>
      </c>
      <c r="AP1143" s="35">
        <f t="shared" si="3080"/>
        <v>-4.6450482033304121</v>
      </c>
      <c r="AQ1143" s="35">
        <f t="shared" si="3080"/>
        <v>0</v>
      </c>
      <c r="AR1143" s="35">
        <f t="shared" si="3080"/>
        <v>-2.7169149868536371</v>
      </c>
      <c r="AS1143" s="1"/>
      <c r="AT1143" s="1"/>
      <c r="AU1143" s="1"/>
      <c r="AV1143" s="1"/>
      <c r="AW1143" s="36">
        <v>158</v>
      </c>
      <c r="AX1143" s="36">
        <v>509</v>
      </c>
      <c r="AY1143" s="36">
        <v>0</v>
      </c>
      <c r="AZ1143" s="36">
        <v>390</v>
      </c>
      <c r="BA1143" s="36">
        <v>53</v>
      </c>
      <c r="BB1143" s="36">
        <v>0</v>
      </c>
      <c r="BC1143" s="1">
        <v>31</v>
      </c>
      <c r="BD1143" s="1"/>
      <c r="BE1143" s="35">
        <f t="shared" ref="BE1143:BK1143" si="3081">(AW1143/SUM($AW1143:$BC1143))*100</f>
        <v>13.847502191060473</v>
      </c>
      <c r="BF1143" s="35">
        <f t="shared" si="3081"/>
        <v>44.609991235758109</v>
      </c>
      <c r="BG1143" s="35">
        <f t="shared" si="3081"/>
        <v>0</v>
      </c>
      <c r="BH1143" s="35">
        <f t="shared" si="3081"/>
        <v>34.180543382997371</v>
      </c>
      <c r="BI1143" s="35">
        <f t="shared" si="3081"/>
        <v>4.6450482033304121</v>
      </c>
      <c r="BJ1143" s="35">
        <f t="shared" si="3081"/>
        <v>0</v>
      </c>
      <c r="BK1143" s="35">
        <f t="shared" si="3081"/>
        <v>2.7169149868536371</v>
      </c>
      <c r="BL1143" s="1"/>
    </row>
    <row r="1144" spans="1:64" ht="13">
      <c r="A1144" s="28" t="s">
        <v>471</v>
      </c>
      <c r="B1144" s="62" t="str">
        <f>INDEX([1]Sheet2!$B:$B,MATCH(C1144,[1]Sheet2!$A:$A,0))</f>
        <v>E05007886</v>
      </c>
      <c r="C1144" s="28" t="s">
        <v>1274</v>
      </c>
      <c r="D1144" s="29"/>
      <c r="E1144" s="55">
        <v>1</v>
      </c>
      <c r="F1144" s="32"/>
      <c r="G1144" s="31">
        <v>1</v>
      </c>
      <c r="H1144" s="32"/>
      <c r="I1144" s="32"/>
      <c r="J1144" s="32"/>
      <c r="K1144" s="32"/>
      <c r="L1144" s="32"/>
      <c r="M1144" s="10"/>
      <c r="N1144" s="32"/>
      <c r="O1144" s="31">
        <v>1</v>
      </c>
      <c r="P1144" s="32"/>
      <c r="Q1144" s="32"/>
      <c r="R1144" s="32"/>
      <c r="S1144" s="32"/>
      <c r="T1144" s="32"/>
      <c r="U1144" s="1"/>
      <c r="V1144" s="28">
        <v>713</v>
      </c>
      <c r="W1144" s="28">
        <v>1017</v>
      </c>
      <c r="X1144" s="34"/>
      <c r="Y1144" s="28">
        <v>111</v>
      </c>
      <c r="Z1144" s="28">
        <v>159</v>
      </c>
      <c r="AA1144" s="34"/>
      <c r="AB1144" s="34">
        <v>17</v>
      </c>
      <c r="AC1144" s="1"/>
      <c r="AD1144" s="35">
        <f t="shared" ref="AD1144:AJ1144" si="3082">(V1144/SUM($V1144:$AB1144))*100</f>
        <v>35.349529003470501</v>
      </c>
      <c r="AE1144" s="35">
        <f t="shared" si="3082"/>
        <v>50.421417947446699</v>
      </c>
      <c r="AF1144" s="35">
        <f t="shared" si="3082"/>
        <v>0</v>
      </c>
      <c r="AG1144" s="35">
        <f t="shared" si="3082"/>
        <v>5.5032226078334165</v>
      </c>
      <c r="AH1144" s="35">
        <f t="shared" si="3082"/>
        <v>7.8829945463559747</v>
      </c>
      <c r="AI1144" s="35">
        <f t="shared" si="3082"/>
        <v>0</v>
      </c>
      <c r="AJ1144" s="35">
        <f t="shared" si="3082"/>
        <v>0.84283589489340605</v>
      </c>
      <c r="AK1144" s="1"/>
      <c r="AL1144" s="35">
        <f t="shared" ref="AL1144:AR1144" si="3083">AD1144-BE1144</f>
        <v>9.4050592720185193</v>
      </c>
      <c r="AM1144" s="35">
        <f t="shared" si="3083"/>
        <v>3.4526732153118189E-2</v>
      </c>
      <c r="AN1144" s="35">
        <f t="shared" si="3083"/>
        <v>0</v>
      </c>
      <c r="AO1144" s="35">
        <f t="shared" si="3083"/>
        <v>5.5032226078334165</v>
      </c>
      <c r="AP1144" s="35">
        <f t="shared" si="3083"/>
        <v>-2.7678930276085234</v>
      </c>
      <c r="AQ1144" s="35">
        <f t="shared" si="3083"/>
        <v>0</v>
      </c>
      <c r="AR1144" s="35">
        <f t="shared" si="3083"/>
        <v>-12.174915584396535</v>
      </c>
      <c r="AS1144" s="1"/>
      <c r="AT1144" s="1"/>
      <c r="AU1144" s="1"/>
      <c r="AV1144" s="1"/>
      <c r="AW1144" s="36">
        <v>570</v>
      </c>
      <c r="AX1144" s="36">
        <v>1107</v>
      </c>
      <c r="AY1144" s="36">
        <v>0</v>
      </c>
      <c r="AZ1144" s="36">
        <v>0</v>
      </c>
      <c r="BA1144" s="36">
        <v>234</v>
      </c>
      <c r="BB1144" s="36">
        <v>0</v>
      </c>
      <c r="BC1144" s="1">
        <v>286</v>
      </c>
      <c r="BD1144" s="1"/>
      <c r="BE1144" s="35">
        <f t="shared" ref="BE1144:BK1144" si="3084">(AW1144/SUM($AW1144:$BC1144))*100</f>
        <v>25.944469731451981</v>
      </c>
      <c r="BF1144" s="35">
        <f t="shared" si="3084"/>
        <v>50.386891215293581</v>
      </c>
      <c r="BG1144" s="35">
        <f t="shared" si="3084"/>
        <v>0</v>
      </c>
      <c r="BH1144" s="35">
        <f t="shared" si="3084"/>
        <v>0</v>
      </c>
      <c r="BI1144" s="35">
        <f t="shared" si="3084"/>
        <v>10.650887573964498</v>
      </c>
      <c r="BJ1144" s="35">
        <f t="shared" si="3084"/>
        <v>0</v>
      </c>
      <c r="BK1144" s="35">
        <f t="shared" si="3084"/>
        <v>13.017751479289942</v>
      </c>
      <c r="BL1144" s="1"/>
    </row>
    <row r="1145" spans="1:64" ht="13">
      <c r="A1145" s="28" t="s">
        <v>471</v>
      </c>
      <c r="B1145" s="62" t="str">
        <f>INDEX([1]Sheet2!$B:$B,MATCH(C1145,[1]Sheet2!$A:$A,0))</f>
        <v>E05007887</v>
      </c>
      <c r="C1145" s="28" t="s">
        <v>1275</v>
      </c>
      <c r="D1145" s="29"/>
      <c r="E1145" s="55">
        <v>1</v>
      </c>
      <c r="F1145" s="32"/>
      <c r="G1145" s="31">
        <v>1</v>
      </c>
      <c r="H1145" s="32"/>
      <c r="I1145" s="32"/>
      <c r="J1145" s="32"/>
      <c r="K1145" s="32"/>
      <c r="L1145" s="32"/>
      <c r="M1145" s="10"/>
      <c r="N1145" s="32"/>
      <c r="O1145" s="31">
        <v>1</v>
      </c>
      <c r="P1145" s="32"/>
      <c r="Q1145" s="32"/>
      <c r="R1145" s="32"/>
      <c r="S1145" s="32"/>
      <c r="T1145" s="32"/>
      <c r="U1145" s="1"/>
      <c r="V1145" s="28">
        <v>233</v>
      </c>
      <c r="W1145" s="28">
        <v>599</v>
      </c>
      <c r="X1145" s="28">
        <v>34</v>
      </c>
      <c r="Y1145" s="28">
        <v>45</v>
      </c>
      <c r="Z1145" s="28">
        <v>97</v>
      </c>
      <c r="AA1145" s="34"/>
      <c r="AB1145" s="34">
        <v>0</v>
      </c>
      <c r="AC1145" s="1"/>
      <c r="AD1145" s="35">
        <f t="shared" ref="AD1145:AJ1145" si="3085">(V1145/SUM($V1145:$AB1145))*100</f>
        <v>23.115079365079367</v>
      </c>
      <c r="AE1145" s="35">
        <f t="shared" si="3085"/>
        <v>59.424603174603178</v>
      </c>
      <c r="AF1145" s="35">
        <f t="shared" si="3085"/>
        <v>3.373015873015873</v>
      </c>
      <c r="AG1145" s="35">
        <f t="shared" si="3085"/>
        <v>4.4642857142857144</v>
      </c>
      <c r="AH1145" s="35">
        <f t="shared" si="3085"/>
        <v>9.6230158730158735</v>
      </c>
      <c r="AI1145" s="35">
        <f t="shared" si="3085"/>
        <v>0</v>
      </c>
      <c r="AJ1145" s="35">
        <f t="shared" si="3085"/>
        <v>0</v>
      </c>
      <c r="AK1145" s="1"/>
      <c r="AL1145" s="35">
        <f t="shared" ref="AL1145:AR1145" si="3086">AD1145-BE1145</f>
        <v>7.5896016580729988</v>
      </c>
      <c r="AM1145" s="35">
        <f t="shared" si="3086"/>
        <v>16.749443938934384</v>
      </c>
      <c r="AN1145" s="35">
        <f t="shared" si="3086"/>
        <v>3.373015873015873</v>
      </c>
      <c r="AO1145" s="35">
        <f t="shared" si="3086"/>
        <v>-24.118516833484989</v>
      </c>
      <c r="AP1145" s="35">
        <f t="shared" si="3086"/>
        <v>1.1835254271560007</v>
      </c>
      <c r="AQ1145" s="35">
        <f t="shared" si="3086"/>
        <v>0</v>
      </c>
      <c r="AR1145" s="35">
        <f t="shared" si="3086"/>
        <v>-4.7770700636942678</v>
      </c>
      <c r="AS1145" s="1"/>
      <c r="AT1145" s="1"/>
      <c r="AU1145" s="1"/>
      <c r="AV1145" s="1"/>
      <c r="AW1145" s="36">
        <v>195</v>
      </c>
      <c r="AX1145" s="36">
        <v>536</v>
      </c>
      <c r="AY1145" s="36">
        <v>0</v>
      </c>
      <c r="AZ1145" s="36">
        <v>359</v>
      </c>
      <c r="BA1145" s="36">
        <v>106</v>
      </c>
      <c r="BB1145" s="36">
        <v>0</v>
      </c>
      <c r="BC1145" s="1">
        <v>60</v>
      </c>
      <c r="BD1145" s="1"/>
      <c r="BE1145" s="35">
        <f t="shared" ref="BE1145:BK1145" si="3087">(AW1145/SUM($AW1145:$BC1145))*100</f>
        <v>15.525477707006369</v>
      </c>
      <c r="BF1145" s="35">
        <f t="shared" si="3087"/>
        <v>42.675159235668794</v>
      </c>
      <c r="BG1145" s="35">
        <f t="shared" si="3087"/>
        <v>0</v>
      </c>
      <c r="BH1145" s="35">
        <f t="shared" si="3087"/>
        <v>28.582802547770704</v>
      </c>
      <c r="BI1145" s="35">
        <f t="shared" si="3087"/>
        <v>8.4394904458598727</v>
      </c>
      <c r="BJ1145" s="35">
        <f t="shared" si="3087"/>
        <v>0</v>
      </c>
      <c r="BK1145" s="35">
        <f t="shared" si="3087"/>
        <v>4.7770700636942678</v>
      </c>
      <c r="BL1145" s="1"/>
    </row>
    <row r="1146" spans="1:64" ht="13">
      <c r="A1146" s="28" t="s">
        <v>471</v>
      </c>
      <c r="B1146" s="62" t="str">
        <f>INDEX([1]Sheet2!$B:$B,MATCH(C1146,[1]Sheet2!$A:$A,0))</f>
        <v>E05007889</v>
      </c>
      <c r="C1146" s="28" t="s">
        <v>1276</v>
      </c>
      <c r="D1146" s="29"/>
      <c r="E1146" s="55">
        <v>1</v>
      </c>
      <c r="F1146" s="32"/>
      <c r="G1146" s="31">
        <v>1</v>
      </c>
      <c r="H1146" s="32"/>
      <c r="I1146" s="32"/>
      <c r="J1146" s="32"/>
      <c r="K1146" s="32"/>
      <c r="L1146" s="32"/>
      <c r="M1146" s="10"/>
      <c r="N1146" s="32"/>
      <c r="O1146" s="31">
        <v>1</v>
      </c>
      <c r="P1146" s="32"/>
      <c r="Q1146" s="32"/>
      <c r="R1146" s="32"/>
      <c r="S1146" s="32"/>
      <c r="T1146" s="32"/>
      <c r="U1146" s="1"/>
      <c r="V1146" s="28">
        <v>479</v>
      </c>
      <c r="W1146" s="28">
        <v>942</v>
      </c>
      <c r="X1146" s="28">
        <v>77</v>
      </c>
      <c r="Y1146" s="28">
        <v>52</v>
      </c>
      <c r="Z1146" s="28">
        <v>88</v>
      </c>
      <c r="AA1146" s="34"/>
      <c r="AB1146" s="34">
        <v>32</v>
      </c>
      <c r="AC1146" s="1"/>
      <c r="AD1146" s="35">
        <f t="shared" ref="AD1146:AJ1146" si="3088">(V1146/SUM($V1146:$AB1146))*100</f>
        <v>28.682634730538918</v>
      </c>
      <c r="AE1146" s="35">
        <f t="shared" si="3088"/>
        <v>56.407185628742518</v>
      </c>
      <c r="AF1146" s="35">
        <f t="shared" si="3088"/>
        <v>4.6107784431137722</v>
      </c>
      <c r="AG1146" s="35">
        <f t="shared" si="3088"/>
        <v>3.1137724550898205</v>
      </c>
      <c r="AH1146" s="35">
        <f t="shared" si="3088"/>
        <v>5.2694610778443112</v>
      </c>
      <c r="AI1146" s="35">
        <f t="shared" si="3088"/>
        <v>0</v>
      </c>
      <c r="AJ1146" s="35">
        <f t="shared" si="3088"/>
        <v>1.9161676646706587</v>
      </c>
      <c r="AK1146" s="1"/>
      <c r="AL1146" s="35">
        <f t="shared" ref="AL1146:AR1146" si="3089">AD1146-BE1146</f>
        <v>12.13201876910346</v>
      </c>
      <c r="AM1146" s="35">
        <f t="shared" si="3089"/>
        <v>12.379333459487029</v>
      </c>
      <c r="AN1146" s="35">
        <f t="shared" si="3089"/>
        <v>4.6107784431137722</v>
      </c>
      <c r="AO1146" s="35">
        <f t="shared" si="3089"/>
        <v>-24.791958664353135</v>
      </c>
      <c r="AP1146" s="35">
        <f t="shared" si="3089"/>
        <v>-3.0861896988027171</v>
      </c>
      <c r="AQ1146" s="35">
        <f t="shared" si="3089"/>
        <v>0</v>
      </c>
      <c r="AR1146" s="35">
        <f t="shared" si="3089"/>
        <v>-1.2439823085484094</v>
      </c>
      <c r="AS1146" s="1"/>
      <c r="AT1146" s="1"/>
      <c r="AU1146" s="1"/>
      <c r="AV1146" s="1"/>
      <c r="AW1146" s="36">
        <v>309</v>
      </c>
      <c r="AX1146" s="36">
        <v>822</v>
      </c>
      <c r="AY1146" s="36">
        <v>0</v>
      </c>
      <c r="AZ1146" s="36">
        <v>521</v>
      </c>
      <c r="BA1146" s="36">
        <v>156</v>
      </c>
      <c r="BB1146" s="36">
        <v>0</v>
      </c>
      <c r="BC1146" s="1">
        <v>59</v>
      </c>
      <c r="BD1146" s="1"/>
      <c r="BE1146" s="35">
        <f t="shared" ref="BE1146:BK1146" si="3090">(AW1146/SUM($AW1146:$BC1146))*100</f>
        <v>16.550615961435458</v>
      </c>
      <c r="BF1146" s="35">
        <f t="shared" si="3090"/>
        <v>44.027852169255489</v>
      </c>
      <c r="BG1146" s="35">
        <f t="shared" si="3090"/>
        <v>0</v>
      </c>
      <c r="BH1146" s="35">
        <f t="shared" si="3090"/>
        <v>27.905731119442954</v>
      </c>
      <c r="BI1146" s="35">
        <f t="shared" si="3090"/>
        <v>8.3556507766470283</v>
      </c>
      <c r="BJ1146" s="35">
        <f t="shared" si="3090"/>
        <v>0</v>
      </c>
      <c r="BK1146" s="35">
        <f t="shared" si="3090"/>
        <v>3.1601499732190681</v>
      </c>
      <c r="BL1146" s="1"/>
    </row>
    <row r="1147" spans="1:64" ht="13">
      <c r="A1147" s="28" t="s">
        <v>471</v>
      </c>
      <c r="B1147" s="62" t="str">
        <f>INDEX([1]Sheet2!$B:$B,MATCH(C1147,[1]Sheet2!$A:$A,0))</f>
        <v>E05007890</v>
      </c>
      <c r="C1147" s="28" t="s">
        <v>1277</v>
      </c>
      <c r="D1147" s="29"/>
      <c r="E1147" s="55">
        <v>1</v>
      </c>
      <c r="F1147" s="31">
        <v>1</v>
      </c>
      <c r="G1147" s="32"/>
      <c r="H1147" s="32"/>
      <c r="I1147" s="32"/>
      <c r="J1147" s="32"/>
      <c r="K1147" s="32"/>
      <c r="L1147" s="32"/>
      <c r="M1147" s="10"/>
      <c r="N1147" s="31">
        <v>1</v>
      </c>
      <c r="O1147" s="32"/>
      <c r="P1147" s="32"/>
      <c r="Q1147" s="32"/>
      <c r="R1147" s="32"/>
      <c r="S1147" s="32"/>
      <c r="T1147" s="32"/>
      <c r="U1147" s="1"/>
      <c r="V1147" s="28">
        <v>1009</v>
      </c>
      <c r="W1147" s="28">
        <v>300</v>
      </c>
      <c r="X1147" s="34"/>
      <c r="Y1147" s="28">
        <v>40</v>
      </c>
      <c r="Z1147" s="28">
        <v>231</v>
      </c>
      <c r="AA1147" s="34"/>
      <c r="AB1147" s="34">
        <v>0</v>
      </c>
      <c r="AC1147" s="1"/>
      <c r="AD1147" s="35">
        <f t="shared" ref="AD1147:AJ1147" si="3091">(V1147/SUM($V1147:$AB1147))*100</f>
        <v>63.860759493670884</v>
      </c>
      <c r="AE1147" s="35">
        <f t="shared" si="3091"/>
        <v>18.9873417721519</v>
      </c>
      <c r="AF1147" s="35">
        <f t="shared" si="3091"/>
        <v>0</v>
      </c>
      <c r="AG1147" s="35">
        <f t="shared" si="3091"/>
        <v>2.5316455696202533</v>
      </c>
      <c r="AH1147" s="35">
        <f t="shared" si="3091"/>
        <v>14.620253164556962</v>
      </c>
      <c r="AI1147" s="35">
        <f t="shared" si="3091"/>
        <v>0</v>
      </c>
      <c r="AJ1147" s="35">
        <f t="shared" si="3091"/>
        <v>0</v>
      </c>
      <c r="AK1147" s="1"/>
      <c r="AL1147" s="35">
        <f t="shared" ref="AL1147:AR1147" si="3092">AD1147-BE1147</f>
        <v>15.879761868967798</v>
      </c>
      <c r="AM1147" s="35">
        <f t="shared" si="3092"/>
        <v>-0.37132806157731579</v>
      </c>
      <c r="AN1147" s="35">
        <f t="shared" si="3092"/>
        <v>-2.8503562945368173</v>
      </c>
      <c r="AO1147" s="35">
        <f t="shared" si="3092"/>
        <v>-20.033675095462883</v>
      </c>
      <c r="AP1147" s="35">
        <f t="shared" si="3092"/>
        <v>7.3755975826092177</v>
      </c>
      <c r="AQ1147" s="35">
        <f t="shared" si="3092"/>
        <v>0</v>
      </c>
      <c r="AR1147" s="35">
        <f t="shared" si="3092"/>
        <v>0</v>
      </c>
      <c r="AS1147" s="1"/>
      <c r="AT1147" s="1"/>
      <c r="AU1147" s="1"/>
      <c r="AV1147" s="1"/>
      <c r="AW1147" s="36">
        <v>808</v>
      </c>
      <c r="AX1147" s="36">
        <v>326</v>
      </c>
      <c r="AY1147" s="36">
        <v>48</v>
      </c>
      <c r="AZ1147" s="36">
        <v>380</v>
      </c>
      <c r="BA1147" s="36">
        <v>122</v>
      </c>
      <c r="BB1147" s="36">
        <v>0</v>
      </c>
      <c r="BC1147" s="1">
        <v>0</v>
      </c>
      <c r="BD1147" s="1"/>
      <c r="BE1147" s="35">
        <f t="shared" ref="BE1147:BK1147" si="3093">(AW1147/SUM($AW1147:$BC1147))*100</f>
        <v>47.980997624703086</v>
      </c>
      <c r="BF1147" s="35">
        <f t="shared" si="3093"/>
        <v>19.358669833729216</v>
      </c>
      <c r="BG1147" s="35">
        <f t="shared" si="3093"/>
        <v>2.8503562945368173</v>
      </c>
      <c r="BH1147" s="35">
        <f t="shared" si="3093"/>
        <v>22.565320665083135</v>
      </c>
      <c r="BI1147" s="35">
        <f t="shared" si="3093"/>
        <v>7.2446555819477441</v>
      </c>
      <c r="BJ1147" s="35">
        <f t="shared" si="3093"/>
        <v>0</v>
      </c>
      <c r="BK1147" s="35">
        <f t="shared" si="3093"/>
        <v>0</v>
      </c>
      <c r="BL1147" s="1"/>
    </row>
    <row r="1148" spans="1:64" ht="13">
      <c r="A1148" s="28" t="s">
        <v>471</v>
      </c>
      <c r="B1148" s="62" t="str">
        <f>INDEX([1]Sheet2!$B:$B,MATCH(C1148,[1]Sheet2!$A:$A,0))</f>
        <v>E05007892</v>
      </c>
      <c r="C1148" s="28" t="s">
        <v>1278</v>
      </c>
      <c r="D1148" s="29"/>
      <c r="E1148" s="55">
        <v>2</v>
      </c>
      <c r="F1148" s="32"/>
      <c r="G1148" s="31">
        <v>2</v>
      </c>
      <c r="H1148" s="32"/>
      <c r="I1148" s="32"/>
      <c r="J1148" s="32"/>
      <c r="K1148" s="32"/>
      <c r="L1148" s="32"/>
      <c r="M1148" s="10"/>
      <c r="N1148" s="32"/>
      <c r="O1148" s="31">
        <v>2</v>
      </c>
      <c r="P1148" s="32"/>
      <c r="Q1148" s="32"/>
      <c r="R1148" s="32"/>
      <c r="S1148" s="32"/>
      <c r="T1148" s="32"/>
      <c r="U1148" s="1"/>
      <c r="V1148" s="28">
        <v>213</v>
      </c>
      <c r="W1148" s="28">
        <v>507</v>
      </c>
      <c r="X1148" s="34"/>
      <c r="Y1148" s="28">
        <v>112</v>
      </c>
      <c r="Z1148" s="28">
        <v>114</v>
      </c>
      <c r="AA1148" s="34"/>
      <c r="AB1148" s="34">
        <v>0</v>
      </c>
      <c r="AC1148" s="1"/>
      <c r="AD1148" s="35">
        <f t="shared" ref="AD1148:AJ1148" si="3094">(V1148/SUM($V1148:$AB1148))*100</f>
        <v>22.515856236786469</v>
      </c>
      <c r="AE1148" s="35">
        <f t="shared" si="3094"/>
        <v>53.59408033826638</v>
      </c>
      <c r="AF1148" s="35">
        <f t="shared" si="3094"/>
        <v>0</v>
      </c>
      <c r="AG1148" s="35">
        <f t="shared" si="3094"/>
        <v>11.839323467230443</v>
      </c>
      <c r="AH1148" s="35">
        <f t="shared" si="3094"/>
        <v>12.050739957716702</v>
      </c>
      <c r="AI1148" s="35">
        <f t="shared" si="3094"/>
        <v>0</v>
      </c>
      <c r="AJ1148" s="35">
        <f t="shared" si="3094"/>
        <v>0</v>
      </c>
      <c r="AK1148" s="1"/>
      <c r="AL1148" s="35">
        <f t="shared" ref="AL1148:AR1148" si="3095">AD1148-BE1148</f>
        <v>7.8906277175908563</v>
      </c>
      <c r="AM1148" s="35">
        <f t="shared" si="3095"/>
        <v>12.73484816276364</v>
      </c>
      <c r="AN1148" s="35">
        <f t="shared" si="3095"/>
        <v>0</v>
      </c>
      <c r="AO1148" s="35">
        <f t="shared" si="3095"/>
        <v>-25.363601578473393</v>
      </c>
      <c r="AP1148" s="35">
        <f t="shared" si="3095"/>
        <v>7.663171401958019</v>
      </c>
      <c r="AQ1148" s="35">
        <f t="shared" si="3095"/>
        <v>0</v>
      </c>
      <c r="AR1148" s="35">
        <f t="shared" si="3095"/>
        <v>-2.9250457038391224</v>
      </c>
      <c r="AS1148" s="1"/>
      <c r="AT1148" s="1"/>
      <c r="AU1148" s="1"/>
      <c r="AV1148" s="1"/>
      <c r="AW1148" s="36">
        <v>160</v>
      </c>
      <c r="AX1148" s="36">
        <v>447</v>
      </c>
      <c r="AY1148" s="36">
        <v>0</v>
      </c>
      <c r="AZ1148" s="36">
        <v>407</v>
      </c>
      <c r="BA1148" s="36">
        <v>48</v>
      </c>
      <c r="BB1148" s="36">
        <v>0</v>
      </c>
      <c r="BC1148" s="1">
        <v>32</v>
      </c>
      <c r="BD1148" s="1"/>
      <c r="BE1148" s="35">
        <f t="shared" ref="BE1148:BK1148" si="3096">(AW1148/SUM($AW1148:$BC1148))*100</f>
        <v>14.625228519195613</v>
      </c>
      <c r="BF1148" s="35">
        <f t="shared" si="3096"/>
        <v>40.85923217550274</v>
      </c>
      <c r="BG1148" s="35">
        <f t="shared" si="3096"/>
        <v>0</v>
      </c>
      <c r="BH1148" s="35">
        <f t="shared" si="3096"/>
        <v>37.202925045703836</v>
      </c>
      <c r="BI1148" s="35">
        <f t="shared" si="3096"/>
        <v>4.3875685557586834</v>
      </c>
      <c r="BJ1148" s="35">
        <f t="shared" si="3096"/>
        <v>0</v>
      </c>
      <c r="BK1148" s="35">
        <f t="shared" si="3096"/>
        <v>2.9250457038391224</v>
      </c>
      <c r="BL1148" s="1"/>
    </row>
    <row r="1149" spans="1:64" ht="13">
      <c r="A1149" s="28" t="s">
        <v>471</v>
      </c>
      <c r="B1149" s="62" t="str">
        <f>INDEX([1]Sheet2!$B:$B,MATCH(C1149,[1]Sheet2!$A:$A,0))</f>
        <v>E05007893</v>
      </c>
      <c r="C1149" s="28" t="s">
        <v>1279</v>
      </c>
      <c r="D1149" s="29"/>
      <c r="E1149" s="55">
        <v>1</v>
      </c>
      <c r="F1149" s="31">
        <v>1</v>
      </c>
      <c r="G1149" s="32"/>
      <c r="H1149" s="32"/>
      <c r="I1149" s="32"/>
      <c r="J1149" s="32"/>
      <c r="K1149" s="32"/>
      <c r="L1149" s="32"/>
      <c r="M1149" s="10"/>
      <c r="N1149" s="31">
        <v>1</v>
      </c>
      <c r="O1149" s="32"/>
      <c r="P1149" s="32"/>
      <c r="Q1149" s="32"/>
      <c r="R1149" s="32"/>
      <c r="S1149" s="32"/>
      <c r="T1149" s="32"/>
      <c r="U1149" s="1"/>
      <c r="V1149" s="28">
        <v>704</v>
      </c>
      <c r="W1149" s="28">
        <v>562</v>
      </c>
      <c r="X1149" s="28">
        <v>55</v>
      </c>
      <c r="Y1149" s="28">
        <v>27</v>
      </c>
      <c r="Z1149" s="28">
        <v>196</v>
      </c>
      <c r="AA1149" s="34"/>
      <c r="AB1149" s="34">
        <v>14</v>
      </c>
      <c r="AC1149" s="1"/>
      <c r="AD1149" s="35">
        <f t="shared" ref="AD1149:AJ1149" si="3097">(V1149/SUM($V1149:$AB1149))*100</f>
        <v>45.186136071887034</v>
      </c>
      <c r="AE1149" s="35">
        <f t="shared" si="3097"/>
        <v>36.071887034659824</v>
      </c>
      <c r="AF1149" s="35">
        <f t="shared" si="3097"/>
        <v>3.5301668806161741</v>
      </c>
      <c r="AG1149" s="35">
        <f t="shared" si="3097"/>
        <v>1.7329910141206675</v>
      </c>
      <c r="AH1149" s="35">
        <f t="shared" si="3097"/>
        <v>12.580231065468549</v>
      </c>
      <c r="AI1149" s="35">
        <f t="shared" si="3097"/>
        <v>0</v>
      </c>
      <c r="AJ1149" s="35">
        <f t="shared" si="3097"/>
        <v>0.89858793324775355</v>
      </c>
      <c r="AK1149" s="1"/>
      <c r="AL1149" s="35">
        <f t="shared" ref="AL1149:AR1149" si="3098">AD1149-BE1149</f>
        <v>-0.77877620881471898</v>
      </c>
      <c r="AM1149" s="35">
        <f t="shared" si="3098"/>
        <v>15.721009841677368</v>
      </c>
      <c r="AN1149" s="35">
        <f t="shared" si="3098"/>
        <v>3.5301668806161741</v>
      </c>
      <c r="AO1149" s="35">
        <f t="shared" si="3098"/>
        <v>-20.793324775353017</v>
      </c>
      <c r="AP1149" s="35">
        <f t="shared" si="3098"/>
        <v>1.422336328626443</v>
      </c>
      <c r="AQ1149" s="35">
        <f t="shared" si="3098"/>
        <v>0</v>
      </c>
      <c r="AR1149" s="35">
        <f t="shared" si="3098"/>
        <v>0.89858793324775355</v>
      </c>
      <c r="AS1149" s="1"/>
      <c r="AT1149" s="1"/>
      <c r="AU1149" s="1"/>
      <c r="AV1149" s="1"/>
      <c r="AW1149" s="36">
        <v>655</v>
      </c>
      <c r="AX1149" s="36">
        <v>290</v>
      </c>
      <c r="AY1149" s="36">
        <v>0</v>
      </c>
      <c r="AZ1149" s="36">
        <v>321</v>
      </c>
      <c r="BA1149" s="36">
        <v>159</v>
      </c>
      <c r="BB1149" s="36">
        <v>0</v>
      </c>
      <c r="BC1149" s="1">
        <v>0</v>
      </c>
      <c r="BD1149" s="1"/>
      <c r="BE1149" s="35">
        <f t="shared" ref="BE1149:BK1149" si="3099">(AW1149/SUM($AW1149:$BC1149))*100</f>
        <v>45.964912280701753</v>
      </c>
      <c r="BF1149" s="35">
        <f t="shared" si="3099"/>
        <v>20.350877192982455</v>
      </c>
      <c r="BG1149" s="35">
        <f t="shared" si="3099"/>
        <v>0</v>
      </c>
      <c r="BH1149" s="35">
        <f t="shared" si="3099"/>
        <v>22.526315789473685</v>
      </c>
      <c r="BI1149" s="35">
        <f t="shared" si="3099"/>
        <v>11.157894736842106</v>
      </c>
      <c r="BJ1149" s="35">
        <f t="shared" si="3099"/>
        <v>0</v>
      </c>
      <c r="BK1149" s="35">
        <f t="shared" si="3099"/>
        <v>0</v>
      </c>
      <c r="BL1149" s="1"/>
    </row>
    <row r="1150" spans="1:64" ht="13">
      <c r="A1150" s="28" t="s">
        <v>471</v>
      </c>
      <c r="B1150" s="62" t="str">
        <f>INDEX([1]Sheet2!$B:$B,MATCH(C1150,[1]Sheet2!$A:$A,0))</f>
        <v>E05007894</v>
      </c>
      <c r="C1150" s="28" t="s">
        <v>1280</v>
      </c>
      <c r="D1150" s="29"/>
      <c r="E1150" s="55">
        <v>1</v>
      </c>
      <c r="F1150" s="31">
        <v>1</v>
      </c>
      <c r="G1150" s="32"/>
      <c r="H1150" s="32"/>
      <c r="I1150" s="32"/>
      <c r="J1150" s="32"/>
      <c r="K1150" s="32"/>
      <c r="L1150" s="32"/>
      <c r="M1150" s="10"/>
      <c r="N1150" s="31">
        <v>1</v>
      </c>
      <c r="O1150" s="32"/>
      <c r="P1150" s="32"/>
      <c r="Q1150" s="32"/>
      <c r="R1150" s="32"/>
      <c r="S1150" s="32"/>
      <c r="T1150" s="32"/>
      <c r="U1150" s="1"/>
      <c r="V1150" s="28">
        <v>820</v>
      </c>
      <c r="W1150" s="28">
        <v>406</v>
      </c>
      <c r="X1150" s="28">
        <v>81</v>
      </c>
      <c r="Y1150" s="28">
        <v>35</v>
      </c>
      <c r="Z1150" s="28">
        <v>82</v>
      </c>
      <c r="AA1150" s="34"/>
      <c r="AB1150" s="34">
        <v>0</v>
      </c>
      <c r="AC1150" s="1"/>
      <c r="AD1150" s="35">
        <f t="shared" ref="AD1150:AJ1150" si="3100">(V1150/SUM($V1150:$AB1150))*100</f>
        <v>57.584269662921351</v>
      </c>
      <c r="AE1150" s="35">
        <f t="shared" si="3100"/>
        <v>28.511235955056179</v>
      </c>
      <c r="AF1150" s="35">
        <f t="shared" si="3100"/>
        <v>5.6882022471910112</v>
      </c>
      <c r="AG1150" s="35">
        <f t="shared" si="3100"/>
        <v>2.457865168539326</v>
      </c>
      <c r="AH1150" s="35">
        <f t="shared" si="3100"/>
        <v>5.7584269662921352</v>
      </c>
      <c r="AI1150" s="35">
        <f t="shared" si="3100"/>
        <v>0</v>
      </c>
      <c r="AJ1150" s="35">
        <f t="shared" si="3100"/>
        <v>0</v>
      </c>
      <c r="AK1150" s="1"/>
      <c r="AL1150" s="35">
        <f t="shared" ref="AL1150:AR1150" si="3101">AD1150-BE1150</f>
        <v>4.8413747521480559</v>
      </c>
      <c r="AM1150" s="35">
        <f t="shared" si="3101"/>
        <v>10.401520158625249</v>
      </c>
      <c r="AN1150" s="35">
        <f t="shared" si="3101"/>
        <v>5.6882022471910112</v>
      </c>
      <c r="AO1150" s="35">
        <f t="shared" si="3101"/>
        <v>-19.287012557832124</v>
      </c>
      <c r="AP1150" s="35">
        <f t="shared" si="3101"/>
        <v>-1.6440846001321878</v>
      </c>
      <c r="AQ1150" s="35">
        <f t="shared" si="3101"/>
        <v>0</v>
      </c>
      <c r="AR1150" s="35">
        <f t="shared" si="3101"/>
        <v>0</v>
      </c>
      <c r="AS1150" s="1"/>
      <c r="AT1150" s="1"/>
      <c r="AU1150" s="1"/>
      <c r="AV1150" s="1"/>
      <c r="AW1150" s="36">
        <v>798</v>
      </c>
      <c r="AX1150" s="36">
        <v>274</v>
      </c>
      <c r="AY1150" s="36">
        <v>0</v>
      </c>
      <c r="AZ1150" s="36">
        <v>329</v>
      </c>
      <c r="BA1150" s="36">
        <v>112</v>
      </c>
      <c r="BB1150" s="36">
        <v>0</v>
      </c>
      <c r="BC1150" s="1">
        <v>0</v>
      </c>
      <c r="BD1150" s="1"/>
      <c r="BE1150" s="35">
        <f t="shared" ref="BE1150:BK1150" si="3102">(AW1150/SUM($AW1150:$BC1150))*100</f>
        <v>52.742894910773295</v>
      </c>
      <c r="BF1150" s="35">
        <f t="shared" si="3102"/>
        <v>18.10971579643093</v>
      </c>
      <c r="BG1150" s="35">
        <f t="shared" si="3102"/>
        <v>0</v>
      </c>
      <c r="BH1150" s="35">
        <f t="shared" si="3102"/>
        <v>21.744877726371449</v>
      </c>
      <c r="BI1150" s="35">
        <f t="shared" si="3102"/>
        <v>7.4025115664243231</v>
      </c>
      <c r="BJ1150" s="35">
        <f t="shared" si="3102"/>
        <v>0</v>
      </c>
      <c r="BK1150" s="35">
        <f t="shared" si="3102"/>
        <v>0</v>
      </c>
      <c r="BL1150" s="1"/>
    </row>
    <row r="1151" spans="1:64" ht="13">
      <c r="A1151" s="28" t="s">
        <v>472</v>
      </c>
      <c r="B1151" s="62" t="str">
        <f>INDEX([1]Sheet2!$B:$B,MATCH(C1151,[1]Sheet2!$A:$A,0))</f>
        <v>E05005132</v>
      </c>
      <c r="C1151" s="28" t="s">
        <v>1281</v>
      </c>
      <c r="D1151" s="29" t="s">
        <v>22</v>
      </c>
      <c r="E1151" s="55">
        <v>1</v>
      </c>
      <c r="F1151" s="38"/>
      <c r="G1151" s="31">
        <v>1</v>
      </c>
      <c r="H1151" s="32"/>
      <c r="I1151" s="32"/>
      <c r="J1151" s="32"/>
      <c r="K1151" s="32"/>
      <c r="L1151" s="32"/>
      <c r="M1151" s="10"/>
      <c r="N1151" s="31">
        <v>1</v>
      </c>
      <c r="O1151" s="32"/>
      <c r="P1151" s="32"/>
      <c r="Q1151" s="38"/>
      <c r="R1151" s="32"/>
      <c r="S1151" s="32"/>
      <c r="T1151" s="32"/>
      <c r="U1151" s="1"/>
      <c r="V1151" s="28">
        <v>836</v>
      </c>
      <c r="W1151" s="28">
        <v>1026</v>
      </c>
      <c r="X1151" s="28">
        <v>229</v>
      </c>
      <c r="Y1151" s="33"/>
      <c r="Z1151" s="28">
        <v>147</v>
      </c>
      <c r="AA1151" s="34"/>
      <c r="AB1151" s="34"/>
      <c r="AC1151" s="1"/>
      <c r="AD1151" s="35">
        <f t="shared" ref="AD1151:AJ1151" si="3103">(V1151/SUM($V1151:$AB1151))*100</f>
        <v>37.354781054512962</v>
      </c>
      <c r="AE1151" s="35">
        <f t="shared" si="3103"/>
        <v>45.844504021447719</v>
      </c>
      <c r="AF1151" s="35">
        <f t="shared" si="3103"/>
        <v>10.232350312779268</v>
      </c>
      <c r="AG1151" s="35">
        <f t="shared" si="3103"/>
        <v>0</v>
      </c>
      <c r="AH1151" s="35">
        <f t="shared" si="3103"/>
        <v>6.568364611260054</v>
      </c>
      <c r="AI1151" s="35">
        <f t="shared" si="3103"/>
        <v>0</v>
      </c>
      <c r="AJ1151" s="35">
        <f t="shared" si="3103"/>
        <v>0</v>
      </c>
      <c r="AK1151" s="1"/>
      <c r="AL1151" s="35">
        <f t="shared" ref="AL1151:AR1151" si="3104">AD1151-BE1151</f>
        <v>3.1907574931174025</v>
      </c>
      <c r="AM1151" s="35">
        <f t="shared" si="3104"/>
        <v>32.795115711524744</v>
      </c>
      <c r="AN1151" s="35">
        <f t="shared" si="3104"/>
        <v>-2.0920719799257625</v>
      </c>
      <c r="AO1151" s="35">
        <f t="shared" si="3104"/>
        <v>-31.309469868599908</v>
      </c>
      <c r="AP1151" s="35">
        <f t="shared" si="3104"/>
        <v>-2.5843313561164765</v>
      </c>
      <c r="AQ1151" s="35">
        <f t="shared" si="3104"/>
        <v>0</v>
      </c>
      <c r="AR1151" s="35">
        <f t="shared" si="3104"/>
        <v>0</v>
      </c>
      <c r="AS1151" s="1"/>
      <c r="AT1151" s="1"/>
      <c r="AU1151" s="1"/>
      <c r="AV1151" s="1"/>
      <c r="AW1151" s="36">
        <v>754</v>
      </c>
      <c r="AX1151" s="36">
        <v>288</v>
      </c>
      <c r="AY1151" s="36">
        <v>272</v>
      </c>
      <c r="AZ1151" s="36">
        <v>691</v>
      </c>
      <c r="BA1151" s="36">
        <v>202</v>
      </c>
      <c r="BB1151" s="1"/>
      <c r="BC1151" s="1"/>
      <c r="BD1151" s="1"/>
      <c r="BE1151" s="35">
        <f t="shared" ref="BE1151:BK1151" si="3105">(AW1151/SUM($AW1151:$BC1151))*100</f>
        <v>34.16402356139556</v>
      </c>
      <c r="BF1151" s="35">
        <f t="shared" si="3105"/>
        <v>13.049388309922971</v>
      </c>
      <c r="BG1151" s="35">
        <f t="shared" si="3105"/>
        <v>12.32442229270503</v>
      </c>
      <c r="BH1151" s="35">
        <f t="shared" si="3105"/>
        <v>31.309469868599908</v>
      </c>
      <c r="BI1151" s="35">
        <f t="shared" si="3105"/>
        <v>9.1526959673765305</v>
      </c>
      <c r="BJ1151" s="35">
        <f t="shared" si="3105"/>
        <v>0</v>
      </c>
      <c r="BK1151" s="35">
        <f t="shared" si="3105"/>
        <v>0</v>
      </c>
      <c r="BL1151" s="1"/>
    </row>
    <row r="1152" spans="1:64" ht="13">
      <c r="A1152" s="28" t="s">
        <v>472</v>
      </c>
      <c r="B1152" s="62" t="str">
        <f>INDEX([1]Sheet2!$B:$B,MATCH(C1152,[1]Sheet2!$A:$A,0))</f>
        <v>E05001092</v>
      </c>
      <c r="C1152" s="28" t="s">
        <v>859</v>
      </c>
      <c r="D1152" s="29" t="s">
        <v>1282</v>
      </c>
      <c r="E1152" s="55">
        <v>1</v>
      </c>
      <c r="F1152" s="31">
        <v>1</v>
      </c>
      <c r="G1152" s="32"/>
      <c r="H1152" s="32"/>
      <c r="I1152" s="32"/>
      <c r="J1152" s="32"/>
      <c r="K1152" s="32"/>
      <c r="L1152" s="32"/>
      <c r="M1152" s="10"/>
      <c r="N1152" s="31">
        <v>1</v>
      </c>
      <c r="O1152" s="32"/>
      <c r="P1152" s="32"/>
      <c r="Q1152" s="38"/>
      <c r="R1152" s="32"/>
      <c r="S1152" s="32"/>
      <c r="T1152" s="32"/>
      <c r="U1152" s="1"/>
      <c r="V1152" s="28">
        <v>864</v>
      </c>
      <c r="W1152" s="28">
        <v>453</v>
      </c>
      <c r="X1152" s="28">
        <v>531</v>
      </c>
      <c r="Y1152" s="28">
        <v>123</v>
      </c>
      <c r="Z1152" s="28">
        <v>97</v>
      </c>
      <c r="AA1152" s="34"/>
      <c r="AB1152" s="34"/>
      <c r="AC1152" s="1"/>
      <c r="AD1152" s="35">
        <f t="shared" ref="AD1152:AJ1152" si="3106">(V1152/SUM($V1152:$AB1152))*100</f>
        <v>41.779497098646033</v>
      </c>
      <c r="AE1152" s="35">
        <f t="shared" si="3106"/>
        <v>21.905222437137333</v>
      </c>
      <c r="AF1152" s="35">
        <f t="shared" si="3106"/>
        <v>25.676982591876207</v>
      </c>
      <c r="AG1152" s="35">
        <f t="shared" si="3106"/>
        <v>5.947775628626693</v>
      </c>
      <c r="AH1152" s="35">
        <f t="shared" si="3106"/>
        <v>4.6905222437137333</v>
      </c>
      <c r="AI1152" s="35">
        <f t="shared" si="3106"/>
        <v>0</v>
      </c>
      <c r="AJ1152" s="35">
        <f t="shared" si="3106"/>
        <v>0</v>
      </c>
      <c r="AK1152" s="1"/>
      <c r="AL1152" s="35">
        <f t="shared" ref="AL1152:AR1152" si="3107">AD1152-BE1152</f>
        <v>9.5924269473392911</v>
      </c>
      <c r="AM1152" s="35">
        <f t="shared" si="3107"/>
        <v>7.0496515980726837</v>
      </c>
      <c r="AN1152" s="35">
        <f t="shared" si="3107"/>
        <v>6.6948642975158243</v>
      </c>
      <c r="AO1152" s="35">
        <f t="shared" si="3107"/>
        <v>-23.992618685907924</v>
      </c>
      <c r="AP1152" s="35">
        <f t="shared" si="3107"/>
        <v>0.65567584298012527</v>
      </c>
      <c r="AQ1152" s="35">
        <f t="shared" si="3107"/>
        <v>0</v>
      </c>
      <c r="AR1152" s="35">
        <f t="shared" si="3107"/>
        <v>0</v>
      </c>
      <c r="AS1152" s="1"/>
      <c r="AT1152" s="1"/>
      <c r="AU1152" s="1"/>
      <c r="AV1152" s="1"/>
      <c r="AW1152" s="36">
        <v>702</v>
      </c>
      <c r="AX1152" s="36">
        <v>324</v>
      </c>
      <c r="AY1152" s="36">
        <v>414</v>
      </c>
      <c r="AZ1152" s="36">
        <v>653</v>
      </c>
      <c r="BA1152" s="36">
        <v>88</v>
      </c>
      <c r="BB1152" s="1"/>
      <c r="BC1152" s="1"/>
      <c r="BD1152" s="1"/>
      <c r="BE1152" s="35">
        <f t="shared" ref="BE1152:BK1152" si="3108">(AW1152/SUM($AW1152:$BC1152))*100</f>
        <v>32.187070151306742</v>
      </c>
      <c r="BF1152" s="35">
        <f t="shared" si="3108"/>
        <v>14.855570839064649</v>
      </c>
      <c r="BG1152" s="35">
        <f t="shared" si="3108"/>
        <v>18.982118294360383</v>
      </c>
      <c r="BH1152" s="35">
        <f t="shared" si="3108"/>
        <v>29.940394314534618</v>
      </c>
      <c r="BI1152" s="35">
        <f t="shared" si="3108"/>
        <v>4.034846400733608</v>
      </c>
      <c r="BJ1152" s="35">
        <f t="shared" si="3108"/>
        <v>0</v>
      </c>
      <c r="BK1152" s="35">
        <f t="shared" si="3108"/>
        <v>0</v>
      </c>
      <c r="BL1152" s="1"/>
    </row>
    <row r="1153" spans="1:64" ht="13">
      <c r="A1153" s="28" t="s">
        <v>472</v>
      </c>
      <c r="B1153" s="62" t="str">
        <f>INDEX([1]Sheet2!$B:$B,MATCH(C1153,[1]Sheet2!$A:$A,0))</f>
        <v>E05000889</v>
      </c>
      <c r="C1153" s="28" t="s">
        <v>92</v>
      </c>
      <c r="D1153" s="29" t="s">
        <v>1282</v>
      </c>
      <c r="E1153" s="55">
        <v>1</v>
      </c>
      <c r="F1153" s="38"/>
      <c r="G1153" s="31">
        <v>1</v>
      </c>
      <c r="H1153" s="32"/>
      <c r="I1153" s="32"/>
      <c r="J1153" s="32"/>
      <c r="K1153" s="32"/>
      <c r="L1153" s="32"/>
      <c r="M1153" s="10"/>
      <c r="N1153" s="38"/>
      <c r="O1153" s="32"/>
      <c r="P1153" s="32"/>
      <c r="Q1153" s="38"/>
      <c r="R1153" s="31">
        <v>1</v>
      </c>
      <c r="S1153" s="32"/>
      <c r="T1153" s="32"/>
      <c r="U1153" s="1"/>
      <c r="V1153" s="28">
        <v>777</v>
      </c>
      <c r="W1153" s="28">
        <v>1534</v>
      </c>
      <c r="X1153" s="28">
        <v>184</v>
      </c>
      <c r="Y1153" s="33"/>
      <c r="Z1153" s="28">
        <v>202</v>
      </c>
      <c r="AA1153" s="34"/>
      <c r="AB1153" s="34"/>
      <c r="AC1153" s="1"/>
      <c r="AD1153" s="35">
        <f t="shared" ref="AD1153:AJ1153" si="3109">(V1153/SUM($V1153:$AB1153))*100</f>
        <v>28.809788654060064</v>
      </c>
      <c r="AE1153" s="35">
        <f t="shared" si="3109"/>
        <v>56.878012606599924</v>
      </c>
      <c r="AF1153" s="35">
        <f t="shared" si="3109"/>
        <v>6.8223952539859107</v>
      </c>
      <c r="AG1153" s="35">
        <f t="shared" si="3109"/>
        <v>0</v>
      </c>
      <c r="AH1153" s="35">
        <f t="shared" si="3109"/>
        <v>7.4898034853540976</v>
      </c>
      <c r="AI1153" s="35">
        <f t="shared" si="3109"/>
        <v>0</v>
      </c>
      <c r="AJ1153" s="35">
        <f t="shared" si="3109"/>
        <v>0</v>
      </c>
      <c r="AK1153" s="1"/>
      <c r="AL1153" s="35">
        <f t="shared" ref="AL1153:AR1153" si="3110">AD1153-BE1153</f>
        <v>2.9046162402669609</v>
      </c>
      <c r="AM1153" s="35">
        <f t="shared" si="3110"/>
        <v>41.274564330737853</v>
      </c>
      <c r="AN1153" s="35">
        <f t="shared" si="3110"/>
        <v>-1.2810530218761569</v>
      </c>
      <c r="AO1153" s="35">
        <f t="shared" si="3110"/>
        <v>-24.094827586206897</v>
      </c>
      <c r="AP1153" s="35">
        <f t="shared" si="3110"/>
        <v>-18.803299962921763</v>
      </c>
      <c r="AQ1153" s="35">
        <f t="shared" si="3110"/>
        <v>0</v>
      </c>
      <c r="AR1153" s="35">
        <f t="shared" si="3110"/>
        <v>0</v>
      </c>
      <c r="AS1153" s="1"/>
      <c r="AT1153" s="1"/>
      <c r="AU1153" s="1"/>
      <c r="AV1153" s="1"/>
      <c r="AW1153" s="36">
        <v>601</v>
      </c>
      <c r="AX1153" s="36">
        <v>362</v>
      </c>
      <c r="AY1153" s="36">
        <v>188</v>
      </c>
      <c r="AZ1153" s="36">
        <v>559</v>
      </c>
      <c r="BA1153" s="36">
        <v>610</v>
      </c>
      <c r="BB1153" s="1"/>
      <c r="BC1153" s="1"/>
      <c r="BD1153" s="1"/>
      <c r="BE1153" s="35">
        <f t="shared" ref="BE1153:BK1153" si="3111">(AW1153/SUM($AW1153:$BC1153))*100</f>
        <v>25.905172413793103</v>
      </c>
      <c r="BF1153" s="35">
        <f t="shared" si="3111"/>
        <v>15.603448275862069</v>
      </c>
      <c r="BG1153" s="35">
        <f t="shared" si="3111"/>
        <v>8.1034482758620676</v>
      </c>
      <c r="BH1153" s="35">
        <f t="shared" si="3111"/>
        <v>24.094827586206897</v>
      </c>
      <c r="BI1153" s="35">
        <f t="shared" si="3111"/>
        <v>26.293103448275861</v>
      </c>
      <c r="BJ1153" s="35">
        <f t="shared" si="3111"/>
        <v>0</v>
      </c>
      <c r="BK1153" s="35">
        <f t="shared" si="3111"/>
        <v>0</v>
      </c>
      <c r="BL1153" s="1"/>
    </row>
    <row r="1154" spans="1:64" ht="13">
      <c r="A1154" s="28" t="s">
        <v>472</v>
      </c>
      <c r="B1154" s="62" t="str">
        <f>INDEX([1]Sheet2!$B:$B,MATCH(C1154,[1]Sheet2!$A:$A,0))</f>
        <v>E05007697</v>
      </c>
      <c r="C1154" s="28" t="s">
        <v>1283</v>
      </c>
      <c r="D1154" s="29" t="s">
        <v>1282</v>
      </c>
      <c r="E1154" s="55">
        <v>1</v>
      </c>
      <c r="F1154" s="31">
        <v>1</v>
      </c>
      <c r="G1154" s="32"/>
      <c r="H1154" s="32"/>
      <c r="I1154" s="32"/>
      <c r="J1154" s="32"/>
      <c r="K1154" s="32"/>
      <c r="L1154" s="32"/>
      <c r="M1154" s="10"/>
      <c r="N1154" s="38"/>
      <c r="O1154" s="32"/>
      <c r="P1154" s="32"/>
      <c r="Q1154" s="31">
        <v>1</v>
      </c>
      <c r="R1154" s="32"/>
      <c r="S1154" s="32"/>
      <c r="T1154" s="32"/>
      <c r="U1154" s="1"/>
      <c r="V1154" s="28">
        <v>791</v>
      </c>
      <c r="W1154" s="28">
        <v>296</v>
      </c>
      <c r="X1154" s="28">
        <v>295</v>
      </c>
      <c r="Y1154" s="33"/>
      <c r="Z1154" s="33"/>
      <c r="AA1154" s="34"/>
      <c r="AB1154" s="34"/>
      <c r="AC1154" s="1"/>
      <c r="AD1154" s="35">
        <f t="shared" ref="AD1154:AJ1154" si="3112">(V1154/SUM($V1154:$AB1154))*100</f>
        <v>57.235890014471778</v>
      </c>
      <c r="AE1154" s="35">
        <f t="shared" si="3112"/>
        <v>21.418234442836471</v>
      </c>
      <c r="AF1154" s="35">
        <f t="shared" si="3112"/>
        <v>21.345875542691751</v>
      </c>
      <c r="AG1154" s="35">
        <f t="shared" si="3112"/>
        <v>0</v>
      </c>
      <c r="AH1154" s="35">
        <f t="shared" si="3112"/>
        <v>0</v>
      </c>
      <c r="AI1154" s="35">
        <f t="shared" si="3112"/>
        <v>0</v>
      </c>
      <c r="AJ1154" s="35">
        <f t="shared" si="3112"/>
        <v>0</v>
      </c>
      <c r="AK1154" s="1"/>
      <c r="AL1154" s="35">
        <f t="shared" ref="AL1154:AR1154" si="3113">AD1154-BE1154</f>
        <v>25.710682611791494</v>
      </c>
      <c r="AM1154" s="35">
        <f t="shared" si="3113"/>
        <v>11.718170626627154</v>
      </c>
      <c r="AN1154" s="35">
        <f t="shared" si="3113"/>
        <v>-0.67071667173071248</v>
      </c>
      <c r="AO1154" s="35">
        <f t="shared" si="3113"/>
        <v>-33.567326100829611</v>
      </c>
      <c r="AP1154" s="35">
        <f t="shared" si="3113"/>
        <v>-3.1908104658583278</v>
      </c>
      <c r="AQ1154" s="35">
        <f t="shared" si="3113"/>
        <v>0</v>
      </c>
      <c r="AR1154" s="35">
        <f t="shared" si="3113"/>
        <v>0</v>
      </c>
      <c r="AS1154" s="1"/>
      <c r="AT1154" s="1"/>
      <c r="AU1154" s="1"/>
      <c r="AV1154" s="1"/>
      <c r="AW1154" s="36">
        <v>494</v>
      </c>
      <c r="AX1154" s="36">
        <v>152</v>
      </c>
      <c r="AY1154" s="36">
        <v>345</v>
      </c>
      <c r="AZ1154" s="36">
        <v>526</v>
      </c>
      <c r="BA1154" s="36">
        <v>50</v>
      </c>
      <c r="BB1154" s="1"/>
      <c r="BC1154" s="1"/>
      <c r="BD1154" s="1"/>
      <c r="BE1154" s="35">
        <f t="shared" ref="BE1154:BK1154" si="3114">(AW1154/SUM($AW1154:$BC1154))*100</f>
        <v>31.525207402680284</v>
      </c>
      <c r="BF1154" s="35">
        <f t="shared" si="3114"/>
        <v>9.7000638162093171</v>
      </c>
      <c r="BG1154" s="35">
        <f t="shared" si="3114"/>
        <v>22.016592214422463</v>
      </c>
      <c r="BH1154" s="35">
        <f t="shared" si="3114"/>
        <v>33.567326100829611</v>
      </c>
      <c r="BI1154" s="35">
        <f t="shared" si="3114"/>
        <v>3.1908104658583278</v>
      </c>
      <c r="BJ1154" s="35">
        <f t="shared" si="3114"/>
        <v>0</v>
      </c>
      <c r="BK1154" s="35">
        <f t="shared" si="3114"/>
        <v>0</v>
      </c>
      <c r="BL1154" s="1"/>
    </row>
    <row r="1155" spans="1:64" ht="13">
      <c r="A1155" s="28" t="s">
        <v>472</v>
      </c>
      <c r="B1155" s="62" t="str">
        <f>INDEX([1]Sheet2!$B:$B,MATCH(C1155,[1]Sheet2!$A:$A,0))</f>
        <v>E05007698</v>
      </c>
      <c r="C1155" s="28" t="s">
        <v>1284</v>
      </c>
      <c r="D1155" s="29" t="s">
        <v>22</v>
      </c>
      <c r="E1155" s="55">
        <v>1</v>
      </c>
      <c r="F1155" s="31">
        <v>1</v>
      </c>
      <c r="G1155" s="32"/>
      <c r="H1155" s="32"/>
      <c r="I1155" s="32"/>
      <c r="J1155" s="32"/>
      <c r="K1155" s="32"/>
      <c r="L1155" s="32"/>
      <c r="M1155" s="10"/>
      <c r="N1155" s="31">
        <v>1</v>
      </c>
      <c r="O1155" s="32"/>
      <c r="P1155" s="32"/>
      <c r="Q1155" s="38"/>
      <c r="R1155" s="32"/>
      <c r="S1155" s="32"/>
      <c r="T1155" s="32"/>
      <c r="U1155" s="1"/>
      <c r="V1155" s="28">
        <v>1002</v>
      </c>
      <c r="W1155" s="28">
        <v>950</v>
      </c>
      <c r="X1155" s="28">
        <v>222</v>
      </c>
      <c r="Y1155" s="33"/>
      <c r="Z1155" s="28">
        <v>211</v>
      </c>
      <c r="AA1155" s="34"/>
      <c r="AB1155" s="34"/>
      <c r="AC1155" s="1"/>
      <c r="AD1155" s="35">
        <f t="shared" ref="AD1155:AJ1155" si="3115">(V1155/SUM($V1155:$AB1155))*100</f>
        <v>42.012578616352201</v>
      </c>
      <c r="AE1155" s="35">
        <f t="shared" si="3115"/>
        <v>39.832285115303982</v>
      </c>
      <c r="AF1155" s="35">
        <f t="shared" si="3115"/>
        <v>9.3081761006289305</v>
      </c>
      <c r="AG1155" s="35">
        <f t="shared" si="3115"/>
        <v>0</v>
      </c>
      <c r="AH1155" s="35">
        <f t="shared" si="3115"/>
        <v>8.8469601677148848</v>
      </c>
      <c r="AI1155" s="35">
        <f t="shared" si="3115"/>
        <v>0</v>
      </c>
      <c r="AJ1155" s="35">
        <f t="shared" si="3115"/>
        <v>0</v>
      </c>
      <c r="AK1155" s="1"/>
      <c r="AL1155" s="35">
        <f t="shared" ref="AL1155:AR1155" si="3116">AD1155-BE1155</f>
        <v>4.6621512659248481</v>
      </c>
      <c r="AM1155" s="35">
        <f t="shared" si="3116"/>
        <v>26.498951781970646</v>
      </c>
      <c r="AN1155" s="35">
        <f t="shared" si="3116"/>
        <v>-3.5123367198838888</v>
      </c>
      <c r="AO1155" s="35">
        <f t="shared" si="3116"/>
        <v>-22.948717948717949</v>
      </c>
      <c r="AP1155" s="35">
        <f t="shared" si="3116"/>
        <v>-4.700048379293662</v>
      </c>
      <c r="AQ1155" s="35">
        <f t="shared" si="3116"/>
        <v>0</v>
      </c>
      <c r="AR1155" s="35">
        <f t="shared" si="3116"/>
        <v>0</v>
      </c>
      <c r="AS1155" s="1"/>
      <c r="AT1155" s="1"/>
      <c r="AU1155" s="1"/>
      <c r="AV1155" s="1"/>
      <c r="AW1155" s="36">
        <v>874</v>
      </c>
      <c r="AX1155" s="36">
        <v>312</v>
      </c>
      <c r="AY1155" s="36">
        <v>300</v>
      </c>
      <c r="AZ1155" s="36">
        <v>537</v>
      </c>
      <c r="BA1155" s="36">
        <v>317</v>
      </c>
      <c r="BB1155" s="1"/>
      <c r="BC1155" s="1"/>
      <c r="BD1155" s="1"/>
      <c r="BE1155" s="35">
        <f t="shared" ref="BE1155:BK1155" si="3117">(AW1155/SUM($AW1155:$BC1155))*100</f>
        <v>37.350427350427353</v>
      </c>
      <c r="BF1155" s="35">
        <f t="shared" si="3117"/>
        <v>13.333333333333334</v>
      </c>
      <c r="BG1155" s="35">
        <f t="shared" si="3117"/>
        <v>12.820512820512819</v>
      </c>
      <c r="BH1155" s="35">
        <f t="shared" si="3117"/>
        <v>22.948717948717949</v>
      </c>
      <c r="BI1155" s="35">
        <f t="shared" si="3117"/>
        <v>13.547008547008547</v>
      </c>
      <c r="BJ1155" s="35">
        <f t="shared" si="3117"/>
        <v>0</v>
      </c>
      <c r="BK1155" s="35">
        <f t="shared" si="3117"/>
        <v>0</v>
      </c>
      <c r="BL1155" s="1"/>
    </row>
    <row r="1156" spans="1:64" ht="13">
      <c r="A1156" s="28" t="s">
        <v>472</v>
      </c>
      <c r="B1156" s="62" t="str">
        <f>INDEX([1]Sheet2!$B:$B,MATCH(C1156,[1]Sheet2!$A:$A,0))</f>
        <v>E05007699</v>
      </c>
      <c r="C1156" s="28" t="s">
        <v>1285</v>
      </c>
      <c r="D1156" s="29" t="s">
        <v>1282</v>
      </c>
      <c r="E1156" s="55">
        <v>1</v>
      </c>
      <c r="F1156" s="31">
        <v>1</v>
      </c>
      <c r="G1156" s="32"/>
      <c r="H1156" s="32"/>
      <c r="I1156" s="32"/>
      <c r="J1156" s="32"/>
      <c r="K1156" s="32"/>
      <c r="L1156" s="32"/>
      <c r="M1156" s="10"/>
      <c r="N1156" s="31">
        <v>1</v>
      </c>
      <c r="O1156" s="32"/>
      <c r="P1156" s="32"/>
      <c r="Q1156" s="38"/>
      <c r="R1156" s="32"/>
      <c r="S1156" s="32"/>
      <c r="T1156" s="32"/>
      <c r="U1156" s="1"/>
      <c r="V1156" s="28">
        <v>1625</v>
      </c>
      <c r="W1156" s="28">
        <v>561</v>
      </c>
      <c r="X1156" s="28">
        <v>192</v>
      </c>
      <c r="Y1156" s="28">
        <v>144</v>
      </c>
      <c r="Z1156" s="28">
        <v>184</v>
      </c>
      <c r="AA1156" s="34"/>
      <c r="AB1156" s="34"/>
      <c r="AC1156" s="1"/>
      <c r="AD1156" s="35">
        <f t="shared" ref="AD1156:AJ1156" si="3118">(V1156/SUM($V1156:$AB1156))*100</f>
        <v>60.051736881005169</v>
      </c>
      <c r="AE1156" s="35">
        <f t="shared" si="3118"/>
        <v>20.73170731707317</v>
      </c>
      <c r="AF1156" s="35">
        <f t="shared" si="3118"/>
        <v>7.0953436807095347</v>
      </c>
      <c r="AG1156" s="35">
        <f t="shared" si="3118"/>
        <v>5.3215077605321506</v>
      </c>
      <c r="AH1156" s="35">
        <f t="shared" si="3118"/>
        <v>6.7997043606799696</v>
      </c>
      <c r="AI1156" s="35">
        <f t="shared" si="3118"/>
        <v>0</v>
      </c>
      <c r="AJ1156" s="35">
        <f t="shared" si="3118"/>
        <v>0</v>
      </c>
      <c r="AK1156" s="1"/>
      <c r="AL1156" s="35">
        <f t="shared" ref="AL1156:AR1156" si="3119">AD1156-BE1156</f>
        <v>11.572007151275436</v>
      </c>
      <c r="AM1156" s="35">
        <f t="shared" si="3119"/>
        <v>10.427653263019115</v>
      </c>
      <c r="AN1156" s="35">
        <f t="shared" si="3119"/>
        <v>0.81155989692575137</v>
      </c>
      <c r="AO1156" s="35">
        <f t="shared" si="3119"/>
        <v>-22.279843590819201</v>
      </c>
      <c r="AP1156" s="35">
        <f t="shared" si="3119"/>
        <v>-0.53137672040111106</v>
      </c>
      <c r="AQ1156" s="35">
        <f t="shared" si="3119"/>
        <v>0</v>
      </c>
      <c r="AR1156" s="35">
        <f t="shared" si="3119"/>
        <v>0</v>
      </c>
      <c r="AS1156" s="1"/>
      <c r="AT1156" s="1"/>
      <c r="AU1156" s="1"/>
      <c r="AV1156" s="1"/>
      <c r="AW1156" s="36">
        <v>1435</v>
      </c>
      <c r="AX1156" s="36">
        <v>305</v>
      </c>
      <c r="AY1156" s="36">
        <v>186</v>
      </c>
      <c r="AZ1156" s="36">
        <v>817</v>
      </c>
      <c r="BA1156" s="36">
        <v>217</v>
      </c>
      <c r="BB1156" s="1"/>
      <c r="BC1156" s="1"/>
      <c r="BD1156" s="1"/>
      <c r="BE1156" s="35">
        <f t="shared" ref="BE1156:BK1156" si="3120">(AW1156/SUM($AW1156:$BC1156))*100</f>
        <v>48.479729729729733</v>
      </c>
      <c r="BF1156" s="35">
        <f t="shared" si="3120"/>
        <v>10.304054054054054</v>
      </c>
      <c r="BG1156" s="35">
        <f t="shared" si="3120"/>
        <v>6.2837837837837833</v>
      </c>
      <c r="BH1156" s="35">
        <f t="shared" si="3120"/>
        <v>27.601351351351351</v>
      </c>
      <c r="BI1156" s="35">
        <f t="shared" si="3120"/>
        <v>7.3310810810810807</v>
      </c>
      <c r="BJ1156" s="35">
        <f t="shared" si="3120"/>
        <v>0</v>
      </c>
      <c r="BK1156" s="35">
        <f t="shared" si="3120"/>
        <v>0</v>
      </c>
      <c r="BL1156" s="1"/>
    </row>
    <row r="1157" spans="1:64" ht="13">
      <c r="A1157" s="28" t="s">
        <v>472</v>
      </c>
      <c r="B1157" s="62" t="str">
        <f>INDEX([1]Sheet2!$B:$B,MATCH(C1157,[1]Sheet2!$A:$A,0))</f>
        <v>E05007700</v>
      </c>
      <c r="C1157" s="28" t="s">
        <v>1286</v>
      </c>
      <c r="D1157" s="29" t="s">
        <v>1282</v>
      </c>
      <c r="E1157" s="55">
        <v>1</v>
      </c>
      <c r="F1157" s="38"/>
      <c r="G1157" s="31">
        <v>1</v>
      </c>
      <c r="H1157" s="32"/>
      <c r="I1157" s="32"/>
      <c r="J1157" s="32"/>
      <c r="K1157" s="32"/>
      <c r="L1157" s="32"/>
      <c r="M1157" s="10"/>
      <c r="N1157" s="31">
        <v>1</v>
      </c>
      <c r="O1157" s="32"/>
      <c r="P1157" s="32"/>
      <c r="Q1157" s="38"/>
      <c r="R1157" s="32"/>
      <c r="S1157" s="32"/>
      <c r="T1157" s="32"/>
      <c r="U1157" s="1"/>
      <c r="V1157" s="28">
        <v>964</v>
      </c>
      <c r="W1157" s="28">
        <v>1029</v>
      </c>
      <c r="X1157" s="28">
        <v>134</v>
      </c>
      <c r="Y1157" s="33"/>
      <c r="Z1157" s="28">
        <v>139</v>
      </c>
      <c r="AA1157" s="34"/>
      <c r="AB1157" s="34"/>
      <c r="AC1157" s="1"/>
      <c r="AD1157" s="35">
        <f t="shared" ref="AD1157:AJ1157" si="3121">(V1157/SUM($V1157:$AB1157))*100</f>
        <v>42.541924095322152</v>
      </c>
      <c r="AE1157" s="35">
        <f t="shared" si="3121"/>
        <v>45.410414827890556</v>
      </c>
      <c r="AF1157" s="35">
        <f t="shared" si="3121"/>
        <v>5.9135039717563984</v>
      </c>
      <c r="AG1157" s="35">
        <f t="shared" si="3121"/>
        <v>0</v>
      </c>
      <c r="AH1157" s="35">
        <f t="shared" si="3121"/>
        <v>6.1341571050308916</v>
      </c>
      <c r="AI1157" s="35">
        <f t="shared" si="3121"/>
        <v>0</v>
      </c>
      <c r="AJ1157" s="35">
        <f t="shared" si="3121"/>
        <v>0</v>
      </c>
      <c r="AK1157" s="1"/>
      <c r="AL1157" s="35">
        <f t="shared" ref="AL1157:AR1157" si="3122">AD1157-BE1157</f>
        <v>8.5257259057080503</v>
      </c>
      <c r="AM1157" s="35">
        <f t="shared" si="3122"/>
        <v>34.833949844565161</v>
      </c>
      <c r="AN1157" s="35">
        <f t="shared" si="3122"/>
        <v>-1.6138900253850981</v>
      </c>
      <c r="AO1157" s="35">
        <f t="shared" si="3122"/>
        <v>-23.725583611243451</v>
      </c>
      <c r="AP1157" s="35">
        <f t="shared" si="3122"/>
        <v>-18.020202113644668</v>
      </c>
      <c r="AQ1157" s="35">
        <f t="shared" si="3122"/>
        <v>0</v>
      </c>
      <c r="AR1157" s="35">
        <f t="shared" si="3122"/>
        <v>0</v>
      </c>
      <c r="AS1157" s="1"/>
      <c r="AT1157" s="1"/>
      <c r="AU1157" s="1"/>
      <c r="AV1157" s="1"/>
      <c r="AW1157" s="36">
        <v>714</v>
      </c>
      <c r="AX1157" s="36">
        <v>222</v>
      </c>
      <c r="AY1157" s="36">
        <v>158</v>
      </c>
      <c r="AZ1157" s="36">
        <v>498</v>
      </c>
      <c r="BA1157" s="36">
        <v>507</v>
      </c>
      <c r="BB1157" s="1"/>
      <c r="BC1157" s="1"/>
      <c r="BD1157" s="1"/>
      <c r="BE1157" s="35">
        <f t="shared" ref="BE1157:BK1157" si="3123">(AW1157/SUM($AW1157:$BC1157))*100</f>
        <v>34.016198189614101</v>
      </c>
      <c r="BF1157" s="35">
        <f t="shared" si="3123"/>
        <v>10.576464983325392</v>
      </c>
      <c r="BG1157" s="35">
        <f t="shared" si="3123"/>
        <v>7.5273939971414965</v>
      </c>
      <c r="BH1157" s="35">
        <f t="shared" si="3123"/>
        <v>23.725583611243451</v>
      </c>
      <c r="BI1157" s="35">
        <f t="shared" si="3123"/>
        <v>24.154359218675559</v>
      </c>
      <c r="BJ1157" s="35">
        <f t="shared" si="3123"/>
        <v>0</v>
      </c>
      <c r="BK1157" s="35">
        <f t="shared" si="3123"/>
        <v>0</v>
      </c>
      <c r="BL1157" s="1"/>
    </row>
    <row r="1158" spans="1:64" ht="13">
      <c r="A1158" s="28" t="s">
        <v>472</v>
      </c>
      <c r="B1158" s="62" t="str">
        <f>INDEX([1]Sheet2!$B:$B,MATCH(C1158,[1]Sheet2!$A:$A,0))</f>
        <v>E05007568</v>
      </c>
      <c r="C1158" s="28" t="s">
        <v>28</v>
      </c>
      <c r="D1158" s="29" t="s">
        <v>1282</v>
      </c>
      <c r="E1158" s="55">
        <v>1</v>
      </c>
      <c r="F1158" s="31">
        <v>1</v>
      </c>
      <c r="G1158" s="32"/>
      <c r="H1158" s="32"/>
      <c r="I1158" s="32"/>
      <c r="J1158" s="32"/>
      <c r="K1158" s="32"/>
      <c r="L1158" s="32"/>
      <c r="M1158" s="10"/>
      <c r="N1158" s="31">
        <v>1</v>
      </c>
      <c r="O1158" s="32"/>
      <c r="P1158" s="32"/>
      <c r="Q1158" s="38"/>
      <c r="R1158" s="32"/>
      <c r="S1158" s="32"/>
      <c r="T1158" s="32"/>
      <c r="U1158" s="1"/>
      <c r="V1158" s="28">
        <v>1460</v>
      </c>
      <c r="W1158" s="28">
        <v>1136</v>
      </c>
      <c r="X1158" s="28">
        <v>194</v>
      </c>
      <c r="Y1158" s="28">
        <v>94</v>
      </c>
      <c r="Z1158" s="33"/>
      <c r="AA1158" s="34"/>
      <c r="AB1158" s="34"/>
      <c r="AC1158" s="1"/>
      <c r="AD1158" s="35">
        <f t="shared" ref="AD1158:AJ1158" si="3124">(V1158/SUM($V1158:$AB1158))*100</f>
        <v>50.624133148404994</v>
      </c>
      <c r="AE1158" s="35">
        <f t="shared" si="3124"/>
        <v>39.389736477115115</v>
      </c>
      <c r="AF1158" s="35">
        <f t="shared" si="3124"/>
        <v>6.7267683772538138</v>
      </c>
      <c r="AG1158" s="35">
        <f t="shared" si="3124"/>
        <v>3.2593619972260748</v>
      </c>
      <c r="AH1158" s="35">
        <f t="shared" si="3124"/>
        <v>0</v>
      </c>
      <c r="AI1158" s="35">
        <f t="shared" si="3124"/>
        <v>0</v>
      </c>
      <c r="AJ1158" s="35">
        <f t="shared" si="3124"/>
        <v>0</v>
      </c>
      <c r="AK1158" s="1"/>
      <c r="AL1158" s="35">
        <f t="shared" ref="AL1158:AR1158" si="3125">AD1158-BE1158</f>
        <v>7.0574534456283047</v>
      </c>
      <c r="AM1158" s="35">
        <f t="shared" si="3125"/>
        <v>27.735454114971979</v>
      </c>
      <c r="AN1158" s="35">
        <f t="shared" si="3125"/>
        <v>-0.66470600678998792</v>
      </c>
      <c r="AO1158" s="35">
        <f t="shared" si="3125"/>
        <v>-23.803602414193556</v>
      </c>
      <c r="AP1158" s="35">
        <f t="shared" si="3125"/>
        <v>-10.324599139616739</v>
      </c>
      <c r="AQ1158" s="35">
        <f t="shared" si="3125"/>
        <v>0</v>
      </c>
      <c r="AR1158" s="35">
        <f t="shared" si="3125"/>
        <v>0</v>
      </c>
      <c r="AS1158" s="1"/>
      <c r="AT1158" s="1"/>
      <c r="AU1158" s="1"/>
      <c r="AV1158" s="1"/>
      <c r="AW1158" s="36">
        <v>1114</v>
      </c>
      <c r="AX1158" s="36">
        <v>298</v>
      </c>
      <c r="AY1158" s="36">
        <v>189</v>
      </c>
      <c r="AZ1158" s="36">
        <v>692</v>
      </c>
      <c r="BA1158" s="36">
        <v>264</v>
      </c>
      <c r="BB1158" s="1"/>
      <c r="BC1158" s="1"/>
      <c r="BD1158" s="1"/>
      <c r="BE1158" s="35">
        <f t="shared" ref="BE1158:BK1158" si="3126">(AW1158/SUM($AW1158:$BC1158))*100</f>
        <v>43.566679702776689</v>
      </c>
      <c r="BF1158" s="35">
        <f t="shared" si="3126"/>
        <v>11.654282362143137</v>
      </c>
      <c r="BG1158" s="35">
        <f t="shared" si="3126"/>
        <v>7.3914743840438017</v>
      </c>
      <c r="BH1158" s="35">
        <f t="shared" si="3126"/>
        <v>27.062964411419632</v>
      </c>
      <c r="BI1158" s="35">
        <f t="shared" si="3126"/>
        <v>10.324599139616739</v>
      </c>
      <c r="BJ1158" s="35">
        <f t="shared" si="3126"/>
        <v>0</v>
      </c>
      <c r="BK1158" s="35">
        <f t="shared" si="3126"/>
        <v>0</v>
      </c>
      <c r="BL1158" s="1"/>
    </row>
    <row r="1159" spans="1:64" ht="13">
      <c r="A1159" s="28" t="s">
        <v>472</v>
      </c>
      <c r="B1159" s="62" t="str">
        <f>INDEX([1]Sheet2!$B:$B,MATCH(C1159,[1]Sheet2!$A:$A,0))</f>
        <v>E05007702</v>
      </c>
      <c r="C1159" s="28" t="s">
        <v>1287</v>
      </c>
      <c r="D1159" s="29" t="s">
        <v>1282</v>
      </c>
      <c r="E1159" s="55">
        <v>1</v>
      </c>
      <c r="F1159" s="31">
        <v>1</v>
      </c>
      <c r="G1159" s="32"/>
      <c r="H1159" s="32"/>
      <c r="I1159" s="32"/>
      <c r="J1159" s="32"/>
      <c r="K1159" s="32"/>
      <c r="L1159" s="32"/>
      <c r="M1159" s="10"/>
      <c r="N1159" s="31">
        <v>1</v>
      </c>
      <c r="O1159" s="32"/>
      <c r="P1159" s="32"/>
      <c r="Q1159" s="38"/>
      <c r="R1159" s="32"/>
      <c r="S1159" s="32"/>
      <c r="T1159" s="32"/>
      <c r="U1159" s="1"/>
      <c r="V1159" s="28">
        <v>497</v>
      </c>
      <c r="W1159" s="28">
        <v>268</v>
      </c>
      <c r="X1159" s="28">
        <v>133</v>
      </c>
      <c r="Y1159" s="28">
        <v>75</v>
      </c>
      <c r="Z1159" s="33"/>
      <c r="AA1159" s="34"/>
      <c r="AB1159" s="34"/>
      <c r="AC1159" s="1"/>
      <c r="AD1159" s="35">
        <f t="shared" ref="AD1159:AJ1159" si="3127">(V1159/SUM($V1159:$AB1159))*100</f>
        <v>51.079136690647488</v>
      </c>
      <c r="AE1159" s="35">
        <f t="shared" si="3127"/>
        <v>27.543679342240495</v>
      </c>
      <c r="AF1159" s="35">
        <f t="shared" si="3127"/>
        <v>13.669064748201439</v>
      </c>
      <c r="AG1159" s="35">
        <f t="shared" si="3127"/>
        <v>7.7081192189105865</v>
      </c>
      <c r="AH1159" s="35">
        <f t="shared" si="3127"/>
        <v>0</v>
      </c>
      <c r="AI1159" s="35">
        <f t="shared" si="3127"/>
        <v>0</v>
      </c>
      <c r="AJ1159" s="35">
        <f t="shared" si="3127"/>
        <v>0</v>
      </c>
      <c r="AK1159" s="1"/>
      <c r="AL1159" s="35">
        <f t="shared" ref="AL1159:AR1159" si="3128">AD1159-BE1159</f>
        <v>15.292846368066847</v>
      </c>
      <c r="AM1159" s="35">
        <f t="shared" si="3128"/>
        <v>18.874324503530815</v>
      </c>
      <c r="AN1159" s="35">
        <f t="shared" si="3128"/>
        <v>-3.367225574379205</v>
      </c>
      <c r="AO1159" s="35">
        <f t="shared" si="3128"/>
        <v>-25.356396910121671</v>
      </c>
      <c r="AP1159" s="35">
        <f t="shared" si="3128"/>
        <v>-5.443548387096774</v>
      </c>
      <c r="AQ1159" s="35">
        <f t="shared" si="3128"/>
        <v>0</v>
      </c>
      <c r="AR1159" s="35">
        <f t="shared" si="3128"/>
        <v>0</v>
      </c>
      <c r="AS1159" s="1"/>
      <c r="AT1159" s="1"/>
      <c r="AU1159" s="1"/>
      <c r="AV1159" s="1"/>
      <c r="AW1159" s="36">
        <v>355</v>
      </c>
      <c r="AX1159" s="36">
        <v>86</v>
      </c>
      <c r="AY1159" s="36">
        <v>169</v>
      </c>
      <c r="AZ1159" s="36">
        <v>328</v>
      </c>
      <c r="BA1159" s="36">
        <v>54</v>
      </c>
      <c r="BB1159" s="1"/>
      <c r="BC1159" s="1"/>
      <c r="BD1159" s="1"/>
      <c r="BE1159" s="35">
        <f t="shared" ref="BE1159:BK1159" si="3129">(AW1159/SUM($AW1159:$BC1159))*100</f>
        <v>35.786290322580641</v>
      </c>
      <c r="BF1159" s="35">
        <f t="shared" si="3129"/>
        <v>8.6693548387096779</v>
      </c>
      <c r="BG1159" s="35">
        <f t="shared" si="3129"/>
        <v>17.036290322580644</v>
      </c>
      <c r="BH1159" s="35">
        <f t="shared" si="3129"/>
        <v>33.064516129032256</v>
      </c>
      <c r="BI1159" s="35">
        <f t="shared" si="3129"/>
        <v>5.443548387096774</v>
      </c>
      <c r="BJ1159" s="35">
        <f t="shared" si="3129"/>
        <v>0</v>
      </c>
      <c r="BK1159" s="35">
        <f t="shared" si="3129"/>
        <v>0</v>
      </c>
      <c r="BL1159" s="1"/>
    </row>
    <row r="1160" spans="1:64" ht="13">
      <c r="A1160" s="28" t="s">
        <v>472</v>
      </c>
      <c r="B1160" s="62" t="str">
        <f>INDEX([1]Sheet2!$B:$B,MATCH(C1160,[1]Sheet2!$A:$A,0))</f>
        <v>E05007703</v>
      </c>
      <c r="C1160" s="28" t="s">
        <v>1288</v>
      </c>
      <c r="D1160" s="29" t="s">
        <v>22</v>
      </c>
      <c r="E1160" s="55">
        <v>1</v>
      </c>
      <c r="F1160" s="31">
        <v>1</v>
      </c>
      <c r="G1160" s="32"/>
      <c r="H1160" s="32"/>
      <c r="I1160" s="32"/>
      <c r="J1160" s="32"/>
      <c r="K1160" s="32"/>
      <c r="L1160" s="32"/>
      <c r="M1160" s="10"/>
      <c r="N1160" s="31">
        <v>1</v>
      </c>
      <c r="O1160" s="32"/>
      <c r="P1160" s="32"/>
      <c r="Q1160" s="38"/>
      <c r="R1160" s="32"/>
      <c r="S1160" s="32"/>
      <c r="T1160" s="32"/>
      <c r="U1160" s="1"/>
      <c r="V1160" s="28">
        <v>1452</v>
      </c>
      <c r="W1160" s="28">
        <v>496</v>
      </c>
      <c r="X1160" s="28">
        <v>231</v>
      </c>
      <c r="Y1160" s="28">
        <v>93</v>
      </c>
      <c r="Z1160" s="33"/>
      <c r="AA1160" s="34"/>
      <c r="AB1160" s="34"/>
      <c r="AC1160" s="1"/>
      <c r="AD1160" s="35">
        <f t="shared" ref="AD1160:AJ1160" si="3130">(V1160/SUM($V1160:$AB1160))*100</f>
        <v>63.908450704225352</v>
      </c>
      <c r="AE1160" s="35">
        <f t="shared" si="3130"/>
        <v>21.830985915492956</v>
      </c>
      <c r="AF1160" s="35">
        <f t="shared" si="3130"/>
        <v>10.16725352112676</v>
      </c>
      <c r="AG1160" s="35">
        <f t="shared" si="3130"/>
        <v>4.09330985915493</v>
      </c>
      <c r="AH1160" s="35">
        <f t="shared" si="3130"/>
        <v>0</v>
      </c>
      <c r="AI1160" s="35">
        <f t="shared" si="3130"/>
        <v>0</v>
      </c>
      <c r="AJ1160" s="35">
        <f t="shared" si="3130"/>
        <v>0</v>
      </c>
      <c r="AK1160" s="1"/>
      <c r="AL1160" s="35">
        <f t="shared" ref="AL1160:AR1160" si="3131">AD1160-BE1160</f>
        <v>15.976483174267869</v>
      </c>
      <c r="AM1160" s="35">
        <f t="shared" si="3131"/>
        <v>14.447916723378539</v>
      </c>
      <c r="AN1160" s="35">
        <f t="shared" si="3131"/>
        <v>2.6682198914398638</v>
      </c>
      <c r="AO1160" s="35">
        <f t="shared" si="3131"/>
        <v>-26.75323053512416</v>
      </c>
      <c r="AP1160" s="35">
        <f t="shared" si="3131"/>
        <v>-6.3393892539621186</v>
      </c>
      <c r="AQ1160" s="35">
        <f t="shared" si="3131"/>
        <v>0</v>
      </c>
      <c r="AR1160" s="35">
        <f t="shared" si="3131"/>
        <v>0</v>
      </c>
      <c r="AS1160" s="1"/>
      <c r="AT1160" s="1"/>
      <c r="AU1160" s="1"/>
      <c r="AV1160" s="1"/>
      <c r="AW1160" s="36">
        <v>1240</v>
      </c>
      <c r="AX1160" s="36">
        <v>191</v>
      </c>
      <c r="AY1160" s="36">
        <v>194</v>
      </c>
      <c r="AZ1160" s="36">
        <v>798</v>
      </c>
      <c r="BA1160" s="36">
        <v>164</v>
      </c>
      <c r="BB1160" s="1"/>
      <c r="BC1160" s="1"/>
      <c r="BD1160" s="1"/>
      <c r="BE1160" s="35">
        <f t="shared" ref="BE1160:BK1160" si="3132">(AW1160/SUM($AW1160:$BC1160))*100</f>
        <v>47.931967529957483</v>
      </c>
      <c r="BF1160" s="35">
        <f t="shared" si="3132"/>
        <v>7.3830691921144176</v>
      </c>
      <c r="BG1160" s="35">
        <f t="shared" si="3132"/>
        <v>7.4990336296868962</v>
      </c>
      <c r="BH1160" s="35">
        <f t="shared" si="3132"/>
        <v>30.846540394279089</v>
      </c>
      <c r="BI1160" s="35">
        <f t="shared" si="3132"/>
        <v>6.3393892539621186</v>
      </c>
      <c r="BJ1160" s="35">
        <f t="shared" si="3132"/>
        <v>0</v>
      </c>
      <c r="BK1160" s="35">
        <f t="shared" si="3132"/>
        <v>0</v>
      </c>
      <c r="BL1160" s="1"/>
    </row>
    <row r="1161" spans="1:64" ht="13">
      <c r="A1161" s="28" t="s">
        <v>472</v>
      </c>
      <c r="B1161" s="62" t="str">
        <f>INDEX([1]Sheet2!$B:$B,MATCH(C1161,[1]Sheet2!$A:$A,0))</f>
        <v>E05007704</v>
      </c>
      <c r="C1161" s="28" t="s">
        <v>1289</v>
      </c>
      <c r="D1161" s="29" t="s">
        <v>1282</v>
      </c>
      <c r="E1161" s="55">
        <v>1</v>
      </c>
      <c r="F1161" s="31">
        <v>1</v>
      </c>
      <c r="G1161" s="32"/>
      <c r="H1161" s="32"/>
      <c r="I1161" s="32"/>
      <c r="J1161" s="32"/>
      <c r="K1161" s="32"/>
      <c r="L1161" s="32"/>
      <c r="M1161" s="10"/>
      <c r="N1161" s="31">
        <v>1</v>
      </c>
      <c r="O1161" s="32"/>
      <c r="P1161" s="32"/>
      <c r="Q1161" s="38"/>
      <c r="R1161" s="32"/>
      <c r="S1161" s="32"/>
      <c r="T1161" s="32"/>
      <c r="U1161" s="1"/>
      <c r="V1161" s="28">
        <v>1396</v>
      </c>
      <c r="W1161" s="28">
        <v>461</v>
      </c>
      <c r="X1161" s="28">
        <v>356</v>
      </c>
      <c r="Y1161" s="33"/>
      <c r="Z1161" s="33"/>
      <c r="AA1161" s="34"/>
      <c r="AB1161" s="34"/>
      <c r="AC1161" s="1"/>
      <c r="AD1161" s="35">
        <f t="shared" ref="AD1161:AJ1161" si="3133">(V1161/SUM($V1161:$AB1161))*100</f>
        <v>63.081789426118398</v>
      </c>
      <c r="AE1161" s="35">
        <f t="shared" si="3133"/>
        <v>20.831450519656574</v>
      </c>
      <c r="AF1161" s="35">
        <f t="shared" si="3133"/>
        <v>16.086760054225032</v>
      </c>
      <c r="AG1161" s="35">
        <f t="shared" si="3133"/>
        <v>0</v>
      </c>
      <c r="AH1161" s="35">
        <f t="shared" si="3133"/>
        <v>0</v>
      </c>
      <c r="AI1161" s="35">
        <f t="shared" si="3133"/>
        <v>0</v>
      </c>
      <c r="AJ1161" s="35">
        <f t="shared" si="3133"/>
        <v>0</v>
      </c>
      <c r="AK1161" s="1"/>
      <c r="AL1161" s="35">
        <f t="shared" ref="AL1161:AR1161" si="3134">AD1161-BE1161</f>
        <v>24.031963238401133</v>
      </c>
      <c r="AM1161" s="35">
        <f t="shared" si="3134"/>
        <v>11.715961914017331</v>
      </c>
      <c r="AN1161" s="35">
        <f t="shared" si="3134"/>
        <v>9.4046434068708411</v>
      </c>
      <c r="AO1161" s="35">
        <f t="shared" si="3134"/>
        <v>-38.161452298184628</v>
      </c>
      <c r="AP1161" s="35">
        <f t="shared" si="3134"/>
        <v>-6.9911162611046738</v>
      </c>
      <c r="AQ1161" s="35">
        <f t="shared" si="3134"/>
        <v>0</v>
      </c>
      <c r="AR1161" s="35">
        <f t="shared" si="3134"/>
        <v>0</v>
      </c>
      <c r="AS1161" s="1"/>
      <c r="AT1161" s="1"/>
      <c r="AU1161" s="1"/>
      <c r="AV1161" s="1"/>
      <c r="AW1161" s="36">
        <v>1011</v>
      </c>
      <c r="AX1161" s="36">
        <v>236</v>
      </c>
      <c r="AY1161" s="36">
        <v>173</v>
      </c>
      <c r="AZ1161" s="36">
        <v>988</v>
      </c>
      <c r="BA1161" s="36">
        <v>181</v>
      </c>
      <c r="BB1161" s="1"/>
      <c r="BC1161" s="1"/>
      <c r="BD1161" s="1"/>
      <c r="BE1161" s="35">
        <f t="shared" ref="BE1161:BK1161" si="3135">(AW1161/SUM($AW1161:$BC1161))*100</f>
        <v>39.049826187717265</v>
      </c>
      <c r="BF1161" s="35">
        <f t="shared" si="3135"/>
        <v>9.1154886056392428</v>
      </c>
      <c r="BG1161" s="35">
        <f t="shared" si="3135"/>
        <v>6.6821166473541904</v>
      </c>
      <c r="BH1161" s="35">
        <f t="shared" si="3135"/>
        <v>38.161452298184628</v>
      </c>
      <c r="BI1161" s="35">
        <f t="shared" si="3135"/>
        <v>6.9911162611046738</v>
      </c>
      <c r="BJ1161" s="35">
        <f t="shared" si="3135"/>
        <v>0</v>
      </c>
      <c r="BK1161" s="35">
        <f t="shared" si="3135"/>
        <v>0</v>
      </c>
      <c r="BL1161" s="1"/>
    </row>
    <row r="1162" spans="1:64" ht="13">
      <c r="A1162" s="28" t="s">
        <v>472</v>
      </c>
      <c r="B1162" s="62" t="str">
        <f>INDEX([1]Sheet2!$B:$B,MATCH(C1162,[1]Sheet2!$A:$A,0))</f>
        <v>E05007705</v>
      </c>
      <c r="C1162" s="28" t="s">
        <v>1290</v>
      </c>
      <c r="D1162" s="29" t="s">
        <v>22</v>
      </c>
      <c r="E1162" s="55">
        <v>1</v>
      </c>
      <c r="F1162" s="38"/>
      <c r="G1162" s="31">
        <v>1</v>
      </c>
      <c r="H1162" s="32"/>
      <c r="I1162" s="32"/>
      <c r="J1162" s="32"/>
      <c r="K1162" s="32"/>
      <c r="L1162" s="32"/>
      <c r="M1162" s="10"/>
      <c r="N1162" s="31">
        <v>1</v>
      </c>
      <c r="O1162" s="32"/>
      <c r="P1162" s="32"/>
      <c r="Q1162" s="38"/>
      <c r="R1162" s="32"/>
      <c r="S1162" s="32"/>
      <c r="T1162" s="32"/>
      <c r="U1162" s="1"/>
      <c r="V1162" s="28">
        <v>963</v>
      </c>
      <c r="W1162" s="28">
        <v>1162</v>
      </c>
      <c r="X1162" s="28">
        <v>134</v>
      </c>
      <c r="Y1162" s="33"/>
      <c r="Z1162" s="28">
        <v>95</v>
      </c>
      <c r="AA1162" s="34"/>
      <c r="AB1162" s="34"/>
      <c r="AC1162" s="1"/>
      <c r="AD1162" s="35">
        <f t="shared" ref="AD1162:AJ1162" si="3136">(V1162/SUM($V1162:$AB1162))*100</f>
        <v>40.909090909090914</v>
      </c>
      <c r="AE1162" s="35">
        <f t="shared" si="3136"/>
        <v>49.362786745964314</v>
      </c>
      <c r="AF1162" s="35">
        <f t="shared" si="3136"/>
        <v>5.6924384027187767</v>
      </c>
      <c r="AG1162" s="35">
        <f t="shared" si="3136"/>
        <v>0</v>
      </c>
      <c r="AH1162" s="35">
        <f t="shared" si="3136"/>
        <v>4.0356839422259982</v>
      </c>
      <c r="AI1162" s="35">
        <f t="shared" si="3136"/>
        <v>0</v>
      </c>
      <c r="AJ1162" s="35">
        <f t="shared" si="3136"/>
        <v>0</v>
      </c>
      <c r="AK1162" s="1"/>
      <c r="AL1162" s="35">
        <f t="shared" ref="AL1162:AR1162" si="3137">AD1162-BE1162</f>
        <v>10.524864417685457</v>
      </c>
      <c r="AM1162" s="35">
        <f t="shared" si="3137"/>
        <v>31.465921225236304</v>
      </c>
      <c r="AN1162" s="35">
        <f t="shared" si="3137"/>
        <v>-9.3732845497584734</v>
      </c>
      <c r="AO1162" s="35">
        <f t="shared" si="3137"/>
        <v>-26.59251769464105</v>
      </c>
      <c r="AP1162" s="35">
        <f t="shared" si="3137"/>
        <v>-6.0249833985222319</v>
      </c>
      <c r="AQ1162" s="35">
        <f t="shared" si="3137"/>
        <v>0</v>
      </c>
      <c r="AR1162" s="35">
        <f t="shared" si="3137"/>
        <v>0</v>
      </c>
      <c r="AS1162" s="1"/>
      <c r="AT1162" s="1"/>
      <c r="AU1162" s="1"/>
      <c r="AV1162" s="1"/>
      <c r="AW1162" s="36">
        <v>601</v>
      </c>
      <c r="AX1162" s="36">
        <v>354</v>
      </c>
      <c r="AY1162" s="36">
        <v>298</v>
      </c>
      <c r="AZ1162" s="36">
        <v>526</v>
      </c>
      <c r="BA1162" s="36">
        <v>199</v>
      </c>
      <c r="BB1162" s="1"/>
      <c r="BC1162" s="1"/>
      <c r="BD1162" s="1"/>
      <c r="BE1162" s="35">
        <f t="shared" ref="BE1162:BK1162" si="3138">(AW1162/SUM($AW1162:$BC1162))*100</f>
        <v>30.384226491405457</v>
      </c>
      <c r="BF1162" s="35">
        <f t="shared" si="3138"/>
        <v>17.89686552072801</v>
      </c>
      <c r="BG1162" s="35">
        <f t="shared" si="3138"/>
        <v>15.06572295247725</v>
      </c>
      <c r="BH1162" s="35">
        <f t="shared" si="3138"/>
        <v>26.59251769464105</v>
      </c>
      <c r="BI1162" s="35">
        <f t="shared" si="3138"/>
        <v>10.06066734074823</v>
      </c>
      <c r="BJ1162" s="35">
        <f t="shared" si="3138"/>
        <v>0</v>
      </c>
      <c r="BK1162" s="35">
        <f t="shared" si="3138"/>
        <v>0</v>
      </c>
      <c r="BL1162" s="1"/>
    </row>
    <row r="1163" spans="1:64" ht="13">
      <c r="A1163" s="28" t="s">
        <v>472</v>
      </c>
      <c r="B1163" s="62" t="str">
        <f>INDEX([1]Sheet2!$B:$B,MATCH(C1163,[1]Sheet2!$A:$A,0))</f>
        <v>E05007706</v>
      </c>
      <c r="C1163" s="28" t="s">
        <v>1291</v>
      </c>
      <c r="D1163" s="29" t="s">
        <v>1282</v>
      </c>
      <c r="E1163" s="55">
        <v>1</v>
      </c>
      <c r="F1163" s="38"/>
      <c r="G1163" s="32"/>
      <c r="H1163" s="31">
        <v>1</v>
      </c>
      <c r="I1163" s="32"/>
      <c r="J1163" s="32"/>
      <c r="K1163" s="32"/>
      <c r="L1163" s="32"/>
      <c r="M1163" s="10"/>
      <c r="N1163" s="38"/>
      <c r="O1163" s="32"/>
      <c r="P1163" s="31">
        <v>1</v>
      </c>
      <c r="Q1163" s="38"/>
      <c r="R1163" s="32"/>
      <c r="S1163" s="32"/>
      <c r="T1163" s="32"/>
      <c r="U1163" s="1"/>
      <c r="V1163" s="28">
        <v>523</v>
      </c>
      <c r="W1163" s="28">
        <v>497</v>
      </c>
      <c r="X1163" s="28">
        <v>991</v>
      </c>
      <c r="Y1163" s="28">
        <v>88</v>
      </c>
      <c r="Z1163" s="28">
        <v>106</v>
      </c>
      <c r="AA1163" s="34"/>
      <c r="AB1163" s="34"/>
      <c r="AC1163" s="1"/>
      <c r="AD1163" s="35">
        <f t="shared" ref="AD1163:AJ1163" si="3139">(V1163/SUM($V1163:$AB1163))*100</f>
        <v>23.718820861678005</v>
      </c>
      <c r="AE1163" s="35">
        <f t="shared" si="3139"/>
        <v>22.539682539682541</v>
      </c>
      <c r="AF1163" s="35">
        <f t="shared" si="3139"/>
        <v>44.943310657596371</v>
      </c>
      <c r="AG1163" s="35">
        <f t="shared" si="3139"/>
        <v>3.9909297052154193</v>
      </c>
      <c r="AH1163" s="35">
        <f t="shared" si="3139"/>
        <v>4.8072562358276647</v>
      </c>
      <c r="AI1163" s="35">
        <f t="shared" si="3139"/>
        <v>0</v>
      </c>
      <c r="AJ1163" s="35">
        <f t="shared" si="3139"/>
        <v>0</v>
      </c>
      <c r="AK1163" s="1"/>
      <c r="AL1163" s="35">
        <f t="shared" ref="AL1163:AR1163" si="3140">AD1163-BE1163</f>
        <v>2.9407483594675696</v>
      </c>
      <c r="AM1163" s="35">
        <f t="shared" si="3140"/>
        <v>12.902193591848766</v>
      </c>
      <c r="AN1163" s="35">
        <f t="shared" si="3140"/>
        <v>13.42253258509416</v>
      </c>
      <c r="AO1163" s="35">
        <f t="shared" si="3140"/>
        <v>-25.363623787269109</v>
      </c>
      <c r="AP1163" s="35">
        <f t="shared" si="3140"/>
        <v>-3.9018507491413894</v>
      </c>
      <c r="AQ1163" s="35">
        <f t="shared" si="3140"/>
        <v>0</v>
      </c>
      <c r="AR1163" s="35">
        <f t="shared" si="3140"/>
        <v>0</v>
      </c>
      <c r="AS1163" s="1"/>
      <c r="AT1163" s="1"/>
      <c r="AU1163" s="1"/>
      <c r="AV1163" s="1"/>
      <c r="AW1163" s="36">
        <v>470</v>
      </c>
      <c r="AX1163" s="36">
        <v>218</v>
      </c>
      <c r="AY1163" s="36">
        <v>713</v>
      </c>
      <c r="AZ1163" s="36">
        <v>664</v>
      </c>
      <c r="BA1163" s="36">
        <v>197</v>
      </c>
      <c r="BB1163" s="1"/>
      <c r="BC1163" s="1"/>
      <c r="BD1163" s="1"/>
      <c r="BE1163" s="35">
        <f t="shared" ref="BE1163:BK1163" si="3141">(AW1163/SUM($AW1163:$BC1163))*100</f>
        <v>20.778072502210435</v>
      </c>
      <c r="BF1163" s="35">
        <f t="shared" si="3141"/>
        <v>9.6374889478337753</v>
      </c>
      <c r="BG1163" s="35">
        <f t="shared" si="3141"/>
        <v>31.52077807250221</v>
      </c>
      <c r="BH1163" s="35">
        <f t="shared" si="3141"/>
        <v>29.354553492484527</v>
      </c>
      <c r="BI1163" s="35">
        <f t="shared" si="3141"/>
        <v>8.7091069849690541</v>
      </c>
      <c r="BJ1163" s="35">
        <f t="shared" si="3141"/>
        <v>0</v>
      </c>
      <c r="BK1163" s="35">
        <f t="shared" si="3141"/>
        <v>0</v>
      </c>
      <c r="BL1163" s="1"/>
    </row>
    <row r="1164" spans="1:64" ht="13">
      <c r="A1164" s="28" t="s">
        <v>380</v>
      </c>
      <c r="B1164" s="62" t="str">
        <f>INDEX([1]Sheet2!$B:$B,MATCH(C1164,[1]Sheet2!$A:$A,0))</f>
        <v>E05000366</v>
      </c>
      <c r="C1164" s="28" t="s">
        <v>1292</v>
      </c>
      <c r="D1164" s="29"/>
      <c r="E1164" s="55">
        <v>3</v>
      </c>
      <c r="F1164" s="38"/>
      <c r="G1164" s="31">
        <v>3</v>
      </c>
      <c r="H1164" s="31"/>
      <c r="I1164" s="32"/>
      <c r="J1164" s="32"/>
      <c r="K1164" s="32"/>
      <c r="L1164" s="32"/>
      <c r="M1164" s="10"/>
      <c r="N1164" s="38"/>
      <c r="O1164" s="31">
        <v>3</v>
      </c>
      <c r="P1164" s="31"/>
      <c r="Q1164" s="38"/>
      <c r="R1164" s="32"/>
      <c r="S1164" s="32"/>
      <c r="T1164" s="32"/>
      <c r="U1164" s="1"/>
      <c r="V1164" s="28">
        <v>622</v>
      </c>
      <c r="W1164" s="28">
        <v>1820</v>
      </c>
      <c r="X1164" s="28">
        <v>595</v>
      </c>
      <c r="Y1164" s="28"/>
      <c r="Z1164" s="28">
        <v>455</v>
      </c>
      <c r="AA1164" s="34"/>
      <c r="AB1164" s="34"/>
      <c r="AC1164" s="1"/>
      <c r="AD1164" s="35">
        <f t="shared" ref="AD1164:AJ1164" si="3142">(V1164/SUM($V1164:$AB1164))*100</f>
        <v>17.812142038946163</v>
      </c>
      <c r="AE1164" s="35">
        <f t="shared" si="3142"/>
        <v>52.119129438717074</v>
      </c>
      <c r="AF1164" s="35">
        <f t="shared" si="3142"/>
        <v>17.038946162657503</v>
      </c>
      <c r="AG1164" s="35">
        <f t="shared" si="3142"/>
        <v>0</v>
      </c>
      <c r="AH1164" s="35">
        <f t="shared" si="3142"/>
        <v>13.029782359679269</v>
      </c>
      <c r="AI1164" s="35">
        <f t="shared" si="3142"/>
        <v>0</v>
      </c>
      <c r="AJ1164" s="35">
        <f t="shared" si="3142"/>
        <v>0</v>
      </c>
      <c r="AK1164" s="1"/>
      <c r="AL1164" s="35">
        <f t="shared" ref="AL1164:AR1164" si="3143">AD1164-BE1164</f>
        <v>-0.93620757816500699</v>
      </c>
      <c r="AM1164" s="35">
        <f t="shared" si="3143"/>
        <v>-3.5977968881907714</v>
      </c>
      <c r="AN1164" s="35">
        <f t="shared" si="3143"/>
        <v>6.4764956741441679</v>
      </c>
      <c r="AO1164" s="35">
        <f t="shared" si="3143"/>
        <v>0</v>
      </c>
      <c r="AP1164" s="35">
        <f t="shared" si="3143"/>
        <v>0.69812141433994945</v>
      </c>
      <c r="AQ1164" s="35">
        <f t="shared" si="3143"/>
        <v>0</v>
      </c>
      <c r="AR1164" s="35">
        <f t="shared" si="3143"/>
        <v>-2.6406126221283337</v>
      </c>
      <c r="AS1164" s="1"/>
      <c r="AT1164" s="1"/>
      <c r="AU1164" s="1"/>
      <c r="AV1164" s="1"/>
      <c r="AW1164" s="36">
        <v>710</v>
      </c>
      <c r="AX1164" s="36">
        <v>2110</v>
      </c>
      <c r="AY1164" s="36">
        <v>400</v>
      </c>
      <c r="AZ1164" s="36">
        <v>0</v>
      </c>
      <c r="BA1164" s="36">
        <v>467</v>
      </c>
      <c r="BB1164" s="1"/>
      <c r="BC1164" s="36">
        <v>100</v>
      </c>
      <c r="BD1164" s="1"/>
      <c r="BE1164" s="35">
        <f t="shared" ref="BE1164:BK1164" si="3144">(AW1164/SUM($AW1164:$BC1164))*100</f>
        <v>18.74834961711117</v>
      </c>
      <c r="BF1164" s="35">
        <f t="shared" si="3144"/>
        <v>55.716926326907846</v>
      </c>
      <c r="BG1164" s="35">
        <f t="shared" si="3144"/>
        <v>10.562450488513335</v>
      </c>
      <c r="BH1164" s="35">
        <f t="shared" si="3144"/>
        <v>0</v>
      </c>
      <c r="BI1164" s="35">
        <f t="shared" si="3144"/>
        <v>12.331660945339319</v>
      </c>
      <c r="BJ1164" s="35">
        <f t="shared" si="3144"/>
        <v>0</v>
      </c>
      <c r="BK1164" s="35">
        <f t="shared" si="3144"/>
        <v>2.6406126221283337</v>
      </c>
      <c r="BL1164" s="1"/>
    </row>
    <row r="1165" spans="1:64" ht="13">
      <c r="A1165" s="28" t="s">
        <v>380</v>
      </c>
      <c r="B1165" s="62" t="str">
        <f>INDEX([1]Sheet2!$B:$B,MATCH(C1165,[1]Sheet2!$A:$A,0))</f>
        <v>E05000367</v>
      </c>
      <c r="C1165" s="28" t="s">
        <v>1293</v>
      </c>
      <c r="D1165" s="29"/>
      <c r="E1165" s="55">
        <v>3</v>
      </c>
      <c r="F1165" s="38"/>
      <c r="G1165" s="31">
        <v>3</v>
      </c>
      <c r="H1165" s="31"/>
      <c r="I1165" s="32"/>
      <c r="J1165" s="32"/>
      <c r="K1165" s="32"/>
      <c r="L1165" s="32"/>
      <c r="M1165" s="10"/>
      <c r="N1165" s="38"/>
      <c r="O1165" s="31">
        <v>3</v>
      </c>
      <c r="P1165" s="31"/>
      <c r="Q1165" s="38"/>
      <c r="R1165" s="32"/>
      <c r="S1165" s="32"/>
      <c r="T1165" s="32"/>
      <c r="U1165" s="1"/>
      <c r="V1165" s="28">
        <v>501</v>
      </c>
      <c r="W1165" s="28">
        <v>1832</v>
      </c>
      <c r="X1165" s="28">
        <v>417</v>
      </c>
      <c r="Y1165" s="28">
        <v>163</v>
      </c>
      <c r="Z1165" s="28">
        <v>439</v>
      </c>
      <c r="AA1165" s="34"/>
      <c r="AB1165" s="28">
        <v>98</v>
      </c>
      <c r="AC1165" s="1"/>
      <c r="AD1165" s="35">
        <f t="shared" ref="AD1165:AJ1165" si="3145">(V1165/SUM($V1165:$AB1165))*100</f>
        <v>14.521739130434783</v>
      </c>
      <c r="AE1165" s="35">
        <f t="shared" si="3145"/>
        <v>53.10144927536232</v>
      </c>
      <c r="AF1165" s="35">
        <f t="shared" si="3145"/>
        <v>12.086956521739129</v>
      </c>
      <c r="AG1165" s="35">
        <f t="shared" si="3145"/>
        <v>4.72463768115942</v>
      </c>
      <c r="AH1165" s="35">
        <f t="shared" si="3145"/>
        <v>12.72463768115942</v>
      </c>
      <c r="AI1165" s="35">
        <f t="shared" si="3145"/>
        <v>0</v>
      </c>
      <c r="AJ1165" s="35">
        <f t="shared" si="3145"/>
        <v>2.8405797101449277</v>
      </c>
      <c r="AK1165" s="1"/>
      <c r="AL1165" s="35">
        <f t="shared" ref="AL1165:AR1165" si="3146">AD1165-BE1165</f>
        <v>-3.1253196930946299</v>
      </c>
      <c r="AM1165" s="35">
        <f t="shared" si="3146"/>
        <v>6.2023276357562551</v>
      </c>
      <c r="AN1165" s="35">
        <f t="shared" si="3146"/>
        <v>2.7177789864716289</v>
      </c>
      <c r="AO1165" s="35">
        <f t="shared" si="3146"/>
        <v>-9.2492776768389842</v>
      </c>
      <c r="AP1165" s="35">
        <f t="shared" si="3146"/>
        <v>0.61391103756080412</v>
      </c>
      <c r="AQ1165" s="35">
        <f t="shared" si="3146"/>
        <v>0</v>
      </c>
      <c r="AR1165" s="35">
        <f t="shared" si="3146"/>
        <v>2.8405797101449277</v>
      </c>
      <c r="AS1165" s="1"/>
      <c r="AT1165" s="1"/>
      <c r="AU1165" s="1"/>
      <c r="AV1165" s="1"/>
      <c r="AW1165" s="36">
        <v>663</v>
      </c>
      <c r="AX1165" s="36">
        <v>1762</v>
      </c>
      <c r="AY1165" s="36">
        <v>352</v>
      </c>
      <c r="AZ1165" s="36">
        <v>525</v>
      </c>
      <c r="BA1165" s="36">
        <v>455</v>
      </c>
      <c r="BB1165" s="1"/>
      <c r="BC1165" s="36">
        <v>0</v>
      </c>
      <c r="BD1165" s="1"/>
      <c r="BE1165" s="35">
        <f t="shared" ref="BE1165:BK1165" si="3147">(AW1165/SUM($AW1165:$BC1165))*100</f>
        <v>17.647058823529413</v>
      </c>
      <c r="BF1165" s="35">
        <f t="shared" si="3147"/>
        <v>46.899121639606065</v>
      </c>
      <c r="BG1165" s="35">
        <f t="shared" si="3147"/>
        <v>9.3691775352675002</v>
      </c>
      <c r="BH1165" s="35">
        <f t="shared" si="3147"/>
        <v>13.973915357998404</v>
      </c>
      <c r="BI1165" s="35">
        <f t="shared" si="3147"/>
        <v>12.110726643598616</v>
      </c>
      <c r="BJ1165" s="35">
        <f t="shared" si="3147"/>
        <v>0</v>
      </c>
      <c r="BK1165" s="35">
        <f t="shared" si="3147"/>
        <v>0</v>
      </c>
      <c r="BL1165" s="1"/>
    </row>
    <row r="1166" spans="1:64" ht="13">
      <c r="A1166" s="28" t="s">
        <v>380</v>
      </c>
      <c r="B1166" s="62" t="str">
        <f>INDEX([1]Sheet2!$B:$B,MATCH(C1166,[1]Sheet2!$A:$A,0))</f>
        <v>E05000368</v>
      </c>
      <c r="C1166" s="28" t="s">
        <v>1294</v>
      </c>
      <c r="D1166" s="29"/>
      <c r="E1166" s="55">
        <v>3</v>
      </c>
      <c r="F1166" s="38"/>
      <c r="G1166" s="31">
        <v>3</v>
      </c>
      <c r="H1166" s="31"/>
      <c r="I1166" s="32"/>
      <c r="J1166" s="32"/>
      <c r="K1166" s="32"/>
      <c r="L1166" s="32"/>
      <c r="M1166" s="10"/>
      <c r="N1166" s="38"/>
      <c r="O1166" s="31">
        <v>3</v>
      </c>
      <c r="P1166" s="31"/>
      <c r="Q1166" s="38"/>
      <c r="R1166" s="32"/>
      <c r="S1166" s="32"/>
      <c r="T1166" s="32"/>
      <c r="U1166" s="1"/>
      <c r="V1166" s="28">
        <v>405</v>
      </c>
      <c r="W1166" s="28">
        <v>2158</v>
      </c>
      <c r="X1166" s="28">
        <v>329</v>
      </c>
      <c r="Y1166" s="28"/>
      <c r="Z1166" s="28">
        <v>389</v>
      </c>
      <c r="AA1166" s="34"/>
      <c r="AB1166" s="34"/>
      <c r="AC1166" s="1"/>
      <c r="AD1166" s="35">
        <f t="shared" ref="AD1166:AJ1166" si="3148">(V1166/SUM($V1166:$AB1166))*100</f>
        <v>12.343797622676012</v>
      </c>
      <c r="AE1166" s="35">
        <f t="shared" si="3148"/>
        <v>65.772630295641576</v>
      </c>
      <c r="AF1166" s="35">
        <f t="shared" si="3148"/>
        <v>10.027430661383724</v>
      </c>
      <c r="AG1166" s="35">
        <f t="shared" si="3148"/>
        <v>0</v>
      </c>
      <c r="AH1166" s="35">
        <f t="shared" si="3148"/>
        <v>11.856141420298689</v>
      </c>
      <c r="AI1166" s="35">
        <f t="shared" si="3148"/>
        <v>0</v>
      </c>
      <c r="AJ1166" s="35">
        <f t="shared" si="3148"/>
        <v>0</v>
      </c>
      <c r="AK1166" s="1"/>
      <c r="AL1166" s="35">
        <f t="shared" ref="AL1166:AR1166" si="3149">AD1166-BE1166</f>
        <v>-0.22004303105228296</v>
      </c>
      <c r="AM1166" s="35">
        <f t="shared" si="3149"/>
        <v>5.2006180382360583</v>
      </c>
      <c r="AN1166" s="35">
        <f t="shared" si="3149"/>
        <v>0.27257877170037403</v>
      </c>
      <c r="AO1166" s="35">
        <f t="shared" si="3149"/>
        <v>0</v>
      </c>
      <c r="AP1166" s="35">
        <f t="shared" si="3149"/>
        <v>-5.2531537788841494</v>
      </c>
      <c r="AQ1166" s="35">
        <f t="shared" si="3149"/>
        <v>0</v>
      </c>
      <c r="AR1166" s="35">
        <f t="shared" si="3149"/>
        <v>0</v>
      </c>
      <c r="AS1166" s="1"/>
      <c r="AT1166" s="1"/>
      <c r="AU1166" s="1"/>
      <c r="AV1166" s="1"/>
      <c r="AW1166" s="36">
        <v>492</v>
      </c>
      <c r="AX1166" s="36">
        <v>2372</v>
      </c>
      <c r="AY1166" s="36">
        <v>382</v>
      </c>
      <c r="AZ1166" s="36">
        <v>0</v>
      </c>
      <c r="BA1166" s="36">
        <v>670</v>
      </c>
      <c r="BB1166" s="1"/>
      <c r="BC1166" s="36">
        <v>0</v>
      </c>
      <c r="BD1166" s="1"/>
      <c r="BE1166" s="35">
        <f t="shared" ref="BE1166:BK1166" si="3150">(AW1166/SUM($AW1166:$BC1166))*100</f>
        <v>12.563840653728295</v>
      </c>
      <c r="BF1166" s="35">
        <f t="shared" si="3150"/>
        <v>60.572012257405518</v>
      </c>
      <c r="BG1166" s="35">
        <f t="shared" si="3150"/>
        <v>9.7548518896833496</v>
      </c>
      <c r="BH1166" s="35">
        <f t="shared" si="3150"/>
        <v>0</v>
      </c>
      <c r="BI1166" s="35">
        <f t="shared" si="3150"/>
        <v>17.109295199182839</v>
      </c>
      <c r="BJ1166" s="35">
        <f t="shared" si="3150"/>
        <v>0</v>
      </c>
      <c r="BK1166" s="35">
        <f t="shared" si="3150"/>
        <v>0</v>
      </c>
      <c r="BL1166" s="1"/>
    </row>
    <row r="1167" spans="1:64" ht="13">
      <c r="A1167" s="28" t="s">
        <v>380</v>
      </c>
      <c r="B1167" s="62" t="str">
        <f>INDEX([1]Sheet2!$B:$B,MATCH(C1167,[1]Sheet2!$A:$A,0))</f>
        <v>E05000369</v>
      </c>
      <c r="C1167" s="28" t="s">
        <v>1295</v>
      </c>
      <c r="D1167" s="29"/>
      <c r="E1167" s="55">
        <v>3</v>
      </c>
      <c r="F1167" s="38"/>
      <c r="G1167" s="31">
        <v>3</v>
      </c>
      <c r="H1167" s="31"/>
      <c r="I1167" s="32"/>
      <c r="J1167" s="32"/>
      <c r="K1167" s="32"/>
      <c r="L1167" s="32"/>
      <c r="M1167" s="10"/>
      <c r="N1167" s="38"/>
      <c r="O1167" s="31">
        <v>3</v>
      </c>
      <c r="P1167" s="31"/>
      <c r="Q1167" s="38"/>
      <c r="R1167" s="32"/>
      <c r="S1167" s="32"/>
      <c r="T1167" s="32"/>
      <c r="U1167" s="1"/>
      <c r="V1167" s="28">
        <v>461</v>
      </c>
      <c r="W1167" s="28">
        <v>1828</v>
      </c>
      <c r="X1167" s="28">
        <v>465</v>
      </c>
      <c r="Y1167" s="28"/>
      <c r="Z1167" s="28">
        <v>444</v>
      </c>
      <c r="AA1167" s="34"/>
      <c r="AB1167" s="34"/>
      <c r="AC1167" s="1"/>
      <c r="AD1167" s="35">
        <f t="shared" ref="AD1167:AJ1167" si="3151">(V1167/SUM($V1167:$AB1167))*100</f>
        <v>14.415259537210757</v>
      </c>
      <c r="AE1167" s="35">
        <f t="shared" si="3151"/>
        <v>57.160725453408375</v>
      </c>
      <c r="AF1167" s="35">
        <f t="shared" si="3151"/>
        <v>14.540337711069418</v>
      </c>
      <c r="AG1167" s="35">
        <f t="shared" si="3151"/>
        <v>0</v>
      </c>
      <c r="AH1167" s="35">
        <f t="shared" si="3151"/>
        <v>13.883677298311445</v>
      </c>
      <c r="AI1167" s="35">
        <f t="shared" si="3151"/>
        <v>0</v>
      </c>
      <c r="AJ1167" s="35">
        <f t="shared" si="3151"/>
        <v>0</v>
      </c>
      <c r="AK1167" s="1"/>
      <c r="AL1167" s="35">
        <f t="shared" ref="AL1167:AR1167" si="3152">AD1167-BE1167</f>
        <v>0.28515363705947117</v>
      </c>
      <c r="AM1167" s="35">
        <f t="shared" si="3152"/>
        <v>9.6872004912298593</v>
      </c>
      <c r="AN1167" s="35">
        <f t="shared" si="3152"/>
        <v>-9.8166970846945762</v>
      </c>
      <c r="AO1167" s="35">
        <f t="shared" si="3152"/>
        <v>0</v>
      </c>
      <c r="AP1167" s="35">
        <f t="shared" si="3152"/>
        <v>-0.15565704359475774</v>
      </c>
      <c r="AQ1167" s="35">
        <f t="shared" si="3152"/>
        <v>0</v>
      </c>
      <c r="AR1167" s="35">
        <f t="shared" si="3152"/>
        <v>0</v>
      </c>
      <c r="AS1167" s="1"/>
      <c r="AT1167" s="1"/>
      <c r="AU1167" s="1"/>
      <c r="AV1167" s="1"/>
      <c r="AW1167" s="36">
        <v>467</v>
      </c>
      <c r="AX1167" s="36">
        <v>1569</v>
      </c>
      <c r="AY1167" s="36">
        <v>805</v>
      </c>
      <c r="AZ1167" s="36">
        <v>0</v>
      </c>
      <c r="BA1167" s="36">
        <v>464</v>
      </c>
      <c r="BB1167" s="1"/>
      <c r="BC1167" s="36">
        <v>0</v>
      </c>
      <c r="BD1167" s="1"/>
      <c r="BE1167" s="35">
        <f t="shared" ref="BE1167:BK1167" si="3153">(AW1167/SUM($AW1167:$BC1167))*100</f>
        <v>14.130105900151285</v>
      </c>
      <c r="BF1167" s="35">
        <f t="shared" si="3153"/>
        <v>47.473524962178516</v>
      </c>
      <c r="BG1167" s="35">
        <f t="shared" si="3153"/>
        <v>24.357034795763994</v>
      </c>
      <c r="BH1167" s="35">
        <f t="shared" si="3153"/>
        <v>0</v>
      </c>
      <c r="BI1167" s="35">
        <f t="shared" si="3153"/>
        <v>14.039334341906203</v>
      </c>
      <c r="BJ1167" s="35">
        <f t="shared" si="3153"/>
        <v>0</v>
      </c>
      <c r="BK1167" s="35">
        <f t="shared" si="3153"/>
        <v>0</v>
      </c>
      <c r="BL1167" s="1"/>
    </row>
    <row r="1168" spans="1:64" ht="13">
      <c r="A1168" s="28" t="s">
        <v>380</v>
      </c>
      <c r="B1168" s="62" t="str">
        <f>INDEX([1]Sheet2!$B:$B,MATCH(C1168,[1]Sheet2!$A:$A,0))</f>
        <v>E05000370</v>
      </c>
      <c r="C1168" s="28" t="s">
        <v>1296</v>
      </c>
      <c r="D1168" s="29"/>
      <c r="E1168" s="55">
        <v>3</v>
      </c>
      <c r="F1168" s="38"/>
      <c r="G1168" s="31">
        <v>3</v>
      </c>
      <c r="H1168" s="31"/>
      <c r="I1168" s="32"/>
      <c r="J1168" s="32"/>
      <c r="K1168" s="32"/>
      <c r="L1168" s="32"/>
      <c r="M1168" s="10"/>
      <c r="N1168" s="38"/>
      <c r="O1168" s="31">
        <v>3</v>
      </c>
      <c r="P1168" s="31"/>
      <c r="Q1168" s="38"/>
      <c r="R1168" s="32"/>
      <c r="S1168" s="32"/>
      <c r="T1168" s="32"/>
      <c r="U1168" s="1"/>
      <c r="V1168" s="28">
        <v>376</v>
      </c>
      <c r="W1168" s="28">
        <v>1568</v>
      </c>
      <c r="X1168" s="28">
        <v>479</v>
      </c>
      <c r="Y1168" s="28">
        <v>81</v>
      </c>
      <c r="Z1168" s="28">
        <v>358</v>
      </c>
      <c r="AA1168" s="34"/>
      <c r="AB1168" s="34"/>
      <c r="AC1168" s="1"/>
      <c r="AD1168" s="35">
        <f t="shared" ref="AD1168:AJ1168" si="3154">(V1168/SUM($V1168:$AB1168))*100</f>
        <v>13.137665967854648</v>
      </c>
      <c r="AE1168" s="35">
        <f t="shared" si="3154"/>
        <v>54.786862334032151</v>
      </c>
      <c r="AF1168" s="35">
        <f t="shared" si="3154"/>
        <v>16.73654786862334</v>
      </c>
      <c r="AG1168" s="35">
        <f t="shared" si="3154"/>
        <v>2.8301886792452833</v>
      </c>
      <c r="AH1168" s="35">
        <f t="shared" si="3154"/>
        <v>12.508735150244584</v>
      </c>
      <c r="AI1168" s="35">
        <f t="shared" si="3154"/>
        <v>0</v>
      </c>
      <c r="AJ1168" s="35">
        <f t="shared" si="3154"/>
        <v>0</v>
      </c>
      <c r="AK1168" s="1"/>
      <c r="AL1168" s="35">
        <f t="shared" ref="AL1168:AR1168" si="3155">AD1168-BE1168</f>
        <v>-3.2986762844240936</v>
      </c>
      <c r="AM1168" s="35">
        <f t="shared" si="3155"/>
        <v>9.1238220517622253</v>
      </c>
      <c r="AN1168" s="35">
        <f t="shared" si="3155"/>
        <v>-3.5516026753343191</v>
      </c>
      <c r="AO1168" s="35">
        <f t="shared" si="3155"/>
        <v>2.8301886792452833</v>
      </c>
      <c r="AP1168" s="35">
        <f t="shared" si="3155"/>
        <v>-5.1037317712490928</v>
      </c>
      <c r="AQ1168" s="35">
        <f t="shared" si="3155"/>
        <v>0</v>
      </c>
      <c r="AR1168" s="35">
        <f t="shared" si="3155"/>
        <v>0</v>
      </c>
      <c r="AS1168" s="1"/>
      <c r="AT1168" s="1"/>
      <c r="AU1168" s="1"/>
      <c r="AV1168" s="1"/>
      <c r="AW1168" s="36">
        <v>559</v>
      </c>
      <c r="AX1168" s="36">
        <v>1553</v>
      </c>
      <c r="AY1168" s="36">
        <v>690</v>
      </c>
      <c r="AZ1168" s="36">
        <v>0</v>
      </c>
      <c r="BA1168" s="36">
        <v>599</v>
      </c>
      <c r="BB1168" s="1"/>
      <c r="BC1168" s="36">
        <v>0</v>
      </c>
      <c r="BD1168" s="1"/>
      <c r="BE1168" s="35">
        <f t="shared" ref="BE1168:BK1168" si="3156">(AW1168/SUM($AW1168:$BC1168))*100</f>
        <v>16.436342252278742</v>
      </c>
      <c r="BF1168" s="35">
        <f t="shared" si="3156"/>
        <v>45.663040282269925</v>
      </c>
      <c r="BG1168" s="35">
        <f t="shared" si="3156"/>
        <v>20.288150543957659</v>
      </c>
      <c r="BH1168" s="35">
        <f t="shared" si="3156"/>
        <v>0</v>
      </c>
      <c r="BI1168" s="35">
        <f t="shared" si="3156"/>
        <v>17.612466921493677</v>
      </c>
      <c r="BJ1168" s="35">
        <f t="shared" si="3156"/>
        <v>0</v>
      </c>
      <c r="BK1168" s="35">
        <f t="shared" si="3156"/>
        <v>0</v>
      </c>
      <c r="BL1168" s="1"/>
    </row>
    <row r="1169" spans="1:64" ht="13">
      <c r="A1169" s="28" t="s">
        <v>380</v>
      </c>
      <c r="B1169" s="62" t="str">
        <f>INDEX([1]Sheet2!$B:$B,MATCH(C1169,[1]Sheet2!$A:$A,0))</f>
        <v>E05000371</v>
      </c>
      <c r="C1169" s="28" t="s">
        <v>1297</v>
      </c>
      <c r="D1169" s="29"/>
      <c r="E1169" s="55">
        <v>3</v>
      </c>
      <c r="F1169" s="38"/>
      <c r="G1169" s="31">
        <v>3</v>
      </c>
      <c r="H1169" s="31"/>
      <c r="I1169" s="32"/>
      <c r="J1169" s="32"/>
      <c r="K1169" s="32"/>
      <c r="L1169" s="32"/>
      <c r="M1169" s="10"/>
      <c r="N1169" s="38"/>
      <c r="O1169" s="31">
        <v>3</v>
      </c>
      <c r="P1169" s="31"/>
      <c r="Q1169" s="38"/>
      <c r="R1169" s="32"/>
      <c r="S1169" s="32"/>
      <c r="T1169" s="32"/>
      <c r="U1169" s="1"/>
      <c r="V1169" s="28">
        <v>216</v>
      </c>
      <c r="W1169" s="28">
        <v>3043</v>
      </c>
      <c r="X1169" s="28">
        <v>320</v>
      </c>
      <c r="Y1169" s="28"/>
      <c r="Z1169" s="28">
        <v>608</v>
      </c>
      <c r="AA1169" s="34"/>
      <c r="AB1169" s="34"/>
      <c r="AC1169" s="1"/>
      <c r="AD1169" s="35">
        <f t="shared" ref="AD1169:AJ1169" si="3157">(V1169/SUM($V1169:$AB1169))*100</f>
        <v>5.1588249343205161</v>
      </c>
      <c r="AE1169" s="35">
        <f t="shared" si="3157"/>
        <v>72.677334607117274</v>
      </c>
      <c r="AF1169" s="35">
        <f t="shared" si="3157"/>
        <v>7.6427036064007634</v>
      </c>
      <c r="AG1169" s="35">
        <f t="shared" si="3157"/>
        <v>0</v>
      </c>
      <c r="AH1169" s="35">
        <f t="shared" si="3157"/>
        <v>14.521136852161451</v>
      </c>
      <c r="AI1169" s="35">
        <f t="shared" si="3157"/>
        <v>0</v>
      </c>
      <c r="AJ1169" s="35">
        <f t="shared" si="3157"/>
        <v>0</v>
      </c>
      <c r="AK1169" s="1"/>
      <c r="AL1169" s="35">
        <f t="shared" ref="AL1169:AR1169" si="3158">AD1169-BE1169</f>
        <v>5.1588249343205161</v>
      </c>
      <c r="AM1169" s="35">
        <f t="shared" si="3158"/>
        <v>6.4110683408510027</v>
      </c>
      <c r="AN1169" s="35">
        <f t="shared" si="3158"/>
        <v>-2.3673064036092466</v>
      </c>
      <c r="AO1169" s="35">
        <f t="shared" si="3158"/>
        <v>0</v>
      </c>
      <c r="AP1169" s="35">
        <f t="shared" si="3158"/>
        <v>-9.202586871562275</v>
      </c>
      <c r="AQ1169" s="35">
        <f t="shared" si="3158"/>
        <v>0</v>
      </c>
      <c r="AR1169" s="35">
        <f t="shared" si="3158"/>
        <v>0</v>
      </c>
      <c r="AS1169" s="1"/>
      <c r="AT1169" s="1"/>
      <c r="AU1169" s="1"/>
      <c r="AV1169" s="1"/>
      <c r="AW1169" s="36">
        <v>0</v>
      </c>
      <c r="AX1169" s="36">
        <v>2648</v>
      </c>
      <c r="AY1169" s="36">
        <v>400</v>
      </c>
      <c r="AZ1169" s="36">
        <v>0</v>
      </c>
      <c r="BA1169" s="36">
        <v>948</v>
      </c>
      <c r="BB1169" s="1"/>
      <c r="BC1169" s="36">
        <v>0</v>
      </c>
      <c r="BD1169" s="1"/>
      <c r="BE1169" s="35">
        <f t="shared" ref="BE1169:BK1169" si="3159">(AW1169/SUM($AW1169:$BC1169))*100</f>
        <v>0</v>
      </c>
      <c r="BF1169" s="35">
        <f t="shared" si="3159"/>
        <v>66.266266266266271</v>
      </c>
      <c r="BG1169" s="35">
        <f t="shared" si="3159"/>
        <v>10.01001001001001</v>
      </c>
      <c r="BH1169" s="35">
        <f t="shared" si="3159"/>
        <v>0</v>
      </c>
      <c r="BI1169" s="35">
        <f t="shared" si="3159"/>
        <v>23.723723723723726</v>
      </c>
      <c r="BJ1169" s="35">
        <f t="shared" si="3159"/>
        <v>0</v>
      </c>
      <c r="BK1169" s="35">
        <f t="shared" si="3159"/>
        <v>0</v>
      </c>
      <c r="BL1169" s="1"/>
    </row>
    <row r="1170" spans="1:64" ht="13">
      <c r="A1170" s="28" t="s">
        <v>380</v>
      </c>
      <c r="B1170" s="62" t="str">
        <f>INDEX([1]Sheet2!$B:$B,MATCH(C1170,[1]Sheet2!$A:$A,0))</f>
        <v>E05000372</v>
      </c>
      <c r="C1170" s="28" t="s">
        <v>1298</v>
      </c>
      <c r="D1170" s="29"/>
      <c r="E1170" s="55">
        <v>3</v>
      </c>
      <c r="F1170" s="38"/>
      <c r="G1170" s="31">
        <v>2</v>
      </c>
      <c r="H1170" s="31"/>
      <c r="I1170" s="32"/>
      <c r="J1170" s="31">
        <v>1</v>
      </c>
      <c r="K1170" s="32"/>
      <c r="L1170" s="32"/>
      <c r="M1170" s="10"/>
      <c r="N1170" s="38"/>
      <c r="O1170" s="31">
        <v>2</v>
      </c>
      <c r="P1170" s="31"/>
      <c r="Q1170" s="38"/>
      <c r="R1170" s="31">
        <v>1</v>
      </c>
      <c r="S1170" s="32"/>
      <c r="T1170" s="32"/>
      <c r="U1170" s="1"/>
      <c r="V1170" s="28">
        <v>239</v>
      </c>
      <c r="W1170" s="28">
        <v>1641</v>
      </c>
      <c r="X1170" s="28">
        <v>775</v>
      </c>
      <c r="Y1170" s="28"/>
      <c r="Z1170" s="28">
        <v>2307</v>
      </c>
      <c r="AA1170" s="34"/>
      <c r="AB1170" s="34"/>
      <c r="AC1170" s="1"/>
      <c r="AD1170" s="35">
        <f t="shared" ref="AD1170:AJ1170" si="3160">(V1170/SUM($V1170:$AB1170))*100</f>
        <v>4.8166062071745266</v>
      </c>
      <c r="AE1170" s="35">
        <f t="shared" si="3160"/>
        <v>33.07134220072551</v>
      </c>
      <c r="AF1170" s="35">
        <f t="shared" si="3160"/>
        <v>15.618702136235388</v>
      </c>
      <c r="AG1170" s="35">
        <f t="shared" si="3160"/>
        <v>0</v>
      </c>
      <c r="AH1170" s="35">
        <f t="shared" si="3160"/>
        <v>46.493349455864568</v>
      </c>
      <c r="AI1170" s="35">
        <f t="shared" si="3160"/>
        <v>0</v>
      </c>
      <c r="AJ1170" s="35">
        <f t="shared" si="3160"/>
        <v>0</v>
      </c>
      <c r="AK1170" s="1"/>
      <c r="AL1170" s="35">
        <f t="shared" ref="AL1170:AR1170" si="3161">AD1170-BE1170</f>
        <v>-4.1376421588385455</v>
      </c>
      <c r="AM1170" s="35">
        <f t="shared" si="3161"/>
        <v>8.6592745387818582E-2</v>
      </c>
      <c r="AN1170" s="35">
        <f t="shared" si="3161"/>
        <v>-10.612234682936723</v>
      </c>
      <c r="AO1170" s="35">
        <f t="shared" si="3161"/>
        <v>-5.3812636165577343</v>
      </c>
      <c r="AP1170" s="35">
        <f t="shared" si="3161"/>
        <v>20.044547712945175</v>
      </c>
      <c r="AQ1170" s="35">
        <f t="shared" si="3161"/>
        <v>0</v>
      </c>
      <c r="AR1170" s="35">
        <f t="shared" si="3161"/>
        <v>0</v>
      </c>
      <c r="AS1170" s="1"/>
      <c r="AT1170" s="1"/>
      <c r="AU1170" s="1"/>
      <c r="AV1170" s="1"/>
      <c r="AW1170" s="36">
        <v>411</v>
      </c>
      <c r="AX1170" s="36">
        <v>1514</v>
      </c>
      <c r="AY1170" s="36">
        <v>1204</v>
      </c>
      <c r="AZ1170" s="36">
        <v>247</v>
      </c>
      <c r="BA1170" s="36">
        <v>1214</v>
      </c>
      <c r="BB1170" s="1"/>
      <c r="BC1170" s="36">
        <v>0</v>
      </c>
      <c r="BD1170" s="1"/>
      <c r="BE1170" s="35">
        <f t="shared" ref="BE1170:BK1170" si="3162">(AW1170/SUM($AW1170:$BC1170))*100</f>
        <v>8.9542483660130721</v>
      </c>
      <c r="BF1170" s="35">
        <f t="shared" si="3162"/>
        <v>32.984749455337692</v>
      </c>
      <c r="BG1170" s="35">
        <f t="shared" si="3162"/>
        <v>26.230936819172111</v>
      </c>
      <c r="BH1170" s="35">
        <f t="shared" si="3162"/>
        <v>5.3812636165577343</v>
      </c>
      <c r="BI1170" s="35">
        <f t="shared" si="3162"/>
        <v>26.448801742919393</v>
      </c>
      <c r="BJ1170" s="35">
        <f t="shared" si="3162"/>
        <v>0</v>
      </c>
      <c r="BK1170" s="35">
        <f t="shared" si="3162"/>
        <v>0</v>
      </c>
      <c r="BL1170" s="1"/>
    </row>
    <row r="1171" spans="1:64" ht="13">
      <c r="A1171" s="28" t="s">
        <v>380</v>
      </c>
      <c r="B1171" s="62" t="str">
        <f>INDEX([1]Sheet2!$B:$B,MATCH(C1171,[1]Sheet2!$A:$A,0))</f>
        <v>E05000373</v>
      </c>
      <c r="C1171" s="28" t="s">
        <v>1299</v>
      </c>
      <c r="D1171" s="29"/>
      <c r="E1171" s="55">
        <v>3</v>
      </c>
      <c r="F1171" s="38"/>
      <c r="G1171" s="31">
        <v>3</v>
      </c>
      <c r="H1171" s="31"/>
      <c r="I1171" s="32"/>
      <c r="J1171" s="32"/>
      <c r="K1171" s="32"/>
      <c r="L1171" s="32"/>
      <c r="M1171" s="10"/>
      <c r="N1171" s="38"/>
      <c r="O1171" s="31">
        <v>3</v>
      </c>
      <c r="P1171" s="31"/>
      <c r="Q1171" s="38"/>
      <c r="R1171" s="32"/>
      <c r="S1171" s="32"/>
      <c r="T1171" s="32"/>
      <c r="U1171" s="1"/>
      <c r="V1171" s="28">
        <v>426</v>
      </c>
      <c r="W1171" s="28">
        <v>3002</v>
      </c>
      <c r="X1171" s="28">
        <v>612</v>
      </c>
      <c r="Y1171" s="28"/>
      <c r="Z1171" s="28">
        <v>1038</v>
      </c>
      <c r="AA1171" s="34"/>
      <c r="AB1171" s="28">
        <v>444</v>
      </c>
      <c r="AC1171" s="1"/>
      <c r="AD1171" s="35">
        <f t="shared" ref="AD1171:AJ1171" si="3163">(V1171/SUM($V1171:$AB1171))*100</f>
        <v>7.7145961608113005</v>
      </c>
      <c r="AE1171" s="35">
        <f t="shared" si="3163"/>
        <v>54.364360738862729</v>
      </c>
      <c r="AF1171" s="35">
        <f t="shared" si="3163"/>
        <v>11.08294096341905</v>
      </c>
      <c r="AG1171" s="35">
        <f t="shared" si="3163"/>
        <v>0</v>
      </c>
      <c r="AH1171" s="35">
        <f t="shared" si="3163"/>
        <v>18.797537124230352</v>
      </c>
      <c r="AI1171" s="35">
        <f t="shared" si="3163"/>
        <v>0</v>
      </c>
      <c r="AJ1171" s="35">
        <f t="shared" si="3163"/>
        <v>8.0405650126765664</v>
      </c>
      <c r="AK1171" s="1"/>
      <c r="AL1171" s="35">
        <f t="shared" ref="AL1171:AR1171" si="3164">AD1171-BE1171</f>
        <v>-4.2341648639682035</v>
      </c>
      <c r="AM1171" s="35">
        <f t="shared" si="3164"/>
        <v>-1.9145136836488206</v>
      </c>
      <c r="AN1171" s="35">
        <f t="shared" si="3164"/>
        <v>1.8641253397315243</v>
      </c>
      <c r="AO1171" s="35">
        <f t="shared" si="3164"/>
        <v>0</v>
      </c>
      <c r="AP1171" s="35">
        <f t="shared" si="3164"/>
        <v>-3.7560118047910684</v>
      </c>
      <c r="AQ1171" s="35">
        <f t="shared" si="3164"/>
        <v>0</v>
      </c>
      <c r="AR1171" s="35">
        <f t="shared" si="3164"/>
        <v>8.0405650126765664</v>
      </c>
      <c r="AS1171" s="1"/>
      <c r="AT1171" s="1"/>
      <c r="AU1171" s="1"/>
      <c r="AV1171" s="1"/>
      <c r="AW1171" s="36">
        <v>569</v>
      </c>
      <c r="AX1171" s="36">
        <v>2680</v>
      </c>
      <c r="AY1171" s="36">
        <v>439</v>
      </c>
      <c r="AZ1171" s="36">
        <v>0</v>
      </c>
      <c r="BA1171" s="36">
        <v>1074</v>
      </c>
      <c r="BB1171" s="1"/>
      <c r="BC1171" s="36">
        <v>0</v>
      </c>
      <c r="BD1171" s="1"/>
      <c r="BE1171" s="35">
        <f t="shared" ref="BE1171:BK1171" si="3165">(AW1171/SUM($AW1171:$BC1171))*100</f>
        <v>11.948761024779504</v>
      </c>
      <c r="BF1171" s="35">
        <f t="shared" si="3165"/>
        <v>56.278874422511549</v>
      </c>
      <c r="BG1171" s="35">
        <f t="shared" si="3165"/>
        <v>9.2188156236875258</v>
      </c>
      <c r="BH1171" s="35">
        <f t="shared" si="3165"/>
        <v>0</v>
      </c>
      <c r="BI1171" s="35">
        <f t="shared" si="3165"/>
        <v>22.553548929021421</v>
      </c>
      <c r="BJ1171" s="35">
        <f t="shared" si="3165"/>
        <v>0</v>
      </c>
      <c r="BK1171" s="35">
        <f t="shared" si="3165"/>
        <v>0</v>
      </c>
      <c r="BL1171" s="1"/>
    </row>
    <row r="1172" spans="1:64" ht="13">
      <c r="A1172" s="28" t="s">
        <v>380</v>
      </c>
      <c r="B1172" s="62" t="str">
        <f>INDEX([1]Sheet2!$B:$B,MATCH(C1172,[1]Sheet2!$A:$A,0))</f>
        <v>E05000374</v>
      </c>
      <c r="C1172" s="28" t="s">
        <v>1300</v>
      </c>
      <c r="D1172" s="29"/>
      <c r="E1172" s="55">
        <v>3</v>
      </c>
      <c r="F1172" s="38"/>
      <c r="G1172" s="31">
        <v>3</v>
      </c>
      <c r="H1172" s="31"/>
      <c r="I1172" s="32"/>
      <c r="J1172" s="32"/>
      <c r="K1172" s="32"/>
      <c r="L1172" s="32"/>
      <c r="M1172" s="10"/>
      <c r="N1172" s="38"/>
      <c r="O1172" s="31">
        <v>3</v>
      </c>
      <c r="P1172" s="31"/>
      <c r="Q1172" s="38"/>
      <c r="R1172" s="32"/>
      <c r="S1172" s="32"/>
      <c r="T1172" s="32"/>
      <c r="U1172" s="1"/>
      <c r="V1172" s="28">
        <v>251</v>
      </c>
      <c r="W1172" s="28">
        <v>2446</v>
      </c>
      <c r="X1172" s="28">
        <v>423</v>
      </c>
      <c r="Y1172" s="28"/>
      <c r="Z1172" s="28">
        <v>486</v>
      </c>
      <c r="AA1172" s="34"/>
      <c r="AB1172" s="28">
        <v>818</v>
      </c>
      <c r="AC1172" s="1"/>
      <c r="AD1172" s="35">
        <f t="shared" ref="AD1172:AJ1172" si="3166">(V1172/SUM($V1172:$AB1172))*100</f>
        <v>5.6735985533453892</v>
      </c>
      <c r="AE1172" s="35">
        <f t="shared" si="3166"/>
        <v>55.289330922242321</v>
      </c>
      <c r="AF1172" s="35">
        <f t="shared" si="3166"/>
        <v>9.5614828209764919</v>
      </c>
      <c r="AG1172" s="35">
        <f t="shared" si="3166"/>
        <v>0</v>
      </c>
      <c r="AH1172" s="35">
        <f t="shared" si="3166"/>
        <v>10.985533453887884</v>
      </c>
      <c r="AI1172" s="35">
        <f t="shared" si="3166"/>
        <v>0</v>
      </c>
      <c r="AJ1172" s="35">
        <f t="shared" si="3166"/>
        <v>18.490054249547921</v>
      </c>
      <c r="AK1172" s="1"/>
      <c r="AL1172" s="35">
        <f t="shared" ref="AL1172:AR1172" si="3167">AD1172-BE1172</f>
        <v>5.6735985533453892</v>
      </c>
      <c r="AM1172" s="35">
        <f t="shared" si="3167"/>
        <v>0.23734478521219415</v>
      </c>
      <c r="AN1172" s="35">
        <f t="shared" si="3167"/>
        <v>-16.005032774864617</v>
      </c>
      <c r="AO1172" s="35">
        <f t="shared" si="3167"/>
        <v>0</v>
      </c>
      <c r="AP1172" s="35">
        <f t="shared" si="3167"/>
        <v>-8.395964813240882</v>
      </c>
      <c r="AQ1172" s="35">
        <f t="shared" si="3167"/>
        <v>0</v>
      </c>
      <c r="AR1172" s="35">
        <f t="shared" si="3167"/>
        <v>18.490054249547921</v>
      </c>
      <c r="AS1172" s="1"/>
      <c r="AT1172" s="1"/>
      <c r="AU1172" s="1"/>
      <c r="AV1172" s="1"/>
      <c r="AW1172" s="36">
        <v>0</v>
      </c>
      <c r="AX1172" s="36">
        <v>2065</v>
      </c>
      <c r="AY1172" s="36">
        <v>959</v>
      </c>
      <c r="AZ1172" s="36">
        <v>0</v>
      </c>
      <c r="BA1172" s="36">
        <v>727</v>
      </c>
      <c r="BB1172" s="1"/>
      <c r="BC1172" s="36">
        <v>0</v>
      </c>
      <c r="BD1172" s="1"/>
      <c r="BE1172" s="35">
        <f t="shared" ref="BE1172:BK1172" si="3168">(AW1172/SUM($AW1172:$BC1172))*100</f>
        <v>0</v>
      </c>
      <c r="BF1172" s="35">
        <f t="shared" si="3168"/>
        <v>55.051986137030127</v>
      </c>
      <c r="BG1172" s="35">
        <f t="shared" si="3168"/>
        <v>25.566515595841111</v>
      </c>
      <c r="BH1172" s="35">
        <f t="shared" si="3168"/>
        <v>0</v>
      </c>
      <c r="BI1172" s="35">
        <f t="shared" si="3168"/>
        <v>19.381498267128766</v>
      </c>
      <c r="BJ1172" s="35">
        <f t="shared" si="3168"/>
        <v>0</v>
      </c>
      <c r="BK1172" s="35">
        <f t="shared" si="3168"/>
        <v>0</v>
      </c>
      <c r="BL1172" s="1"/>
    </row>
    <row r="1173" spans="1:64" ht="13">
      <c r="A1173" s="28" t="s">
        <v>380</v>
      </c>
      <c r="B1173" s="62" t="str">
        <f>INDEX([1]Sheet2!$B:$B,MATCH(C1173,[1]Sheet2!$A:$A,0))</f>
        <v>E05000375</v>
      </c>
      <c r="C1173" s="28" t="s">
        <v>1301</v>
      </c>
      <c r="D1173" s="29"/>
      <c r="E1173" s="55">
        <v>3</v>
      </c>
      <c r="F1173" s="38"/>
      <c r="G1173" s="31">
        <v>3</v>
      </c>
      <c r="H1173" s="31"/>
      <c r="I1173" s="32"/>
      <c r="J1173" s="32"/>
      <c r="K1173" s="32"/>
      <c r="L1173" s="32"/>
      <c r="M1173" s="10"/>
      <c r="N1173" s="38"/>
      <c r="O1173" s="31">
        <v>3</v>
      </c>
      <c r="P1173" s="31"/>
      <c r="Q1173" s="38"/>
      <c r="R1173" s="32"/>
      <c r="S1173" s="32"/>
      <c r="T1173" s="32"/>
      <c r="U1173" s="1"/>
      <c r="V1173" s="28">
        <v>414</v>
      </c>
      <c r="W1173" s="28">
        <v>2764</v>
      </c>
      <c r="X1173" s="28">
        <v>495</v>
      </c>
      <c r="Y1173" s="28"/>
      <c r="Z1173" s="28">
        <v>547</v>
      </c>
      <c r="AA1173" s="34"/>
      <c r="AB1173" s="34"/>
      <c r="AC1173" s="1"/>
      <c r="AD1173" s="35">
        <f t="shared" ref="AD1173:AJ1173" si="3169">(V1173/SUM($V1173:$AB1173))*100</f>
        <v>9.8104265402843609</v>
      </c>
      <c r="AE1173" s="35">
        <f t="shared" si="3169"/>
        <v>65.497630331753555</v>
      </c>
      <c r="AF1173" s="35">
        <f t="shared" si="3169"/>
        <v>11.729857819905213</v>
      </c>
      <c r="AG1173" s="35">
        <f t="shared" si="3169"/>
        <v>0</v>
      </c>
      <c r="AH1173" s="35">
        <f t="shared" si="3169"/>
        <v>12.962085308056873</v>
      </c>
      <c r="AI1173" s="35">
        <f t="shared" si="3169"/>
        <v>0</v>
      </c>
      <c r="AJ1173" s="35">
        <f t="shared" si="3169"/>
        <v>0</v>
      </c>
      <c r="AK1173" s="1"/>
      <c r="AL1173" s="35">
        <f t="shared" ref="AL1173:AR1173" si="3170">AD1173-BE1173</f>
        <v>9.8104265402843609</v>
      </c>
      <c r="AM1173" s="35">
        <f t="shared" si="3170"/>
        <v>4.1920954595768407</v>
      </c>
      <c r="AN1173" s="35">
        <f t="shared" si="3170"/>
        <v>-2.2686529768185402</v>
      </c>
      <c r="AO1173" s="35">
        <f t="shared" si="3170"/>
        <v>0</v>
      </c>
      <c r="AP1173" s="35">
        <f t="shared" si="3170"/>
        <v>-11.733869023042656</v>
      </c>
      <c r="AQ1173" s="35">
        <f t="shared" si="3170"/>
        <v>0</v>
      </c>
      <c r="AR1173" s="35">
        <f t="shared" si="3170"/>
        <v>0</v>
      </c>
      <c r="AS1173" s="1"/>
      <c r="AT1173" s="1"/>
      <c r="AU1173" s="1"/>
      <c r="AV1173" s="1"/>
      <c r="AW1173" s="36">
        <v>0</v>
      </c>
      <c r="AX1173" s="36">
        <v>2470</v>
      </c>
      <c r="AY1173" s="36">
        <v>564</v>
      </c>
      <c r="AZ1173" s="36">
        <v>0</v>
      </c>
      <c r="BA1173" s="36">
        <v>995</v>
      </c>
      <c r="BB1173" s="1"/>
      <c r="BC1173" s="36">
        <v>0</v>
      </c>
      <c r="BD1173" s="1"/>
      <c r="BE1173" s="35">
        <f t="shared" ref="BE1173:BK1173" si="3171">(AW1173/SUM($AW1173:$BC1173))*100</f>
        <v>0</v>
      </c>
      <c r="BF1173" s="35">
        <f t="shared" si="3171"/>
        <v>61.305534872176715</v>
      </c>
      <c r="BG1173" s="35">
        <f t="shared" si="3171"/>
        <v>13.998510796723753</v>
      </c>
      <c r="BH1173" s="35">
        <f t="shared" si="3171"/>
        <v>0</v>
      </c>
      <c r="BI1173" s="35">
        <f t="shared" si="3171"/>
        <v>24.695954331099529</v>
      </c>
      <c r="BJ1173" s="35">
        <f t="shared" si="3171"/>
        <v>0</v>
      </c>
      <c r="BK1173" s="35">
        <f t="shared" si="3171"/>
        <v>0</v>
      </c>
      <c r="BL1173" s="1"/>
    </row>
    <row r="1174" spans="1:64" ht="13">
      <c r="A1174" s="28" t="s">
        <v>380</v>
      </c>
      <c r="B1174" s="62" t="str">
        <f>INDEX([1]Sheet2!$B:$B,MATCH(C1174,[1]Sheet2!$A:$A,0))</f>
        <v>E05000376</v>
      </c>
      <c r="C1174" s="28" t="s">
        <v>1302</v>
      </c>
      <c r="D1174" s="29"/>
      <c r="E1174" s="55">
        <v>3</v>
      </c>
      <c r="F1174" s="38"/>
      <c r="G1174" s="31">
        <v>3</v>
      </c>
      <c r="H1174" s="31"/>
      <c r="I1174" s="32"/>
      <c r="J1174" s="32"/>
      <c r="K1174" s="32"/>
      <c r="L1174" s="32"/>
      <c r="M1174" s="10"/>
      <c r="N1174" s="38"/>
      <c r="O1174" s="31">
        <v>3</v>
      </c>
      <c r="P1174" s="31"/>
      <c r="Q1174" s="38"/>
      <c r="R1174" s="32"/>
      <c r="S1174" s="32"/>
      <c r="T1174" s="32"/>
      <c r="U1174" s="1"/>
      <c r="V1174" s="28">
        <v>280</v>
      </c>
      <c r="W1174" s="28">
        <v>2391</v>
      </c>
      <c r="X1174" s="28">
        <v>331</v>
      </c>
      <c r="Y1174" s="28"/>
      <c r="Z1174" s="28">
        <v>621</v>
      </c>
      <c r="AA1174" s="34"/>
      <c r="AB1174" s="28">
        <v>51</v>
      </c>
      <c r="AC1174" s="1"/>
      <c r="AD1174" s="35">
        <f t="shared" ref="AD1174:AJ1174" si="3172">(V1174/SUM($V1174:$AB1174))*100</f>
        <v>7.6211213935764839</v>
      </c>
      <c r="AE1174" s="35">
        <f t="shared" si="3172"/>
        <v>65.078933043004895</v>
      </c>
      <c r="AF1174" s="35">
        <f t="shared" si="3172"/>
        <v>9.0092542188350571</v>
      </c>
      <c r="AG1174" s="35">
        <f t="shared" si="3172"/>
        <v>0</v>
      </c>
      <c r="AH1174" s="35">
        <f t="shared" si="3172"/>
        <v>16.902558519324987</v>
      </c>
      <c r="AI1174" s="35">
        <f t="shared" si="3172"/>
        <v>0</v>
      </c>
      <c r="AJ1174" s="35">
        <f t="shared" si="3172"/>
        <v>1.3881328252585736</v>
      </c>
      <c r="AK1174" s="1"/>
      <c r="AL1174" s="35">
        <f t="shared" ref="AL1174:AR1174" si="3173">AD1174-BE1174</f>
        <v>-2.0519761412573843</v>
      </c>
      <c r="AM1174" s="35">
        <f t="shared" si="3173"/>
        <v>5.379040224141022</v>
      </c>
      <c r="AN1174" s="35">
        <f t="shared" si="3173"/>
        <v>8.6424636841488933E-2</v>
      </c>
      <c r="AO1174" s="35">
        <f t="shared" si="3173"/>
        <v>0</v>
      </c>
      <c r="AP1174" s="35">
        <f t="shared" si="3173"/>
        <v>-2.3900459822827287</v>
      </c>
      <c r="AQ1174" s="35">
        <f t="shared" si="3173"/>
        <v>0</v>
      </c>
      <c r="AR1174" s="35">
        <f t="shared" si="3173"/>
        <v>-1.0234427374423909</v>
      </c>
      <c r="AS1174" s="1"/>
      <c r="AT1174" s="1"/>
      <c r="AU1174" s="1"/>
      <c r="AV1174" s="1"/>
      <c r="AW1174" s="36">
        <v>361</v>
      </c>
      <c r="AX1174" s="36">
        <v>2228</v>
      </c>
      <c r="AY1174" s="36">
        <v>333</v>
      </c>
      <c r="AZ1174" s="36">
        <v>0</v>
      </c>
      <c r="BA1174" s="36">
        <v>720</v>
      </c>
      <c r="BB1174" s="1"/>
      <c r="BC1174" s="36">
        <v>90</v>
      </c>
      <c r="BD1174" s="1"/>
      <c r="BE1174" s="35">
        <f t="shared" ref="BE1174:BK1174" si="3174">(AW1174/SUM($AW1174:$BC1174))*100</f>
        <v>9.6730975348338681</v>
      </c>
      <c r="BF1174" s="35">
        <f t="shared" si="3174"/>
        <v>59.699892818863873</v>
      </c>
      <c r="BG1174" s="35">
        <f t="shared" si="3174"/>
        <v>8.9228295819935681</v>
      </c>
      <c r="BH1174" s="35">
        <f t="shared" si="3174"/>
        <v>0</v>
      </c>
      <c r="BI1174" s="35">
        <f t="shared" si="3174"/>
        <v>19.292604501607716</v>
      </c>
      <c r="BJ1174" s="35">
        <f t="shared" si="3174"/>
        <v>0</v>
      </c>
      <c r="BK1174" s="35">
        <f t="shared" si="3174"/>
        <v>2.4115755627009645</v>
      </c>
      <c r="BL1174" s="1"/>
    </row>
    <row r="1175" spans="1:64" ht="13">
      <c r="A1175" s="28" t="s">
        <v>380</v>
      </c>
      <c r="B1175" s="62" t="str">
        <f>INDEX([1]Sheet2!$B:$B,MATCH(C1175,[1]Sheet2!$A:$A,0))</f>
        <v>E05000377</v>
      </c>
      <c r="C1175" s="28" t="s">
        <v>1303</v>
      </c>
      <c r="D1175" s="29"/>
      <c r="E1175" s="55">
        <v>3</v>
      </c>
      <c r="F1175" s="38"/>
      <c r="G1175" s="31">
        <v>3</v>
      </c>
      <c r="H1175" s="31"/>
      <c r="I1175" s="32"/>
      <c r="J1175" s="32"/>
      <c r="K1175" s="32"/>
      <c r="L1175" s="32"/>
      <c r="M1175" s="10"/>
      <c r="N1175" s="38"/>
      <c r="O1175" s="31">
        <v>3</v>
      </c>
      <c r="P1175" s="31"/>
      <c r="Q1175" s="38"/>
      <c r="R1175" s="32"/>
      <c r="S1175" s="32"/>
      <c r="T1175" s="32"/>
      <c r="U1175" s="1"/>
      <c r="V1175" s="28">
        <v>291</v>
      </c>
      <c r="W1175" s="28">
        <v>2331</v>
      </c>
      <c r="X1175" s="28">
        <v>404</v>
      </c>
      <c r="Y1175" s="28"/>
      <c r="Z1175" s="28">
        <v>547</v>
      </c>
      <c r="AA1175" s="34"/>
      <c r="AB1175" s="34"/>
      <c r="AC1175" s="1"/>
      <c r="AD1175" s="35">
        <f t="shared" ref="AD1175:AJ1175" si="3175">(V1175/SUM($V1175:$AB1175))*100</f>
        <v>8.1444164567590267</v>
      </c>
      <c r="AE1175" s="35">
        <f t="shared" si="3175"/>
        <v>65.239294710327457</v>
      </c>
      <c r="AF1175" s="35">
        <f t="shared" si="3175"/>
        <v>11.307024909040022</v>
      </c>
      <c r="AG1175" s="35">
        <f t="shared" si="3175"/>
        <v>0</v>
      </c>
      <c r="AH1175" s="35">
        <f t="shared" si="3175"/>
        <v>15.309263923873495</v>
      </c>
      <c r="AI1175" s="35">
        <f t="shared" si="3175"/>
        <v>0</v>
      </c>
      <c r="AJ1175" s="35">
        <f t="shared" si="3175"/>
        <v>0</v>
      </c>
      <c r="AK1175" s="1"/>
      <c r="AL1175" s="35">
        <f t="shared" ref="AL1175:AR1175" si="3176">AD1175-BE1175</f>
        <v>-1.4618827558393992</v>
      </c>
      <c r="AM1175" s="35">
        <f t="shared" si="3176"/>
        <v>11.669740904553173</v>
      </c>
      <c r="AN1175" s="35">
        <f t="shared" si="3176"/>
        <v>2.0156863263628573</v>
      </c>
      <c r="AO1175" s="35">
        <f t="shared" si="3176"/>
        <v>-7.2703412073490821</v>
      </c>
      <c r="AP1175" s="35">
        <f t="shared" si="3176"/>
        <v>-0.77997492127086332</v>
      </c>
      <c r="AQ1175" s="35">
        <f t="shared" si="3176"/>
        <v>0</v>
      </c>
      <c r="AR1175" s="35">
        <f t="shared" si="3176"/>
        <v>-4.1732283464566926</v>
      </c>
      <c r="AS1175" s="1"/>
      <c r="AT1175" s="1"/>
      <c r="AU1175" s="1"/>
      <c r="AV1175" s="1"/>
      <c r="AW1175" s="36">
        <v>366</v>
      </c>
      <c r="AX1175" s="36">
        <v>2041</v>
      </c>
      <c r="AY1175" s="36">
        <v>354</v>
      </c>
      <c r="AZ1175" s="36">
        <v>277</v>
      </c>
      <c r="BA1175" s="36">
        <v>613</v>
      </c>
      <c r="BB1175" s="1"/>
      <c r="BC1175" s="36">
        <v>159</v>
      </c>
      <c r="BD1175" s="1"/>
      <c r="BE1175" s="35">
        <f t="shared" ref="BE1175:BK1175" si="3177">(AW1175/SUM($AW1175:$BC1175))*100</f>
        <v>9.6062992125984259</v>
      </c>
      <c r="BF1175" s="35">
        <f t="shared" si="3177"/>
        <v>53.569553805774284</v>
      </c>
      <c r="BG1175" s="35">
        <f t="shared" si="3177"/>
        <v>9.2913385826771648</v>
      </c>
      <c r="BH1175" s="35">
        <f t="shared" si="3177"/>
        <v>7.2703412073490821</v>
      </c>
      <c r="BI1175" s="35">
        <f t="shared" si="3177"/>
        <v>16.089238845144358</v>
      </c>
      <c r="BJ1175" s="35">
        <f t="shared" si="3177"/>
        <v>0</v>
      </c>
      <c r="BK1175" s="35">
        <f t="shared" si="3177"/>
        <v>4.1732283464566926</v>
      </c>
      <c r="BL1175" s="1"/>
    </row>
    <row r="1176" spans="1:64" ht="13">
      <c r="A1176" s="28" t="s">
        <v>380</v>
      </c>
      <c r="B1176" s="62" t="str">
        <f>INDEX([1]Sheet2!$B:$B,MATCH(C1176,[1]Sheet2!$A:$A,0))</f>
        <v>E05000378</v>
      </c>
      <c r="C1176" s="28" t="s">
        <v>976</v>
      </c>
      <c r="D1176" s="29"/>
      <c r="E1176" s="55">
        <v>3</v>
      </c>
      <c r="F1176" s="38"/>
      <c r="G1176" s="31">
        <v>3</v>
      </c>
      <c r="H1176" s="31"/>
      <c r="I1176" s="32"/>
      <c r="J1176" s="32"/>
      <c r="K1176" s="32"/>
      <c r="L1176" s="32"/>
      <c r="M1176" s="10"/>
      <c r="N1176" s="38"/>
      <c r="O1176" s="31">
        <v>3</v>
      </c>
      <c r="P1176" s="31"/>
      <c r="Q1176" s="38"/>
      <c r="R1176" s="32"/>
      <c r="S1176" s="32"/>
      <c r="T1176" s="32"/>
      <c r="U1176" s="1"/>
      <c r="V1176" s="28">
        <v>216</v>
      </c>
      <c r="W1176" s="28">
        <v>2227</v>
      </c>
      <c r="X1176" s="28">
        <v>251</v>
      </c>
      <c r="Y1176" s="28"/>
      <c r="Z1176" s="28">
        <v>1512</v>
      </c>
      <c r="AA1176" s="34"/>
      <c r="AB1176" s="34"/>
      <c r="AC1176" s="1"/>
      <c r="AD1176" s="35">
        <f t="shared" ref="AD1176:AJ1176" si="3178">(V1176/SUM($V1176:$AB1176))*100</f>
        <v>5.1355206847360915</v>
      </c>
      <c r="AE1176" s="35">
        <f t="shared" si="3178"/>
        <v>52.948169281978132</v>
      </c>
      <c r="AF1176" s="35">
        <f t="shared" si="3178"/>
        <v>5.9676652401331429</v>
      </c>
      <c r="AG1176" s="35">
        <f t="shared" si="3178"/>
        <v>0</v>
      </c>
      <c r="AH1176" s="35">
        <f t="shared" si="3178"/>
        <v>35.948644793152638</v>
      </c>
      <c r="AI1176" s="35">
        <f t="shared" si="3178"/>
        <v>0</v>
      </c>
      <c r="AJ1176" s="35">
        <f t="shared" si="3178"/>
        <v>0</v>
      </c>
      <c r="AK1176" s="1"/>
      <c r="AL1176" s="35">
        <f t="shared" ref="AL1176:AR1176" si="3179">AD1176-BE1176</f>
        <v>5.1355206847360915</v>
      </c>
      <c r="AM1176" s="35">
        <f t="shared" si="3179"/>
        <v>-4.2423069084980582</v>
      </c>
      <c r="AN1176" s="35">
        <f t="shared" si="3179"/>
        <v>-17.460906188438287</v>
      </c>
      <c r="AO1176" s="35">
        <f t="shared" si="3179"/>
        <v>0</v>
      </c>
      <c r="AP1176" s="35">
        <f t="shared" si="3179"/>
        <v>16.567692412200255</v>
      </c>
      <c r="AQ1176" s="35">
        <f t="shared" si="3179"/>
        <v>0</v>
      </c>
      <c r="AR1176" s="35">
        <f t="shared" si="3179"/>
        <v>0</v>
      </c>
      <c r="AS1176" s="1"/>
      <c r="AT1176" s="1"/>
      <c r="AU1176" s="1"/>
      <c r="AV1176" s="1"/>
      <c r="AW1176" s="36">
        <v>0</v>
      </c>
      <c r="AX1176" s="36">
        <v>2402</v>
      </c>
      <c r="AY1176" s="36">
        <v>984</v>
      </c>
      <c r="AZ1176" s="36">
        <v>0</v>
      </c>
      <c r="BA1176" s="36">
        <v>814</v>
      </c>
      <c r="BB1176" s="1"/>
      <c r="BC1176" s="1"/>
      <c r="BD1176" s="1"/>
      <c r="BE1176" s="35">
        <f t="shared" ref="BE1176:BK1176" si="3180">(AW1176/SUM($AW1176:$BC1176))*100</f>
        <v>0</v>
      </c>
      <c r="BF1176" s="35">
        <f t="shared" si="3180"/>
        <v>57.19047619047619</v>
      </c>
      <c r="BG1176" s="35">
        <f t="shared" si="3180"/>
        <v>23.428571428571431</v>
      </c>
      <c r="BH1176" s="35">
        <f t="shared" si="3180"/>
        <v>0</v>
      </c>
      <c r="BI1176" s="35">
        <f t="shared" si="3180"/>
        <v>19.380952380952383</v>
      </c>
      <c r="BJ1176" s="35">
        <f t="shared" si="3180"/>
        <v>0</v>
      </c>
      <c r="BK1176" s="35">
        <f t="shared" si="3180"/>
        <v>0</v>
      </c>
      <c r="BL1176" s="1"/>
    </row>
    <row r="1177" spans="1:64" ht="13">
      <c r="A1177" s="28" t="s">
        <v>380</v>
      </c>
      <c r="B1177" s="62" t="str">
        <f>INDEX([1]Sheet2!$B:$B,MATCH(C1177,[1]Sheet2!$A:$A,0))</f>
        <v>E05000081</v>
      </c>
      <c r="C1177" s="28" t="s">
        <v>33</v>
      </c>
      <c r="D1177" s="29"/>
      <c r="E1177" s="55">
        <v>3</v>
      </c>
      <c r="F1177" s="38"/>
      <c r="G1177" s="31">
        <v>3</v>
      </c>
      <c r="H1177" s="31"/>
      <c r="I1177" s="32"/>
      <c r="J1177" s="32"/>
      <c r="K1177" s="32"/>
      <c r="L1177" s="32"/>
      <c r="M1177" s="10"/>
      <c r="N1177" s="38"/>
      <c r="O1177" s="31">
        <v>3</v>
      </c>
      <c r="P1177" s="31"/>
      <c r="Q1177" s="38"/>
      <c r="R1177" s="32"/>
      <c r="S1177" s="32"/>
      <c r="T1177" s="32"/>
      <c r="U1177" s="1"/>
      <c r="V1177" s="28">
        <v>418</v>
      </c>
      <c r="W1177" s="28">
        <v>1701</v>
      </c>
      <c r="X1177" s="28">
        <v>904</v>
      </c>
      <c r="Y1177" s="28"/>
      <c r="Z1177" s="28">
        <v>397</v>
      </c>
      <c r="AA1177" s="34"/>
      <c r="AB1177" s="34"/>
      <c r="AC1177" s="1"/>
      <c r="AD1177" s="35">
        <f t="shared" ref="AD1177:AJ1177" si="3181">(V1177/SUM($V1177:$AB1177))*100</f>
        <v>12.222222222222221</v>
      </c>
      <c r="AE1177" s="35">
        <f t="shared" si="3181"/>
        <v>49.736842105263158</v>
      </c>
      <c r="AF1177" s="35">
        <f t="shared" si="3181"/>
        <v>26.432748538011698</v>
      </c>
      <c r="AG1177" s="35">
        <f t="shared" si="3181"/>
        <v>0</v>
      </c>
      <c r="AH1177" s="35">
        <f t="shared" si="3181"/>
        <v>11.608187134502925</v>
      </c>
      <c r="AI1177" s="35">
        <f t="shared" si="3181"/>
        <v>0</v>
      </c>
      <c r="AJ1177" s="35">
        <f t="shared" si="3181"/>
        <v>0</v>
      </c>
      <c r="AK1177" s="1"/>
      <c r="AL1177" s="35">
        <f t="shared" ref="AL1177:AR1177" si="3182">AD1177-BE1177</f>
        <v>-4.0277777777777786</v>
      </c>
      <c r="AM1177" s="35">
        <f t="shared" si="3182"/>
        <v>-0.23408812729498152</v>
      </c>
      <c r="AN1177" s="35">
        <f t="shared" si="3182"/>
        <v>13.845539235686116</v>
      </c>
      <c r="AO1177" s="35">
        <f t="shared" si="3182"/>
        <v>0</v>
      </c>
      <c r="AP1177" s="35">
        <f t="shared" si="3182"/>
        <v>-9.5836733306133564</v>
      </c>
      <c r="AQ1177" s="35">
        <f t="shared" si="3182"/>
        <v>0</v>
      </c>
      <c r="AR1177" s="35">
        <f t="shared" si="3182"/>
        <v>0</v>
      </c>
      <c r="AS1177" s="1"/>
      <c r="AT1177" s="1"/>
      <c r="AU1177" s="1"/>
      <c r="AV1177" s="1"/>
      <c r="AW1177" s="36">
        <v>559</v>
      </c>
      <c r="AX1177" s="36">
        <v>1719</v>
      </c>
      <c r="AY1177" s="36">
        <v>433</v>
      </c>
      <c r="AZ1177" s="36">
        <v>0</v>
      </c>
      <c r="BA1177" s="36">
        <v>729</v>
      </c>
      <c r="BB1177" s="1"/>
      <c r="BC1177" s="1"/>
      <c r="BD1177" s="1"/>
      <c r="BE1177" s="35">
        <f t="shared" ref="BE1177:BK1177" si="3183">(AW1177/SUM($AW1177:$BC1177))*100</f>
        <v>16.25</v>
      </c>
      <c r="BF1177" s="35">
        <f t="shared" si="3183"/>
        <v>49.970930232558139</v>
      </c>
      <c r="BG1177" s="35">
        <f t="shared" si="3183"/>
        <v>12.587209302325581</v>
      </c>
      <c r="BH1177" s="35">
        <f t="shared" si="3183"/>
        <v>0</v>
      </c>
      <c r="BI1177" s="35">
        <f t="shared" si="3183"/>
        <v>21.191860465116282</v>
      </c>
      <c r="BJ1177" s="35">
        <f t="shared" si="3183"/>
        <v>0</v>
      </c>
      <c r="BK1177" s="35">
        <f t="shared" si="3183"/>
        <v>0</v>
      </c>
      <c r="BL1177" s="1"/>
    </row>
    <row r="1178" spans="1:64" ht="13">
      <c r="A1178" s="28" t="s">
        <v>380</v>
      </c>
      <c r="B1178" s="62" t="str">
        <f>INDEX([1]Sheet2!$B:$B,MATCH(C1178,[1]Sheet2!$A:$A,0))</f>
        <v>E05000380</v>
      </c>
      <c r="C1178" s="28" t="s">
        <v>1110</v>
      </c>
      <c r="D1178" s="29"/>
      <c r="E1178" s="55">
        <v>3</v>
      </c>
      <c r="F1178" s="38"/>
      <c r="G1178" s="31">
        <v>3</v>
      </c>
      <c r="H1178" s="31"/>
      <c r="I1178" s="32"/>
      <c r="J1178" s="32"/>
      <c r="K1178" s="32"/>
      <c r="L1178" s="32"/>
      <c r="M1178" s="10"/>
      <c r="N1178" s="38"/>
      <c r="O1178" s="31">
        <v>3</v>
      </c>
      <c r="P1178" s="31"/>
      <c r="Q1178" s="38"/>
      <c r="R1178" s="32"/>
      <c r="S1178" s="32"/>
      <c r="T1178" s="32"/>
      <c r="U1178" s="1"/>
      <c r="V1178" s="28">
        <v>572</v>
      </c>
      <c r="W1178" s="28">
        <v>1816</v>
      </c>
      <c r="X1178" s="28">
        <v>579</v>
      </c>
      <c r="Y1178" s="28"/>
      <c r="Z1178" s="28">
        <v>406</v>
      </c>
      <c r="AA1178" s="34"/>
      <c r="AB1178" s="34"/>
      <c r="AC1178" s="1"/>
      <c r="AD1178" s="35">
        <f t="shared" ref="AD1178:AJ1178" si="3184">(V1178/SUM($V1178:$AB1178))*100</f>
        <v>16.958197450340943</v>
      </c>
      <c r="AE1178" s="35">
        <f t="shared" si="3184"/>
        <v>53.839312184998519</v>
      </c>
      <c r="AF1178" s="35">
        <f t="shared" si="3184"/>
        <v>17.165727838719242</v>
      </c>
      <c r="AG1178" s="35">
        <f t="shared" si="3184"/>
        <v>0</v>
      </c>
      <c r="AH1178" s="35">
        <f t="shared" si="3184"/>
        <v>12.036762525941299</v>
      </c>
      <c r="AI1178" s="35">
        <f t="shared" si="3184"/>
        <v>0</v>
      </c>
      <c r="AJ1178" s="35">
        <f t="shared" si="3184"/>
        <v>0</v>
      </c>
      <c r="AK1178" s="1"/>
      <c r="AL1178" s="35">
        <f t="shared" ref="AL1178:AR1178" si="3185">AD1178-BE1178</f>
        <v>-3.4361687468421529</v>
      </c>
      <c r="AM1178" s="35">
        <f t="shared" si="3185"/>
        <v>4.8815657061252793</v>
      </c>
      <c r="AN1178" s="35">
        <f t="shared" si="3185"/>
        <v>5.5037560077333278</v>
      </c>
      <c r="AO1178" s="35">
        <f t="shared" si="3185"/>
        <v>0</v>
      </c>
      <c r="AP1178" s="35">
        <f t="shared" si="3185"/>
        <v>-6.9491529670164489</v>
      </c>
      <c r="AQ1178" s="35">
        <f t="shared" si="3185"/>
        <v>0</v>
      </c>
      <c r="AR1178" s="35">
        <f t="shared" si="3185"/>
        <v>0</v>
      </c>
      <c r="AS1178" s="1"/>
      <c r="AT1178" s="1"/>
      <c r="AU1178" s="1"/>
      <c r="AV1178" s="1"/>
      <c r="AW1178" s="36">
        <v>724</v>
      </c>
      <c r="AX1178" s="36">
        <v>1738</v>
      </c>
      <c r="AY1178" s="36">
        <v>414</v>
      </c>
      <c r="AZ1178" s="36">
        <v>0</v>
      </c>
      <c r="BA1178" s="36">
        <v>674</v>
      </c>
      <c r="BB1178" s="1"/>
      <c r="BC1178" s="1"/>
      <c r="BD1178" s="1"/>
      <c r="BE1178" s="35">
        <f t="shared" ref="BE1178:BK1178" si="3186">(AW1178/SUM($AW1178:$BC1178))*100</f>
        <v>20.394366197183096</v>
      </c>
      <c r="BF1178" s="35">
        <f t="shared" si="3186"/>
        <v>48.95774647887324</v>
      </c>
      <c r="BG1178" s="35">
        <f t="shared" si="3186"/>
        <v>11.661971830985914</v>
      </c>
      <c r="BH1178" s="35">
        <f t="shared" si="3186"/>
        <v>0</v>
      </c>
      <c r="BI1178" s="35">
        <f t="shared" si="3186"/>
        <v>18.985915492957748</v>
      </c>
      <c r="BJ1178" s="35">
        <f t="shared" si="3186"/>
        <v>0</v>
      </c>
      <c r="BK1178" s="35">
        <f t="shared" si="3186"/>
        <v>0</v>
      </c>
      <c r="BL1178" s="1"/>
    </row>
    <row r="1179" spans="1:64" ht="13">
      <c r="A1179" s="28" t="s">
        <v>380</v>
      </c>
      <c r="B1179" s="62" t="str">
        <f>INDEX([1]Sheet2!$B:$B,MATCH(C1179,[1]Sheet2!$A:$A,0))</f>
        <v>E05000381</v>
      </c>
      <c r="C1179" s="28" t="s">
        <v>1304</v>
      </c>
      <c r="D1179" s="29"/>
      <c r="E1179" s="55">
        <v>3</v>
      </c>
      <c r="F1179" s="38"/>
      <c r="G1179" s="31">
        <v>3</v>
      </c>
      <c r="H1179" s="31"/>
      <c r="I1179" s="32"/>
      <c r="J1179" s="32"/>
      <c r="K1179" s="32"/>
      <c r="L1179" s="32"/>
      <c r="M1179" s="10"/>
      <c r="N1179" s="38"/>
      <c r="O1179" s="31">
        <v>3</v>
      </c>
      <c r="P1179" s="31"/>
      <c r="Q1179" s="38"/>
      <c r="R1179" s="32"/>
      <c r="S1179" s="32"/>
      <c r="T1179" s="32"/>
      <c r="U1179" s="1"/>
      <c r="V1179" s="28">
        <v>216</v>
      </c>
      <c r="W1179" s="28">
        <v>2764</v>
      </c>
      <c r="X1179" s="28">
        <v>328</v>
      </c>
      <c r="Y1179" s="28"/>
      <c r="Z1179" s="28">
        <v>674</v>
      </c>
      <c r="AA1179" s="34"/>
      <c r="AB1179" s="34"/>
      <c r="AC1179" s="1"/>
      <c r="AD1179" s="35">
        <f t="shared" ref="AD1179:AJ1179" si="3187">(V1179/SUM($V1179:$AB1179))*100</f>
        <v>5.4244098442993476</v>
      </c>
      <c r="AE1179" s="35">
        <f t="shared" si="3187"/>
        <v>69.412355600200897</v>
      </c>
      <c r="AF1179" s="35">
        <f t="shared" si="3187"/>
        <v>8.2370668006027117</v>
      </c>
      <c r="AG1179" s="35">
        <f t="shared" si="3187"/>
        <v>0</v>
      </c>
      <c r="AH1179" s="35">
        <f t="shared" si="3187"/>
        <v>16.926167754897037</v>
      </c>
      <c r="AI1179" s="35">
        <f t="shared" si="3187"/>
        <v>0</v>
      </c>
      <c r="AJ1179" s="35">
        <f t="shared" si="3187"/>
        <v>0</v>
      </c>
      <c r="AK1179" s="1"/>
      <c r="AL1179" s="35">
        <f t="shared" ref="AL1179:AR1179" si="3188">AD1179-BE1179</f>
        <v>5.4244098442993476</v>
      </c>
      <c r="AM1179" s="35">
        <f t="shared" si="3188"/>
        <v>6.7960301548406221</v>
      </c>
      <c r="AN1179" s="35">
        <f t="shared" si="3188"/>
        <v>-2.3984024894797127</v>
      </c>
      <c r="AO1179" s="35">
        <f t="shared" si="3188"/>
        <v>0</v>
      </c>
      <c r="AP1179" s="35">
        <f t="shared" si="3188"/>
        <v>-9.8220375096602623</v>
      </c>
      <c r="AQ1179" s="35">
        <f t="shared" si="3188"/>
        <v>0</v>
      </c>
      <c r="AR1179" s="35">
        <f t="shared" si="3188"/>
        <v>0</v>
      </c>
      <c r="AS1179" s="1"/>
      <c r="AT1179" s="1"/>
      <c r="AU1179" s="1"/>
      <c r="AV1179" s="1"/>
      <c r="AW1179" s="36">
        <v>0</v>
      </c>
      <c r="AX1179" s="36">
        <v>2355</v>
      </c>
      <c r="AY1179" s="36">
        <v>400</v>
      </c>
      <c r="AZ1179" s="36">
        <v>0</v>
      </c>
      <c r="BA1179" s="36">
        <v>1006</v>
      </c>
      <c r="BB1179" s="1"/>
      <c r="BC1179" s="1"/>
      <c r="BD1179" s="1"/>
      <c r="BE1179" s="48">
        <f t="shared" ref="BE1179:BK1179" si="3189">(AW1179/SUM($AW1179:$BC1179))*100</f>
        <v>0</v>
      </c>
      <c r="BF1179" s="75">
        <f t="shared" si="3189"/>
        <v>62.616325445360275</v>
      </c>
      <c r="BG1179" s="76">
        <f t="shared" si="3189"/>
        <v>10.635469290082424</v>
      </c>
      <c r="BH1179" s="48">
        <f t="shared" si="3189"/>
        <v>0</v>
      </c>
      <c r="BI1179" s="77">
        <f t="shared" si="3189"/>
        <v>26.748205264557299</v>
      </c>
      <c r="BJ1179" s="48">
        <f t="shared" si="3189"/>
        <v>0</v>
      </c>
      <c r="BK1179" s="48">
        <f t="shared" si="3189"/>
        <v>0</v>
      </c>
      <c r="BL1179" s="1"/>
    </row>
    <row r="1180" spans="1:64" ht="13">
      <c r="A1180" s="28" t="s">
        <v>387</v>
      </c>
      <c r="B1180" s="62" t="str">
        <f>INDEX([1]Sheet2!$B:$B,MATCH(C1180,[1]Sheet2!$A:$A,0))</f>
        <v>E05000416</v>
      </c>
      <c r="C1180" s="28" t="s">
        <v>1305</v>
      </c>
      <c r="D1180" s="29"/>
      <c r="E1180" s="55">
        <v>3</v>
      </c>
      <c r="F1180" s="38"/>
      <c r="G1180" s="31">
        <v>3</v>
      </c>
      <c r="H1180" s="31"/>
      <c r="I1180" s="32"/>
      <c r="J1180" s="32"/>
      <c r="K1180" s="32"/>
      <c r="L1180" s="32"/>
      <c r="M1180" s="10"/>
      <c r="N1180" s="38"/>
      <c r="O1180" s="31">
        <v>3</v>
      </c>
      <c r="P1180" s="31"/>
      <c r="Q1180" s="38"/>
      <c r="R1180" s="32"/>
      <c r="S1180" s="32"/>
      <c r="T1180" s="32"/>
      <c r="U1180" s="1"/>
      <c r="V1180" s="28">
        <v>311</v>
      </c>
      <c r="W1180" s="28">
        <v>1126</v>
      </c>
      <c r="X1180" s="28">
        <v>713</v>
      </c>
      <c r="Y1180" s="28">
        <v>86</v>
      </c>
      <c r="Z1180" s="28">
        <v>292</v>
      </c>
      <c r="AA1180" s="34"/>
      <c r="AB1180" s="34"/>
      <c r="AC1180" s="1"/>
      <c r="AD1180" s="35">
        <f t="shared" ref="AD1180:AJ1180" si="3190">(V1180/SUM($V1180:$AB1180))*100</f>
        <v>12.302215189873419</v>
      </c>
      <c r="AE1180" s="35">
        <f t="shared" si="3190"/>
        <v>44.541139240506325</v>
      </c>
      <c r="AF1180" s="35">
        <f t="shared" si="3190"/>
        <v>28.204113924050635</v>
      </c>
      <c r="AG1180" s="35">
        <f t="shared" si="3190"/>
        <v>3.4018987341772151</v>
      </c>
      <c r="AH1180" s="35">
        <f t="shared" si="3190"/>
        <v>11.550632911392405</v>
      </c>
      <c r="AI1180" s="35">
        <f t="shared" si="3190"/>
        <v>0</v>
      </c>
      <c r="AJ1180" s="35">
        <f t="shared" si="3190"/>
        <v>0</v>
      </c>
      <c r="AK1180" s="1"/>
      <c r="AL1180" s="35">
        <f t="shared" ref="AL1180:AR1180" si="3191">AD1180-BE1180</f>
        <v>2.4440112736006299</v>
      </c>
      <c r="AM1180" s="35">
        <f t="shared" si="3191"/>
        <v>7.2015038590073388</v>
      </c>
      <c r="AN1180" s="35">
        <f t="shared" si="3191"/>
        <v>-3.8350488038359281</v>
      </c>
      <c r="AO1180" s="35">
        <f t="shared" si="3191"/>
        <v>-4.9708224001914543</v>
      </c>
      <c r="AP1180" s="35">
        <f t="shared" si="3191"/>
        <v>1.2872973273275843</v>
      </c>
      <c r="AQ1180" s="35">
        <f t="shared" si="3191"/>
        <v>0</v>
      </c>
      <c r="AR1180" s="35">
        <f t="shared" si="3191"/>
        <v>-2.1269412559081702</v>
      </c>
      <c r="AS1180" s="1"/>
      <c r="AT1180" s="1"/>
      <c r="AU1180" s="1"/>
      <c r="AV1180" s="1"/>
      <c r="AW1180" s="36">
        <v>292</v>
      </c>
      <c r="AX1180" s="36">
        <v>1106</v>
      </c>
      <c r="AY1180" s="36">
        <v>949</v>
      </c>
      <c r="AZ1180" s="36">
        <v>248</v>
      </c>
      <c r="BA1180" s="36">
        <v>304</v>
      </c>
      <c r="BB1180" s="36">
        <v>0</v>
      </c>
      <c r="BC1180" s="36">
        <v>63</v>
      </c>
      <c r="BD1180" s="1"/>
      <c r="BE1180" s="48">
        <f t="shared" ref="BE1180:BK1180" si="3192">(AW1180/SUM($AW1180:$BC1180))*100</f>
        <v>9.8582039162727888</v>
      </c>
      <c r="BF1180" s="75">
        <f t="shared" si="3192"/>
        <v>37.339635381498987</v>
      </c>
      <c r="BG1180" s="76">
        <f t="shared" si="3192"/>
        <v>32.039162727886563</v>
      </c>
      <c r="BH1180" s="48">
        <f t="shared" si="3192"/>
        <v>8.3727211343686694</v>
      </c>
      <c r="BI1180" s="77">
        <f t="shared" si="3192"/>
        <v>10.263335584064821</v>
      </c>
      <c r="BJ1180" s="48">
        <f t="shared" si="3192"/>
        <v>0</v>
      </c>
      <c r="BK1180" s="48">
        <f t="shared" si="3192"/>
        <v>2.1269412559081702</v>
      </c>
      <c r="BL1180" s="1"/>
    </row>
    <row r="1181" spans="1:64" ht="13">
      <c r="A1181" s="28" t="s">
        <v>387</v>
      </c>
      <c r="B1181" s="62" t="str">
        <f>INDEX([1]Sheet2!$B:$B,MATCH(C1181,[1]Sheet2!$A:$A,0))</f>
        <v>E05000417</v>
      </c>
      <c r="C1181" s="28" t="s">
        <v>1306</v>
      </c>
      <c r="D1181" s="29"/>
      <c r="E1181" s="55">
        <v>3</v>
      </c>
      <c r="F1181" s="38"/>
      <c r="G1181" s="31">
        <v>3</v>
      </c>
      <c r="H1181" s="31"/>
      <c r="I1181" s="32"/>
      <c r="J1181" s="32"/>
      <c r="K1181" s="32"/>
      <c r="L1181" s="32"/>
      <c r="M1181" s="10"/>
      <c r="N1181" s="38"/>
      <c r="O1181" s="31">
        <v>3</v>
      </c>
      <c r="P1181" s="31"/>
      <c r="Q1181" s="38"/>
      <c r="R1181" s="32"/>
      <c r="S1181" s="32"/>
      <c r="T1181" s="32"/>
      <c r="U1181" s="1"/>
      <c r="V1181" s="28">
        <v>389</v>
      </c>
      <c r="W1181" s="28">
        <v>2142</v>
      </c>
      <c r="X1181" s="28">
        <v>420</v>
      </c>
      <c r="Y1181" s="28"/>
      <c r="Z1181" s="28">
        <v>856</v>
      </c>
      <c r="AA1181" s="34"/>
      <c r="AB1181" s="28">
        <v>842</v>
      </c>
      <c r="AC1181" s="1"/>
      <c r="AD1181" s="35">
        <f t="shared" ref="AD1181:AJ1181" si="3193">(V1181/SUM($V1181:$AB1181))*100</f>
        <v>8.3673908367390837</v>
      </c>
      <c r="AE1181" s="35">
        <f t="shared" si="3193"/>
        <v>46.074424607442459</v>
      </c>
      <c r="AF1181" s="35">
        <f t="shared" si="3193"/>
        <v>9.034200903420091</v>
      </c>
      <c r="AG1181" s="35">
        <f t="shared" si="3193"/>
        <v>0</v>
      </c>
      <c r="AH1181" s="35">
        <f t="shared" si="3193"/>
        <v>18.412561841256185</v>
      </c>
      <c r="AI1181" s="35">
        <f t="shared" si="3193"/>
        <v>0</v>
      </c>
      <c r="AJ1181" s="35">
        <f t="shared" si="3193"/>
        <v>18.111421811142179</v>
      </c>
      <c r="AK1181" s="1"/>
      <c r="AL1181" s="35">
        <f t="shared" ref="AL1181:AR1181" si="3194">AD1181-BE1181</f>
        <v>-2.8125660598126405</v>
      </c>
      <c r="AM1181" s="35">
        <f t="shared" si="3194"/>
        <v>-3.7369978063506437</v>
      </c>
      <c r="AN1181" s="35">
        <f t="shared" si="3194"/>
        <v>2.4609250413511257</v>
      </c>
      <c r="AO1181" s="35">
        <f t="shared" si="3194"/>
        <v>-6.8426724137931032</v>
      </c>
      <c r="AP1181" s="35">
        <f t="shared" si="3194"/>
        <v>-3.6240760897782991</v>
      </c>
      <c r="AQ1181" s="35">
        <f t="shared" si="3194"/>
        <v>0</v>
      </c>
      <c r="AR1181" s="35">
        <f t="shared" si="3194"/>
        <v>14.555387328383558</v>
      </c>
      <c r="AS1181" s="1"/>
      <c r="AT1181" s="1"/>
      <c r="AU1181" s="1"/>
      <c r="AV1181" s="1"/>
      <c r="AW1181" s="36">
        <v>415</v>
      </c>
      <c r="AX1181" s="36">
        <v>1849</v>
      </c>
      <c r="AY1181" s="36">
        <v>244</v>
      </c>
      <c r="AZ1181" s="36">
        <v>254</v>
      </c>
      <c r="BA1181" s="36">
        <v>818</v>
      </c>
      <c r="BB1181" s="36">
        <v>0</v>
      </c>
      <c r="BC1181" s="36">
        <v>132</v>
      </c>
      <c r="BD1181" s="1"/>
      <c r="BE1181" s="48">
        <f t="shared" ref="BE1181:BK1181" si="3195">(AW1181/SUM($AW1181:$BC1181))*100</f>
        <v>11.179956896551724</v>
      </c>
      <c r="BF1181" s="75">
        <f t="shared" si="3195"/>
        <v>49.811422413793103</v>
      </c>
      <c r="BG1181" s="76">
        <f t="shared" si="3195"/>
        <v>6.5732758620689653</v>
      </c>
      <c r="BH1181" s="48">
        <f t="shared" si="3195"/>
        <v>6.8426724137931032</v>
      </c>
      <c r="BI1181" s="77">
        <f t="shared" si="3195"/>
        <v>22.036637931034484</v>
      </c>
      <c r="BJ1181" s="48">
        <f t="shared" si="3195"/>
        <v>0</v>
      </c>
      <c r="BK1181" s="48">
        <f t="shared" si="3195"/>
        <v>3.556034482758621</v>
      </c>
      <c r="BL1181" s="1"/>
    </row>
    <row r="1182" spans="1:64" ht="13">
      <c r="A1182" s="28" t="s">
        <v>387</v>
      </c>
      <c r="B1182" s="62" t="str">
        <f>INDEX([1]Sheet2!$B:$B,MATCH(C1182,[1]Sheet2!$A:$A,0))</f>
        <v>E05000418</v>
      </c>
      <c r="C1182" s="28" t="s">
        <v>1307</v>
      </c>
      <c r="D1182" s="29"/>
      <c r="E1182" s="55">
        <v>3</v>
      </c>
      <c r="F1182" s="31">
        <v>1</v>
      </c>
      <c r="G1182" s="31">
        <v>2</v>
      </c>
      <c r="H1182" s="31"/>
      <c r="I1182" s="32"/>
      <c r="J1182" s="32"/>
      <c r="K1182" s="32"/>
      <c r="L1182" s="32"/>
      <c r="M1182" s="10"/>
      <c r="N1182" s="31">
        <v>3</v>
      </c>
      <c r="O1182" s="31"/>
      <c r="P1182" s="31"/>
      <c r="Q1182" s="38"/>
      <c r="R1182" s="32"/>
      <c r="S1182" s="32"/>
      <c r="T1182" s="32"/>
      <c r="U1182" s="1"/>
      <c r="V1182" s="28">
        <v>1325</v>
      </c>
      <c r="W1182" s="28">
        <v>1455</v>
      </c>
      <c r="X1182" s="28">
        <v>439</v>
      </c>
      <c r="Y1182" s="28"/>
      <c r="Z1182" s="28">
        <v>441</v>
      </c>
      <c r="AA1182" s="34"/>
      <c r="AB1182" s="34"/>
      <c r="AC1182" s="1"/>
      <c r="AD1182" s="35">
        <f t="shared" ref="AD1182:AJ1182" si="3196">(V1182/SUM($V1182:$AB1182))*100</f>
        <v>36.202185792349731</v>
      </c>
      <c r="AE1182" s="35">
        <f t="shared" si="3196"/>
        <v>39.754098360655739</v>
      </c>
      <c r="AF1182" s="35">
        <f t="shared" si="3196"/>
        <v>11.994535519125684</v>
      </c>
      <c r="AG1182" s="35">
        <f t="shared" si="3196"/>
        <v>0</v>
      </c>
      <c r="AH1182" s="35">
        <f t="shared" si="3196"/>
        <v>12.049180327868852</v>
      </c>
      <c r="AI1182" s="35">
        <f t="shared" si="3196"/>
        <v>0</v>
      </c>
      <c r="AJ1182" s="35">
        <f t="shared" si="3196"/>
        <v>0</v>
      </c>
      <c r="AK1182" s="1"/>
      <c r="AL1182" s="35">
        <f t="shared" ref="AL1182:AR1182" si="3197">AD1182-BE1182</f>
        <v>-1.3017046527171843</v>
      </c>
      <c r="AM1182" s="35">
        <f t="shared" si="3197"/>
        <v>7.7590781303413934</v>
      </c>
      <c r="AN1182" s="35">
        <f t="shared" si="3197"/>
        <v>1.7860076635390048</v>
      </c>
      <c r="AO1182" s="35">
        <f t="shared" si="3197"/>
        <v>-6.8160597572362276</v>
      </c>
      <c r="AP1182" s="35">
        <f t="shared" si="3197"/>
        <v>-1.4273213839269783</v>
      </c>
      <c r="AQ1182" s="35">
        <f t="shared" si="3197"/>
        <v>0</v>
      </c>
      <c r="AR1182" s="35">
        <f t="shared" si="3197"/>
        <v>0</v>
      </c>
      <c r="AS1182" s="1"/>
      <c r="AT1182" s="1"/>
      <c r="AU1182" s="1"/>
      <c r="AV1182" s="1"/>
      <c r="AW1182" s="36">
        <v>1205</v>
      </c>
      <c r="AX1182" s="36">
        <v>1028</v>
      </c>
      <c r="AY1182" s="36">
        <v>328</v>
      </c>
      <c r="AZ1182" s="36">
        <v>219</v>
      </c>
      <c r="BA1182" s="36">
        <v>433</v>
      </c>
      <c r="BB1182" s="36">
        <v>0</v>
      </c>
      <c r="BC1182" s="36">
        <v>0</v>
      </c>
      <c r="BD1182" s="1"/>
      <c r="BE1182" s="48">
        <f t="shared" ref="BE1182:BK1182" si="3198">(AW1182/SUM($AW1182:$BC1182))*100</f>
        <v>37.503890445066915</v>
      </c>
      <c r="BF1182" s="75">
        <f t="shared" si="3198"/>
        <v>31.995020230314346</v>
      </c>
      <c r="BG1182" s="76">
        <f t="shared" si="3198"/>
        <v>10.208527855586679</v>
      </c>
      <c r="BH1182" s="48">
        <f t="shared" si="3198"/>
        <v>6.8160597572362276</v>
      </c>
      <c r="BI1182" s="77">
        <f t="shared" si="3198"/>
        <v>13.47650171179583</v>
      </c>
      <c r="BJ1182" s="48">
        <f t="shared" si="3198"/>
        <v>0</v>
      </c>
      <c r="BK1182" s="48">
        <f t="shared" si="3198"/>
        <v>0</v>
      </c>
      <c r="BL1182" s="1"/>
    </row>
    <row r="1183" spans="1:64" ht="13">
      <c r="A1183" s="28" t="s">
        <v>387</v>
      </c>
      <c r="B1183" s="62" t="str">
        <f>INDEX([1]Sheet2!$B:$B,MATCH(C1183,[1]Sheet2!$A:$A,0))</f>
        <v>E05000419</v>
      </c>
      <c r="C1183" s="28" t="s">
        <v>1308</v>
      </c>
      <c r="D1183" s="29"/>
      <c r="E1183" s="55">
        <v>3</v>
      </c>
      <c r="F1183" s="38"/>
      <c r="G1183" s="31">
        <v>3</v>
      </c>
      <c r="H1183" s="31"/>
      <c r="I1183" s="32"/>
      <c r="J1183" s="32"/>
      <c r="K1183" s="32"/>
      <c r="L1183" s="32"/>
      <c r="M1183" s="10"/>
      <c r="N1183" s="38"/>
      <c r="O1183" s="31">
        <v>3</v>
      </c>
      <c r="P1183" s="31"/>
      <c r="Q1183" s="38"/>
      <c r="R1183" s="32"/>
      <c r="S1183" s="32"/>
      <c r="T1183" s="32"/>
      <c r="U1183" s="1"/>
      <c r="V1183" s="28">
        <v>978</v>
      </c>
      <c r="W1183" s="28">
        <v>1901</v>
      </c>
      <c r="X1183" s="28">
        <v>398</v>
      </c>
      <c r="Y1183" s="28"/>
      <c r="Z1183" s="28">
        <v>474</v>
      </c>
      <c r="AA1183" s="34"/>
      <c r="AB1183" s="34"/>
      <c r="AC1183" s="1"/>
      <c r="AD1183" s="35">
        <f t="shared" ref="AD1183:AJ1183" si="3199">(V1183/SUM($V1183:$AB1183))*100</f>
        <v>26.073047187416687</v>
      </c>
      <c r="AE1183" s="35">
        <f t="shared" si="3199"/>
        <v>50.679818715009326</v>
      </c>
      <c r="AF1183" s="35">
        <f t="shared" si="3199"/>
        <v>10.610503865635829</v>
      </c>
      <c r="AG1183" s="35">
        <f t="shared" si="3199"/>
        <v>0</v>
      </c>
      <c r="AH1183" s="35">
        <f t="shared" si="3199"/>
        <v>12.636630231938151</v>
      </c>
      <c r="AI1183" s="35">
        <f t="shared" si="3199"/>
        <v>0</v>
      </c>
      <c r="AJ1183" s="35">
        <f t="shared" si="3199"/>
        <v>0</v>
      </c>
      <c r="AK1183" s="1"/>
      <c r="AL1183" s="35">
        <f t="shared" ref="AL1183:AR1183" si="3200">AD1183-BE1183</f>
        <v>0.60184299893500892</v>
      </c>
      <c r="AM1183" s="35">
        <f t="shared" si="3200"/>
        <v>0.15625850558524945</v>
      </c>
      <c r="AN1183" s="35">
        <f t="shared" si="3200"/>
        <v>3.9874672164211695</v>
      </c>
      <c r="AO1183" s="35">
        <f t="shared" si="3200"/>
        <v>-5</v>
      </c>
      <c r="AP1183" s="35">
        <f t="shared" si="3200"/>
        <v>1.4586197607339617</v>
      </c>
      <c r="AQ1183" s="35">
        <f t="shared" si="3200"/>
        <v>0</v>
      </c>
      <c r="AR1183" s="35">
        <f t="shared" si="3200"/>
        <v>-1.2041884816753925</v>
      </c>
      <c r="AS1183" s="1"/>
      <c r="AT1183" s="1"/>
      <c r="AU1183" s="1"/>
      <c r="AV1183" s="1"/>
      <c r="AW1183" s="36">
        <v>973</v>
      </c>
      <c r="AX1183" s="36">
        <v>1930</v>
      </c>
      <c r="AY1183" s="36">
        <v>253</v>
      </c>
      <c r="AZ1183" s="36">
        <v>191</v>
      </c>
      <c r="BA1183" s="36">
        <v>427</v>
      </c>
      <c r="BB1183" s="36">
        <v>0</v>
      </c>
      <c r="BC1183" s="36">
        <v>46</v>
      </c>
      <c r="BD1183" s="1"/>
      <c r="BE1183" s="48">
        <f t="shared" ref="BE1183:BK1183" si="3201">(AW1183/SUM($AW1183:$BC1183))*100</f>
        <v>25.471204188481678</v>
      </c>
      <c r="BF1183" s="75">
        <f t="shared" si="3201"/>
        <v>50.523560209424076</v>
      </c>
      <c r="BG1183" s="76">
        <f t="shared" si="3201"/>
        <v>6.6230366492146597</v>
      </c>
      <c r="BH1183" s="48">
        <f t="shared" si="3201"/>
        <v>5</v>
      </c>
      <c r="BI1183" s="77">
        <f t="shared" si="3201"/>
        <v>11.178010471204189</v>
      </c>
      <c r="BJ1183" s="48">
        <f t="shared" si="3201"/>
        <v>0</v>
      </c>
      <c r="BK1183" s="48">
        <f t="shared" si="3201"/>
        <v>1.2041884816753925</v>
      </c>
      <c r="BL1183" s="1"/>
    </row>
    <row r="1184" spans="1:64" ht="13">
      <c r="A1184" s="28" t="s">
        <v>387</v>
      </c>
      <c r="B1184" s="62" t="str">
        <f>INDEX([1]Sheet2!$B:$B,MATCH(C1184,[1]Sheet2!$A:$A,0))</f>
        <v>E05000420</v>
      </c>
      <c r="C1184" s="28" t="s">
        <v>1309</v>
      </c>
      <c r="D1184" s="29"/>
      <c r="E1184" s="55">
        <v>3</v>
      </c>
      <c r="F1184" s="38"/>
      <c r="G1184" s="31">
        <v>3</v>
      </c>
      <c r="H1184" s="31"/>
      <c r="I1184" s="32"/>
      <c r="J1184" s="32"/>
      <c r="K1184" s="32"/>
      <c r="L1184" s="32"/>
      <c r="M1184" s="10"/>
      <c r="N1184" s="38"/>
      <c r="O1184" s="31">
        <v>3</v>
      </c>
      <c r="P1184" s="31"/>
      <c r="Q1184" s="38"/>
      <c r="R1184" s="32"/>
      <c r="S1184" s="32"/>
      <c r="T1184" s="32"/>
      <c r="U1184" s="1"/>
      <c r="V1184" s="28">
        <v>228</v>
      </c>
      <c r="W1184" s="28">
        <v>2325</v>
      </c>
      <c r="X1184" s="28">
        <v>279</v>
      </c>
      <c r="Y1184" s="28"/>
      <c r="Z1184" s="28">
        <v>683</v>
      </c>
      <c r="AA1184" s="28">
        <v>660</v>
      </c>
      <c r="AB1184" s="34"/>
      <c r="AC1184" s="1"/>
      <c r="AD1184" s="35">
        <f t="shared" ref="AD1184:AJ1184" si="3202">(V1184/SUM($V1184:$AB1184))*100</f>
        <v>5.4610778443113777</v>
      </c>
      <c r="AE1184" s="35">
        <f t="shared" si="3202"/>
        <v>55.688622754491014</v>
      </c>
      <c r="AF1184" s="35">
        <f t="shared" si="3202"/>
        <v>6.682634730538922</v>
      </c>
      <c r="AG1184" s="35">
        <f t="shared" si="3202"/>
        <v>0</v>
      </c>
      <c r="AH1184" s="35">
        <f t="shared" si="3202"/>
        <v>16.359281437125748</v>
      </c>
      <c r="AI1184" s="35">
        <f t="shared" si="3202"/>
        <v>15.808383233532936</v>
      </c>
      <c r="AJ1184" s="35">
        <f t="shared" si="3202"/>
        <v>0</v>
      </c>
      <c r="AK1184" s="1"/>
      <c r="AL1184" s="35">
        <f t="shared" ref="AL1184:AR1184" si="3203">AD1184-BE1184</f>
        <v>-0.77720863493895642</v>
      </c>
      <c r="AM1184" s="35">
        <f t="shared" si="3203"/>
        <v>-4.0704133900873032</v>
      </c>
      <c r="AN1184" s="35">
        <f t="shared" si="3203"/>
        <v>0.65853834499675301</v>
      </c>
      <c r="AO1184" s="35">
        <f t="shared" si="3203"/>
        <v>-3.4002677376171353</v>
      </c>
      <c r="AP1184" s="35">
        <f t="shared" si="3203"/>
        <v>-3.5068497543066464</v>
      </c>
      <c r="AQ1184" s="35">
        <f t="shared" si="3203"/>
        <v>11.096201171953284</v>
      </c>
      <c r="AR1184" s="35">
        <f t="shared" si="3203"/>
        <v>0</v>
      </c>
      <c r="AS1184" s="1"/>
      <c r="AT1184" s="1"/>
      <c r="AU1184" s="1"/>
      <c r="AV1184" s="1"/>
      <c r="AW1184" s="36">
        <v>233</v>
      </c>
      <c r="AX1184" s="36">
        <v>2232</v>
      </c>
      <c r="AY1184" s="36">
        <v>225</v>
      </c>
      <c r="AZ1184" s="36">
        <v>127</v>
      </c>
      <c r="BA1184" s="36">
        <v>742</v>
      </c>
      <c r="BB1184" s="36">
        <v>176</v>
      </c>
      <c r="BC1184" s="36">
        <v>0</v>
      </c>
      <c r="BD1184" s="1"/>
      <c r="BE1184" s="48">
        <f t="shared" ref="BE1184:BK1184" si="3204">(AW1184/SUM($AW1184:$BC1184))*100</f>
        <v>6.2382864792503341</v>
      </c>
      <c r="BF1184" s="75">
        <f t="shared" si="3204"/>
        <v>59.759036144578317</v>
      </c>
      <c r="BG1184" s="76">
        <f t="shared" si="3204"/>
        <v>6.024096385542169</v>
      </c>
      <c r="BH1184" s="48">
        <f t="shared" si="3204"/>
        <v>3.4002677376171353</v>
      </c>
      <c r="BI1184" s="77">
        <f t="shared" si="3204"/>
        <v>19.866131191432395</v>
      </c>
      <c r="BJ1184" s="48">
        <f t="shared" si="3204"/>
        <v>4.7121820615796519</v>
      </c>
      <c r="BK1184" s="48">
        <f t="shared" si="3204"/>
        <v>0</v>
      </c>
      <c r="BL1184" s="1"/>
    </row>
    <row r="1185" spans="1:64" ht="13">
      <c r="A1185" s="28" t="s">
        <v>387</v>
      </c>
      <c r="B1185" s="62" t="str">
        <f>INDEX([1]Sheet2!$B:$B,MATCH(C1185,[1]Sheet2!$A:$A,0))</f>
        <v>E05000421</v>
      </c>
      <c r="C1185" s="28" t="s">
        <v>1310</v>
      </c>
      <c r="D1185" s="29"/>
      <c r="E1185" s="55">
        <v>3</v>
      </c>
      <c r="F1185" s="38"/>
      <c r="G1185" s="31">
        <v>3</v>
      </c>
      <c r="H1185" s="31"/>
      <c r="I1185" s="32"/>
      <c r="J1185" s="32"/>
      <c r="K1185" s="32"/>
      <c r="L1185" s="32"/>
      <c r="M1185" s="10"/>
      <c r="N1185" s="38"/>
      <c r="O1185" s="31">
        <v>3</v>
      </c>
      <c r="P1185" s="31"/>
      <c r="Q1185" s="38"/>
      <c r="R1185" s="32"/>
      <c r="S1185" s="32"/>
      <c r="T1185" s="32"/>
      <c r="U1185" s="1"/>
      <c r="V1185" s="28">
        <v>384</v>
      </c>
      <c r="W1185" s="28">
        <v>1853</v>
      </c>
      <c r="X1185" s="28">
        <v>455</v>
      </c>
      <c r="Y1185" s="28"/>
      <c r="Z1185" s="28">
        <v>715</v>
      </c>
      <c r="AA1185" s="34"/>
      <c r="AB1185" s="28">
        <v>366</v>
      </c>
      <c r="AC1185" s="1"/>
      <c r="AD1185" s="35">
        <f t="shared" ref="AD1185:AJ1185" si="3205">(V1185/SUM($V1185:$AB1185))*100</f>
        <v>10.1775775245163</v>
      </c>
      <c r="AE1185" s="35">
        <f t="shared" si="3205"/>
        <v>49.112112377418498</v>
      </c>
      <c r="AF1185" s="35">
        <f t="shared" si="3205"/>
        <v>12.059369202226346</v>
      </c>
      <c r="AG1185" s="35">
        <f t="shared" si="3205"/>
        <v>0</v>
      </c>
      <c r="AH1185" s="35">
        <f t="shared" si="3205"/>
        <v>18.950437317784257</v>
      </c>
      <c r="AI1185" s="35">
        <f t="shared" si="3205"/>
        <v>0</v>
      </c>
      <c r="AJ1185" s="35">
        <f t="shared" si="3205"/>
        <v>9.7005035780545974</v>
      </c>
      <c r="AK1185" s="1"/>
      <c r="AL1185" s="35">
        <f t="shared" ref="AL1185:AR1185" si="3206">AD1185-BE1185</f>
        <v>-3.8042715963004881</v>
      </c>
      <c r="AM1185" s="35">
        <f t="shared" si="3206"/>
        <v>-0.85952687385773885</v>
      </c>
      <c r="AN1185" s="35">
        <f t="shared" si="3206"/>
        <v>4.799017528942171</v>
      </c>
      <c r="AO1185" s="35">
        <f t="shared" si="3206"/>
        <v>-5.5587067498581968</v>
      </c>
      <c r="AP1185" s="35">
        <f t="shared" si="3206"/>
        <v>1.2249693654303151</v>
      </c>
      <c r="AQ1185" s="35">
        <f t="shared" si="3206"/>
        <v>0</v>
      </c>
      <c r="AR1185" s="35">
        <f t="shared" si="3206"/>
        <v>4.198518325643934</v>
      </c>
      <c r="AS1185" s="1"/>
      <c r="AT1185" s="1"/>
      <c r="AU1185" s="1"/>
      <c r="AV1185" s="1"/>
      <c r="AW1185" s="36">
        <v>493</v>
      </c>
      <c r="AX1185" s="36">
        <v>1762</v>
      </c>
      <c r="AY1185" s="36">
        <v>256</v>
      </c>
      <c r="AZ1185" s="36">
        <v>196</v>
      </c>
      <c r="BA1185" s="36">
        <v>625</v>
      </c>
      <c r="BB1185" s="36">
        <v>0</v>
      </c>
      <c r="BC1185" s="36">
        <v>194</v>
      </c>
      <c r="BD1185" s="1"/>
      <c r="BE1185" s="48">
        <f t="shared" ref="BE1185:BK1185" si="3207">(AW1185/SUM($AW1185:$BC1185))*100</f>
        <v>13.981849120816788</v>
      </c>
      <c r="BF1185" s="75">
        <f t="shared" si="3207"/>
        <v>49.971639251276237</v>
      </c>
      <c r="BG1185" s="76">
        <f t="shared" si="3207"/>
        <v>7.2603516732841751</v>
      </c>
      <c r="BH1185" s="48">
        <f t="shared" si="3207"/>
        <v>5.5587067498581968</v>
      </c>
      <c r="BI1185" s="77">
        <f t="shared" si="3207"/>
        <v>17.725467952353942</v>
      </c>
      <c r="BJ1185" s="48">
        <f t="shared" si="3207"/>
        <v>0</v>
      </c>
      <c r="BK1185" s="48">
        <f t="shared" si="3207"/>
        <v>5.5019852524106634</v>
      </c>
      <c r="BL1185" s="1"/>
    </row>
    <row r="1186" spans="1:64" ht="13">
      <c r="A1186" s="28" t="s">
        <v>387</v>
      </c>
      <c r="B1186" s="62" t="str">
        <f>INDEX([1]Sheet2!$B:$B,MATCH(C1186,[1]Sheet2!$A:$A,0))</f>
        <v>E05000422</v>
      </c>
      <c r="C1186" s="28" t="s">
        <v>1311</v>
      </c>
      <c r="D1186" s="29"/>
      <c r="E1186" s="55">
        <v>3</v>
      </c>
      <c r="F1186" s="38"/>
      <c r="G1186" s="31">
        <v>2</v>
      </c>
      <c r="H1186" s="31"/>
      <c r="I1186" s="32"/>
      <c r="J1186" s="31">
        <v>1</v>
      </c>
      <c r="K1186" s="32"/>
      <c r="L1186" s="32"/>
      <c r="M1186" s="10"/>
      <c r="N1186" s="38"/>
      <c r="O1186" s="31">
        <v>3</v>
      </c>
      <c r="P1186" s="31"/>
      <c r="Q1186" s="38"/>
      <c r="R1186" s="32"/>
      <c r="S1186" s="32"/>
      <c r="T1186" s="32"/>
      <c r="U1186" s="1"/>
      <c r="V1186" s="28">
        <v>271</v>
      </c>
      <c r="W1186" s="28">
        <v>2063</v>
      </c>
      <c r="X1186" s="28">
        <v>132</v>
      </c>
      <c r="Y1186" s="28">
        <v>42</v>
      </c>
      <c r="Z1186" s="28">
        <v>1922</v>
      </c>
      <c r="AA1186" s="34"/>
      <c r="AB1186" s="34"/>
      <c r="AC1186" s="1"/>
      <c r="AD1186" s="35">
        <f t="shared" ref="AD1186:AJ1186" si="3208">(V1186/SUM($V1186:$AB1186))*100</f>
        <v>6.1173814898419865</v>
      </c>
      <c r="AE1186" s="35">
        <f t="shared" si="3208"/>
        <v>46.568848758465009</v>
      </c>
      <c r="AF1186" s="35">
        <f t="shared" si="3208"/>
        <v>2.979683972911964</v>
      </c>
      <c r="AG1186" s="35">
        <f t="shared" si="3208"/>
        <v>0.94808126410835214</v>
      </c>
      <c r="AH1186" s="35">
        <f t="shared" si="3208"/>
        <v>43.386004514672685</v>
      </c>
      <c r="AI1186" s="35">
        <f t="shared" si="3208"/>
        <v>0</v>
      </c>
      <c r="AJ1186" s="35">
        <f t="shared" si="3208"/>
        <v>0</v>
      </c>
      <c r="AK1186" s="1"/>
      <c r="AL1186" s="35">
        <f t="shared" ref="AL1186:AR1186" si="3209">AD1186-BE1186</f>
        <v>-6.9053186296323252</v>
      </c>
      <c r="AM1186" s="35">
        <f t="shared" si="3209"/>
        <v>-20.396503690758408</v>
      </c>
      <c r="AN1186" s="35">
        <f t="shared" si="3209"/>
        <v>-1.9187628610187408</v>
      </c>
      <c r="AO1186" s="35">
        <f t="shared" si="3209"/>
        <v>-3.293256848197502</v>
      </c>
      <c r="AP1186" s="35">
        <f t="shared" si="3209"/>
        <v>32.513842029606977</v>
      </c>
      <c r="AQ1186" s="35">
        <f t="shared" si="3209"/>
        <v>0</v>
      </c>
      <c r="AR1186" s="35">
        <f t="shared" si="3209"/>
        <v>0</v>
      </c>
      <c r="AS1186" s="1"/>
      <c r="AT1186" s="1"/>
      <c r="AU1186" s="1"/>
      <c r="AV1186" s="1"/>
      <c r="AW1186" s="36">
        <v>436</v>
      </c>
      <c r="AX1186" s="36">
        <v>2242</v>
      </c>
      <c r="AY1186" s="36">
        <v>164</v>
      </c>
      <c r="AZ1186" s="36">
        <v>142</v>
      </c>
      <c r="BA1186" s="36">
        <v>364</v>
      </c>
      <c r="BB1186" s="36">
        <v>0</v>
      </c>
      <c r="BC1186" s="36">
        <v>0</v>
      </c>
      <c r="BD1186" s="1"/>
      <c r="BE1186" s="48">
        <f t="shared" ref="BE1186:BK1186" si="3210">(AW1186/SUM($AW1186:$BC1186))*100</f>
        <v>13.022700119474312</v>
      </c>
      <c r="BF1186" s="75">
        <f t="shared" si="3210"/>
        <v>66.965352449223417</v>
      </c>
      <c r="BG1186" s="76">
        <f t="shared" si="3210"/>
        <v>4.8984468339307048</v>
      </c>
      <c r="BH1186" s="48">
        <f t="shared" si="3210"/>
        <v>4.2413381123058542</v>
      </c>
      <c r="BI1186" s="77">
        <f t="shared" si="3210"/>
        <v>10.87216248506571</v>
      </c>
      <c r="BJ1186" s="48">
        <f t="shared" si="3210"/>
        <v>0</v>
      </c>
      <c r="BK1186" s="48">
        <f t="shared" si="3210"/>
        <v>0</v>
      </c>
      <c r="BL1186" s="1"/>
    </row>
    <row r="1187" spans="1:64" ht="13">
      <c r="A1187" s="28" t="s">
        <v>387</v>
      </c>
      <c r="B1187" s="62" t="str">
        <f>INDEX([1]Sheet2!$B:$B,MATCH(C1187,[1]Sheet2!$A:$A,0))</f>
        <v>E05000423</v>
      </c>
      <c r="C1187" s="28" t="s">
        <v>1312</v>
      </c>
      <c r="D1187" s="29"/>
      <c r="E1187" s="55">
        <v>3</v>
      </c>
      <c r="F1187" s="38"/>
      <c r="G1187" s="31">
        <v>2</v>
      </c>
      <c r="H1187" s="31"/>
      <c r="I1187" s="32"/>
      <c r="J1187" s="31">
        <v>1</v>
      </c>
      <c r="K1187" s="32"/>
      <c r="L1187" s="32"/>
      <c r="M1187" s="10"/>
      <c r="N1187" s="38"/>
      <c r="O1187" s="31">
        <v>3</v>
      </c>
      <c r="P1187" s="31"/>
      <c r="Q1187" s="38"/>
      <c r="R1187" s="32"/>
      <c r="S1187" s="32"/>
      <c r="T1187" s="32"/>
      <c r="U1187" s="1"/>
      <c r="V1187" s="28">
        <v>308</v>
      </c>
      <c r="W1187" s="28">
        <v>2335</v>
      </c>
      <c r="X1187" s="28">
        <v>274</v>
      </c>
      <c r="Y1187" s="28"/>
      <c r="Z1187" s="28">
        <v>2365</v>
      </c>
      <c r="AA1187" s="34"/>
      <c r="AB1187" s="28">
        <v>705</v>
      </c>
      <c r="AC1187" s="1"/>
      <c r="AD1187" s="35">
        <f t="shared" ref="AD1187:AJ1187" si="3211">(V1187/SUM($V1187:$AB1187))*100</f>
        <v>5.1444797060297311</v>
      </c>
      <c r="AE1187" s="35">
        <f t="shared" si="3211"/>
        <v>39.001169199933187</v>
      </c>
      <c r="AF1187" s="35">
        <f t="shared" si="3211"/>
        <v>4.5765825956238517</v>
      </c>
      <c r="AG1187" s="35">
        <f t="shared" si="3211"/>
        <v>0</v>
      </c>
      <c r="AH1187" s="35">
        <f t="shared" si="3211"/>
        <v>39.502254885585437</v>
      </c>
      <c r="AI1187" s="35">
        <f t="shared" si="3211"/>
        <v>0</v>
      </c>
      <c r="AJ1187" s="35">
        <f t="shared" si="3211"/>
        <v>11.775513612827794</v>
      </c>
      <c r="AK1187" s="1"/>
      <c r="AL1187" s="35">
        <f t="shared" ref="AL1187:AR1187" si="3212">AD1187-BE1187</f>
        <v>-4.4728724527588906</v>
      </c>
      <c r="AM1187" s="35">
        <f t="shared" si="3212"/>
        <v>-10.517963192127382</v>
      </c>
      <c r="AN1187" s="35">
        <f t="shared" si="3212"/>
        <v>-2.6057378463650984</v>
      </c>
      <c r="AO1187" s="35">
        <f t="shared" si="3212"/>
        <v>-3.4376918354818908</v>
      </c>
      <c r="AP1187" s="35">
        <f t="shared" si="3212"/>
        <v>11.7347083335085</v>
      </c>
      <c r="AQ1187" s="35">
        <f t="shared" si="3212"/>
        <v>0</v>
      </c>
      <c r="AR1187" s="35">
        <f t="shared" si="3212"/>
        <v>9.2995569932247655</v>
      </c>
      <c r="AS1187" s="1"/>
      <c r="AT1187" s="1"/>
      <c r="AU1187" s="1"/>
      <c r="AV1187" s="1"/>
      <c r="AW1187" s="36">
        <v>470</v>
      </c>
      <c r="AX1187" s="36">
        <v>2420</v>
      </c>
      <c r="AY1187" s="36">
        <v>351</v>
      </c>
      <c r="AZ1187" s="36">
        <v>168</v>
      </c>
      <c r="BA1187" s="36">
        <v>1357</v>
      </c>
      <c r="BB1187" s="36">
        <v>0</v>
      </c>
      <c r="BC1187" s="36">
        <v>121</v>
      </c>
      <c r="BD1187" s="1"/>
      <c r="BE1187" s="48">
        <f t="shared" ref="BE1187:BK1187" si="3213">(AW1187/SUM($AW1187:$BC1187))*100</f>
        <v>9.6173521587886217</v>
      </c>
      <c r="BF1187" s="75">
        <f t="shared" si="3213"/>
        <v>49.51913239206057</v>
      </c>
      <c r="BG1187" s="76">
        <f t="shared" si="3213"/>
        <v>7.1823204419889501</v>
      </c>
      <c r="BH1187" s="48">
        <f t="shared" si="3213"/>
        <v>3.4376918354818908</v>
      </c>
      <c r="BI1187" s="77">
        <f t="shared" si="3213"/>
        <v>27.767546552076936</v>
      </c>
      <c r="BJ1187" s="48">
        <f t="shared" si="3213"/>
        <v>0</v>
      </c>
      <c r="BK1187" s="48">
        <f t="shared" si="3213"/>
        <v>2.4759566196030285</v>
      </c>
      <c r="BL1187" s="1"/>
    </row>
    <row r="1188" spans="1:64" ht="13">
      <c r="A1188" s="28" t="s">
        <v>387</v>
      </c>
      <c r="B1188" s="62" t="str">
        <f>INDEX([1]Sheet2!$B:$B,MATCH(C1188,[1]Sheet2!$A:$A,0))</f>
        <v>E05000424</v>
      </c>
      <c r="C1188" s="28" t="s">
        <v>1313</v>
      </c>
      <c r="D1188" s="29"/>
      <c r="E1188" s="55">
        <v>3</v>
      </c>
      <c r="F1188" s="38"/>
      <c r="G1188" s="31">
        <v>3</v>
      </c>
      <c r="H1188" s="31"/>
      <c r="I1188" s="32"/>
      <c r="J1188" s="32"/>
      <c r="K1188" s="32"/>
      <c r="L1188" s="32"/>
      <c r="M1188" s="10"/>
      <c r="N1188" s="38"/>
      <c r="O1188" s="31">
        <v>3</v>
      </c>
      <c r="P1188" s="31"/>
      <c r="Q1188" s="38"/>
      <c r="R1188" s="32"/>
      <c r="S1188" s="32"/>
      <c r="T1188" s="32"/>
      <c r="U1188" s="1"/>
      <c r="V1188" s="28">
        <v>425</v>
      </c>
      <c r="W1188" s="28">
        <v>2378</v>
      </c>
      <c r="X1188" s="28">
        <v>345</v>
      </c>
      <c r="Y1188" s="28"/>
      <c r="Z1188" s="28">
        <v>637</v>
      </c>
      <c r="AA1188" s="34"/>
      <c r="AB1188" s="34"/>
      <c r="AC1188" s="1"/>
      <c r="AD1188" s="35">
        <f t="shared" ref="AD1188:AJ1188" si="3214">(V1188/SUM($V1188:$AB1188))*100</f>
        <v>11.228533685601057</v>
      </c>
      <c r="AE1188" s="35">
        <f t="shared" si="3214"/>
        <v>62.826948480845445</v>
      </c>
      <c r="AF1188" s="35">
        <f t="shared" si="3214"/>
        <v>9.1149273447820338</v>
      </c>
      <c r="AG1188" s="35">
        <f t="shared" si="3214"/>
        <v>0</v>
      </c>
      <c r="AH1188" s="35">
        <f t="shared" si="3214"/>
        <v>16.829590488771469</v>
      </c>
      <c r="AI1188" s="35">
        <f t="shared" si="3214"/>
        <v>0</v>
      </c>
      <c r="AJ1188" s="35">
        <f t="shared" si="3214"/>
        <v>0</v>
      </c>
      <c r="AK1188" s="1"/>
      <c r="AL1188" s="35">
        <f t="shared" ref="AL1188:AR1188" si="3215">AD1188-BE1188</f>
        <v>-1.7282769456281777</v>
      </c>
      <c r="AM1188" s="35">
        <f t="shared" si="3215"/>
        <v>2.4172031873792221</v>
      </c>
      <c r="AN1188" s="35">
        <f t="shared" si="3215"/>
        <v>2.0274411875284351</v>
      </c>
      <c r="AO1188" s="35">
        <f t="shared" si="3215"/>
        <v>-6.8936877076411953</v>
      </c>
      <c r="AP1188" s="35">
        <f t="shared" si="3215"/>
        <v>4.1773202783617247</v>
      </c>
      <c r="AQ1188" s="35">
        <f t="shared" si="3215"/>
        <v>0</v>
      </c>
      <c r="AR1188" s="35">
        <f t="shared" si="3215"/>
        <v>0</v>
      </c>
      <c r="AS1188" s="1"/>
      <c r="AT1188" s="1"/>
      <c r="AU1188" s="1"/>
      <c r="AV1188" s="1"/>
      <c r="AW1188" s="36">
        <v>468</v>
      </c>
      <c r="AX1188" s="36">
        <v>2182</v>
      </c>
      <c r="AY1188" s="36">
        <v>256</v>
      </c>
      <c r="AZ1188" s="36">
        <v>249</v>
      </c>
      <c r="BA1188" s="36">
        <v>457</v>
      </c>
      <c r="BB1188" s="36">
        <v>0</v>
      </c>
      <c r="BC1188" s="36">
        <v>0</v>
      </c>
      <c r="BD1188" s="1"/>
      <c r="BE1188" s="48">
        <f t="shared" ref="BE1188:BK1188" si="3216">(AW1188/SUM($AW1188:$BC1188))*100</f>
        <v>12.956810631229235</v>
      </c>
      <c r="BF1188" s="75">
        <f t="shared" si="3216"/>
        <v>60.409745293466223</v>
      </c>
      <c r="BG1188" s="76">
        <f t="shared" si="3216"/>
        <v>7.0874861572535988</v>
      </c>
      <c r="BH1188" s="48">
        <f t="shared" si="3216"/>
        <v>6.8936877076411953</v>
      </c>
      <c r="BI1188" s="77">
        <f t="shared" si="3216"/>
        <v>12.652270210409744</v>
      </c>
      <c r="BJ1188" s="48">
        <f t="shared" si="3216"/>
        <v>0</v>
      </c>
      <c r="BK1188" s="48">
        <f t="shared" si="3216"/>
        <v>0</v>
      </c>
      <c r="BL1188" s="1"/>
    </row>
    <row r="1189" spans="1:64" ht="13">
      <c r="A1189" s="28" t="s">
        <v>387</v>
      </c>
      <c r="B1189" s="62" t="str">
        <f>INDEX([1]Sheet2!$B:$B,MATCH(C1189,[1]Sheet2!$A:$A,0))</f>
        <v>E05000425</v>
      </c>
      <c r="C1189" s="28" t="s">
        <v>1314</v>
      </c>
      <c r="D1189" s="29"/>
      <c r="E1189" s="55">
        <v>3</v>
      </c>
      <c r="F1189" s="38"/>
      <c r="G1189" s="31">
        <v>3</v>
      </c>
      <c r="H1189" s="31"/>
      <c r="I1189" s="32"/>
      <c r="J1189" s="32"/>
      <c r="K1189" s="32"/>
      <c r="L1189" s="32"/>
      <c r="M1189" s="10"/>
      <c r="N1189" s="38"/>
      <c r="O1189" s="31">
        <v>3</v>
      </c>
      <c r="P1189" s="31"/>
      <c r="Q1189" s="38"/>
      <c r="R1189" s="32"/>
      <c r="S1189" s="32"/>
      <c r="T1189" s="32"/>
      <c r="U1189" s="1"/>
      <c r="V1189" s="28">
        <v>501</v>
      </c>
      <c r="W1189" s="28">
        <v>2063</v>
      </c>
      <c r="X1189" s="28">
        <v>458</v>
      </c>
      <c r="Y1189" s="28"/>
      <c r="Z1189" s="28">
        <v>513</v>
      </c>
      <c r="AA1189" s="34"/>
      <c r="AB1189" s="34"/>
      <c r="AC1189" s="1"/>
      <c r="AD1189" s="35">
        <f t="shared" ref="AD1189:AJ1189" si="3217">(V1189/SUM($V1189:$AB1189))*100</f>
        <v>14.172560113154173</v>
      </c>
      <c r="AE1189" s="35">
        <f t="shared" si="3217"/>
        <v>58.359264497878357</v>
      </c>
      <c r="AF1189" s="35">
        <f t="shared" si="3217"/>
        <v>12.956152758132955</v>
      </c>
      <c r="AG1189" s="35">
        <f t="shared" si="3217"/>
        <v>0</v>
      </c>
      <c r="AH1189" s="35">
        <f t="shared" si="3217"/>
        <v>14.512022630834512</v>
      </c>
      <c r="AI1189" s="35">
        <f t="shared" si="3217"/>
        <v>0</v>
      </c>
      <c r="AJ1189" s="35">
        <f t="shared" si="3217"/>
        <v>0</v>
      </c>
      <c r="AK1189" s="1"/>
      <c r="AL1189" s="35">
        <f t="shared" ref="AL1189:AR1189" si="3218">AD1189-BE1189</f>
        <v>-2.1825800737617129</v>
      </c>
      <c r="AM1189" s="35">
        <f t="shared" si="3218"/>
        <v>8.6341408035408094</v>
      </c>
      <c r="AN1189" s="35">
        <f t="shared" si="3218"/>
        <v>3.9127223018382882</v>
      </c>
      <c r="AO1189" s="35">
        <f t="shared" si="3218"/>
        <v>-5.77240241891149</v>
      </c>
      <c r="AP1189" s="35">
        <f t="shared" si="3218"/>
        <v>-0.49622365833536186</v>
      </c>
      <c r="AQ1189" s="35">
        <f t="shared" si="3218"/>
        <v>0</v>
      </c>
      <c r="AR1189" s="35">
        <f t="shared" si="3218"/>
        <v>-4.0956569543705337</v>
      </c>
      <c r="AS1189" s="1"/>
      <c r="AT1189" s="1"/>
      <c r="AU1189" s="1"/>
      <c r="AV1189" s="1"/>
      <c r="AW1189" s="36">
        <v>595</v>
      </c>
      <c r="AX1189" s="36">
        <v>1809</v>
      </c>
      <c r="AY1189" s="36">
        <v>329</v>
      </c>
      <c r="AZ1189" s="36">
        <v>210</v>
      </c>
      <c r="BA1189" s="36">
        <v>546</v>
      </c>
      <c r="BB1189" s="36">
        <v>0</v>
      </c>
      <c r="BC1189" s="36">
        <v>149</v>
      </c>
      <c r="BD1189" s="1"/>
      <c r="BE1189" s="48">
        <f t="shared" ref="BE1189:BK1189" si="3219">(AW1189/SUM($AW1189:$BC1189))*100</f>
        <v>16.355140186915886</v>
      </c>
      <c r="BF1189" s="75">
        <f t="shared" si="3219"/>
        <v>49.725123694337547</v>
      </c>
      <c r="BG1189" s="76">
        <f t="shared" si="3219"/>
        <v>9.0434304562946668</v>
      </c>
      <c r="BH1189" s="48">
        <f t="shared" si="3219"/>
        <v>5.77240241891149</v>
      </c>
      <c r="BI1189" s="77">
        <f t="shared" si="3219"/>
        <v>15.008246289169874</v>
      </c>
      <c r="BJ1189" s="48">
        <f t="shared" si="3219"/>
        <v>0</v>
      </c>
      <c r="BK1189" s="48">
        <f t="shared" si="3219"/>
        <v>4.0956569543705337</v>
      </c>
      <c r="BL1189" s="1"/>
    </row>
    <row r="1190" spans="1:64" ht="13">
      <c r="A1190" s="28" t="s">
        <v>387</v>
      </c>
      <c r="B1190" s="62" t="str">
        <f>INDEX([1]Sheet2!$B:$B,MATCH(C1190,[1]Sheet2!$A:$A,0))</f>
        <v>E05000426</v>
      </c>
      <c r="C1190" s="28" t="s">
        <v>1315</v>
      </c>
      <c r="D1190" s="29"/>
      <c r="E1190" s="55">
        <v>3</v>
      </c>
      <c r="F1190" s="38"/>
      <c r="G1190" s="31">
        <v>3</v>
      </c>
      <c r="H1190" s="31"/>
      <c r="I1190" s="32"/>
      <c r="J1190" s="32"/>
      <c r="K1190" s="32"/>
      <c r="L1190" s="32"/>
      <c r="M1190" s="10"/>
      <c r="N1190" s="38"/>
      <c r="O1190" s="31">
        <v>3</v>
      </c>
      <c r="P1190" s="31"/>
      <c r="Q1190" s="38"/>
      <c r="R1190" s="32"/>
      <c r="S1190" s="32"/>
      <c r="T1190" s="32"/>
      <c r="U1190" s="1"/>
      <c r="V1190" s="28">
        <v>461</v>
      </c>
      <c r="W1190" s="28">
        <v>1983</v>
      </c>
      <c r="X1190" s="28">
        <v>1236</v>
      </c>
      <c r="Y1190" s="28"/>
      <c r="Z1190" s="28">
        <v>596</v>
      </c>
      <c r="AA1190" s="34"/>
      <c r="AB1190" s="34"/>
      <c r="AC1190" s="1"/>
      <c r="AD1190" s="35">
        <f t="shared" ref="AD1190:AJ1190" si="3220">(V1190/SUM($V1190:$AB1190))*100</f>
        <v>10.781103835360149</v>
      </c>
      <c r="AE1190" s="35">
        <f t="shared" si="3220"/>
        <v>46.375116931711879</v>
      </c>
      <c r="AF1190" s="35">
        <f t="shared" si="3220"/>
        <v>28.905519176800748</v>
      </c>
      <c r="AG1190" s="35">
        <f t="shared" si="3220"/>
        <v>0</v>
      </c>
      <c r="AH1190" s="35">
        <f t="shared" si="3220"/>
        <v>13.938260056127222</v>
      </c>
      <c r="AI1190" s="35">
        <f t="shared" si="3220"/>
        <v>0</v>
      </c>
      <c r="AJ1190" s="35">
        <f t="shared" si="3220"/>
        <v>0</v>
      </c>
      <c r="AK1190" s="1"/>
      <c r="AL1190" s="35">
        <f t="shared" ref="AL1190:AR1190" si="3221">AD1190-BE1190</f>
        <v>-1.0691164289570327</v>
      </c>
      <c r="AM1190" s="35">
        <f t="shared" si="3221"/>
        <v>9.4781651920570198E-3</v>
      </c>
      <c r="AN1190" s="35">
        <f t="shared" si="3221"/>
        <v>9.0156513353910555</v>
      </c>
      <c r="AO1190" s="35">
        <f t="shared" si="3221"/>
        <v>-7.0925110132158586</v>
      </c>
      <c r="AP1190" s="35">
        <f t="shared" si="3221"/>
        <v>1.3831939768320662</v>
      </c>
      <c r="AQ1190" s="35">
        <f t="shared" si="3221"/>
        <v>0</v>
      </c>
      <c r="AR1190" s="35">
        <f t="shared" si="3221"/>
        <v>-2.2466960352422909</v>
      </c>
      <c r="AS1190" s="1"/>
      <c r="AT1190" s="1"/>
      <c r="AU1190" s="1"/>
      <c r="AV1190" s="1"/>
      <c r="AW1190" s="36">
        <v>538</v>
      </c>
      <c r="AX1190" s="36">
        <v>2105</v>
      </c>
      <c r="AY1190" s="36">
        <v>903</v>
      </c>
      <c r="AZ1190" s="36">
        <v>322</v>
      </c>
      <c r="BA1190" s="36">
        <v>570</v>
      </c>
      <c r="BB1190" s="36">
        <v>0</v>
      </c>
      <c r="BC1190" s="36">
        <v>102</v>
      </c>
      <c r="BD1190" s="1"/>
      <c r="BE1190" s="48">
        <f t="shared" ref="BE1190:BK1190" si="3222">(AW1190/SUM($AW1190:$BC1190))*100</f>
        <v>11.850220264317182</v>
      </c>
      <c r="BF1190" s="75">
        <f t="shared" si="3222"/>
        <v>46.365638766519822</v>
      </c>
      <c r="BG1190" s="76">
        <f t="shared" si="3222"/>
        <v>19.889867841409693</v>
      </c>
      <c r="BH1190" s="48">
        <f t="shared" si="3222"/>
        <v>7.0925110132158586</v>
      </c>
      <c r="BI1190" s="77">
        <f t="shared" si="3222"/>
        <v>12.555066079295155</v>
      </c>
      <c r="BJ1190" s="48">
        <f t="shared" si="3222"/>
        <v>0</v>
      </c>
      <c r="BK1190" s="48">
        <f t="shared" si="3222"/>
        <v>2.2466960352422909</v>
      </c>
      <c r="BL1190" s="1"/>
    </row>
    <row r="1191" spans="1:64" ht="13">
      <c r="A1191" s="28" t="s">
        <v>387</v>
      </c>
      <c r="B1191" s="62" t="str">
        <f>INDEX([1]Sheet2!$B:$B,MATCH(C1191,[1]Sheet2!$A:$A,0))</f>
        <v>E05000427</v>
      </c>
      <c r="C1191" s="28" t="s">
        <v>1316</v>
      </c>
      <c r="D1191" s="29"/>
      <c r="E1191" s="55">
        <v>3</v>
      </c>
      <c r="F1191" s="38"/>
      <c r="G1191" s="31">
        <v>3</v>
      </c>
      <c r="H1191" s="31"/>
      <c r="I1191" s="32"/>
      <c r="J1191" s="32"/>
      <c r="K1191" s="32"/>
      <c r="L1191" s="32"/>
      <c r="M1191" s="10"/>
      <c r="N1191" s="38"/>
      <c r="O1191" s="31">
        <v>3</v>
      </c>
      <c r="P1191" s="31"/>
      <c r="Q1191" s="38"/>
      <c r="R1191" s="32"/>
      <c r="S1191" s="32"/>
      <c r="T1191" s="32"/>
      <c r="U1191" s="1"/>
      <c r="V1191" s="28">
        <v>570</v>
      </c>
      <c r="W1191" s="28">
        <v>2395</v>
      </c>
      <c r="X1191" s="28">
        <v>644</v>
      </c>
      <c r="Y1191" s="28">
        <v>101</v>
      </c>
      <c r="Z1191" s="28">
        <v>591</v>
      </c>
      <c r="AA1191" s="34"/>
      <c r="AB1191" s="28">
        <v>326</v>
      </c>
      <c r="AC1191" s="1"/>
      <c r="AD1191" s="35">
        <f t="shared" ref="AD1191:AJ1191" si="3223">(V1191/SUM($V1191:$AB1191))*100</f>
        <v>12.318997190404149</v>
      </c>
      <c r="AE1191" s="35">
        <f t="shared" si="3223"/>
        <v>51.761400475470069</v>
      </c>
      <c r="AF1191" s="35">
        <f t="shared" si="3223"/>
        <v>13.918305597579424</v>
      </c>
      <c r="AG1191" s="35">
        <f t="shared" si="3223"/>
        <v>2.1828398530365245</v>
      </c>
      <c r="AH1191" s="35">
        <f t="shared" si="3223"/>
        <v>12.772854981629568</v>
      </c>
      <c r="AI1191" s="35">
        <f t="shared" si="3223"/>
        <v>0</v>
      </c>
      <c r="AJ1191" s="35">
        <f t="shared" si="3223"/>
        <v>7.0456019018802678</v>
      </c>
      <c r="AK1191" s="1"/>
      <c r="AL1191" s="35">
        <f t="shared" ref="AL1191:AR1191" si="3224">AD1191-BE1191</f>
        <v>-3.9035566360720804</v>
      </c>
      <c r="AM1191" s="35">
        <f t="shared" si="3224"/>
        <v>1.8360114326220653</v>
      </c>
      <c r="AN1191" s="35">
        <f t="shared" si="3224"/>
        <v>4.5173249964282842</v>
      </c>
      <c r="AO1191" s="35">
        <f t="shared" si="3224"/>
        <v>-4.9371772008965387</v>
      </c>
      <c r="AP1191" s="35">
        <f t="shared" si="3224"/>
        <v>1.0909108332603488</v>
      </c>
      <c r="AQ1191" s="35">
        <f t="shared" si="3224"/>
        <v>-3.6239607759539543</v>
      </c>
      <c r="AR1191" s="35">
        <f t="shared" si="3224"/>
        <v>5.0204473506118816</v>
      </c>
      <c r="AS1191" s="1"/>
      <c r="AT1191" s="1"/>
      <c r="AU1191" s="1"/>
      <c r="AV1191" s="1"/>
      <c r="AW1191" s="36">
        <v>761</v>
      </c>
      <c r="AX1191" s="36">
        <v>2342</v>
      </c>
      <c r="AY1191" s="36">
        <v>441</v>
      </c>
      <c r="AZ1191" s="36">
        <v>334</v>
      </c>
      <c r="BA1191" s="36">
        <v>548</v>
      </c>
      <c r="BB1191" s="36">
        <v>170</v>
      </c>
      <c r="BC1191" s="36">
        <v>95</v>
      </c>
      <c r="BD1191" s="1"/>
      <c r="BE1191" s="48">
        <f t="shared" ref="BE1191:BK1191" si="3225">(AW1191/SUM($AW1191:$BC1191))*100</f>
        <v>16.222553826476229</v>
      </c>
      <c r="BF1191" s="75">
        <f t="shared" si="3225"/>
        <v>49.925389042848003</v>
      </c>
      <c r="BG1191" s="76">
        <f t="shared" si="3225"/>
        <v>9.4009806011511401</v>
      </c>
      <c r="BH1191" s="48">
        <f t="shared" si="3225"/>
        <v>7.1200170539330632</v>
      </c>
      <c r="BI1191" s="77">
        <f t="shared" si="3225"/>
        <v>11.681944148369219</v>
      </c>
      <c r="BJ1191" s="48">
        <f t="shared" si="3225"/>
        <v>3.6239607759539543</v>
      </c>
      <c r="BK1191" s="48">
        <f t="shared" si="3225"/>
        <v>2.0251545512683862</v>
      </c>
      <c r="BL1191" s="1"/>
    </row>
    <row r="1192" spans="1:64" ht="13">
      <c r="A1192" s="28" t="s">
        <v>387</v>
      </c>
      <c r="B1192" s="62" t="str">
        <f>INDEX([1]Sheet2!$B:$B,MATCH(C1192,[1]Sheet2!$A:$A,0))</f>
        <v>E05000428</v>
      </c>
      <c r="C1192" s="28" t="s">
        <v>1317</v>
      </c>
      <c r="D1192" s="29"/>
      <c r="E1192" s="55">
        <v>3</v>
      </c>
      <c r="F1192" s="38"/>
      <c r="G1192" s="31"/>
      <c r="H1192" s="31"/>
      <c r="I1192" s="32"/>
      <c r="J1192" s="31">
        <v>3</v>
      </c>
      <c r="K1192" s="32"/>
      <c r="L1192" s="32"/>
      <c r="M1192" s="10"/>
      <c r="N1192" s="38"/>
      <c r="O1192" s="31">
        <v>2</v>
      </c>
      <c r="P1192" s="31"/>
      <c r="Q1192" s="38"/>
      <c r="R1192" s="31">
        <v>1</v>
      </c>
      <c r="S1192" s="32"/>
      <c r="T1192" s="32"/>
      <c r="U1192" s="1"/>
      <c r="V1192" s="28">
        <v>439</v>
      </c>
      <c r="W1192" s="28">
        <v>1677</v>
      </c>
      <c r="X1192" s="28">
        <v>188</v>
      </c>
      <c r="Y1192" s="28"/>
      <c r="Z1192" s="28">
        <v>2141</v>
      </c>
      <c r="AA1192" s="34"/>
      <c r="AB1192" s="34"/>
      <c r="AC1192" s="1"/>
      <c r="AD1192" s="35">
        <f t="shared" ref="AD1192:AJ1192" si="3226">(V1192/SUM($V1192:$AB1192))*100</f>
        <v>9.8762654668166494</v>
      </c>
      <c r="AE1192" s="35">
        <f t="shared" si="3226"/>
        <v>37.727784026996623</v>
      </c>
      <c r="AF1192" s="35">
        <f t="shared" si="3226"/>
        <v>4.2294713160854895</v>
      </c>
      <c r="AG1192" s="35">
        <f t="shared" si="3226"/>
        <v>0</v>
      </c>
      <c r="AH1192" s="35">
        <f t="shared" si="3226"/>
        <v>48.166479190101235</v>
      </c>
      <c r="AI1192" s="35">
        <f t="shared" si="3226"/>
        <v>0</v>
      </c>
      <c r="AJ1192" s="35">
        <f t="shared" si="3226"/>
        <v>0</v>
      </c>
      <c r="AK1192" s="1"/>
      <c r="AL1192" s="35">
        <f t="shared" ref="AL1192:AR1192" si="3227">AD1192-BE1192</f>
        <v>-1.0328254422742589</v>
      </c>
      <c r="AM1192" s="35">
        <f t="shared" si="3227"/>
        <v>6.9702082694208691</v>
      </c>
      <c r="AN1192" s="35">
        <f t="shared" si="3227"/>
        <v>-18.826084239470067</v>
      </c>
      <c r="AO1192" s="35">
        <f t="shared" si="3227"/>
        <v>-5.9595959595959602</v>
      </c>
      <c r="AP1192" s="35">
        <f t="shared" si="3227"/>
        <v>18.848297371919418</v>
      </c>
      <c r="AQ1192" s="35">
        <f t="shared" si="3227"/>
        <v>0</v>
      </c>
      <c r="AR1192" s="35">
        <f t="shared" si="3227"/>
        <v>0</v>
      </c>
      <c r="AS1192" s="1"/>
      <c r="AT1192" s="1"/>
      <c r="AU1192" s="1"/>
      <c r="AV1192" s="1"/>
      <c r="AW1192" s="36">
        <v>432</v>
      </c>
      <c r="AX1192" s="36">
        <v>1218</v>
      </c>
      <c r="AY1192" s="36">
        <v>913</v>
      </c>
      <c r="AZ1192" s="36">
        <v>236</v>
      </c>
      <c r="BA1192" s="36">
        <v>1161</v>
      </c>
      <c r="BB1192" s="36">
        <v>0</v>
      </c>
      <c r="BC1192" s="36">
        <v>0</v>
      </c>
      <c r="BD1192" s="1"/>
      <c r="BE1192" s="48">
        <f t="shared" ref="BE1192:BK1192" si="3228">(AW1192/SUM($AW1192:$BC1192))*100</f>
        <v>10.909090909090908</v>
      </c>
      <c r="BF1192" s="75">
        <f t="shared" si="3228"/>
        <v>30.757575757575754</v>
      </c>
      <c r="BG1192" s="76">
        <f t="shared" si="3228"/>
        <v>23.055555555555557</v>
      </c>
      <c r="BH1192" s="48">
        <f t="shared" si="3228"/>
        <v>5.9595959595959602</v>
      </c>
      <c r="BI1192" s="77">
        <f t="shared" si="3228"/>
        <v>29.318181818181817</v>
      </c>
      <c r="BJ1192" s="48">
        <f t="shared" si="3228"/>
        <v>0</v>
      </c>
      <c r="BK1192" s="48">
        <f t="shared" si="3228"/>
        <v>0</v>
      </c>
      <c r="BL1192" s="1"/>
    </row>
    <row r="1193" spans="1:64" ht="13">
      <c r="A1193" s="28" t="s">
        <v>387</v>
      </c>
      <c r="B1193" s="62" t="str">
        <f>INDEX([1]Sheet2!$B:$B,MATCH(C1193,[1]Sheet2!$A:$A,0))</f>
        <v>E05000429</v>
      </c>
      <c r="C1193" s="28" t="s">
        <v>1318</v>
      </c>
      <c r="D1193" s="29"/>
      <c r="E1193" s="55">
        <v>3</v>
      </c>
      <c r="F1193" s="38"/>
      <c r="G1193" s="31">
        <v>3</v>
      </c>
      <c r="H1193" s="31"/>
      <c r="I1193" s="32"/>
      <c r="J1193" s="32"/>
      <c r="K1193" s="32"/>
      <c r="L1193" s="32"/>
      <c r="M1193" s="10"/>
      <c r="N1193" s="38"/>
      <c r="O1193" s="31">
        <v>3</v>
      </c>
      <c r="P1193" s="31"/>
      <c r="Q1193" s="38"/>
      <c r="R1193" s="32"/>
      <c r="S1193" s="32"/>
      <c r="T1193" s="32"/>
      <c r="U1193" s="1"/>
      <c r="V1193" s="28">
        <v>521</v>
      </c>
      <c r="W1193" s="28">
        <v>2107</v>
      </c>
      <c r="X1193" s="28">
        <v>598</v>
      </c>
      <c r="Y1193" s="28"/>
      <c r="Z1193" s="28"/>
      <c r="AA1193" s="34"/>
      <c r="AB1193" s="28">
        <f>72+38</f>
        <v>110</v>
      </c>
      <c r="AC1193" s="1"/>
      <c r="AD1193" s="35">
        <f t="shared" ref="AD1193:AJ1193" si="3229">(V1193/SUM($V1193:$AB1193))*100</f>
        <v>15.617505995203837</v>
      </c>
      <c r="AE1193" s="35">
        <f t="shared" si="3229"/>
        <v>63.159472422062343</v>
      </c>
      <c r="AF1193" s="35">
        <f t="shared" si="3229"/>
        <v>17.925659472422062</v>
      </c>
      <c r="AG1193" s="35">
        <f t="shared" si="3229"/>
        <v>0</v>
      </c>
      <c r="AH1193" s="35">
        <f t="shared" si="3229"/>
        <v>0</v>
      </c>
      <c r="AI1193" s="35">
        <f t="shared" si="3229"/>
        <v>0</v>
      </c>
      <c r="AJ1193" s="35">
        <f t="shared" si="3229"/>
        <v>3.297362110311751</v>
      </c>
      <c r="AK1193" s="1"/>
      <c r="AL1193" s="35">
        <f t="shared" ref="AL1193:AR1193" si="3230">AD1193-BE1193</f>
        <v>-0.2820755947543212</v>
      </c>
      <c r="AM1193" s="35">
        <f t="shared" si="3230"/>
        <v>10.17830087394519</v>
      </c>
      <c r="AN1193" s="35">
        <f t="shared" si="3230"/>
        <v>3.4905130289074187</v>
      </c>
      <c r="AO1193" s="35">
        <f t="shared" si="3230"/>
        <v>0</v>
      </c>
      <c r="AP1193" s="35">
        <f t="shared" si="3230"/>
        <v>-13.127615062761505</v>
      </c>
      <c r="AQ1193" s="35">
        <f t="shared" si="3230"/>
        <v>0</v>
      </c>
      <c r="AR1193" s="35">
        <f t="shared" si="3230"/>
        <v>-0.25912324533678488</v>
      </c>
      <c r="AS1193" s="1"/>
      <c r="AT1193" s="1"/>
      <c r="AU1193" s="1"/>
      <c r="AV1193" s="1"/>
      <c r="AW1193" s="36">
        <v>608</v>
      </c>
      <c r="AX1193" s="36">
        <v>2026</v>
      </c>
      <c r="AY1193" s="36">
        <v>552</v>
      </c>
      <c r="AZ1193" s="36">
        <v>0</v>
      </c>
      <c r="BA1193" s="36">
        <v>502</v>
      </c>
      <c r="BB1193" s="36">
        <v>0</v>
      </c>
      <c r="BC1193" s="36">
        <v>136</v>
      </c>
      <c r="BD1193" s="1"/>
      <c r="BE1193" s="48">
        <f t="shared" ref="BE1193:BK1193" si="3231">(AW1193/SUM($AW1193:$BC1193))*100</f>
        <v>15.899581589958158</v>
      </c>
      <c r="BF1193" s="75">
        <f t="shared" si="3231"/>
        <v>52.981171548117153</v>
      </c>
      <c r="BG1193" s="76">
        <f t="shared" si="3231"/>
        <v>14.435146443514643</v>
      </c>
      <c r="BH1193" s="48">
        <f t="shared" si="3231"/>
        <v>0</v>
      </c>
      <c r="BI1193" s="77">
        <f t="shared" si="3231"/>
        <v>13.127615062761505</v>
      </c>
      <c r="BJ1193" s="48">
        <f t="shared" si="3231"/>
        <v>0</v>
      </c>
      <c r="BK1193" s="48">
        <f t="shared" si="3231"/>
        <v>3.5564853556485359</v>
      </c>
      <c r="BL1193" s="1"/>
    </row>
    <row r="1194" spans="1:64" ht="13">
      <c r="A1194" s="28" t="s">
        <v>387</v>
      </c>
      <c r="B1194" s="62" t="str">
        <f>INDEX([1]Sheet2!$B:$B,MATCH(C1194,[1]Sheet2!$A:$A,0))</f>
        <v>E05000430</v>
      </c>
      <c r="C1194" s="28" t="s">
        <v>1319</v>
      </c>
      <c r="D1194" s="29"/>
      <c r="E1194" s="55">
        <v>3</v>
      </c>
      <c r="F1194" s="38"/>
      <c r="G1194" s="31">
        <v>3</v>
      </c>
      <c r="H1194" s="31"/>
      <c r="I1194" s="32"/>
      <c r="J1194" s="32"/>
      <c r="K1194" s="32"/>
      <c r="L1194" s="32"/>
      <c r="M1194" s="10"/>
      <c r="N1194" s="38"/>
      <c r="O1194" s="31">
        <v>3</v>
      </c>
      <c r="P1194" s="31"/>
      <c r="Q1194" s="38"/>
      <c r="R1194" s="32"/>
      <c r="S1194" s="32"/>
      <c r="T1194" s="32"/>
      <c r="U1194" s="1"/>
      <c r="V1194" s="28">
        <v>558</v>
      </c>
      <c r="W1194" s="28">
        <v>2253</v>
      </c>
      <c r="X1194" s="28">
        <v>404</v>
      </c>
      <c r="Y1194" s="28"/>
      <c r="Z1194" s="28">
        <v>656</v>
      </c>
      <c r="AA1194" s="34"/>
      <c r="AB1194" s="34"/>
      <c r="AC1194" s="1"/>
      <c r="AD1194" s="35">
        <f t="shared" ref="AD1194:AJ1194" si="3232">(V1194/SUM($V1194:$AB1194))*100</f>
        <v>14.414879876001033</v>
      </c>
      <c r="AE1194" s="35">
        <f t="shared" si="3232"/>
        <v>58.202014983208471</v>
      </c>
      <c r="AF1194" s="35">
        <f t="shared" si="3232"/>
        <v>10.436579695169208</v>
      </c>
      <c r="AG1194" s="35">
        <f t="shared" si="3232"/>
        <v>0</v>
      </c>
      <c r="AH1194" s="35">
        <f t="shared" si="3232"/>
        <v>16.946525445621287</v>
      </c>
      <c r="AI1194" s="35">
        <f t="shared" si="3232"/>
        <v>0</v>
      </c>
      <c r="AJ1194" s="35">
        <f t="shared" si="3232"/>
        <v>0</v>
      </c>
      <c r="AK1194" s="1"/>
      <c r="AL1194" s="35">
        <f t="shared" ref="AL1194:AR1194" si="3233">AD1194-BE1194</f>
        <v>4.3958865236743474</v>
      </c>
      <c r="AM1194" s="35">
        <f t="shared" si="3233"/>
        <v>16.98644043430059</v>
      </c>
      <c r="AN1194" s="35">
        <f t="shared" si="3233"/>
        <v>-19.762850504260992</v>
      </c>
      <c r="AO1194" s="35">
        <f t="shared" si="3233"/>
        <v>-5.2706552706552712</v>
      </c>
      <c r="AP1194" s="35">
        <f t="shared" si="3233"/>
        <v>4.7195548853173932</v>
      </c>
      <c r="AQ1194" s="35">
        <f t="shared" si="3233"/>
        <v>-1.0683760683760684</v>
      </c>
      <c r="AR1194" s="35">
        <f t="shared" si="3233"/>
        <v>0</v>
      </c>
      <c r="AS1194" s="1"/>
      <c r="AT1194" s="1"/>
      <c r="AU1194" s="1"/>
      <c r="AV1194" s="1"/>
      <c r="AW1194" s="36">
        <v>422</v>
      </c>
      <c r="AX1194" s="36">
        <v>1736</v>
      </c>
      <c r="AY1194" s="36">
        <v>1272</v>
      </c>
      <c r="AZ1194" s="36">
        <v>222</v>
      </c>
      <c r="BA1194" s="36">
        <v>515</v>
      </c>
      <c r="BB1194" s="36">
        <v>45</v>
      </c>
      <c r="BC1194" s="36">
        <v>0</v>
      </c>
      <c r="BD1194" s="1"/>
      <c r="BE1194" s="48">
        <f t="shared" ref="BE1194:BK1194" si="3234">(AW1194/SUM($AW1194:$BC1194))*100</f>
        <v>10.018993352326685</v>
      </c>
      <c r="BF1194" s="75">
        <f t="shared" si="3234"/>
        <v>41.215574548907881</v>
      </c>
      <c r="BG1194" s="76">
        <f t="shared" si="3234"/>
        <v>30.1994301994302</v>
      </c>
      <c r="BH1194" s="48">
        <f t="shared" si="3234"/>
        <v>5.2706552706552712</v>
      </c>
      <c r="BI1194" s="77">
        <f t="shared" si="3234"/>
        <v>12.226970560303894</v>
      </c>
      <c r="BJ1194" s="48">
        <f t="shared" si="3234"/>
        <v>1.0683760683760684</v>
      </c>
      <c r="BK1194" s="48">
        <f t="shared" si="3234"/>
        <v>0</v>
      </c>
      <c r="BL1194" s="1"/>
    </row>
    <row r="1195" spans="1:64" ht="13">
      <c r="A1195" s="28" t="s">
        <v>387</v>
      </c>
      <c r="B1195" s="62" t="str">
        <f>INDEX([1]Sheet2!$B:$B,MATCH(C1195,[1]Sheet2!$A:$A,0))</f>
        <v>E05000431</v>
      </c>
      <c r="C1195" s="28" t="s">
        <v>1320</v>
      </c>
      <c r="D1195" s="29"/>
      <c r="E1195" s="55">
        <v>3</v>
      </c>
      <c r="F1195" s="38"/>
      <c r="G1195" s="31">
        <v>3</v>
      </c>
      <c r="H1195" s="31"/>
      <c r="I1195" s="32"/>
      <c r="J1195" s="32"/>
      <c r="K1195" s="32"/>
      <c r="L1195" s="32"/>
      <c r="M1195" s="10"/>
      <c r="N1195" s="38"/>
      <c r="O1195" s="31">
        <v>3</v>
      </c>
      <c r="P1195" s="31"/>
      <c r="Q1195" s="38"/>
      <c r="R1195" s="32"/>
      <c r="S1195" s="32"/>
      <c r="T1195" s="32"/>
      <c r="U1195" s="1"/>
      <c r="V1195" s="28">
        <v>570</v>
      </c>
      <c r="W1195" s="28">
        <v>2217</v>
      </c>
      <c r="X1195" s="28">
        <v>277</v>
      </c>
      <c r="Y1195" s="28">
        <v>76</v>
      </c>
      <c r="Z1195" s="28">
        <v>365</v>
      </c>
      <c r="AA1195" s="34"/>
      <c r="AB1195" s="34"/>
      <c r="AC1195" s="1"/>
      <c r="AD1195" s="35">
        <f t="shared" ref="AD1195:AJ1195" si="3235">(V1195/SUM($V1195:$AB1195))*100</f>
        <v>16.262482168330955</v>
      </c>
      <c r="AE1195" s="35">
        <f t="shared" si="3235"/>
        <v>63.252496433666195</v>
      </c>
      <c r="AF1195" s="35">
        <f t="shared" si="3235"/>
        <v>7.9029957203994288</v>
      </c>
      <c r="AG1195" s="35">
        <f t="shared" si="3235"/>
        <v>2.1683309557774608</v>
      </c>
      <c r="AH1195" s="35">
        <f t="shared" si="3235"/>
        <v>10.413694721825962</v>
      </c>
      <c r="AI1195" s="35">
        <f t="shared" si="3235"/>
        <v>0</v>
      </c>
      <c r="AJ1195" s="35">
        <f t="shared" si="3235"/>
        <v>0</v>
      </c>
      <c r="AK1195" s="1"/>
      <c r="AL1195" s="35">
        <f t="shared" ref="AL1195:AR1195" si="3236">AD1195-BE1195</f>
        <v>-1.5265523966273307</v>
      </c>
      <c r="AM1195" s="35">
        <f t="shared" si="3236"/>
        <v>2.167871880626862</v>
      </c>
      <c r="AN1195" s="35">
        <f t="shared" si="3236"/>
        <v>-1.066015006656591</v>
      </c>
      <c r="AO1195" s="35">
        <f t="shared" si="3236"/>
        <v>2.1683309557774608</v>
      </c>
      <c r="AP1195" s="35">
        <f t="shared" si="3236"/>
        <v>-1.7436354331204029</v>
      </c>
      <c r="AQ1195" s="35">
        <f t="shared" si="3236"/>
        <v>0</v>
      </c>
      <c r="AR1195" s="35">
        <f t="shared" si="3236"/>
        <v>0</v>
      </c>
      <c r="AS1195" s="1"/>
      <c r="AT1195" s="1"/>
      <c r="AU1195" s="1"/>
      <c r="AV1195" s="1"/>
      <c r="AW1195" s="36">
        <v>597</v>
      </c>
      <c r="AX1195" s="36">
        <v>2050</v>
      </c>
      <c r="AY1195" s="36">
        <v>301</v>
      </c>
      <c r="AZ1195" s="36">
        <v>0</v>
      </c>
      <c r="BA1195" s="36">
        <v>408</v>
      </c>
      <c r="BB1195" s="36">
        <v>0</v>
      </c>
      <c r="BC1195" s="36">
        <v>0</v>
      </c>
      <c r="BD1195" s="1"/>
      <c r="BE1195" s="48">
        <f t="shared" ref="BE1195:BK1195" si="3237">(AW1195/SUM($AW1195:$BC1195))*100</f>
        <v>17.789034564958286</v>
      </c>
      <c r="BF1195" s="75">
        <f t="shared" si="3237"/>
        <v>61.084624553039333</v>
      </c>
      <c r="BG1195" s="76">
        <f t="shared" si="3237"/>
        <v>8.9690107270560198</v>
      </c>
      <c r="BH1195" s="48">
        <f t="shared" si="3237"/>
        <v>0</v>
      </c>
      <c r="BI1195" s="77">
        <f t="shared" si="3237"/>
        <v>12.157330154946365</v>
      </c>
      <c r="BJ1195" s="48">
        <f t="shared" si="3237"/>
        <v>0</v>
      </c>
      <c r="BK1195" s="48">
        <f t="shared" si="3237"/>
        <v>0</v>
      </c>
      <c r="BL1195" s="1"/>
    </row>
    <row r="1196" spans="1:64" ht="13">
      <c r="A1196" s="28" t="s">
        <v>387</v>
      </c>
      <c r="B1196" s="62" t="str">
        <f>INDEX([1]Sheet2!$B:$B,MATCH(C1196,[1]Sheet2!$A:$A,0))</f>
        <v>E05000432</v>
      </c>
      <c r="C1196" s="28" t="s">
        <v>1321</v>
      </c>
      <c r="D1196" s="29"/>
      <c r="E1196" s="55">
        <v>3</v>
      </c>
      <c r="F1196" s="38"/>
      <c r="G1196" s="31">
        <v>3</v>
      </c>
      <c r="H1196" s="31"/>
      <c r="I1196" s="32"/>
      <c r="J1196" s="32"/>
      <c r="K1196" s="32"/>
      <c r="L1196" s="32"/>
      <c r="M1196" s="10"/>
      <c r="N1196" s="38"/>
      <c r="O1196" s="31">
        <v>3</v>
      </c>
      <c r="P1196" s="31"/>
      <c r="Q1196" s="38"/>
      <c r="R1196" s="32"/>
      <c r="S1196" s="32"/>
      <c r="T1196" s="32"/>
      <c r="U1196" s="1"/>
      <c r="V1196" s="28">
        <v>350</v>
      </c>
      <c r="W1196" s="28">
        <v>2151</v>
      </c>
      <c r="X1196" s="28">
        <v>1281</v>
      </c>
      <c r="Y1196" s="28"/>
      <c r="Z1196" s="28">
        <v>544</v>
      </c>
      <c r="AA1196" s="34"/>
      <c r="AB1196" s="34"/>
      <c r="AC1196" s="1"/>
      <c r="AD1196" s="35">
        <f t="shared" ref="AD1196:AJ1196" si="3238">(V1196/SUM($V1196:$AB1196))*100</f>
        <v>8.090614886731391</v>
      </c>
      <c r="AE1196" s="35">
        <f t="shared" si="3238"/>
        <v>49.722607489597777</v>
      </c>
      <c r="AF1196" s="35">
        <f t="shared" si="3238"/>
        <v>29.61165048543689</v>
      </c>
      <c r="AG1196" s="35">
        <f t="shared" si="3238"/>
        <v>0</v>
      </c>
      <c r="AH1196" s="35">
        <f t="shared" si="3238"/>
        <v>12.575127138233935</v>
      </c>
      <c r="AI1196" s="35">
        <f t="shared" si="3238"/>
        <v>0</v>
      </c>
      <c r="AJ1196" s="35">
        <f t="shared" si="3238"/>
        <v>0</v>
      </c>
      <c r="AK1196" s="1"/>
      <c r="AL1196" s="35">
        <f t="shared" ref="AL1196:AR1196" si="3239">AD1196-BE1196</f>
        <v>0.93636562721897398</v>
      </c>
      <c r="AM1196" s="35">
        <f t="shared" si="3239"/>
        <v>6.0680164665857035</v>
      </c>
      <c r="AN1196" s="35">
        <f t="shared" si="3239"/>
        <v>-3.6077616813436961</v>
      </c>
      <c r="AO1196" s="35">
        <f t="shared" si="3239"/>
        <v>-5.2631578947368416</v>
      </c>
      <c r="AP1196" s="35">
        <f t="shared" si="3239"/>
        <v>1.8665374822758576</v>
      </c>
      <c r="AQ1196" s="35">
        <f t="shared" si="3239"/>
        <v>0</v>
      </c>
      <c r="AR1196" s="35">
        <f t="shared" si="3239"/>
        <v>0</v>
      </c>
      <c r="AS1196" s="1"/>
      <c r="AT1196" s="1"/>
      <c r="AU1196" s="1"/>
      <c r="AV1196" s="1"/>
      <c r="AW1196" s="36">
        <v>314</v>
      </c>
      <c r="AX1196" s="36">
        <v>1916</v>
      </c>
      <c r="AY1196" s="36">
        <v>1458</v>
      </c>
      <c r="AZ1196" s="36">
        <v>231</v>
      </c>
      <c r="BA1196" s="36">
        <v>470</v>
      </c>
      <c r="BB1196" s="36">
        <v>0</v>
      </c>
      <c r="BC1196" s="36">
        <v>0</v>
      </c>
      <c r="BD1196" s="1"/>
      <c r="BE1196" s="48">
        <f t="shared" ref="BE1196:BK1196" si="3240">(AW1196/SUM($AW1196:$BC1196))*100</f>
        <v>7.154249259512417</v>
      </c>
      <c r="BF1196" s="75">
        <f t="shared" si="3240"/>
        <v>43.654591023012074</v>
      </c>
      <c r="BG1196" s="76">
        <f t="shared" si="3240"/>
        <v>33.219412166780586</v>
      </c>
      <c r="BH1196" s="48">
        <f t="shared" si="3240"/>
        <v>5.2631578947368416</v>
      </c>
      <c r="BI1196" s="77">
        <f t="shared" si="3240"/>
        <v>10.708589655958077</v>
      </c>
      <c r="BJ1196" s="48">
        <f t="shared" si="3240"/>
        <v>0</v>
      </c>
      <c r="BK1196" s="48">
        <f t="shared" si="3240"/>
        <v>0</v>
      </c>
      <c r="BL1196" s="1"/>
    </row>
    <row r="1197" spans="1:64" ht="13">
      <c r="A1197" s="28" t="s">
        <v>387</v>
      </c>
      <c r="B1197" s="62" t="str">
        <f>INDEX([1]Sheet2!$B:$B,MATCH(C1197,[1]Sheet2!$A:$A,0))</f>
        <v>E05000433</v>
      </c>
      <c r="C1197" s="28" t="s">
        <v>1322</v>
      </c>
      <c r="D1197" s="29"/>
      <c r="E1197" s="55">
        <v>3</v>
      </c>
      <c r="F1197" s="38"/>
      <c r="G1197" s="31">
        <v>3</v>
      </c>
      <c r="H1197" s="31"/>
      <c r="I1197" s="32"/>
      <c r="J1197" s="32"/>
      <c r="K1197" s="32"/>
      <c r="L1197" s="32"/>
      <c r="M1197" s="10"/>
      <c r="N1197" s="38"/>
      <c r="O1197" s="31">
        <v>3</v>
      </c>
      <c r="P1197" s="31"/>
      <c r="Q1197" s="38"/>
      <c r="R1197" s="32"/>
      <c r="S1197" s="32"/>
      <c r="T1197" s="32"/>
      <c r="U1197" s="1"/>
      <c r="V1197" s="28">
        <v>545</v>
      </c>
      <c r="W1197" s="28">
        <v>2140</v>
      </c>
      <c r="X1197" s="28">
        <v>329</v>
      </c>
      <c r="Y1197" s="28"/>
      <c r="Z1197" s="28">
        <v>388</v>
      </c>
      <c r="AA1197" s="34"/>
      <c r="AB1197" s="34"/>
      <c r="AC1197" s="1"/>
      <c r="AD1197" s="35">
        <f t="shared" ref="AD1197:AJ1197" si="3241">(V1197/SUM($V1197:$AB1197))*100</f>
        <v>16.019988242210463</v>
      </c>
      <c r="AE1197" s="35">
        <f t="shared" si="3241"/>
        <v>62.904174015285129</v>
      </c>
      <c r="AF1197" s="35">
        <f t="shared" si="3241"/>
        <v>9.6707818930041149</v>
      </c>
      <c r="AG1197" s="35">
        <f t="shared" si="3241"/>
        <v>0</v>
      </c>
      <c r="AH1197" s="35">
        <f t="shared" si="3241"/>
        <v>11.405055849500293</v>
      </c>
      <c r="AI1197" s="35">
        <f t="shared" si="3241"/>
        <v>0</v>
      </c>
      <c r="AJ1197" s="35">
        <f t="shared" si="3241"/>
        <v>0</v>
      </c>
      <c r="AK1197" s="1"/>
      <c r="AL1197" s="35">
        <f t="shared" ref="AL1197:AR1197" si="3242">AD1197-BE1197</f>
        <v>0.71692301980898954</v>
      </c>
      <c r="AM1197" s="35">
        <f t="shared" si="3242"/>
        <v>10.357504275713801</v>
      </c>
      <c r="AN1197" s="35">
        <f t="shared" si="3242"/>
        <v>3.4251031651866457</v>
      </c>
      <c r="AO1197" s="35">
        <f t="shared" si="3242"/>
        <v>-17.607743719751095</v>
      </c>
      <c r="AP1197" s="35">
        <f t="shared" si="3242"/>
        <v>3.108213259041662</v>
      </c>
      <c r="AQ1197" s="35">
        <f t="shared" si="3242"/>
        <v>0</v>
      </c>
      <c r="AR1197" s="35">
        <f t="shared" si="3242"/>
        <v>0</v>
      </c>
      <c r="AS1197" s="1"/>
      <c r="AT1197" s="1"/>
      <c r="AU1197" s="1"/>
      <c r="AV1197" s="1"/>
      <c r="AW1197" s="36">
        <v>664</v>
      </c>
      <c r="AX1197" s="36">
        <v>2280</v>
      </c>
      <c r="AY1197" s="36">
        <v>271</v>
      </c>
      <c r="AZ1197" s="36">
        <v>764</v>
      </c>
      <c r="BA1197" s="36">
        <v>360</v>
      </c>
      <c r="BB1197" s="36">
        <v>0</v>
      </c>
      <c r="BC1197" s="36">
        <v>0</v>
      </c>
      <c r="BD1197" s="1"/>
      <c r="BE1197" s="48">
        <f t="shared" ref="BE1197:BK1197" si="3243">(AW1197/SUM($AW1197:$BC1197))*100</f>
        <v>15.303065222401473</v>
      </c>
      <c r="BF1197" s="75">
        <f t="shared" si="3243"/>
        <v>52.546669739571328</v>
      </c>
      <c r="BG1197" s="76">
        <f t="shared" si="3243"/>
        <v>6.2456787278174692</v>
      </c>
      <c r="BH1197" s="48">
        <f t="shared" si="3243"/>
        <v>17.607743719751095</v>
      </c>
      <c r="BI1197" s="77">
        <f t="shared" si="3243"/>
        <v>8.2968425904586312</v>
      </c>
      <c r="BJ1197" s="48">
        <f t="shared" si="3243"/>
        <v>0</v>
      </c>
      <c r="BK1197" s="48">
        <f t="shared" si="3243"/>
        <v>0</v>
      </c>
      <c r="BL1197" s="1"/>
    </row>
    <row r="1198" spans="1:64" ht="13">
      <c r="A1198" s="28" t="s">
        <v>387</v>
      </c>
      <c r="B1198" s="62" t="str">
        <f>INDEX([1]Sheet2!$B:$B,MATCH(C1198,[1]Sheet2!$A:$A,0))</f>
        <v>E05000434</v>
      </c>
      <c r="C1198" s="28" t="s">
        <v>1323</v>
      </c>
      <c r="D1198" s="29"/>
      <c r="E1198" s="55">
        <v>3</v>
      </c>
      <c r="F1198" s="38"/>
      <c r="G1198" s="31">
        <v>3</v>
      </c>
      <c r="H1198" s="31"/>
      <c r="I1198" s="32"/>
      <c r="J1198" s="32"/>
      <c r="K1198" s="32"/>
      <c r="L1198" s="32"/>
      <c r="M1198" s="10"/>
      <c r="N1198" s="38"/>
      <c r="O1198" s="31">
        <v>3</v>
      </c>
      <c r="P1198" s="31"/>
      <c r="Q1198" s="38"/>
      <c r="R1198" s="32"/>
      <c r="S1198" s="32"/>
      <c r="T1198" s="32"/>
      <c r="U1198" s="1"/>
      <c r="V1198" s="28">
        <v>820</v>
      </c>
      <c r="W1198" s="28">
        <v>2377</v>
      </c>
      <c r="X1198" s="28">
        <v>691</v>
      </c>
      <c r="Y1198" s="28"/>
      <c r="Z1198" s="28">
        <v>512</v>
      </c>
      <c r="AA1198" s="34"/>
      <c r="AB1198" s="34"/>
      <c r="AC1198" s="1"/>
      <c r="AD1198" s="35">
        <f t="shared" ref="AD1198:AJ1198" si="3244">(V1198/SUM($V1198:$AB1198))*100</f>
        <v>18.636363636363637</v>
      </c>
      <c r="AE1198" s="35">
        <f t="shared" si="3244"/>
        <v>54.02272727272728</v>
      </c>
      <c r="AF1198" s="35">
        <f t="shared" si="3244"/>
        <v>15.704545454545455</v>
      </c>
      <c r="AG1198" s="35">
        <f t="shared" si="3244"/>
        <v>0</v>
      </c>
      <c r="AH1198" s="35">
        <f t="shared" si="3244"/>
        <v>11.636363636363637</v>
      </c>
      <c r="AI1198" s="35">
        <f t="shared" si="3244"/>
        <v>0</v>
      </c>
      <c r="AJ1198" s="35">
        <f t="shared" si="3244"/>
        <v>0</v>
      </c>
      <c r="AK1198" s="1"/>
      <c r="AL1198" s="35">
        <f t="shared" ref="AL1198:AR1198" si="3245">AD1198-BE1198</f>
        <v>-6.4959675090947613</v>
      </c>
      <c r="AM1198" s="35">
        <f t="shared" si="3245"/>
        <v>5.0707899447577702</v>
      </c>
      <c r="AN1198" s="35">
        <f t="shared" si="3245"/>
        <v>9.7972831212826978</v>
      </c>
      <c r="AO1198" s="35">
        <f t="shared" si="3245"/>
        <v>-5.7590514503493537</v>
      </c>
      <c r="AP1198" s="35">
        <f t="shared" si="3245"/>
        <v>-2.613054106596346</v>
      </c>
      <c r="AQ1198" s="35">
        <f t="shared" si="3245"/>
        <v>0</v>
      </c>
      <c r="AR1198" s="35">
        <f t="shared" si="3245"/>
        <v>0</v>
      </c>
      <c r="AS1198" s="1"/>
      <c r="AT1198" s="1"/>
      <c r="AU1198" s="1"/>
      <c r="AV1198" s="1"/>
      <c r="AW1198" s="36">
        <v>1187</v>
      </c>
      <c r="AX1198" s="36">
        <v>2312</v>
      </c>
      <c r="AY1198" s="36">
        <v>279</v>
      </c>
      <c r="AZ1198" s="36">
        <v>272</v>
      </c>
      <c r="BA1198" s="36">
        <v>673</v>
      </c>
      <c r="BB1198" s="36">
        <v>0</v>
      </c>
      <c r="BC1198" s="36">
        <v>0</v>
      </c>
      <c r="BD1198" s="1"/>
      <c r="BE1198" s="48">
        <f t="shared" ref="BE1198:BK1198" si="3246">(AW1198/SUM($AW1198:$BC1198))*100</f>
        <v>25.132331145458398</v>
      </c>
      <c r="BF1198" s="75">
        <f t="shared" si="3246"/>
        <v>48.95193732796951</v>
      </c>
      <c r="BG1198" s="76">
        <f t="shared" si="3246"/>
        <v>5.9072623332627572</v>
      </c>
      <c r="BH1198" s="48">
        <f t="shared" si="3246"/>
        <v>5.7590514503493537</v>
      </c>
      <c r="BI1198" s="77">
        <f t="shared" si="3246"/>
        <v>14.249417742959983</v>
      </c>
      <c r="BJ1198" s="48">
        <f t="shared" si="3246"/>
        <v>0</v>
      </c>
      <c r="BK1198" s="48">
        <f t="shared" si="3246"/>
        <v>0</v>
      </c>
      <c r="BL1198" s="1"/>
    </row>
    <row r="1199" spans="1:64" ht="13">
      <c r="A1199" s="28" t="s">
        <v>387</v>
      </c>
      <c r="B1199" s="62" t="str">
        <f>INDEX([1]Sheet2!$B:$B,MATCH(C1199,[1]Sheet2!$A:$A,0))</f>
        <v>E05000435</v>
      </c>
      <c r="C1199" s="28" t="s">
        <v>1324</v>
      </c>
      <c r="D1199" s="29"/>
      <c r="E1199" s="55">
        <v>3</v>
      </c>
      <c r="F1199" s="38"/>
      <c r="G1199" s="31">
        <v>3</v>
      </c>
      <c r="H1199" s="31"/>
      <c r="I1199" s="32"/>
      <c r="J1199" s="32"/>
      <c r="K1199" s="32"/>
      <c r="L1199" s="32"/>
      <c r="M1199" s="10"/>
      <c r="N1199" s="38"/>
      <c r="O1199" s="31">
        <v>3</v>
      </c>
      <c r="P1199" s="31"/>
      <c r="Q1199" s="38"/>
      <c r="R1199" s="32"/>
      <c r="S1199" s="32"/>
      <c r="T1199" s="32"/>
      <c r="U1199" s="1"/>
      <c r="V1199" s="28">
        <v>280</v>
      </c>
      <c r="W1199" s="28">
        <v>2289</v>
      </c>
      <c r="X1199" s="28">
        <v>318</v>
      </c>
      <c r="Y1199" s="28"/>
      <c r="Z1199" s="28">
        <v>947</v>
      </c>
      <c r="AA1199" s="34"/>
      <c r="AB1199" s="34"/>
      <c r="AC1199" s="1"/>
      <c r="AD1199" s="35">
        <f t="shared" ref="AD1199:AJ1199" si="3247">(V1199/SUM($V1199:$AB1199))*100</f>
        <v>7.3030777256129369</v>
      </c>
      <c r="AE1199" s="35">
        <f t="shared" si="3247"/>
        <v>59.702660406885755</v>
      </c>
      <c r="AF1199" s="35">
        <f t="shared" si="3247"/>
        <v>8.2942097026604067</v>
      </c>
      <c r="AG1199" s="35">
        <f t="shared" si="3247"/>
        <v>0</v>
      </c>
      <c r="AH1199" s="35">
        <f t="shared" si="3247"/>
        <v>24.700052164840898</v>
      </c>
      <c r="AI1199" s="35">
        <f t="shared" si="3247"/>
        <v>0</v>
      </c>
      <c r="AJ1199" s="35">
        <f t="shared" si="3247"/>
        <v>0</v>
      </c>
      <c r="AK1199" s="1"/>
      <c r="AL1199" s="35">
        <f t="shared" ref="AL1199:AR1199" si="3248">AD1199-BE1199</f>
        <v>-0.95355465121435046</v>
      </c>
      <c r="AM1199" s="35">
        <f t="shared" si="3248"/>
        <v>-1.9107667723237824</v>
      </c>
      <c r="AN1199" s="35">
        <f t="shared" si="3248"/>
        <v>1.0933434330339855</v>
      </c>
      <c r="AO1199" s="35">
        <f t="shared" si="3248"/>
        <v>0</v>
      </c>
      <c r="AP1199" s="35">
        <f t="shared" si="3248"/>
        <v>4.6134252021987727</v>
      </c>
      <c r="AQ1199" s="35">
        <f t="shared" si="3248"/>
        <v>0</v>
      </c>
      <c r="AR1199" s="35">
        <f t="shared" si="3248"/>
        <v>-2.84244721169464</v>
      </c>
      <c r="AS1199" s="1"/>
      <c r="AT1199" s="1"/>
      <c r="AU1199" s="1"/>
      <c r="AV1199" s="1"/>
      <c r="AW1199" s="36">
        <v>305</v>
      </c>
      <c r="AX1199" s="36">
        <v>2276</v>
      </c>
      <c r="AY1199" s="36">
        <v>266</v>
      </c>
      <c r="AZ1199" s="36">
        <v>0</v>
      </c>
      <c r="BA1199" s="36">
        <v>742</v>
      </c>
      <c r="BB1199" s="36">
        <v>0</v>
      </c>
      <c r="BC1199" s="36">
        <v>105</v>
      </c>
      <c r="BD1199" s="1"/>
      <c r="BE1199" s="48">
        <f t="shared" ref="BE1199:BK1199" si="3249">(AW1199/SUM($AW1199:$BC1199))*100</f>
        <v>8.2566323768272873</v>
      </c>
      <c r="BF1199" s="75">
        <f t="shared" si="3249"/>
        <v>61.613427179209538</v>
      </c>
      <c r="BG1199" s="76">
        <f t="shared" si="3249"/>
        <v>7.2008662696264212</v>
      </c>
      <c r="BH1199" s="48">
        <f t="shared" si="3249"/>
        <v>0</v>
      </c>
      <c r="BI1199" s="77">
        <f t="shared" si="3249"/>
        <v>20.086626962642125</v>
      </c>
      <c r="BJ1199" s="48">
        <f t="shared" si="3249"/>
        <v>0</v>
      </c>
      <c r="BK1199" s="48">
        <f t="shared" si="3249"/>
        <v>2.84244721169464</v>
      </c>
      <c r="BL1199" s="1"/>
    </row>
    <row r="1200" spans="1:64" ht="13">
      <c r="A1200" s="28" t="s">
        <v>387</v>
      </c>
      <c r="B1200" s="62" t="str">
        <f>INDEX([1]Sheet2!$B:$B,MATCH(C1200,[1]Sheet2!$A:$A,0))</f>
        <v>E05000436</v>
      </c>
      <c r="C1200" s="28" t="s">
        <v>1325</v>
      </c>
      <c r="D1200" s="29"/>
      <c r="E1200" s="55">
        <v>3</v>
      </c>
      <c r="F1200" s="38"/>
      <c r="G1200" s="31">
        <v>3</v>
      </c>
      <c r="H1200" s="31"/>
      <c r="I1200" s="32"/>
      <c r="J1200" s="32"/>
      <c r="K1200" s="32"/>
      <c r="L1200" s="32"/>
      <c r="M1200" s="10"/>
      <c r="N1200" s="38"/>
      <c r="O1200" s="31">
        <v>3</v>
      </c>
      <c r="P1200" s="31"/>
      <c r="Q1200" s="38"/>
      <c r="R1200" s="32"/>
      <c r="S1200" s="32"/>
      <c r="T1200" s="32"/>
      <c r="U1200" s="1"/>
      <c r="V1200" s="28">
        <v>338</v>
      </c>
      <c r="W1200" s="28">
        <v>2296</v>
      </c>
      <c r="X1200" s="28">
        <v>476</v>
      </c>
      <c r="Y1200" s="28"/>
      <c r="Z1200" s="28">
        <v>594</v>
      </c>
      <c r="AA1200" s="34"/>
      <c r="AB1200" s="28">
        <v>127</v>
      </c>
      <c r="AC1200" s="1"/>
      <c r="AD1200" s="35">
        <f t="shared" ref="AD1200:AJ1200" si="3250">(V1200/SUM($V1200:$AB1200))*100</f>
        <v>8.8227616810232323</v>
      </c>
      <c r="AE1200" s="35">
        <f t="shared" si="3250"/>
        <v>59.93213260245367</v>
      </c>
      <c r="AF1200" s="35">
        <f t="shared" si="3250"/>
        <v>12.424954320020882</v>
      </c>
      <c r="AG1200" s="35">
        <f t="shared" si="3250"/>
        <v>0</v>
      </c>
      <c r="AH1200" s="35">
        <f t="shared" si="3250"/>
        <v>15.505090054815977</v>
      </c>
      <c r="AI1200" s="35">
        <f t="shared" si="3250"/>
        <v>0</v>
      </c>
      <c r="AJ1200" s="35">
        <f t="shared" si="3250"/>
        <v>3.3150613416862438</v>
      </c>
      <c r="AK1200" s="1"/>
      <c r="AL1200" s="35">
        <f t="shared" ref="AL1200:AR1200" si="3251">AD1200-BE1200</f>
        <v>-4.40959041957694</v>
      </c>
      <c r="AM1200" s="35">
        <f t="shared" si="3251"/>
        <v>9.8892632111990295</v>
      </c>
      <c r="AN1200" s="35">
        <f t="shared" si="3251"/>
        <v>-0.29296508552356038</v>
      </c>
      <c r="AO1200" s="35">
        <f t="shared" si="3251"/>
        <v>0</v>
      </c>
      <c r="AP1200" s="35">
        <f t="shared" si="3251"/>
        <v>-1.5855072587021724</v>
      </c>
      <c r="AQ1200" s="35">
        <f t="shared" si="3251"/>
        <v>0</v>
      </c>
      <c r="AR1200" s="35">
        <f t="shared" si="3251"/>
        <v>-3.6012004473963515</v>
      </c>
      <c r="AS1200" s="1"/>
      <c r="AT1200" s="1"/>
      <c r="AU1200" s="1"/>
      <c r="AV1200" s="1"/>
      <c r="AW1200" s="36">
        <v>463</v>
      </c>
      <c r="AX1200" s="36">
        <v>1751</v>
      </c>
      <c r="AY1200" s="36">
        <v>445</v>
      </c>
      <c r="AZ1200" s="36">
        <v>0</v>
      </c>
      <c r="BA1200" s="36">
        <v>598</v>
      </c>
      <c r="BB1200" s="36">
        <v>0</v>
      </c>
      <c r="BC1200" s="36">
        <v>242</v>
      </c>
      <c r="BD1200" s="1"/>
      <c r="BE1200" s="48">
        <f t="shared" ref="BE1200:BK1200" si="3252">(AW1200/SUM($AW1200:$BC1200))*100</f>
        <v>13.232352100600172</v>
      </c>
      <c r="BF1200" s="75">
        <f t="shared" si="3252"/>
        <v>50.042869391254641</v>
      </c>
      <c r="BG1200" s="76">
        <f t="shared" si="3252"/>
        <v>12.717919405544443</v>
      </c>
      <c r="BH1200" s="48">
        <f t="shared" si="3252"/>
        <v>0</v>
      </c>
      <c r="BI1200" s="77">
        <f t="shared" si="3252"/>
        <v>17.090597313518149</v>
      </c>
      <c r="BJ1200" s="48">
        <f t="shared" si="3252"/>
        <v>0</v>
      </c>
      <c r="BK1200" s="48">
        <f t="shared" si="3252"/>
        <v>6.9162617890825953</v>
      </c>
      <c r="BL1200" s="1"/>
    </row>
    <row r="1201" spans="1:64" ht="13">
      <c r="A1201" s="28" t="s">
        <v>395</v>
      </c>
      <c r="B1201" s="62" t="str">
        <f>INDEX([1]Sheet2!$B:$B,MATCH(C1201,[1]Sheet2!$A:$A,0))</f>
        <v>E05000026</v>
      </c>
      <c r="C1201" s="28" t="s">
        <v>53</v>
      </c>
      <c r="D1201" s="29"/>
      <c r="E1201" s="55">
        <v>3</v>
      </c>
      <c r="F1201" s="31">
        <v>1</v>
      </c>
      <c r="G1201" s="31">
        <v>2</v>
      </c>
      <c r="H1201" s="31"/>
      <c r="I1201" s="32"/>
      <c r="J1201" s="32"/>
      <c r="K1201" s="32"/>
      <c r="L1201" s="32"/>
      <c r="M1201" s="10"/>
      <c r="N1201" s="38"/>
      <c r="O1201" s="31">
        <v>3</v>
      </c>
      <c r="P1201" s="31"/>
      <c r="Q1201" s="38"/>
      <c r="R1201" s="32"/>
      <c r="S1201" s="32"/>
      <c r="T1201" s="32"/>
      <c r="U1201" s="1"/>
      <c r="V1201" s="28">
        <v>1446</v>
      </c>
      <c r="W1201" s="28">
        <v>1476</v>
      </c>
      <c r="X1201" s="28">
        <v>547</v>
      </c>
      <c r="Y1201" s="28"/>
      <c r="Z1201" s="28"/>
      <c r="AA1201" s="34"/>
      <c r="AB1201" s="28">
        <v>77</v>
      </c>
      <c r="AC1201" s="1"/>
      <c r="AD1201" s="35">
        <f t="shared" ref="AD1201:AJ1201" si="3253">(V1201/SUM($V1201:$AB1201))*100</f>
        <v>40.77834179357022</v>
      </c>
      <c r="AE1201" s="35">
        <f t="shared" si="3253"/>
        <v>41.624365482233507</v>
      </c>
      <c r="AF1201" s="35">
        <f t="shared" si="3253"/>
        <v>15.425831923293853</v>
      </c>
      <c r="AG1201" s="35">
        <f t="shared" si="3253"/>
        <v>0</v>
      </c>
      <c r="AH1201" s="35">
        <f t="shared" si="3253"/>
        <v>0</v>
      </c>
      <c r="AI1201" s="35">
        <f t="shared" si="3253"/>
        <v>0</v>
      </c>
      <c r="AJ1201" s="35">
        <f t="shared" si="3253"/>
        <v>2.1714608009024254</v>
      </c>
      <c r="AK1201" s="1"/>
      <c r="AL1201" s="35">
        <f t="shared" ref="AL1201:AR1201" si="3254">AD1201-BE1201</f>
        <v>9.7993398846528521</v>
      </c>
      <c r="AM1201" s="35">
        <f t="shared" si="3254"/>
        <v>-0.9990323906871339</v>
      </c>
      <c r="AN1201" s="35">
        <f t="shared" si="3254"/>
        <v>7.6810814460645105</v>
      </c>
      <c r="AO1201" s="35">
        <f t="shared" si="3254"/>
        <v>-7.0629942732478872</v>
      </c>
      <c r="AP1201" s="35">
        <f t="shared" si="3254"/>
        <v>-11.589855467684757</v>
      </c>
      <c r="AQ1201" s="35">
        <f t="shared" si="3254"/>
        <v>0</v>
      </c>
      <c r="AR1201" s="35">
        <f t="shared" si="3254"/>
        <v>2.1714608009024254</v>
      </c>
      <c r="AS1201" s="1"/>
      <c r="AT1201" s="1"/>
      <c r="AU1201" s="1"/>
      <c r="AV1201" s="1"/>
      <c r="AW1201" s="36">
        <v>1136</v>
      </c>
      <c r="AX1201" s="36">
        <v>1563</v>
      </c>
      <c r="AY1201" s="36">
        <v>284</v>
      </c>
      <c r="AZ1201" s="36">
        <v>259</v>
      </c>
      <c r="BA1201" s="36">
        <v>425</v>
      </c>
      <c r="BB1201" s="36"/>
      <c r="BC1201" s="36">
        <v>0</v>
      </c>
      <c r="BD1201" s="1"/>
      <c r="BE1201" s="48">
        <f t="shared" ref="BE1201:BK1201" si="3255">(AW1201/SUM($AW1201:$BC1201))*100</f>
        <v>30.979001908917368</v>
      </c>
      <c r="BF1201" s="75">
        <f t="shared" si="3255"/>
        <v>42.623397872920641</v>
      </c>
      <c r="BG1201" s="76">
        <f t="shared" si="3255"/>
        <v>7.7447504772293421</v>
      </c>
      <c r="BH1201" s="48">
        <f t="shared" si="3255"/>
        <v>7.0629942732478872</v>
      </c>
      <c r="BI1201" s="77">
        <f t="shared" si="3255"/>
        <v>11.589855467684757</v>
      </c>
      <c r="BJ1201" s="48">
        <f t="shared" si="3255"/>
        <v>0</v>
      </c>
      <c r="BK1201" s="48">
        <f t="shared" si="3255"/>
        <v>0</v>
      </c>
      <c r="BL1201" s="1"/>
    </row>
    <row r="1202" spans="1:64" ht="13">
      <c r="A1202" s="28" t="s">
        <v>395</v>
      </c>
      <c r="B1202" s="62" t="str">
        <f>INDEX([1]Sheet2!$B:$B,MATCH(C1202,[1]Sheet2!$A:$A,0))</f>
        <v>E05000456</v>
      </c>
      <c r="C1202" s="28" t="s">
        <v>1326</v>
      </c>
      <c r="D1202" s="29"/>
      <c r="E1202" s="55">
        <v>3</v>
      </c>
      <c r="F1202" s="31">
        <v>1</v>
      </c>
      <c r="G1202" s="31">
        <v>2</v>
      </c>
      <c r="H1202" s="31"/>
      <c r="I1202" s="32"/>
      <c r="J1202" s="32"/>
      <c r="K1202" s="32"/>
      <c r="L1202" s="32"/>
      <c r="M1202" s="10"/>
      <c r="N1202" s="38"/>
      <c r="O1202" s="31">
        <v>3</v>
      </c>
      <c r="P1202" s="31"/>
      <c r="Q1202" s="38"/>
      <c r="R1202" s="32"/>
      <c r="S1202" s="32"/>
      <c r="T1202" s="32"/>
      <c r="U1202" s="1"/>
      <c r="V1202" s="28">
        <v>1644</v>
      </c>
      <c r="W1202" s="28">
        <v>1642</v>
      </c>
      <c r="X1202" s="28">
        <v>411</v>
      </c>
      <c r="Y1202" s="28">
        <v>141</v>
      </c>
      <c r="Z1202" s="28"/>
      <c r="AA1202" s="34"/>
      <c r="AB1202" s="28">
        <v>0</v>
      </c>
      <c r="AC1202" s="1"/>
      <c r="AD1202" s="35">
        <f t="shared" ref="AD1202:AJ1202" si="3256">(V1202/SUM($V1202:$AB1202))*100</f>
        <v>42.83480979676915</v>
      </c>
      <c r="AE1202" s="35">
        <f t="shared" si="3256"/>
        <v>42.782699322563836</v>
      </c>
      <c r="AF1202" s="35">
        <f t="shared" si="3256"/>
        <v>10.708702449192288</v>
      </c>
      <c r="AG1202" s="35">
        <f t="shared" si="3256"/>
        <v>3.6737884314747262</v>
      </c>
      <c r="AH1202" s="35">
        <f t="shared" si="3256"/>
        <v>0</v>
      </c>
      <c r="AI1202" s="35">
        <f t="shared" si="3256"/>
        <v>0</v>
      </c>
      <c r="AJ1202" s="35">
        <f t="shared" si="3256"/>
        <v>0</v>
      </c>
      <c r="AK1202" s="1"/>
      <c r="AL1202" s="35">
        <f t="shared" ref="AL1202:AR1202" si="3257">AD1202-BE1202</f>
        <v>10.236510115578923</v>
      </c>
      <c r="AM1202" s="35">
        <f t="shared" si="3257"/>
        <v>-2.01007432249461</v>
      </c>
      <c r="AN1202" s="35">
        <f t="shared" si="3257"/>
        <v>3.9605621728904818</v>
      </c>
      <c r="AO1202" s="35">
        <f t="shared" si="3257"/>
        <v>-12.186997965974797</v>
      </c>
      <c r="AP1202" s="35">
        <f t="shared" si="3257"/>
        <v>0</v>
      </c>
      <c r="AQ1202" s="35">
        <f t="shared" si="3257"/>
        <v>0</v>
      </c>
      <c r="AR1202" s="35">
        <f t="shared" si="3257"/>
        <v>0</v>
      </c>
      <c r="AS1202" s="1"/>
      <c r="AT1202" s="1"/>
      <c r="AU1202" s="1"/>
      <c r="AV1202" s="1"/>
      <c r="AW1202" s="36">
        <v>1227</v>
      </c>
      <c r="AX1202" s="36">
        <v>1686</v>
      </c>
      <c r="AY1202" s="36">
        <v>254</v>
      </c>
      <c r="AZ1202" s="36">
        <v>597</v>
      </c>
      <c r="BA1202" s="36">
        <v>0</v>
      </c>
      <c r="BB1202" s="36"/>
      <c r="BC1202" s="36">
        <v>0</v>
      </c>
      <c r="BD1202" s="1"/>
      <c r="BE1202" s="48">
        <f t="shared" ref="BE1202:BK1202" si="3258">(AW1202/SUM($AW1202:$BC1202))*100</f>
        <v>32.598299681190227</v>
      </c>
      <c r="BF1202" s="75">
        <f t="shared" si="3258"/>
        <v>44.792773645058446</v>
      </c>
      <c r="BG1202" s="76">
        <f t="shared" si="3258"/>
        <v>6.7481402763018057</v>
      </c>
      <c r="BH1202" s="48">
        <f t="shared" si="3258"/>
        <v>15.860786397449523</v>
      </c>
      <c r="BI1202" s="77">
        <f t="shared" si="3258"/>
        <v>0</v>
      </c>
      <c r="BJ1202" s="48">
        <f t="shared" si="3258"/>
        <v>0</v>
      </c>
      <c r="BK1202" s="48">
        <f t="shared" si="3258"/>
        <v>0</v>
      </c>
      <c r="BL1202" s="1"/>
    </row>
    <row r="1203" spans="1:64" ht="13">
      <c r="A1203" s="28" t="s">
        <v>395</v>
      </c>
      <c r="B1203" s="62" t="str">
        <f>INDEX([1]Sheet2!$B:$B,MATCH(C1203,[1]Sheet2!$A:$A,0))</f>
        <v>E05000457</v>
      </c>
      <c r="C1203" s="28" t="s">
        <v>1327</v>
      </c>
      <c r="D1203" s="29"/>
      <c r="E1203" s="55">
        <v>3</v>
      </c>
      <c r="F1203" s="38"/>
      <c r="G1203" s="31">
        <v>3</v>
      </c>
      <c r="H1203" s="31"/>
      <c r="I1203" s="32"/>
      <c r="J1203" s="32"/>
      <c r="K1203" s="32"/>
      <c r="L1203" s="32"/>
      <c r="M1203" s="10"/>
      <c r="N1203" s="38"/>
      <c r="O1203" s="31">
        <v>3</v>
      </c>
      <c r="P1203" s="31"/>
      <c r="Q1203" s="38"/>
      <c r="R1203" s="32"/>
      <c r="S1203" s="32"/>
      <c r="T1203" s="32"/>
      <c r="U1203" s="1"/>
      <c r="V1203" s="28">
        <v>465</v>
      </c>
      <c r="W1203" s="28">
        <v>1908</v>
      </c>
      <c r="X1203" s="28">
        <v>232</v>
      </c>
      <c r="Y1203" s="28"/>
      <c r="Z1203" s="28">
        <v>413</v>
      </c>
      <c r="AA1203" s="34"/>
      <c r="AB1203" s="28">
        <v>0</v>
      </c>
      <c r="AC1203" s="1"/>
      <c r="AD1203" s="35">
        <f t="shared" ref="AD1203:AJ1203" si="3259">(V1203/SUM($V1203:$AB1203))*100</f>
        <v>15.407554671968191</v>
      </c>
      <c r="AE1203" s="35">
        <f t="shared" si="3259"/>
        <v>63.220675944333991</v>
      </c>
      <c r="AF1203" s="35">
        <f t="shared" si="3259"/>
        <v>7.6872100728959571</v>
      </c>
      <c r="AG1203" s="35">
        <f t="shared" si="3259"/>
        <v>0</v>
      </c>
      <c r="AH1203" s="35">
        <f t="shared" si="3259"/>
        <v>13.684559310801856</v>
      </c>
      <c r="AI1203" s="35">
        <f t="shared" si="3259"/>
        <v>0</v>
      </c>
      <c r="AJ1203" s="35">
        <f t="shared" si="3259"/>
        <v>0</v>
      </c>
      <c r="AK1203" s="1"/>
      <c r="AL1203" s="35">
        <f t="shared" ref="AL1203:AR1203" si="3260">AD1203-BE1203</f>
        <v>-4.6340748255043014</v>
      </c>
      <c r="AM1203" s="35">
        <f t="shared" si="3260"/>
        <v>10.470155575615593</v>
      </c>
      <c r="AN1203" s="35">
        <f t="shared" si="3260"/>
        <v>0.61019550257184196</v>
      </c>
      <c r="AO1203" s="35">
        <f t="shared" si="3260"/>
        <v>0</v>
      </c>
      <c r="AP1203" s="35">
        <f t="shared" si="3260"/>
        <v>-2.5212093481336169</v>
      </c>
      <c r="AQ1203" s="35">
        <f t="shared" si="3260"/>
        <v>0</v>
      </c>
      <c r="AR1203" s="35">
        <f t="shared" si="3260"/>
        <v>-3.9250669045495097</v>
      </c>
      <c r="AS1203" s="1"/>
      <c r="AT1203" s="1"/>
      <c r="AU1203" s="1"/>
      <c r="AV1203" s="1"/>
      <c r="AW1203" s="36">
        <v>674</v>
      </c>
      <c r="AX1203" s="36">
        <v>1774</v>
      </c>
      <c r="AY1203" s="36">
        <v>238</v>
      </c>
      <c r="AZ1203" s="36">
        <v>0</v>
      </c>
      <c r="BA1203" s="36">
        <v>545</v>
      </c>
      <c r="BB1203" s="36"/>
      <c r="BC1203" s="36">
        <v>132</v>
      </c>
      <c r="BD1203" s="1"/>
      <c r="BE1203" s="48">
        <f t="shared" ref="BE1203:BK1203" si="3261">(AW1203/SUM($AW1203:$BC1203))*100</f>
        <v>20.041629497472492</v>
      </c>
      <c r="BF1203" s="75">
        <f t="shared" si="3261"/>
        <v>52.750520368718398</v>
      </c>
      <c r="BG1203" s="76">
        <f t="shared" si="3261"/>
        <v>7.0770145703241152</v>
      </c>
      <c r="BH1203" s="48">
        <f t="shared" si="3261"/>
        <v>0</v>
      </c>
      <c r="BI1203" s="77">
        <f t="shared" si="3261"/>
        <v>16.205768658935472</v>
      </c>
      <c r="BJ1203" s="48">
        <f t="shared" si="3261"/>
        <v>0</v>
      </c>
      <c r="BK1203" s="48">
        <f t="shared" si="3261"/>
        <v>3.9250669045495097</v>
      </c>
      <c r="BL1203" s="1"/>
    </row>
    <row r="1204" spans="1:64" ht="13">
      <c r="A1204" s="28" t="s">
        <v>395</v>
      </c>
      <c r="B1204" s="62" t="str">
        <f>INDEX([1]Sheet2!$B:$B,MATCH(C1204,[1]Sheet2!$A:$A,0))</f>
        <v>E05000458</v>
      </c>
      <c r="C1204" s="28" t="s">
        <v>1328</v>
      </c>
      <c r="D1204" s="29"/>
      <c r="E1204" s="55">
        <v>3</v>
      </c>
      <c r="F1204" s="38"/>
      <c r="G1204" s="31">
        <v>3</v>
      </c>
      <c r="H1204" s="31"/>
      <c r="I1204" s="32"/>
      <c r="J1204" s="32"/>
      <c r="K1204" s="32"/>
      <c r="L1204" s="32"/>
      <c r="M1204" s="10"/>
      <c r="N1204" s="38"/>
      <c r="O1204" s="31">
        <v>3</v>
      </c>
      <c r="P1204" s="31"/>
      <c r="Q1204" s="38"/>
      <c r="R1204" s="32"/>
      <c r="S1204" s="32"/>
      <c r="T1204" s="32"/>
      <c r="U1204" s="1"/>
      <c r="V1204" s="28">
        <v>422</v>
      </c>
      <c r="W1204" s="28">
        <v>2054</v>
      </c>
      <c r="X1204" s="28">
        <v>215</v>
      </c>
      <c r="Y1204" s="28"/>
      <c r="Z1204" s="28">
        <v>249</v>
      </c>
      <c r="AA1204" s="34"/>
      <c r="AB1204" s="28">
        <v>151</v>
      </c>
      <c r="AC1204" s="1"/>
      <c r="AD1204" s="35">
        <f t="shared" ref="AD1204:AJ1204" si="3262">(V1204/SUM($V1204:$AB1204))*100</f>
        <v>13.652539631187318</v>
      </c>
      <c r="AE1204" s="35">
        <f t="shared" si="3262"/>
        <v>66.450986735684253</v>
      </c>
      <c r="AF1204" s="35">
        <f t="shared" si="3262"/>
        <v>6.9556777741831128</v>
      </c>
      <c r="AG1204" s="35">
        <f t="shared" si="3262"/>
        <v>0</v>
      </c>
      <c r="AH1204" s="35">
        <f t="shared" si="3262"/>
        <v>8.0556454221934644</v>
      </c>
      <c r="AI1204" s="35">
        <f t="shared" si="3262"/>
        <v>0</v>
      </c>
      <c r="AJ1204" s="35">
        <f t="shared" si="3262"/>
        <v>4.8851504367518599</v>
      </c>
      <c r="AK1204" s="1"/>
      <c r="AL1204" s="35">
        <f t="shared" ref="AL1204:AR1204" si="3263">AD1204-BE1204</f>
        <v>-0.92299095557922328</v>
      </c>
      <c r="AM1204" s="35">
        <f t="shared" si="3263"/>
        <v>-2.3380269971497114</v>
      </c>
      <c r="AN1204" s="35">
        <f t="shared" si="3263"/>
        <v>2.3676627929097043</v>
      </c>
      <c r="AO1204" s="35">
        <f t="shared" si="3263"/>
        <v>0</v>
      </c>
      <c r="AP1204" s="35">
        <f t="shared" si="3263"/>
        <v>8.0556454221934644</v>
      </c>
      <c r="AQ1204" s="35">
        <f t="shared" si="3263"/>
        <v>0</v>
      </c>
      <c r="AR1204" s="35">
        <f t="shared" si="3263"/>
        <v>-7.1622902623742322</v>
      </c>
      <c r="AS1204" s="1"/>
      <c r="AT1204" s="1"/>
      <c r="AU1204" s="1"/>
      <c r="AV1204" s="1"/>
      <c r="AW1204" s="36">
        <v>467</v>
      </c>
      <c r="AX1204" s="36">
        <v>2204</v>
      </c>
      <c r="AY1204" s="36">
        <v>147</v>
      </c>
      <c r="AZ1204" s="36">
        <v>0</v>
      </c>
      <c r="BA1204" s="36">
        <v>0</v>
      </c>
      <c r="BB1204" s="36"/>
      <c r="BC1204" s="36">
        <v>386</v>
      </c>
      <c r="BD1204" s="1"/>
      <c r="BE1204" s="48">
        <f t="shared" ref="BE1204:BK1204" si="3264">(AW1204/SUM($AW1204:$BC1204))*100</f>
        <v>14.575530586766542</v>
      </c>
      <c r="BF1204" s="75">
        <f t="shared" si="3264"/>
        <v>68.789013732833965</v>
      </c>
      <c r="BG1204" s="76">
        <f t="shared" si="3264"/>
        <v>4.5880149812734086</v>
      </c>
      <c r="BH1204" s="48">
        <f t="shared" si="3264"/>
        <v>0</v>
      </c>
      <c r="BI1204" s="77">
        <f t="shared" si="3264"/>
        <v>0</v>
      </c>
      <c r="BJ1204" s="48">
        <f t="shared" si="3264"/>
        <v>0</v>
      </c>
      <c r="BK1204" s="48">
        <f t="shared" si="3264"/>
        <v>12.047440699126092</v>
      </c>
      <c r="BL1204" s="1"/>
    </row>
    <row r="1205" spans="1:64" ht="13">
      <c r="A1205" s="28" t="s">
        <v>395</v>
      </c>
      <c r="B1205" s="62" t="str">
        <f>INDEX([1]Sheet2!$B:$B,MATCH(C1205,[1]Sheet2!$A:$A,0))</f>
        <v>E05000459</v>
      </c>
      <c r="C1205" s="28" t="s">
        <v>1329</v>
      </c>
      <c r="D1205" s="29"/>
      <c r="E1205" s="55">
        <v>3</v>
      </c>
      <c r="F1205" s="31">
        <v>1</v>
      </c>
      <c r="G1205" s="31"/>
      <c r="H1205" s="31">
        <v>2</v>
      </c>
      <c r="I1205" s="32"/>
      <c r="J1205" s="32"/>
      <c r="K1205" s="32"/>
      <c r="L1205" s="32"/>
      <c r="M1205" s="10"/>
      <c r="N1205" s="31">
        <v>3</v>
      </c>
      <c r="O1205" s="31"/>
      <c r="P1205" s="31"/>
      <c r="Q1205" s="38"/>
      <c r="R1205" s="32"/>
      <c r="S1205" s="32"/>
      <c r="T1205" s="32"/>
      <c r="U1205" s="1"/>
      <c r="V1205" s="28">
        <v>1361</v>
      </c>
      <c r="W1205" s="28">
        <v>594</v>
      </c>
      <c r="X1205" s="28">
        <v>1576</v>
      </c>
      <c r="Y1205" s="28"/>
      <c r="Z1205" s="28">
        <v>332</v>
      </c>
      <c r="AA1205" s="34"/>
      <c r="AB1205" s="28">
        <v>0</v>
      </c>
      <c r="AC1205" s="1"/>
      <c r="AD1205" s="35">
        <f t="shared" ref="AD1205:AJ1205" si="3265">(V1205/SUM($V1205:$AB1205))*100</f>
        <v>35.231685218741909</v>
      </c>
      <c r="AE1205" s="35">
        <f t="shared" si="3265"/>
        <v>15.376650271809474</v>
      </c>
      <c r="AF1205" s="35">
        <f t="shared" si="3265"/>
        <v>40.797307791871603</v>
      </c>
      <c r="AG1205" s="35">
        <f t="shared" si="3265"/>
        <v>0</v>
      </c>
      <c r="AH1205" s="35">
        <f t="shared" si="3265"/>
        <v>8.5943567175770141</v>
      </c>
      <c r="AI1205" s="35">
        <f t="shared" si="3265"/>
        <v>0</v>
      </c>
      <c r="AJ1205" s="35">
        <f t="shared" si="3265"/>
        <v>0</v>
      </c>
      <c r="AK1205" s="1"/>
      <c r="AL1205" s="35">
        <f t="shared" ref="AL1205:AR1205" si="3266">AD1205-BE1205</f>
        <v>-8.8647757897140878</v>
      </c>
      <c r="AM1205" s="35">
        <f t="shared" si="3266"/>
        <v>-8.3627797313223766</v>
      </c>
      <c r="AN1205" s="35">
        <f t="shared" si="3266"/>
        <v>15.899092946898225</v>
      </c>
      <c r="AO1205" s="35">
        <f t="shared" si="3266"/>
        <v>-7.2658941434387723</v>
      </c>
      <c r="AP1205" s="35">
        <f t="shared" si="3266"/>
        <v>8.5943567175770141</v>
      </c>
      <c r="AQ1205" s="35">
        <f t="shared" si="3266"/>
        <v>0</v>
      </c>
      <c r="AR1205" s="35">
        <f t="shared" si="3266"/>
        <v>0</v>
      </c>
      <c r="AS1205" s="1"/>
      <c r="AT1205" s="1"/>
      <c r="AU1205" s="1"/>
      <c r="AV1205" s="1"/>
      <c r="AW1205" s="36">
        <v>1408</v>
      </c>
      <c r="AX1205" s="36">
        <v>758</v>
      </c>
      <c r="AY1205" s="36">
        <v>795</v>
      </c>
      <c r="AZ1205" s="36">
        <v>232</v>
      </c>
      <c r="BA1205" s="36">
        <v>0</v>
      </c>
      <c r="BB1205" s="36"/>
      <c r="BC1205" s="36">
        <v>0</v>
      </c>
      <c r="BD1205" s="1"/>
      <c r="BE1205" s="48">
        <f t="shared" ref="BE1205:BK1205" si="3267">(AW1205/SUM($AW1205:$BC1205))*100</f>
        <v>44.096461008455996</v>
      </c>
      <c r="BF1205" s="75">
        <f t="shared" si="3267"/>
        <v>23.739430003131851</v>
      </c>
      <c r="BG1205" s="76">
        <f t="shared" si="3267"/>
        <v>24.898214844973378</v>
      </c>
      <c r="BH1205" s="48">
        <f t="shared" si="3267"/>
        <v>7.2658941434387723</v>
      </c>
      <c r="BI1205" s="77">
        <f t="shared" si="3267"/>
        <v>0</v>
      </c>
      <c r="BJ1205" s="48">
        <f t="shared" si="3267"/>
        <v>0</v>
      </c>
      <c r="BK1205" s="48">
        <f t="shared" si="3267"/>
        <v>0</v>
      </c>
      <c r="BL1205" s="1"/>
    </row>
    <row r="1206" spans="1:64" ht="13">
      <c r="A1206" s="28" t="s">
        <v>395</v>
      </c>
      <c r="B1206" s="62" t="str">
        <f>INDEX([1]Sheet2!$B:$B,MATCH(C1206,[1]Sheet2!$A:$A,0))</f>
        <v>E05000460</v>
      </c>
      <c r="C1206" s="28" t="s">
        <v>1330</v>
      </c>
      <c r="D1206" s="29"/>
      <c r="E1206" s="55">
        <v>3</v>
      </c>
      <c r="F1206" s="38"/>
      <c r="G1206" s="31">
        <v>3</v>
      </c>
      <c r="H1206" s="31"/>
      <c r="I1206" s="32"/>
      <c r="J1206" s="32"/>
      <c r="K1206" s="32"/>
      <c r="L1206" s="32"/>
      <c r="M1206" s="10"/>
      <c r="N1206" s="38"/>
      <c r="O1206" s="31">
        <v>3</v>
      </c>
      <c r="P1206" s="31"/>
      <c r="Q1206" s="38"/>
      <c r="R1206" s="32"/>
      <c r="S1206" s="32"/>
      <c r="T1206" s="32"/>
      <c r="U1206" s="1"/>
      <c r="V1206" s="28">
        <v>380</v>
      </c>
      <c r="W1206" s="28">
        <v>2457</v>
      </c>
      <c r="X1206" s="28">
        <v>187</v>
      </c>
      <c r="Y1206" s="28"/>
      <c r="Z1206" s="28"/>
      <c r="AA1206" s="34"/>
      <c r="AB1206" s="28">
        <v>0</v>
      </c>
      <c r="AC1206" s="1"/>
      <c r="AD1206" s="35">
        <f t="shared" ref="AD1206:AJ1206" si="3268">(V1206/SUM($V1206:$AB1206))*100</f>
        <v>12.566137566137566</v>
      </c>
      <c r="AE1206" s="35">
        <f t="shared" si="3268"/>
        <v>81.25</v>
      </c>
      <c r="AF1206" s="35">
        <f t="shared" si="3268"/>
        <v>6.1838624338624335</v>
      </c>
      <c r="AG1206" s="35">
        <f t="shared" si="3268"/>
        <v>0</v>
      </c>
      <c r="AH1206" s="35">
        <f t="shared" si="3268"/>
        <v>0</v>
      </c>
      <c r="AI1206" s="35">
        <f t="shared" si="3268"/>
        <v>0</v>
      </c>
      <c r="AJ1206" s="35">
        <f t="shared" si="3268"/>
        <v>0</v>
      </c>
      <c r="AK1206" s="1"/>
      <c r="AL1206" s="35">
        <f t="shared" ref="AL1206:AR1206" si="3269">AD1206-BE1206</f>
        <v>-1.586022330703182</v>
      </c>
      <c r="AM1206" s="35">
        <f t="shared" si="3269"/>
        <v>1.2048678272082611</v>
      </c>
      <c r="AN1206" s="35">
        <f t="shared" si="3269"/>
        <v>0.38115450349492885</v>
      </c>
      <c r="AO1206" s="35">
        <f t="shared" si="3269"/>
        <v>0</v>
      </c>
      <c r="AP1206" s="35">
        <f t="shared" si="3269"/>
        <v>0</v>
      </c>
      <c r="AQ1206" s="35">
        <f t="shared" si="3269"/>
        <v>0</v>
      </c>
      <c r="AR1206" s="35">
        <f t="shared" si="3269"/>
        <v>0</v>
      </c>
      <c r="AS1206" s="1"/>
      <c r="AT1206" s="1"/>
      <c r="AU1206" s="1"/>
      <c r="AV1206" s="1"/>
      <c r="AW1206" s="36">
        <v>439</v>
      </c>
      <c r="AX1206" s="36">
        <v>2483</v>
      </c>
      <c r="AY1206" s="36">
        <v>180</v>
      </c>
      <c r="AZ1206" s="36">
        <v>0</v>
      </c>
      <c r="BA1206" s="36">
        <v>0</v>
      </c>
      <c r="BB1206" s="36"/>
      <c r="BC1206" s="36">
        <v>0</v>
      </c>
      <c r="BD1206" s="1"/>
      <c r="BE1206" s="48">
        <f t="shared" ref="BE1206:BK1206" si="3270">(AW1206/SUM($AW1206:$BC1206))*100</f>
        <v>14.152159896840748</v>
      </c>
      <c r="BF1206" s="75">
        <f t="shared" si="3270"/>
        <v>80.045132172791739</v>
      </c>
      <c r="BG1206" s="76">
        <f t="shared" si="3270"/>
        <v>5.8027079303675047</v>
      </c>
      <c r="BH1206" s="48">
        <f t="shared" si="3270"/>
        <v>0</v>
      </c>
      <c r="BI1206" s="77">
        <f t="shared" si="3270"/>
        <v>0</v>
      </c>
      <c r="BJ1206" s="48">
        <f t="shared" si="3270"/>
        <v>0</v>
      </c>
      <c r="BK1206" s="48">
        <f t="shared" si="3270"/>
        <v>0</v>
      </c>
      <c r="BL1206" s="1"/>
    </row>
    <row r="1207" spans="1:64" ht="13">
      <c r="A1207" s="28" t="s">
        <v>395</v>
      </c>
      <c r="B1207" s="62" t="str">
        <f>INDEX([1]Sheet2!$B:$B,MATCH(C1207,[1]Sheet2!$A:$A,0))</f>
        <v>E05000461</v>
      </c>
      <c r="C1207" s="28" t="s">
        <v>1173</v>
      </c>
      <c r="D1207" s="29"/>
      <c r="E1207" s="55">
        <v>3</v>
      </c>
      <c r="F1207" s="38"/>
      <c r="G1207" s="31">
        <v>3</v>
      </c>
      <c r="H1207" s="31"/>
      <c r="I1207" s="32"/>
      <c r="J1207" s="32"/>
      <c r="K1207" s="32"/>
      <c r="L1207" s="32"/>
      <c r="M1207" s="10"/>
      <c r="N1207" s="38"/>
      <c r="O1207" s="31">
        <v>3</v>
      </c>
      <c r="P1207" s="31"/>
      <c r="Q1207" s="38"/>
      <c r="R1207" s="32"/>
      <c r="S1207" s="32"/>
      <c r="T1207" s="32"/>
      <c r="U1207" s="1"/>
      <c r="V1207" s="28">
        <v>324</v>
      </c>
      <c r="W1207" s="28">
        <v>2181</v>
      </c>
      <c r="X1207" s="28">
        <v>246</v>
      </c>
      <c r="Y1207" s="28"/>
      <c r="Z1207" s="28"/>
      <c r="AA1207" s="34"/>
      <c r="AB1207" s="28">
        <v>0</v>
      </c>
      <c r="AC1207" s="1"/>
      <c r="AD1207" s="35">
        <f t="shared" ref="AD1207:AJ1207" si="3271">(V1207/SUM($V1207:$AB1207))*100</f>
        <v>11.777535441657578</v>
      </c>
      <c r="AE1207" s="35">
        <f t="shared" si="3271"/>
        <v>79.280261723009815</v>
      </c>
      <c r="AF1207" s="35">
        <f t="shared" si="3271"/>
        <v>8.9422028353326066</v>
      </c>
      <c r="AG1207" s="35">
        <f t="shared" si="3271"/>
        <v>0</v>
      </c>
      <c r="AH1207" s="35">
        <f t="shared" si="3271"/>
        <v>0</v>
      </c>
      <c r="AI1207" s="35">
        <f t="shared" si="3271"/>
        <v>0</v>
      </c>
      <c r="AJ1207" s="35">
        <f t="shared" si="3271"/>
        <v>0</v>
      </c>
      <c r="AK1207" s="1"/>
      <c r="AL1207" s="35">
        <f t="shared" ref="AL1207:AR1207" si="3272">AD1207-BE1207</f>
        <v>-2.5421924494988826</v>
      </c>
      <c r="AM1207" s="35">
        <f t="shared" si="3272"/>
        <v>4.6544113828737608</v>
      </c>
      <c r="AN1207" s="35">
        <f t="shared" si="3272"/>
        <v>1.935400114244171</v>
      </c>
      <c r="AO1207" s="35">
        <f t="shared" si="3272"/>
        <v>0</v>
      </c>
      <c r="AP1207" s="35">
        <f t="shared" si="3272"/>
        <v>0</v>
      </c>
      <c r="AQ1207" s="35">
        <f t="shared" si="3272"/>
        <v>0</v>
      </c>
      <c r="AR1207" s="35">
        <f t="shared" si="3272"/>
        <v>-4.0476190476190474</v>
      </c>
      <c r="AS1207" s="1"/>
      <c r="AT1207" s="1"/>
      <c r="AU1207" s="1"/>
      <c r="AV1207" s="1"/>
      <c r="AW1207" s="36">
        <v>421</v>
      </c>
      <c r="AX1207" s="36">
        <v>2194</v>
      </c>
      <c r="AY1207" s="36">
        <v>206</v>
      </c>
      <c r="AZ1207" s="36">
        <v>0</v>
      </c>
      <c r="BA1207" s="36">
        <v>0</v>
      </c>
      <c r="BB1207" s="36"/>
      <c r="BC1207" s="36">
        <v>119</v>
      </c>
      <c r="BD1207" s="1"/>
      <c r="BE1207" s="48">
        <f t="shared" ref="BE1207:BK1207" si="3273">(AW1207/SUM($AW1207:$BC1207))*100</f>
        <v>14.319727891156461</v>
      </c>
      <c r="BF1207" s="75">
        <f t="shared" si="3273"/>
        <v>74.625850340136054</v>
      </c>
      <c r="BG1207" s="76">
        <f t="shared" si="3273"/>
        <v>7.0068027210884356</v>
      </c>
      <c r="BH1207" s="48">
        <f t="shared" si="3273"/>
        <v>0</v>
      </c>
      <c r="BI1207" s="77">
        <f t="shared" si="3273"/>
        <v>0</v>
      </c>
      <c r="BJ1207" s="48">
        <f t="shared" si="3273"/>
        <v>0</v>
      </c>
      <c r="BK1207" s="48">
        <f t="shared" si="3273"/>
        <v>4.0476190476190474</v>
      </c>
      <c r="BL1207" s="1"/>
    </row>
    <row r="1208" spans="1:64" ht="13">
      <c r="A1208" s="28" t="s">
        <v>395</v>
      </c>
      <c r="B1208" s="62" t="str">
        <f>INDEX([1]Sheet2!$B:$B,MATCH(C1208,[1]Sheet2!$A:$A,0))</f>
        <v>E05000462</v>
      </c>
      <c r="C1208" s="28" t="s">
        <v>26</v>
      </c>
      <c r="D1208" s="29"/>
      <c r="E1208" s="55">
        <v>3</v>
      </c>
      <c r="F1208" s="31">
        <v>3</v>
      </c>
      <c r="G1208" s="31"/>
      <c r="H1208" s="31"/>
      <c r="I1208" s="32"/>
      <c r="J1208" s="32"/>
      <c r="K1208" s="32"/>
      <c r="L1208" s="32"/>
      <c r="M1208" s="10"/>
      <c r="N1208" s="31">
        <v>3</v>
      </c>
      <c r="O1208" s="31"/>
      <c r="P1208" s="31"/>
      <c r="Q1208" s="38"/>
      <c r="R1208" s="32"/>
      <c r="S1208" s="32"/>
      <c r="T1208" s="32"/>
      <c r="U1208" s="1"/>
      <c r="V1208" s="28">
        <v>1427</v>
      </c>
      <c r="W1208" s="28">
        <v>614</v>
      </c>
      <c r="X1208" s="28">
        <v>565</v>
      </c>
      <c r="Y1208" s="28"/>
      <c r="Z1208" s="28"/>
      <c r="AA1208" s="34"/>
      <c r="AB1208" s="28">
        <v>0</v>
      </c>
      <c r="AC1208" s="1"/>
      <c r="AD1208" s="35">
        <f t="shared" ref="AD1208:AJ1208" si="3274">(V1208/SUM($V1208:$AB1208))*100</f>
        <v>54.758250191864931</v>
      </c>
      <c r="AE1208" s="35">
        <f t="shared" si="3274"/>
        <v>23.561013046815042</v>
      </c>
      <c r="AF1208" s="35">
        <f t="shared" si="3274"/>
        <v>21.680736761320031</v>
      </c>
      <c r="AG1208" s="35">
        <f t="shared" si="3274"/>
        <v>0</v>
      </c>
      <c r="AH1208" s="35">
        <f t="shared" si="3274"/>
        <v>0</v>
      </c>
      <c r="AI1208" s="35">
        <f t="shared" si="3274"/>
        <v>0</v>
      </c>
      <c r="AJ1208" s="35">
        <f t="shared" si="3274"/>
        <v>0</v>
      </c>
      <c r="AK1208" s="1"/>
      <c r="AL1208" s="35">
        <f t="shared" ref="AL1208:AR1208" si="3275">AD1208-BE1208</f>
        <v>6.9496307616238795</v>
      </c>
      <c r="AM1208" s="35">
        <f t="shared" si="3275"/>
        <v>0.40542502636215616</v>
      </c>
      <c r="AN1208" s="35">
        <f t="shared" si="3275"/>
        <v>5.1358134596399729</v>
      </c>
      <c r="AO1208" s="35">
        <f t="shared" si="3275"/>
        <v>-12.490869247626005</v>
      </c>
      <c r="AP1208" s="35">
        <f t="shared" si="3275"/>
        <v>0</v>
      </c>
      <c r="AQ1208" s="35">
        <f t="shared" si="3275"/>
        <v>0</v>
      </c>
      <c r="AR1208" s="35">
        <f t="shared" si="3275"/>
        <v>0</v>
      </c>
      <c r="AS1208" s="1"/>
      <c r="AT1208" s="1"/>
      <c r="AU1208" s="1"/>
      <c r="AV1208" s="1"/>
      <c r="AW1208" s="36">
        <v>1309</v>
      </c>
      <c r="AX1208" s="36">
        <v>634</v>
      </c>
      <c r="AY1208" s="36">
        <v>453</v>
      </c>
      <c r="AZ1208" s="36">
        <v>342</v>
      </c>
      <c r="BA1208" s="36">
        <v>0</v>
      </c>
      <c r="BB1208" s="36"/>
      <c r="BC1208" s="36">
        <v>0</v>
      </c>
      <c r="BD1208" s="1"/>
      <c r="BE1208" s="48">
        <f t="shared" ref="BE1208:BK1208" si="3276">(AW1208/SUM($AW1208:$BC1208))*100</f>
        <v>47.808619430241052</v>
      </c>
      <c r="BF1208" s="75">
        <f t="shared" si="3276"/>
        <v>23.155588020452885</v>
      </c>
      <c r="BG1208" s="76">
        <f t="shared" si="3276"/>
        <v>16.544923301680058</v>
      </c>
      <c r="BH1208" s="48">
        <f t="shared" si="3276"/>
        <v>12.490869247626005</v>
      </c>
      <c r="BI1208" s="77">
        <f t="shared" si="3276"/>
        <v>0</v>
      </c>
      <c r="BJ1208" s="48">
        <f t="shared" si="3276"/>
        <v>0</v>
      </c>
      <c r="BK1208" s="48">
        <f t="shared" si="3276"/>
        <v>0</v>
      </c>
      <c r="BL1208" s="1"/>
    </row>
    <row r="1209" spans="1:64" ht="13">
      <c r="A1209" s="28" t="s">
        <v>395</v>
      </c>
      <c r="B1209" s="62" t="str">
        <f>INDEX([1]Sheet2!$B:$B,MATCH(C1209,[1]Sheet2!$A:$A,0))</f>
        <v>E05000463</v>
      </c>
      <c r="C1209" s="28" t="s">
        <v>1331</v>
      </c>
      <c r="D1209" s="29"/>
      <c r="E1209" s="55">
        <v>3</v>
      </c>
      <c r="F1209" s="38"/>
      <c r="G1209" s="31">
        <v>3</v>
      </c>
      <c r="H1209" s="31"/>
      <c r="I1209" s="32"/>
      <c r="J1209" s="32"/>
      <c r="K1209" s="32"/>
      <c r="L1209" s="32"/>
      <c r="M1209" s="10"/>
      <c r="N1209" s="38"/>
      <c r="O1209" s="31">
        <v>3</v>
      </c>
      <c r="P1209" s="31"/>
      <c r="Q1209" s="38"/>
      <c r="R1209" s="32"/>
      <c r="S1209" s="32"/>
      <c r="T1209" s="32"/>
      <c r="U1209" s="1"/>
      <c r="V1209" s="28">
        <v>308</v>
      </c>
      <c r="W1209" s="28">
        <v>1711</v>
      </c>
      <c r="X1209" s="28">
        <v>206</v>
      </c>
      <c r="Y1209" s="28"/>
      <c r="Z1209" s="28">
        <v>287</v>
      </c>
      <c r="AA1209" s="34"/>
      <c r="AB1209" s="28">
        <v>0</v>
      </c>
      <c r="AC1209" s="1"/>
      <c r="AD1209" s="35">
        <f t="shared" ref="AD1209:AJ1209" si="3277">(V1209/SUM($V1209:$AB1209))*100</f>
        <v>12.261146496815286</v>
      </c>
      <c r="AE1209" s="35">
        <f t="shared" si="3277"/>
        <v>68.113057324840767</v>
      </c>
      <c r="AF1209" s="35">
        <f t="shared" si="3277"/>
        <v>8.2006369426751586</v>
      </c>
      <c r="AG1209" s="35">
        <f t="shared" si="3277"/>
        <v>0</v>
      </c>
      <c r="AH1209" s="35">
        <f t="shared" si="3277"/>
        <v>11.42515923566879</v>
      </c>
      <c r="AI1209" s="35">
        <f t="shared" si="3277"/>
        <v>0</v>
      </c>
      <c r="AJ1209" s="35">
        <f t="shared" si="3277"/>
        <v>0</v>
      </c>
      <c r="AK1209" s="1"/>
      <c r="AL1209" s="35">
        <f t="shared" ref="AL1209:AR1209" si="3278">AD1209-BE1209</f>
        <v>-0.56510257104452144</v>
      </c>
      <c r="AM1209" s="35">
        <f t="shared" si="3278"/>
        <v>5.3986650802471843</v>
      </c>
      <c r="AN1209" s="35">
        <f t="shared" si="3278"/>
        <v>-0.44962405657912896</v>
      </c>
      <c r="AO1209" s="35">
        <f t="shared" si="3278"/>
        <v>-15.80909768829232</v>
      </c>
      <c r="AP1209" s="35">
        <f t="shared" si="3278"/>
        <v>11.42515923566879</v>
      </c>
      <c r="AQ1209" s="35">
        <f t="shared" si="3278"/>
        <v>0</v>
      </c>
      <c r="AR1209" s="35">
        <f t="shared" si="3278"/>
        <v>0</v>
      </c>
      <c r="AS1209" s="1"/>
      <c r="AT1209" s="1"/>
      <c r="AU1209" s="1"/>
      <c r="AV1209" s="1"/>
      <c r="AW1209" s="36">
        <v>344</v>
      </c>
      <c r="AX1209" s="36">
        <v>1682</v>
      </c>
      <c r="AY1209" s="36">
        <v>232</v>
      </c>
      <c r="AZ1209" s="36">
        <v>424</v>
      </c>
      <c r="BA1209" s="36">
        <v>0</v>
      </c>
      <c r="BB1209" s="36"/>
      <c r="BC1209" s="36">
        <v>0</v>
      </c>
      <c r="BD1209" s="1"/>
      <c r="BE1209" s="48">
        <f t="shared" ref="BE1209:BK1209" si="3279">(AW1209/SUM($AW1209:$BC1209))*100</f>
        <v>12.826249067859807</v>
      </c>
      <c r="BF1209" s="75">
        <f t="shared" si="3279"/>
        <v>62.714392244593583</v>
      </c>
      <c r="BG1209" s="76">
        <f t="shared" si="3279"/>
        <v>8.6502609992542876</v>
      </c>
      <c r="BH1209" s="48">
        <f t="shared" si="3279"/>
        <v>15.80909768829232</v>
      </c>
      <c r="BI1209" s="77">
        <f t="shared" si="3279"/>
        <v>0</v>
      </c>
      <c r="BJ1209" s="48">
        <f t="shared" si="3279"/>
        <v>0</v>
      </c>
      <c r="BK1209" s="48">
        <f t="shared" si="3279"/>
        <v>0</v>
      </c>
      <c r="BL1209" s="1"/>
    </row>
    <row r="1210" spans="1:64" ht="13">
      <c r="A1210" s="28" t="s">
        <v>395</v>
      </c>
      <c r="B1210" s="62" t="str">
        <f>INDEX([1]Sheet2!$B:$B,MATCH(C1210,[1]Sheet2!$A:$A,0))</f>
        <v>E05000464</v>
      </c>
      <c r="C1210" s="28" t="s">
        <v>1332</v>
      </c>
      <c r="D1210" s="29"/>
      <c r="E1210" s="55">
        <v>3</v>
      </c>
      <c r="F1210" s="38"/>
      <c r="G1210" s="31">
        <v>3</v>
      </c>
      <c r="H1210" s="31"/>
      <c r="I1210" s="32"/>
      <c r="J1210" s="32"/>
      <c r="K1210" s="32"/>
      <c r="L1210" s="32"/>
      <c r="M1210" s="10"/>
      <c r="N1210" s="38"/>
      <c r="O1210" s="31">
        <v>3</v>
      </c>
      <c r="P1210" s="31"/>
      <c r="Q1210" s="38"/>
      <c r="R1210" s="32"/>
      <c r="S1210" s="32"/>
      <c r="T1210" s="32"/>
      <c r="U1210" s="1"/>
      <c r="V1210" s="28">
        <v>447</v>
      </c>
      <c r="W1210" s="28">
        <v>2048</v>
      </c>
      <c r="X1210" s="28">
        <v>129</v>
      </c>
      <c r="Y1210" s="28"/>
      <c r="Z1210" s="28"/>
      <c r="AA1210" s="34"/>
      <c r="AB1210" s="28">
        <v>0</v>
      </c>
      <c r="AC1210" s="1"/>
      <c r="AD1210" s="35">
        <f t="shared" ref="AD1210:AJ1210" si="3280">(V1210/SUM($V1210:$AB1210))*100</f>
        <v>17.035060975609756</v>
      </c>
      <c r="AE1210" s="35">
        <f t="shared" si="3280"/>
        <v>78.048780487804876</v>
      </c>
      <c r="AF1210" s="35">
        <f t="shared" si="3280"/>
        <v>4.9161585365853657</v>
      </c>
      <c r="AG1210" s="35">
        <f t="shared" si="3280"/>
        <v>0</v>
      </c>
      <c r="AH1210" s="35">
        <f t="shared" si="3280"/>
        <v>0</v>
      </c>
      <c r="AI1210" s="35">
        <f t="shared" si="3280"/>
        <v>0</v>
      </c>
      <c r="AJ1210" s="35">
        <f t="shared" si="3280"/>
        <v>0</v>
      </c>
      <c r="AK1210" s="1"/>
      <c r="AL1210" s="35">
        <f t="shared" ref="AL1210:AR1210" si="3281">AD1210-BE1210</f>
        <v>-4.5216226115306846</v>
      </c>
      <c r="AM1210" s="35">
        <f t="shared" si="3281"/>
        <v>6.3398126367050338</v>
      </c>
      <c r="AN1210" s="35">
        <f t="shared" si="3281"/>
        <v>-1.8181900251743635</v>
      </c>
      <c r="AO1210" s="35">
        <f t="shared" si="3281"/>
        <v>0</v>
      </c>
      <c r="AP1210" s="35">
        <f t="shared" si="3281"/>
        <v>0</v>
      </c>
      <c r="AQ1210" s="35">
        <f t="shared" si="3281"/>
        <v>0</v>
      </c>
      <c r="AR1210" s="35">
        <f t="shared" si="3281"/>
        <v>0</v>
      </c>
      <c r="AS1210" s="1"/>
      <c r="AT1210" s="1"/>
      <c r="AU1210" s="1"/>
      <c r="AV1210" s="1"/>
      <c r="AW1210" s="36">
        <v>637</v>
      </c>
      <c r="AX1210" s="36">
        <v>2119</v>
      </c>
      <c r="AY1210" s="36">
        <v>199</v>
      </c>
      <c r="AZ1210" s="36">
        <v>0</v>
      </c>
      <c r="BA1210" s="36">
        <v>0</v>
      </c>
      <c r="BB1210" s="36"/>
      <c r="BC1210" s="36">
        <v>0</v>
      </c>
      <c r="BD1210" s="1"/>
      <c r="BE1210" s="48">
        <f t="shared" ref="BE1210:BK1210" si="3282">(AW1210/SUM($AW1210:$BC1210))*100</f>
        <v>21.556683587140441</v>
      </c>
      <c r="BF1210" s="75">
        <f t="shared" si="3282"/>
        <v>71.708967851099843</v>
      </c>
      <c r="BG1210" s="76">
        <f t="shared" si="3282"/>
        <v>6.7343485617597292</v>
      </c>
      <c r="BH1210" s="48">
        <f t="shared" si="3282"/>
        <v>0</v>
      </c>
      <c r="BI1210" s="77">
        <f t="shared" si="3282"/>
        <v>0</v>
      </c>
      <c r="BJ1210" s="48">
        <f t="shared" si="3282"/>
        <v>0</v>
      </c>
      <c r="BK1210" s="48">
        <f t="shared" si="3282"/>
        <v>0</v>
      </c>
      <c r="BL1210" s="1"/>
    </row>
    <row r="1211" spans="1:64" ht="13">
      <c r="A1211" s="28" t="s">
        <v>395</v>
      </c>
      <c r="B1211" s="62" t="str">
        <f>INDEX([1]Sheet2!$B:$B,MATCH(C1211,[1]Sheet2!$A:$A,0))</f>
        <v>E05000465</v>
      </c>
      <c r="C1211" s="28" t="s">
        <v>1333</v>
      </c>
      <c r="D1211" s="29"/>
      <c r="E1211" s="55">
        <v>3</v>
      </c>
      <c r="F1211" s="38"/>
      <c r="G1211" s="31">
        <v>3</v>
      </c>
      <c r="H1211" s="31"/>
      <c r="I1211" s="32"/>
      <c r="J1211" s="32"/>
      <c r="K1211" s="32"/>
      <c r="L1211" s="32"/>
      <c r="M1211" s="10"/>
      <c r="N1211" s="38"/>
      <c r="O1211" s="31">
        <v>3</v>
      </c>
      <c r="P1211" s="31"/>
      <c r="Q1211" s="38"/>
      <c r="R1211" s="32"/>
      <c r="S1211" s="32"/>
      <c r="T1211" s="32"/>
      <c r="U1211" s="1"/>
      <c r="V1211" s="28">
        <v>1294</v>
      </c>
      <c r="W1211" s="28">
        <v>1634</v>
      </c>
      <c r="X1211" s="28">
        <v>188</v>
      </c>
      <c r="Y1211" s="28"/>
      <c r="Z1211" s="28">
        <v>191</v>
      </c>
      <c r="AA1211" s="34"/>
      <c r="AB1211" s="28">
        <v>0</v>
      </c>
      <c r="AC1211" s="1"/>
      <c r="AD1211" s="35">
        <f t="shared" ref="AD1211:AJ1211" si="3283">(V1211/SUM($V1211:$AB1211))*100</f>
        <v>39.129120048382219</v>
      </c>
      <c r="AE1211" s="35">
        <f t="shared" si="3283"/>
        <v>49.410341699425459</v>
      </c>
      <c r="AF1211" s="35">
        <f t="shared" si="3283"/>
        <v>5.6849107952827334</v>
      </c>
      <c r="AG1211" s="35">
        <f t="shared" si="3283"/>
        <v>0</v>
      </c>
      <c r="AH1211" s="35">
        <f t="shared" si="3283"/>
        <v>5.7756274569095858</v>
      </c>
      <c r="AI1211" s="35">
        <f t="shared" si="3283"/>
        <v>0</v>
      </c>
      <c r="AJ1211" s="35">
        <f t="shared" si="3283"/>
        <v>0</v>
      </c>
      <c r="AK1211" s="1"/>
      <c r="AL1211" s="35">
        <f t="shared" ref="AL1211:AR1211" si="3284">AD1211-BE1211</f>
        <v>8.8850909725774407</v>
      </c>
      <c r="AM1211" s="35">
        <f t="shared" si="3284"/>
        <v>3.6678702560194338</v>
      </c>
      <c r="AN1211" s="35">
        <f t="shared" si="3284"/>
        <v>1.2196979188549033</v>
      </c>
      <c r="AO1211" s="35">
        <f t="shared" si="3284"/>
        <v>-19.548286604361369</v>
      </c>
      <c r="AP1211" s="35">
        <f t="shared" si="3284"/>
        <v>5.7756274569095858</v>
      </c>
      <c r="AQ1211" s="35">
        <f t="shared" si="3284"/>
        <v>0</v>
      </c>
      <c r="AR1211" s="35">
        <f t="shared" si="3284"/>
        <v>0</v>
      </c>
      <c r="AS1211" s="1"/>
      <c r="AT1211" s="1"/>
      <c r="AU1211" s="1"/>
      <c r="AV1211" s="1"/>
      <c r="AW1211" s="36">
        <v>1165</v>
      </c>
      <c r="AX1211" s="36">
        <v>1762</v>
      </c>
      <c r="AY1211" s="36">
        <v>172</v>
      </c>
      <c r="AZ1211" s="36">
        <v>753</v>
      </c>
      <c r="BA1211" s="36">
        <v>0</v>
      </c>
      <c r="BB1211" s="36"/>
      <c r="BC1211" s="36">
        <v>0</v>
      </c>
      <c r="BD1211" s="1"/>
      <c r="BE1211" s="48">
        <f t="shared" ref="BE1211:BK1211" si="3285">(AW1211/SUM($AW1211:$BC1211))*100</f>
        <v>30.244029075804779</v>
      </c>
      <c r="BF1211" s="75">
        <f t="shared" si="3285"/>
        <v>45.742471443406025</v>
      </c>
      <c r="BG1211" s="76">
        <f t="shared" si="3285"/>
        <v>4.46521287642783</v>
      </c>
      <c r="BH1211" s="48">
        <f t="shared" si="3285"/>
        <v>19.548286604361369</v>
      </c>
      <c r="BI1211" s="77">
        <f t="shared" si="3285"/>
        <v>0</v>
      </c>
      <c r="BJ1211" s="48">
        <f t="shared" si="3285"/>
        <v>0</v>
      </c>
      <c r="BK1211" s="48">
        <f t="shared" si="3285"/>
        <v>0</v>
      </c>
      <c r="BL1211" s="1"/>
    </row>
    <row r="1212" spans="1:64" ht="13">
      <c r="A1212" s="28" t="s">
        <v>395</v>
      </c>
      <c r="B1212" s="62" t="str">
        <f>INDEX([1]Sheet2!$B:$B,MATCH(C1212,[1]Sheet2!$A:$A,0))</f>
        <v>E05000466</v>
      </c>
      <c r="C1212" s="28" t="s">
        <v>1334</v>
      </c>
      <c r="D1212" s="29"/>
      <c r="E1212" s="55">
        <v>3</v>
      </c>
      <c r="F1212" s="38"/>
      <c r="G1212" s="31"/>
      <c r="H1212" s="31"/>
      <c r="I1212" s="32"/>
      <c r="J1212" s="32"/>
      <c r="K1212" s="32"/>
      <c r="L1212" s="31">
        <v>3</v>
      </c>
      <c r="M1212" s="10"/>
      <c r="N1212" s="38"/>
      <c r="O1212" s="31"/>
      <c r="P1212" s="31"/>
      <c r="Q1212" s="38"/>
      <c r="R1212" s="32"/>
      <c r="S1212" s="32"/>
      <c r="T1212" s="31">
        <v>3</v>
      </c>
      <c r="U1212" s="1"/>
      <c r="V1212" s="28">
        <v>574</v>
      </c>
      <c r="W1212" s="28">
        <v>644</v>
      </c>
      <c r="X1212" s="28">
        <v>269</v>
      </c>
      <c r="Y1212" s="28"/>
      <c r="Z1212" s="28">
        <v>360</v>
      </c>
      <c r="AA1212" s="34"/>
      <c r="AB1212" s="28">
        <v>2034</v>
      </c>
      <c r="AC1212" s="1"/>
      <c r="AD1212" s="35">
        <f t="shared" ref="AD1212:AJ1212" si="3286">(V1212/SUM($V1212:$AB1212))*100</f>
        <v>14.7900025766555</v>
      </c>
      <c r="AE1212" s="35">
        <f t="shared" si="3286"/>
        <v>16.593661427467151</v>
      </c>
      <c r="AF1212" s="35">
        <f t="shared" si="3286"/>
        <v>6.9312032981190415</v>
      </c>
      <c r="AG1212" s="35">
        <f t="shared" si="3286"/>
        <v>0</v>
      </c>
      <c r="AH1212" s="35">
        <f t="shared" si="3286"/>
        <v>9.2759598041741818</v>
      </c>
      <c r="AI1212" s="35">
        <f t="shared" si="3286"/>
        <v>0</v>
      </c>
      <c r="AJ1212" s="35">
        <f t="shared" si="3286"/>
        <v>52.409172893584135</v>
      </c>
      <c r="AK1212" s="1"/>
      <c r="AL1212" s="35">
        <f t="shared" ref="AL1212:AR1212" si="3287">AD1212-BE1212</f>
        <v>-1.9357657448575019</v>
      </c>
      <c r="AM1212" s="35">
        <f t="shared" si="3287"/>
        <v>0.28160468987849541</v>
      </c>
      <c r="AN1212" s="35">
        <f t="shared" si="3287"/>
        <v>2.705434976606039</v>
      </c>
      <c r="AO1212" s="35">
        <f t="shared" si="3287"/>
        <v>0</v>
      </c>
      <c r="AP1212" s="35">
        <f t="shared" si="3287"/>
        <v>9.2759598041741818</v>
      </c>
      <c r="AQ1212" s="35">
        <f t="shared" si="3287"/>
        <v>0</v>
      </c>
      <c r="AR1212" s="35">
        <f t="shared" si="3287"/>
        <v>-10.327233725801207</v>
      </c>
      <c r="AS1212" s="1"/>
      <c r="AT1212" s="1"/>
      <c r="AU1212" s="1"/>
      <c r="AV1212" s="1"/>
      <c r="AW1212" s="36">
        <v>566</v>
      </c>
      <c r="AX1212" s="36">
        <v>552</v>
      </c>
      <c r="AY1212" s="36">
        <v>143</v>
      </c>
      <c r="AZ1212" s="36">
        <v>0</v>
      </c>
      <c r="BA1212" s="36">
        <v>0</v>
      </c>
      <c r="BB1212" s="36"/>
      <c r="BC1212" s="36">
        <v>2123</v>
      </c>
      <c r="BD1212" s="1"/>
      <c r="BE1212" s="48">
        <f t="shared" ref="BE1212:BK1212" si="3288">(AW1212/SUM($AW1212:$BC1212))*100</f>
        <v>16.725768321513002</v>
      </c>
      <c r="BF1212" s="75">
        <f t="shared" si="3288"/>
        <v>16.312056737588655</v>
      </c>
      <c r="BG1212" s="76">
        <f t="shared" si="3288"/>
        <v>4.2257683215130024</v>
      </c>
      <c r="BH1212" s="48">
        <f t="shared" si="3288"/>
        <v>0</v>
      </c>
      <c r="BI1212" s="77">
        <f t="shared" si="3288"/>
        <v>0</v>
      </c>
      <c r="BJ1212" s="48">
        <f t="shared" si="3288"/>
        <v>0</v>
      </c>
      <c r="BK1212" s="48">
        <f t="shared" si="3288"/>
        <v>62.736406619385342</v>
      </c>
      <c r="BL1212" s="1"/>
    </row>
    <row r="1213" spans="1:64" ht="13">
      <c r="A1213" s="28" t="s">
        <v>395</v>
      </c>
      <c r="B1213" s="62" t="str">
        <f>INDEX([1]Sheet2!$B:$B,MATCH(C1213,[1]Sheet2!$A:$A,0))</f>
        <v>E05000467</v>
      </c>
      <c r="C1213" s="28" t="s">
        <v>1335</v>
      </c>
      <c r="D1213" s="29"/>
      <c r="E1213" s="55">
        <v>3</v>
      </c>
      <c r="F1213" s="38"/>
      <c r="G1213" s="31">
        <v>3</v>
      </c>
      <c r="H1213" s="31"/>
      <c r="I1213" s="32"/>
      <c r="J1213" s="32"/>
      <c r="K1213" s="32"/>
      <c r="L1213" s="32"/>
      <c r="M1213" s="10"/>
      <c r="N1213" s="38"/>
      <c r="O1213" s="31">
        <v>3</v>
      </c>
      <c r="P1213" s="31"/>
      <c r="Q1213" s="38"/>
      <c r="R1213" s="32"/>
      <c r="S1213" s="32"/>
      <c r="T1213" s="32"/>
      <c r="U1213" s="1"/>
      <c r="V1213" s="28">
        <v>382</v>
      </c>
      <c r="W1213" s="28">
        <v>2214</v>
      </c>
      <c r="X1213" s="28">
        <v>122</v>
      </c>
      <c r="Y1213" s="28"/>
      <c r="Z1213" s="28"/>
      <c r="AA1213" s="34"/>
      <c r="AB1213" s="28">
        <v>0</v>
      </c>
      <c r="AC1213" s="1"/>
      <c r="AD1213" s="35">
        <f t="shared" ref="AD1213:AJ1213" si="3289">(V1213/SUM($V1213:$AB1213))*100</f>
        <v>14.054451802796173</v>
      </c>
      <c r="AE1213" s="35">
        <f t="shared" si="3289"/>
        <v>81.456953642384107</v>
      </c>
      <c r="AF1213" s="35">
        <f t="shared" si="3289"/>
        <v>4.4885945548197208</v>
      </c>
      <c r="AG1213" s="35">
        <f t="shared" si="3289"/>
        <v>0</v>
      </c>
      <c r="AH1213" s="35">
        <f t="shared" si="3289"/>
        <v>0</v>
      </c>
      <c r="AI1213" s="35">
        <f t="shared" si="3289"/>
        <v>0</v>
      </c>
      <c r="AJ1213" s="35">
        <f t="shared" si="3289"/>
        <v>0</v>
      </c>
      <c r="AK1213" s="1"/>
      <c r="AL1213" s="35">
        <f t="shared" ref="AL1213:AR1213" si="3290">AD1213-BE1213</f>
        <v>1.7963872866671409</v>
      </c>
      <c r="AM1213" s="35">
        <f t="shared" si="3290"/>
        <v>14.022237820571505</v>
      </c>
      <c r="AN1213" s="35">
        <f t="shared" si="3290"/>
        <v>-0.51908593673173797</v>
      </c>
      <c r="AO1213" s="35">
        <f t="shared" si="3290"/>
        <v>-15.299539170506913</v>
      </c>
      <c r="AP1213" s="35">
        <f t="shared" si="3290"/>
        <v>0</v>
      </c>
      <c r="AQ1213" s="35">
        <f t="shared" si="3290"/>
        <v>0</v>
      </c>
      <c r="AR1213" s="35">
        <f t="shared" si="3290"/>
        <v>0</v>
      </c>
      <c r="AS1213" s="1"/>
      <c r="AT1213" s="1"/>
      <c r="AU1213" s="1"/>
      <c r="AV1213" s="1"/>
      <c r="AW1213" s="36">
        <v>399</v>
      </c>
      <c r="AX1213" s="36">
        <v>2195</v>
      </c>
      <c r="AY1213" s="36">
        <v>163</v>
      </c>
      <c r="AZ1213" s="36">
        <v>498</v>
      </c>
      <c r="BA1213" s="36">
        <v>0</v>
      </c>
      <c r="BB1213" s="36"/>
      <c r="BC1213" s="36">
        <v>0</v>
      </c>
      <c r="BD1213" s="1"/>
      <c r="BE1213" s="48">
        <f t="shared" ref="BE1213:BK1213" si="3291">(AW1213/SUM($AW1213:$BC1213))*100</f>
        <v>12.258064516129032</v>
      </c>
      <c r="BF1213" s="75">
        <f t="shared" si="3291"/>
        <v>67.434715821812603</v>
      </c>
      <c r="BG1213" s="76">
        <f t="shared" si="3291"/>
        <v>5.0076804915514588</v>
      </c>
      <c r="BH1213" s="48">
        <f t="shared" si="3291"/>
        <v>15.299539170506913</v>
      </c>
      <c r="BI1213" s="77">
        <f t="shared" si="3291"/>
        <v>0</v>
      </c>
      <c r="BJ1213" s="48">
        <f t="shared" si="3291"/>
        <v>0</v>
      </c>
      <c r="BK1213" s="48">
        <f t="shared" si="3291"/>
        <v>0</v>
      </c>
      <c r="BL1213" s="1"/>
    </row>
    <row r="1214" spans="1:64" ht="13">
      <c r="A1214" s="28" t="s">
        <v>395</v>
      </c>
      <c r="B1214" s="62" t="str">
        <f>INDEX([1]Sheet2!$B:$B,MATCH(C1214,[1]Sheet2!$A:$A,0))</f>
        <v>E05000468</v>
      </c>
      <c r="C1214" s="28" t="s">
        <v>1336</v>
      </c>
      <c r="D1214" s="29"/>
      <c r="E1214" s="55">
        <v>3</v>
      </c>
      <c r="F1214" s="38"/>
      <c r="G1214" s="31">
        <v>3</v>
      </c>
      <c r="H1214" s="31"/>
      <c r="I1214" s="32"/>
      <c r="J1214" s="32"/>
      <c r="K1214" s="32"/>
      <c r="L1214" s="32"/>
      <c r="M1214" s="10"/>
      <c r="N1214" s="38"/>
      <c r="O1214" s="31">
        <v>3</v>
      </c>
      <c r="P1214" s="31"/>
      <c r="Q1214" s="38"/>
      <c r="R1214" s="32"/>
      <c r="S1214" s="32"/>
      <c r="T1214" s="32"/>
      <c r="U1214" s="1"/>
      <c r="V1214" s="28">
        <v>354</v>
      </c>
      <c r="W1214" s="28">
        <v>1892</v>
      </c>
      <c r="X1214" s="28">
        <v>148</v>
      </c>
      <c r="Y1214" s="28">
        <v>143</v>
      </c>
      <c r="Z1214" s="28">
        <v>187</v>
      </c>
      <c r="AA1214" s="28">
        <v>303</v>
      </c>
      <c r="AB1214" s="28">
        <v>533</v>
      </c>
      <c r="AC1214" s="1"/>
      <c r="AD1214" s="35">
        <f t="shared" ref="AD1214:AJ1214" si="3292">(V1214/SUM($V1214:$AB1214))*100</f>
        <v>9.9438202247191008</v>
      </c>
      <c r="AE1214" s="35">
        <f t="shared" si="3292"/>
        <v>53.146067415730336</v>
      </c>
      <c r="AF1214" s="35">
        <f t="shared" si="3292"/>
        <v>4.1573033707865168</v>
      </c>
      <c r="AG1214" s="35">
        <f t="shared" si="3292"/>
        <v>4.0168539325842696</v>
      </c>
      <c r="AH1214" s="35">
        <f t="shared" si="3292"/>
        <v>5.2528089887640448</v>
      </c>
      <c r="AI1214" s="35">
        <f t="shared" si="3292"/>
        <v>8.5112359550561809</v>
      </c>
      <c r="AJ1214" s="35">
        <f t="shared" si="3292"/>
        <v>14.971910112359552</v>
      </c>
      <c r="AK1214" s="1"/>
      <c r="AL1214" s="35">
        <f t="shared" ref="AL1214:AR1214" si="3293">AD1214-BE1214</f>
        <v>-1.807718667278662</v>
      </c>
      <c r="AM1214" s="35">
        <f t="shared" si="3293"/>
        <v>-2.0022258131448751</v>
      </c>
      <c r="AN1214" s="35">
        <f t="shared" si="3293"/>
        <v>-1.6065466571933378</v>
      </c>
      <c r="AO1214" s="35">
        <f t="shared" si="3293"/>
        <v>-14.142071641002747</v>
      </c>
      <c r="AP1214" s="35">
        <f t="shared" si="3293"/>
        <v>-3.9245832887961107</v>
      </c>
      <c r="AQ1214" s="35">
        <f t="shared" si="3293"/>
        <v>8.5112359550561809</v>
      </c>
      <c r="AR1214" s="35">
        <f t="shared" si="3293"/>
        <v>14.971910112359552</v>
      </c>
      <c r="AS1214" s="1"/>
      <c r="AT1214" s="1"/>
      <c r="AU1214" s="1"/>
      <c r="AV1214" s="1"/>
      <c r="AW1214" s="36">
        <v>420</v>
      </c>
      <c r="AX1214" s="36">
        <v>1971</v>
      </c>
      <c r="AY1214" s="36">
        <v>206</v>
      </c>
      <c r="AZ1214" s="36">
        <v>649</v>
      </c>
      <c r="BA1214" s="36">
        <v>328</v>
      </c>
      <c r="BB1214" s="36"/>
      <c r="BC1214" s="36">
        <v>0</v>
      </c>
      <c r="BD1214" s="1"/>
      <c r="BE1214" s="48">
        <f t="shared" ref="BE1214:BK1214" si="3294">(AW1214/SUM($AW1214:$BC1214))*100</f>
        <v>11.751538891997763</v>
      </c>
      <c r="BF1214" s="75">
        <f t="shared" si="3294"/>
        <v>55.148293228875211</v>
      </c>
      <c r="BG1214" s="76">
        <f t="shared" si="3294"/>
        <v>5.7638500279798546</v>
      </c>
      <c r="BH1214" s="48">
        <f t="shared" si="3294"/>
        <v>18.158925573587016</v>
      </c>
      <c r="BI1214" s="77">
        <f t="shared" si="3294"/>
        <v>9.1773922775601555</v>
      </c>
      <c r="BJ1214" s="48">
        <f t="shared" si="3294"/>
        <v>0</v>
      </c>
      <c r="BK1214" s="48">
        <f t="shared" si="3294"/>
        <v>0</v>
      </c>
      <c r="BL1214" s="1"/>
    </row>
    <row r="1215" spans="1:64" ht="13">
      <c r="A1215" s="28" t="s">
        <v>395</v>
      </c>
      <c r="B1215" s="62" t="str">
        <f>INDEX([1]Sheet2!$B:$B,MATCH(C1215,[1]Sheet2!$A:$A,0))</f>
        <v>E05000469</v>
      </c>
      <c r="C1215" s="28" t="s">
        <v>1337</v>
      </c>
      <c r="D1215" s="29"/>
      <c r="E1215" s="55">
        <v>3</v>
      </c>
      <c r="F1215" s="31">
        <v>3</v>
      </c>
      <c r="G1215" s="31"/>
      <c r="H1215" s="31"/>
      <c r="I1215" s="32"/>
      <c r="J1215" s="32"/>
      <c r="K1215" s="32"/>
      <c r="L1215" s="32"/>
      <c r="M1215" s="10"/>
      <c r="N1215" s="31">
        <v>3</v>
      </c>
      <c r="O1215" s="31"/>
      <c r="P1215" s="31"/>
      <c r="Q1215" s="38"/>
      <c r="R1215" s="32"/>
      <c r="S1215" s="32"/>
      <c r="T1215" s="32"/>
      <c r="U1215" s="1"/>
      <c r="V1215" s="28">
        <v>1486</v>
      </c>
      <c r="W1215" s="28">
        <v>897</v>
      </c>
      <c r="X1215" s="28">
        <v>583</v>
      </c>
      <c r="Y1215" s="28"/>
      <c r="Z1215" s="28">
        <v>475</v>
      </c>
      <c r="AA1215" s="34"/>
      <c r="AB1215" s="28">
        <v>0</v>
      </c>
      <c r="AC1215" s="1"/>
      <c r="AD1215" s="35">
        <f t="shared" ref="AD1215:AJ1215" si="3295">(V1215/SUM($V1215:$AB1215))*100</f>
        <v>43.185120604475443</v>
      </c>
      <c r="AE1215" s="35">
        <f t="shared" si="3295"/>
        <v>26.068003487358325</v>
      </c>
      <c r="AF1215" s="35">
        <f t="shared" si="3295"/>
        <v>16.942749200813719</v>
      </c>
      <c r="AG1215" s="35">
        <f t="shared" si="3295"/>
        <v>0</v>
      </c>
      <c r="AH1215" s="35">
        <f t="shared" si="3295"/>
        <v>13.804126707352513</v>
      </c>
      <c r="AI1215" s="35">
        <f t="shared" si="3295"/>
        <v>0</v>
      </c>
      <c r="AJ1215" s="35">
        <f t="shared" si="3295"/>
        <v>0</v>
      </c>
      <c r="AK1215" s="1"/>
      <c r="AL1215" s="35">
        <f t="shared" ref="AL1215:AR1215" si="3296">AD1215-BE1215</f>
        <v>0.7889449247622693</v>
      </c>
      <c r="AM1215" s="35">
        <f t="shared" si="3296"/>
        <v>1.8971041745408783</v>
      </c>
      <c r="AN1215" s="35">
        <f t="shared" si="3296"/>
        <v>0.59975547508918936</v>
      </c>
      <c r="AO1215" s="35">
        <f t="shared" si="3296"/>
        <v>-10.128473259635493</v>
      </c>
      <c r="AP1215" s="35">
        <f t="shared" si="3296"/>
        <v>13.804126707352513</v>
      </c>
      <c r="AQ1215" s="35">
        <f t="shared" si="3296"/>
        <v>0</v>
      </c>
      <c r="AR1215" s="35">
        <f t="shared" si="3296"/>
        <v>-6.9614580221093512</v>
      </c>
      <c r="AS1215" s="1"/>
      <c r="AT1215" s="1"/>
      <c r="AU1215" s="1"/>
      <c r="AV1215" s="1"/>
      <c r="AW1215" s="36">
        <v>1419</v>
      </c>
      <c r="AX1215" s="36">
        <v>809</v>
      </c>
      <c r="AY1215" s="36">
        <v>547</v>
      </c>
      <c r="AZ1215" s="36">
        <v>339</v>
      </c>
      <c r="BA1215" s="36">
        <v>0</v>
      </c>
      <c r="BB1215" s="36"/>
      <c r="BC1215" s="36">
        <v>233</v>
      </c>
      <c r="BD1215" s="1"/>
      <c r="BE1215" s="48">
        <f t="shared" ref="BE1215:BK1215" si="3297">(AW1215/SUM($AW1215:$BC1215))*100</f>
        <v>42.396175679713174</v>
      </c>
      <c r="BF1215" s="75">
        <f t="shared" si="3297"/>
        <v>24.170899312817447</v>
      </c>
      <c r="BG1215" s="76">
        <f t="shared" si="3297"/>
        <v>16.342993725724529</v>
      </c>
      <c r="BH1215" s="48">
        <f t="shared" si="3297"/>
        <v>10.128473259635493</v>
      </c>
      <c r="BI1215" s="77">
        <f t="shared" si="3297"/>
        <v>0</v>
      </c>
      <c r="BJ1215" s="48">
        <f t="shared" si="3297"/>
        <v>0</v>
      </c>
      <c r="BK1215" s="48">
        <f t="shared" si="3297"/>
        <v>6.9614580221093512</v>
      </c>
      <c r="BL1215" s="1"/>
    </row>
    <row r="1216" spans="1:64" ht="13">
      <c r="A1216" s="28" t="s">
        <v>395</v>
      </c>
      <c r="B1216" s="62" t="str">
        <f>INDEX([1]Sheet2!$B:$B,MATCH(C1216,[1]Sheet2!$A:$A,0))</f>
        <v>E05000470</v>
      </c>
      <c r="C1216" s="28" t="s">
        <v>1338</v>
      </c>
      <c r="D1216" s="29"/>
      <c r="E1216" s="55">
        <v>3</v>
      </c>
      <c r="F1216" s="38"/>
      <c r="G1216" s="31">
        <v>3</v>
      </c>
      <c r="H1216" s="31"/>
      <c r="I1216" s="32"/>
      <c r="J1216" s="32"/>
      <c r="K1216" s="32"/>
      <c r="L1216" s="32"/>
      <c r="M1216" s="10"/>
      <c r="N1216" s="38"/>
      <c r="O1216" s="31">
        <v>3</v>
      </c>
      <c r="P1216" s="31"/>
      <c r="Q1216" s="38"/>
      <c r="R1216" s="32"/>
      <c r="S1216" s="32"/>
      <c r="T1216" s="32"/>
      <c r="U1216" s="1"/>
      <c r="V1216" s="28">
        <v>479</v>
      </c>
      <c r="W1216" s="28">
        <v>1809</v>
      </c>
      <c r="X1216" s="28">
        <v>194</v>
      </c>
      <c r="Y1216" s="28">
        <v>145</v>
      </c>
      <c r="Z1216" s="28">
        <v>245</v>
      </c>
      <c r="AA1216" s="34"/>
      <c r="AB1216" s="28">
        <v>0</v>
      </c>
      <c r="AC1216" s="1"/>
      <c r="AD1216" s="35">
        <f t="shared" ref="AD1216:AJ1216" si="3298">(V1216/SUM($V1216:$AB1216))*100</f>
        <v>16.678272980501394</v>
      </c>
      <c r="AE1216" s="35">
        <f t="shared" si="3298"/>
        <v>62.987465181058496</v>
      </c>
      <c r="AF1216" s="35">
        <f t="shared" si="3298"/>
        <v>6.7548746518105842</v>
      </c>
      <c r="AG1216" s="35">
        <f t="shared" si="3298"/>
        <v>5.0487465181058493</v>
      </c>
      <c r="AH1216" s="35">
        <f t="shared" si="3298"/>
        <v>8.5306406685236773</v>
      </c>
      <c r="AI1216" s="35">
        <f t="shared" si="3298"/>
        <v>0</v>
      </c>
      <c r="AJ1216" s="35">
        <f t="shared" si="3298"/>
        <v>0</v>
      </c>
      <c r="AK1216" s="1"/>
      <c r="AL1216" s="35">
        <f t="shared" ref="AL1216:AR1216" si="3299">AD1216-BE1216</f>
        <v>1.7418636341541589</v>
      </c>
      <c r="AM1216" s="35">
        <f t="shared" si="3299"/>
        <v>3.5375982777754444</v>
      </c>
      <c r="AN1216" s="35">
        <f t="shared" si="3299"/>
        <v>0.75073386506110218</v>
      </c>
      <c r="AO1216" s="35">
        <f t="shared" si="3299"/>
        <v>-14.560836445514381</v>
      </c>
      <c r="AP1216" s="35">
        <f t="shared" si="3299"/>
        <v>8.5306406685236773</v>
      </c>
      <c r="AQ1216" s="35">
        <f t="shared" si="3299"/>
        <v>0</v>
      </c>
      <c r="AR1216" s="35">
        <f t="shared" si="3299"/>
        <v>0</v>
      </c>
      <c r="AS1216" s="1"/>
      <c r="AT1216" s="1"/>
      <c r="AU1216" s="1"/>
      <c r="AV1216" s="1"/>
      <c r="AW1216" s="36">
        <v>505</v>
      </c>
      <c r="AX1216" s="36">
        <v>2010</v>
      </c>
      <c r="AY1216" s="36">
        <v>203</v>
      </c>
      <c r="AZ1216" s="36">
        <v>663</v>
      </c>
      <c r="BA1216" s="36">
        <v>0</v>
      </c>
      <c r="BB1216" s="36"/>
      <c r="BC1216" s="36">
        <v>0</v>
      </c>
      <c r="BD1216" s="1"/>
      <c r="BE1216" s="48">
        <f t="shared" ref="BE1216:BK1216" si="3300">(AW1216/SUM($AW1216:$BC1216))*100</f>
        <v>14.936409346347235</v>
      </c>
      <c r="BF1216" s="75">
        <f t="shared" si="3300"/>
        <v>59.449866903283052</v>
      </c>
      <c r="BG1216" s="76">
        <f t="shared" si="3300"/>
        <v>6.004140786749482</v>
      </c>
      <c r="BH1216" s="48">
        <f t="shared" si="3300"/>
        <v>19.60958296362023</v>
      </c>
      <c r="BI1216" s="77">
        <f t="shared" si="3300"/>
        <v>0</v>
      </c>
      <c r="BJ1216" s="48">
        <f t="shared" si="3300"/>
        <v>0</v>
      </c>
      <c r="BK1216" s="48">
        <f t="shared" si="3300"/>
        <v>0</v>
      </c>
      <c r="BL1216" s="1"/>
    </row>
    <row r="1217" spans="1:64" ht="13">
      <c r="A1217" s="28" t="s">
        <v>395</v>
      </c>
      <c r="B1217" s="62" t="str">
        <f>INDEX([1]Sheet2!$B:$B,MATCH(C1217,[1]Sheet2!$A:$A,0))</f>
        <v>E05000471</v>
      </c>
      <c r="C1217" s="28" t="s">
        <v>1339</v>
      </c>
      <c r="D1217" s="29"/>
      <c r="E1217" s="55">
        <v>3</v>
      </c>
      <c r="F1217" s="31">
        <v>2</v>
      </c>
      <c r="G1217" s="31"/>
      <c r="H1217" s="31">
        <v>1</v>
      </c>
      <c r="I1217" s="32"/>
      <c r="J1217" s="32"/>
      <c r="K1217" s="32"/>
      <c r="L1217" s="32"/>
      <c r="M1217" s="10"/>
      <c r="N1217" s="31">
        <v>3</v>
      </c>
      <c r="O1217" s="31"/>
      <c r="P1217" s="31"/>
      <c r="Q1217" s="38"/>
      <c r="R1217" s="32"/>
      <c r="S1217" s="32"/>
      <c r="T1217" s="32"/>
      <c r="U1217" s="1"/>
      <c r="V1217" s="28">
        <v>1199</v>
      </c>
      <c r="W1217" s="28">
        <v>1023</v>
      </c>
      <c r="X1217" s="28">
        <v>1279</v>
      </c>
      <c r="Y1217" s="28">
        <v>30</v>
      </c>
      <c r="Z1217" s="28">
        <v>358</v>
      </c>
      <c r="AA1217" s="34"/>
      <c r="AB1217" s="28">
        <v>33</v>
      </c>
      <c r="AC1217" s="1"/>
      <c r="AD1217" s="35">
        <f t="shared" ref="AD1217:AJ1217" si="3301">(V1217/SUM($V1217:$AB1217))*100</f>
        <v>30.571137174910763</v>
      </c>
      <c r="AE1217" s="35">
        <f t="shared" si="3301"/>
        <v>26.083630800611935</v>
      </c>
      <c r="AF1217" s="35">
        <f t="shared" si="3301"/>
        <v>32.610912799592043</v>
      </c>
      <c r="AG1217" s="35">
        <f t="shared" si="3301"/>
        <v>0.76491585925548189</v>
      </c>
      <c r="AH1217" s="35">
        <f t="shared" si="3301"/>
        <v>9.1279959204487504</v>
      </c>
      <c r="AI1217" s="35">
        <f t="shared" si="3301"/>
        <v>0</v>
      </c>
      <c r="AJ1217" s="35">
        <f t="shared" si="3301"/>
        <v>0.84140744518103017</v>
      </c>
      <c r="AK1217" s="1"/>
      <c r="AL1217" s="35">
        <f t="shared" ref="AL1217:AR1217" si="3302">AD1217-BE1217</f>
        <v>-7.2420075347856674</v>
      </c>
      <c r="AM1217" s="35">
        <f t="shared" si="3302"/>
        <v>-1.6204658690019755</v>
      </c>
      <c r="AN1217" s="35">
        <f t="shared" si="3302"/>
        <v>21.882943450933041</v>
      </c>
      <c r="AO1217" s="35">
        <f t="shared" si="3302"/>
        <v>-6.9863367195833037</v>
      </c>
      <c r="AP1217" s="35">
        <f t="shared" si="3302"/>
        <v>-6.8755407727431148</v>
      </c>
      <c r="AQ1217" s="35">
        <f t="shared" si="3302"/>
        <v>0</v>
      </c>
      <c r="AR1217" s="35">
        <f t="shared" si="3302"/>
        <v>0.84140744518103017</v>
      </c>
      <c r="AS1217" s="1"/>
      <c r="AT1217" s="1"/>
      <c r="AU1217" s="1"/>
      <c r="AV1217" s="1"/>
      <c r="AW1217" s="36">
        <v>1283</v>
      </c>
      <c r="AX1217" s="36">
        <v>940</v>
      </c>
      <c r="AY1217" s="36">
        <v>364</v>
      </c>
      <c r="AZ1217" s="36">
        <v>263</v>
      </c>
      <c r="BA1217" s="36">
        <v>543</v>
      </c>
      <c r="BB1217" s="36"/>
      <c r="BC1217" s="36">
        <v>0</v>
      </c>
      <c r="BD1217" s="1"/>
      <c r="BE1217" s="48">
        <f t="shared" ref="BE1217:BK1217" si="3303">(AW1217/SUM($AW1217:$BC1217))*100</f>
        <v>37.813144709696431</v>
      </c>
      <c r="BF1217" s="75">
        <f t="shared" si="3303"/>
        <v>27.704096669613911</v>
      </c>
      <c r="BG1217" s="76">
        <f t="shared" si="3303"/>
        <v>10.727969348659004</v>
      </c>
      <c r="BH1217" s="48">
        <f t="shared" si="3303"/>
        <v>7.7512525788387858</v>
      </c>
      <c r="BI1217" s="77">
        <f t="shared" si="3303"/>
        <v>16.003536693191865</v>
      </c>
      <c r="BJ1217" s="48">
        <f t="shared" si="3303"/>
        <v>0</v>
      </c>
      <c r="BK1217" s="48">
        <f t="shared" si="3303"/>
        <v>0</v>
      </c>
      <c r="BL1217" s="1"/>
    </row>
    <row r="1218" spans="1:64" ht="13">
      <c r="A1218" s="28" t="s">
        <v>395</v>
      </c>
      <c r="B1218" s="62" t="str">
        <f>INDEX([1]Sheet2!$B:$B,MATCH(C1218,[1]Sheet2!$A:$A,0))</f>
        <v>E05000041</v>
      </c>
      <c r="C1218" s="28" t="s">
        <v>67</v>
      </c>
      <c r="D1218" s="29"/>
      <c r="E1218" s="55">
        <v>3</v>
      </c>
      <c r="F1218" s="31">
        <v>3</v>
      </c>
      <c r="G1218" s="31"/>
      <c r="H1218" s="31"/>
      <c r="I1218" s="32"/>
      <c r="J1218" s="32"/>
      <c r="K1218" s="32"/>
      <c r="L1218" s="32"/>
      <c r="M1218" s="10"/>
      <c r="N1218" s="31">
        <v>3</v>
      </c>
      <c r="O1218" s="31"/>
      <c r="P1218" s="31"/>
      <c r="Q1218" s="38"/>
      <c r="R1218" s="32"/>
      <c r="S1218" s="32"/>
      <c r="T1218" s="32"/>
      <c r="U1218" s="1"/>
      <c r="V1218" s="28">
        <v>2206</v>
      </c>
      <c r="W1218" s="28">
        <v>287</v>
      </c>
      <c r="X1218" s="28">
        <v>407</v>
      </c>
      <c r="Y1218" s="28"/>
      <c r="Z1218" s="28">
        <v>292</v>
      </c>
      <c r="AA1218" s="34"/>
      <c r="AB1218" s="28">
        <v>0</v>
      </c>
      <c r="AC1218" s="1"/>
      <c r="AD1218" s="35">
        <f t="shared" ref="AD1218:AJ1218" si="3304">(V1218/SUM($V1218:$AB1218))*100</f>
        <v>69.110275689223059</v>
      </c>
      <c r="AE1218" s="35">
        <f t="shared" si="3304"/>
        <v>8.9912280701754383</v>
      </c>
      <c r="AF1218" s="35">
        <f t="shared" si="3304"/>
        <v>12.75062656641604</v>
      </c>
      <c r="AG1218" s="35">
        <f t="shared" si="3304"/>
        <v>0</v>
      </c>
      <c r="AH1218" s="35">
        <f t="shared" si="3304"/>
        <v>9.147869674185463</v>
      </c>
      <c r="AI1218" s="35">
        <f t="shared" si="3304"/>
        <v>0</v>
      </c>
      <c r="AJ1218" s="35">
        <f t="shared" si="3304"/>
        <v>0</v>
      </c>
      <c r="AK1218" s="1"/>
      <c r="AL1218" s="35">
        <f t="shared" ref="AL1218:AR1218" si="3305">AD1218-BE1218</f>
        <v>5.2153761529015767</v>
      </c>
      <c r="AM1218" s="35">
        <f t="shared" si="3305"/>
        <v>-2.9098538463624291</v>
      </c>
      <c r="AN1218" s="35">
        <f t="shared" si="3305"/>
        <v>6.0427440316401508</v>
      </c>
      <c r="AO1218" s="35">
        <f t="shared" si="3305"/>
        <v>-9.2117465224111275</v>
      </c>
      <c r="AP1218" s="35">
        <f t="shared" si="3305"/>
        <v>0.86348018423183071</v>
      </c>
      <c r="AQ1218" s="35">
        <f t="shared" si="3305"/>
        <v>0</v>
      </c>
      <c r="AR1218" s="35">
        <f t="shared" si="3305"/>
        <v>0</v>
      </c>
      <c r="AS1218" s="1"/>
      <c r="AT1218" s="1"/>
      <c r="AU1218" s="1"/>
      <c r="AV1218" s="1"/>
      <c r="AW1218" s="36">
        <v>2067</v>
      </c>
      <c r="AX1218" s="36">
        <v>385</v>
      </c>
      <c r="AY1218" s="36">
        <v>217</v>
      </c>
      <c r="AZ1218" s="36">
        <v>298</v>
      </c>
      <c r="BA1218" s="36">
        <v>268</v>
      </c>
      <c r="BB1218" s="36"/>
      <c r="BC1218" s="36">
        <v>0</v>
      </c>
      <c r="BD1218" s="1"/>
      <c r="BE1218" s="48">
        <f t="shared" ref="BE1218:BK1218" si="3306">(AW1218/SUM($AW1218:$BC1218))*100</f>
        <v>63.894899536321482</v>
      </c>
      <c r="BF1218" s="75">
        <f t="shared" si="3306"/>
        <v>11.901081916537867</v>
      </c>
      <c r="BG1218" s="76">
        <f t="shared" si="3306"/>
        <v>6.707882534775889</v>
      </c>
      <c r="BH1218" s="48">
        <f t="shared" si="3306"/>
        <v>9.2117465224111275</v>
      </c>
      <c r="BI1218" s="77">
        <f t="shared" si="3306"/>
        <v>8.2843894899536323</v>
      </c>
      <c r="BJ1218" s="48">
        <f t="shared" si="3306"/>
        <v>0</v>
      </c>
      <c r="BK1218" s="48">
        <f t="shared" si="3306"/>
        <v>0</v>
      </c>
      <c r="BL1218" s="1"/>
    </row>
    <row r="1219" spans="1:64" ht="13">
      <c r="A1219" s="28" t="s">
        <v>395</v>
      </c>
      <c r="B1219" s="62" t="str">
        <f>INDEX([1]Sheet2!$B:$B,MATCH(C1219,[1]Sheet2!$A:$A,0))</f>
        <v>E05000473</v>
      </c>
      <c r="C1219" s="28" t="s">
        <v>1340</v>
      </c>
      <c r="D1219" s="29"/>
      <c r="E1219" s="55">
        <v>3</v>
      </c>
      <c r="F1219" s="38"/>
      <c r="G1219" s="31"/>
      <c r="H1219" s="31">
        <v>3</v>
      </c>
      <c r="I1219" s="32"/>
      <c r="J1219" s="32"/>
      <c r="K1219" s="32"/>
      <c r="L1219" s="32"/>
      <c r="M1219" s="10"/>
      <c r="N1219" s="31">
        <v>2</v>
      </c>
      <c r="O1219" s="31"/>
      <c r="P1219" s="31">
        <v>1</v>
      </c>
      <c r="Q1219" s="38"/>
      <c r="R1219" s="32"/>
      <c r="S1219" s="32"/>
      <c r="T1219" s="32"/>
      <c r="U1219" s="1"/>
      <c r="V1219" s="28">
        <v>1419</v>
      </c>
      <c r="W1219" s="28">
        <v>976</v>
      </c>
      <c r="X1219" s="28">
        <v>1624</v>
      </c>
      <c r="Y1219" s="28"/>
      <c r="Z1219" s="28">
        <v>304</v>
      </c>
      <c r="AA1219" s="34"/>
      <c r="AB1219" s="28">
        <v>0</v>
      </c>
      <c r="AC1219" s="1"/>
      <c r="AD1219" s="35">
        <f t="shared" ref="AD1219:AJ1219" si="3307">(V1219/SUM($V1219:$AB1219))*100</f>
        <v>32.824427480916029</v>
      </c>
      <c r="AE1219" s="35">
        <f t="shared" si="3307"/>
        <v>22.576914179967613</v>
      </c>
      <c r="AF1219" s="35">
        <f t="shared" si="3307"/>
        <v>37.566504742077264</v>
      </c>
      <c r="AG1219" s="35">
        <f t="shared" si="3307"/>
        <v>0</v>
      </c>
      <c r="AH1219" s="35">
        <f t="shared" si="3307"/>
        <v>7.0321535970390938</v>
      </c>
      <c r="AI1219" s="35">
        <f t="shared" si="3307"/>
        <v>0</v>
      </c>
      <c r="AJ1219" s="35">
        <f t="shared" si="3307"/>
        <v>0</v>
      </c>
      <c r="AK1219" s="1"/>
      <c r="AL1219" s="35">
        <f t="shared" ref="AL1219:AR1219" si="3308">AD1219-BE1219</f>
        <v>-1.0803344238458763</v>
      </c>
      <c r="AM1219" s="35">
        <f t="shared" si="3308"/>
        <v>8.7435808466342788</v>
      </c>
      <c r="AN1219" s="35">
        <f t="shared" si="3308"/>
        <v>6.3522190277915485</v>
      </c>
      <c r="AO1219" s="35">
        <f t="shared" si="3308"/>
        <v>-10.214285714285715</v>
      </c>
      <c r="AP1219" s="35">
        <f t="shared" si="3308"/>
        <v>-3.8011797362942401</v>
      </c>
      <c r="AQ1219" s="35">
        <f t="shared" si="3308"/>
        <v>0</v>
      </c>
      <c r="AR1219" s="35">
        <f t="shared" si="3308"/>
        <v>0</v>
      </c>
      <c r="AS1219" s="1"/>
      <c r="AT1219" s="1"/>
      <c r="AU1219" s="1"/>
      <c r="AV1219" s="1"/>
      <c r="AW1219" s="36">
        <v>1424</v>
      </c>
      <c r="AX1219" s="36">
        <v>581</v>
      </c>
      <c r="AY1219" s="36">
        <v>1311</v>
      </c>
      <c r="AZ1219" s="36">
        <v>429</v>
      </c>
      <c r="BA1219" s="36">
        <v>455</v>
      </c>
      <c r="BB1219" s="36"/>
      <c r="BC1219" s="36">
        <v>0</v>
      </c>
      <c r="BD1219" s="1"/>
      <c r="BE1219" s="48">
        <f t="shared" ref="BE1219:BK1219" si="3309">(AW1219/SUM($AW1219:$BC1219))*100</f>
        <v>33.904761904761905</v>
      </c>
      <c r="BF1219" s="75">
        <f t="shared" si="3309"/>
        <v>13.833333333333334</v>
      </c>
      <c r="BG1219" s="76">
        <f t="shared" si="3309"/>
        <v>31.214285714285715</v>
      </c>
      <c r="BH1219" s="48">
        <f t="shared" si="3309"/>
        <v>10.214285714285715</v>
      </c>
      <c r="BI1219" s="77">
        <f t="shared" si="3309"/>
        <v>10.833333333333334</v>
      </c>
      <c r="BJ1219" s="48">
        <f t="shared" si="3309"/>
        <v>0</v>
      </c>
      <c r="BK1219" s="48">
        <f t="shared" si="3309"/>
        <v>0</v>
      </c>
      <c r="BL1219" s="1"/>
    </row>
    <row r="1220" spans="1:64" ht="13">
      <c r="A1220" s="28" t="s">
        <v>395</v>
      </c>
      <c r="B1220" s="62" t="str">
        <f>INDEX([1]Sheet2!$B:$B,MATCH(C1220,[1]Sheet2!$A:$A,0))</f>
        <v>E05000474</v>
      </c>
      <c r="C1220" s="28" t="s">
        <v>1341</v>
      </c>
      <c r="D1220" s="29"/>
      <c r="E1220" s="55">
        <v>3</v>
      </c>
      <c r="F1220" s="31">
        <v>3</v>
      </c>
      <c r="G1220" s="31"/>
      <c r="H1220" s="31"/>
      <c r="I1220" s="32"/>
      <c r="J1220" s="32"/>
      <c r="K1220" s="32"/>
      <c r="L1220" s="32"/>
      <c r="M1220" s="10"/>
      <c r="N1220" s="31">
        <v>3</v>
      </c>
      <c r="O1220" s="31"/>
      <c r="P1220" s="31"/>
      <c r="Q1220" s="38"/>
      <c r="R1220" s="32"/>
      <c r="S1220" s="32"/>
      <c r="T1220" s="32"/>
      <c r="U1220" s="1"/>
      <c r="V1220" s="28">
        <v>1822</v>
      </c>
      <c r="W1220" s="28">
        <v>1021</v>
      </c>
      <c r="X1220" s="28">
        <v>536</v>
      </c>
      <c r="Y1220" s="28"/>
      <c r="Z1220" s="28">
        <v>603</v>
      </c>
      <c r="AA1220" s="34"/>
      <c r="AB1220" s="28">
        <v>0</v>
      </c>
      <c r="AC1220" s="1"/>
      <c r="AD1220" s="35">
        <f t="shared" ref="AD1220:AJ1220" si="3310">(V1220/SUM($V1220:$AB1220))*100</f>
        <v>45.755901557006531</v>
      </c>
      <c r="AE1220" s="35">
        <f t="shared" si="3310"/>
        <v>25.640381717729781</v>
      </c>
      <c r="AF1220" s="35">
        <f t="shared" si="3310"/>
        <v>13.460572576594675</v>
      </c>
      <c r="AG1220" s="35">
        <f t="shared" si="3310"/>
        <v>0</v>
      </c>
      <c r="AH1220" s="35">
        <f t="shared" si="3310"/>
        <v>15.143144148669011</v>
      </c>
      <c r="AI1220" s="35">
        <f t="shared" si="3310"/>
        <v>0</v>
      </c>
      <c r="AJ1220" s="35">
        <f t="shared" si="3310"/>
        <v>0</v>
      </c>
      <c r="AK1220" s="1"/>
      <c r="AL1220" s="35">
        <f t="shared" ref="AL1220:AR1220" si="3311">AD1220-BE1220</f>
        <v>0.71980047397403979</v>
      </c>
      <c r="AM1220" s="35">
        <f t="shared" si="3311"/>
        <v>-1.555767500080087</v>
      </c>
      <c r="AN1220" s="35">
        <f t="shared" si="3311"/>
        <v>2.3895737799641097</v>
      </c>
      <c r="AO1220" s="35">
        <f t="shared" si="3311"/>
        <v>-11.010830324909747</v>
      </c>
      <c r="AP1220" s="35">
        <f t="shared" si="3311"/>
        <v>15.143144148669011</v>
      </c>
      <c r="AQ1220" s="35">
        <f t="shared" si="3311"/>
        <v>0</v>
      </c>
      <c r="AR1220" s="35">
        <f t="shared" si="3311"/>
        <v>-5.6859205776173285</v>
      </c>
      <c r="AS1220" s="1"/>
      <c r="AT1220" s="1"/>
      <c r="AU1220" s="1"/>
      <c r="AV1220" s="1"/>
      <c r="AW1220" s="36">
        <v>1497</v>
      </c>
      <c r="AX1220" s="36">
        <v>904</v>
      </c>
      <c r="AY1220" s="36">
        <v>368</v>
      </c>
      <c r="AZ1220" s="36">
        <v>366</v>
      </c>
      <c r="BA1220" s="36">
        <v>0</v>
      </c>
      <c r="BB1220" s="36"/>
      <c r="BC1220" s="36">
        <v>189</v>
      </c>
      <c r="BD1220" s="1"/>
      <c r="BE1220" s="48">
        <f t="shared" ref="BE1220:BK1220" si="3312">(AW1220/SUM($AW1220:$BC1220))*100</f>
        <v>45.036101083032491</v>
      </c>
      <c r="BF1220" s="75">
        <f t="shared" si="3312"/>
        <v>27.196149217809868</v>
      </c>
      <c r="BG1220" s="76">
        <f t="shared" si="3312"/>
        <v>11.070998796630565</v>
      </c>
      <c r="BH1220" s="48">
        <f t="shared" si="3312"/>
        <v>11.010830324909747</v>
      </c>
      <c r="BI1220" s="77">
        <f t="shared" si="3312"/>
        <v>0</v>
      </c>
      <c r="BJ1220" s="48">
        <f t="shared" si="3312"/>
        <v>0</v>
      </c>
      <c r="BK1220" s="48">
        <f t="shared" si="3312"/>
        <v>5.6859205776173285</v>
      </c>
      <c r="BL1220" s="1"/>
    </row>
    <row r="1221" spans="1:64" ht="13">
      <c r="A1221" s="28" t="s">
        <v>413</v>
      </c>
      <c r="B1221" s="62" t="str">
        <f>INDEX([1]Sheet2!$B:$B,MATCH(C1221,[1]Sheet2!$A:$A,0))</f>
        <v>E05000495</v>
      </c>
      <c r="C1221" s="28" t="s">
        <v>1342</v>
      </c>
      <c r="D1221" s="29"/>
      <c r="E1221" s="55">
        <v>3</v>
      </c>
      <c r="F1221" s="31"/>
      <c r="G1221" s="31">
        <v>3</v>
      </c>
      <c r="H1221" s="31"/>
      <c r="I1221" s="32"/>
      <c r="J1221" s="32"/>
      <c r="K1221" s="32"/>
      <c r="L1221" s="32"/>
      <c r="M1221" s="10"/>
      <c r="N1221" s="31"/>
      <c r="O1221" s="31"/>
      <c r="P1221" s="31"/>
      <c r="Q1221" s="38"/>
      <c r="R1221" s="32"/>
      <c r="S1221" s="32"/>
      <c r="T1221" s="32"/>
      <c r="U1221" s="1"/>
      <c r="V1221" s="28">
        <v>1145</v>
      </c>
      <c r="W1221" s="28">
        <v>2505</v>
      </c>
      <c r="X1221" s="28"/>
      <c r="Y1221" s="28"/>
      <c r="Z1221" s="28"/>
      <c r="AA1221" s="34"/>
      <c r="AB1221" s="28">
        <v>623</v>
      </c>
      <c r="AC1221" s="1"/>
      <c r="AD1221" s="35">
        <f t="shared" ref="AD1221:AJ1221" si="3313">(V1221/SUM($V1221:$AB1221))*100</f>
        <v>26.796161947109759</v>
      </c>
      <c r="AE1221" s="35">
        <f t="shared" si="3313"/>
        <v>58.623917622279428</v>
      </c>
      <c r="AF1221" s="35">
        <f t="shared" si="3313"/>
        <v>0</v>
      </c>
      <c r="AG1221" s="35">
        <f t="shared" si="3313"/>
        <v>0</v>
      </c>
      <c r="AH1221" s="35">
        <f t="shared" si="3313"/>
        <v>0</v>
      </c>
      <c r="AI1221" s="35">
        <f t="shared" si="3313"/>
        <v>0</v>
      </c>
      <c r="AJ1221" s="35">
        <f t="shared" si="3313"/>
        <v>14.579920430610812</v>
      </c>
      <c r="AK1221" s="1"/>
      <c r="AL1221" s="35"/>
      <c r="AM1221" s="35"/>
      <c r="AN1221" s="35"/>
      <c r="AO1221" s="35"/>
      <c r="AP1221" s="35"/>
      <c r="AQ1221" s="35"/>
      <c r="AR1221" s="35"/>
      <c r="AS1221" s="1"/>
      <c r="AT1221" s="1"/>
      <c r="AU1221" s="1"/>
      <c r="AV1221" s="1"/>
      <c r="AW1221" s="36"/>
      <c r="AX1221" s="36"/>
      <c r="AY1221" s="36"/>
      <c r="AZ1221" s="36"/>
      <c r="BA1221" s="36"/>
      <c r="BB1221" s="36"/>
      <c r="BC1221" s="36"/>
      <c r="BD1221" s="1"/>
      <c r="BE1221" s="48"/>
      <c r="BF1221" s="75"/>
      <c r="BG1221" s="76"/>
      <c r="BH1221" s="48"/>
      <c r="BI1221" s="77"/>
      <c r="BJ1221" s="48"/>
      <c r="BK1221" s="48"/>
      <c r="BL1221" s="1"/>
    </row>
    <row r="1222" spans="1:64" ht="13">
      <c r="A1222" s="28" t="s">
        <v>413</v>
      </c>
      <c r="B1222" s="62" t="str">
        <f>INDEX([1]Sheet2!$B:$B,MATCH(C1222,[1]Sheet2!$A:$A,0))</f>
        <v>E05000496</v>
      </c>
      <c r="C1222" s="28" t="s">
        <v>1343</v>
      </c>
      <c r="D1222" s="29"/>
      <c r="E1222" s="55">
        <v>3</v>
      </c>
      <c r="F1222" s="31"/>
      <c r="G1222" s="31">
        <v>3</v>
      </c>
      <c r="H1222" s="31"/>
      <c r="I1222" s="32"/>
      <c r="J1222" s="32"/>
      <c r="K1222" s="32"/>
      <c r="L1222" s="32"/>
      <c r="M1222" s="10"/>
      <c r="N1222" s="31"/>
      <c r="O1222" s="31"/>
      <c r="P1222" s="31"/>
      <c r="Q1222" s="38"/>
      <c r="R1222" s="32"/>
      <c r="S1222" s="32"/>
      <c r="T1222" s="32"/>
      <c r="U1222" s="1"/>
      <c r="V1222" s="28">
        <v>1984</v>
      </c>
      <c r="W1222" s="28">
        <v>2457</v>
      </c>
      <c r="X1222" s="28"/>
      <c r="Y1222" s="28"/>
      <c r="Z1222" s="28">
        <v>385</v>
      </c>
      <c r="AA1222" s="34"/>
      <c r="AB1222" s="28"/>
      <c r="AC1222" s="1"/>
      <c r="AD1222" s="35">
        <f t="shared" ref="AD1222:AJ1222" si="3314">(V1222/SUM($V1222:$AB1222))*100</f>
        <v>41.110650642353917</v>
      </c>
      <c r="AE1222" s="35">
        <f t="shared" si="3314"/>
        <v>50.911728139245746</v>
      </c>
      <c r="AF1222" s="35">
        <f t="shared" si="3314"/>
        <v>0</v>
      </c>
      <c r="AG1222" s="35">
        <f t="shared" si="3314"/>
        <v>0</v>
      </c>
      <c r="AH1222" s="35">
        <f t="shared" si="3314"/>
        <v>7.9776212184003308</v>
      </c>
      <c r="AI1222" s="35">
        <f t="shared" si="3314"/>
        <v>0</v>
      </c>
      <c r="AJ1222" s="35">
        <f t="shared" si="3314"/>
        <v>0</v>
      </c>
      <c r="AK1222" s="1"/>
      <c r="AL1222" s="35"/>
      <c r="AM1222" s="35"/>
      <c r="AN1222" s="35"/>
      <c r="AO1222" s="35"/>
      <c r="AP1222" s="35"/>
      <c r="AQ1222" s="35"/>
      <c r="AR1222" s="35"/>
      <c r="AS1222" s="1"/>
      <c r="AT1222" s="1"/>
      <c r="AU1222" s="1"/>
      <c r="AV1222" s="1"/>
      <c r="AW1222" s="36"/>
      <c r="AX1222" s="36"/>
      <c r="AY1222" s="36"/>
      <c r="AZ1222" s="36"/>
      <c r="BA1222" s="36"/>
      <c r="BB1222" s="36"/>
      <c r="BC1222" s="36"/>
      <c r="BD1222" s="1"/>
      <c r="BE1222" s="48"/>
      <c r="BF1222" s="75"/>
      <c r="BG1222" s="76"/>
      <c r="BH1222" s="48"/>
      <c r="BI1222" s="77"/>
      <c r="BJ1222" s="48"/>
      <c r="BK1222" s="48"/>
      <c r="BL1222" s="1"/>
    </row>
    <row r="1223" spans="1:64" ht="13">
      <c r="A1223" s="28" t="s">
        <v>413</v>
      </c>
      <c r="B1223" s="62" t="str">
        <f>INDEX([1]Sheet2!$B:$B,MATCH(C1223,[1]Sheet2!$A:$A,0))</f>
        <v>E05000497</v>
      </c>
      <c r="C1223" s="28" t="s">
        <v>1344</v>
      </c>
      <c r="D1223" s="29"/>
      <c r="E1223" s="55">
        <v>3</v>
      </c>
      <c r="F1223" s="31">
        <v>3</v>
      </c>
      <c r="G1223" s="31"/>
      <c r="H1223" s="31"/>
      <c r="I1223" s="32"/>
      <c r="J1223" s="32"/>
      <c r="K1223" s="32"/>
      <c r="L1223" s="32"/>
      <c r="M1223" s="10"/>
      <c r="N1223" s="31"/>
      <c r="O1223" s="31"/>
      <c r="P1223" s="31"/>
      <c r="Q1223" s="38"/>
      <c r="R1223" s="32"/>
      <c r="S1223" s="32"/>
      <c r="T1223" s="32"/>
      <c r="U1223" s="1"/>
      <c r="V1223" s="28">
        <v>1735</v>
      </c>
      <c r="W1223" s="28">
        <v>1593</v>
      </c>
      <c r="X1223" s="28"/>
      <c r="Y1223" s="28"/>
      <c r="Z1223" s="28">
        <v>456</v>
      </c>
      <c r="AA1223" s="34"/>
      <c r="AB1223" s="28"/>
      <c r="AC1223" s="1"/>
      <c r="AD1223" s="35">
        <f t="shared" ref="AD1223:AJ1223" si="3315">(V1223/SUM($V1223:$AB1223))*100</f>
        <v>45.850951374207192</v>
      </c>
      <c r="AE1223" s="35">
        <f t="shared" si="3315"/>
        <v>42.098308668076115</v>
      </c>
      <c r="AF1223" s="35">
        <f t="shared" si="3315"/>
        <v>0</v>
      </c>
      <c r="AG1223" s="35">
        <f t="shared" si="3315"/>
        <v>0</v>
      </c>
      <c r="AH1223" s="35">
        <f t="shared" si="3315"/>
        <v>12.050739957716702</v>
      </c>
      <c r="AI1223" s="35">
        <f t="shared" si="3315"/>
        <v>0</v>
      </c>
      <c r="AJ1223" s="35">
        <f t="shared" si="3315"/>
        <v>0</v>
      </c>
      <c r="AK1223" s="1"/>
      <c r="AL1223" s="35"/>
      <c r="AM1223" s="35"/>
      <c r="AN1223" s="35"/>
      <c r="AO1223" s="35"/>
      <c r="AP1223" s="35"/>
      <c r="AQ1223" s="35"/>
      <c r="AR1223" s="35"/>
      <c r="AS1223" s="1"/>
      <c r="AT1223" s="1"/>
      <c r="AU1223" s="1"/>
      <c r="AV1223" s="1"/>
      <c r="AW1223" s="36"/>
      <c r="AX1223" s="36"/>
      <c r="AY1223" s="36"/>
      <c r="AZ1223" s="36"/>
      <c r="BA1223" s="36"/>
      <c r="BB1223" s="36"/>
      <c r="BC1223" s="36"/>
      <c r="BD1223" s="1"/>
      <c r="BE1223" s="48"/>
      <c r="BF1223" s="75"/>
      <c r="BG1223" s="76"/>
      <c r="BH1223" s="48"/>
      <c r="BI1223" s="77"/>
      <c r="BJ1223" s="48"/>
      <c r="BK1223" s="48"/>
      <c r="BL1223" s="1"/>
    </row>
    <row r="1224" spans="1:64" ht="13">
      <c r="A1224" s="28" t="s">
        <v>413</v>
      </c>
      <c r="B1224" s="62" t="str">
        <f>INDEX([1]Sheet2!$B:$B,MATCH(C1224,[1]Sheet2!$A:$A,0))</f>
        <v>E05000498</v>
      </c>
      <c r="C1224" s="28" t="s">
        <v>1345</v>
      </c>
      <c r="D1224" s="29"/>
      <c r="E1224" s="55">
        <v>3</v>
      </c>
      <c r="F1224" s="31"/>
      <c r="G1224" s="31">
        <v>3</v>
      </c>
      <c r="H1224" s="31"/>
      <c r="I1224" s="32"/>
      <c r="J1224" s="32"/>
      <c r="K1224" s="32"/>
      <c r="L1224" s="32"/>
      <c r="M1224" s="10"/>
      <c r="N1224" s="31"/>
      <c r="O1224" s="31"/>
      <c r="P1224" s="31"/>
      <c r="Q1224" s="38"/>
      <c r="R1224" s="32"/>
      <c r="S1224" s="32"/>
      <c r="T1224" s="32"/>
      <c r="U1224" s="1"/>
      <c r="V1224" s="28">
        <v>997</v>
      </c>
      <c r="W1224" s="28">
        <v>2279</v>
      </c>
      <c r="X1224" s="28">
        <v>350</v>
      </c>
      <c r="Y1224" s="28"/>
      <c r="Z1224" s="28">
        <v>350</v>
      </c>
      <c r="AA1224" s="34"/>
      <c r="AB1224" s="28"/>
      <c r="AC1224" s="1"/>
      <c r="AD1224" s="35">
        <f t="shared" ref="AD1224:AJ1224" si="3316">(V1224/SUM($V1224:$AB1224))*100</f>
        <v>25.075452716297786</v>
      </c>
      <c r="AE1224" s="35">
        <f t="shared" si="3316"/>
        <v>57.318913480885314</v>
      </c>
      <c r="AF1224" s="35">
        <f t="shared" si="3316"/>
        <v>8.8028169014084501</v>
      </c>
      <c r="AG1224" s="35">
        <f t="shared" si="3316"/>
        <v>0</v>
      </c>
      <c r="AH1224" s="35">
        <f t="shared" si="3316"/>
        <v>8.8028169014084501</v>
      </c>
      <c r="AI1224" s="35">
        <f t="shared" si="3316"/>
        <v>0</v>
      </c>
      <c r="AJ1224" s="35">
        <f t="shared" si="3316"/>
        <v>0</v>
      </c>
      <c r="AK1224" s="1"/>
      <c r="AL1224" s="35"/>
      <c r="AM1224" s="35"/>
      <c r="AN1224" s="35"/>
      <c r="AO1224" s="35"/>
      <c r="AP1224" s="35"/>
      <c r="AQ1224" s="35"/>
      <c r="AR1224" s="35"/>
      <c r="AS1224" s="1"/>
      <c r="AT1224" s="1"/>
      <c r="AU1224" s="1"/>
      <c r="AV1224" s="1"/>
      <c r="AW1224" s="36"/>
      <c r="AX1224" s="36"/>
      <c r="AY1224" s="36"/>
      <c r="AZ1224" s="36"/>
      <c r="BA1224" s="36"/>
      <c r="BB1224" s="36"/>
      <c r="BC1224" s="36"/>
      <c r="BD1224" s="1"/>
      <c r="BE1224" s="48"/>
      <c r="BF1224" s="75"/>
      <c r="BG1224" s="76"/>
      <c r="BH1224" s="48"/>
      <c r="BI1224" s="77"/>
      <c r="BJ1224" s="48"/>
      <c r="BK1224" s="48"/>
      <c r="BL1224" s="1"/>
    </row>
    <row r="1225" spans="1:64" ht="13">
      <c r="A1225" s="28" t="s">
        <v>413</v>
      </c>
      <c r="B1225" s="62" t="e">
        <f>INDEX([1]Sheet2!$B:$B,MATCH(C1225,[1]Sheet2!$A:$A,0))</f>
        <v>#N/A</v>
      </c>
      <c r="C1225" s="28" t="s">
        <v>1346</v>
      </c>
      <c r="D1225" s="29"/>
      <c r="E1225" s="55">
        <v>3</v>
      </c>
      <c r="F1225" s="31">
        <v>2</v>
      </c>
      <c r="G1225" s="31">
        <v>1</v>
      </c>
      <c r="H1225" s="31"/>
      <c r="I1225" s="32"/>
      <c r="J1225" s="32"/>
      <c r="K1225" s="32"/>
      <c r="L1225" s="32"/>
      <c r="M1225" s="10"/>
      <c r="N1225" s="31"/>
      <c r="O1225" s="31"/>
      <c r="P1225" s="31"/>
      <c r="Q1225" s="38"/>
      <c r="R1225" s="32"/>
      <c r="S1225" s="32"/>
      <c r="T1225" s="32"/>
      <c r="U1225" s="1"/>
      <c r="V1225" s="28">
        <v>1832</v>
      </c>
      <c r="W1225" s="28">
        <v>1766</v>
      </c>
      <c r="X1225" s="28">
        <v>1102</v>
      </c>
      <c r="Y1225" s="28"/>
      <c r="Z1225" s="28"/>
      <c r="AA1225" s="34"/>
      <c r="AB1225" s="28"/>
      <c r="AC1225" s="1"/>
      <c r="AD1225" s="35">
        <f t="shared" ref="AD1225:AJ1225" si="3317">(V1225/SUM($V1225:$AB1225))*100</f>
        <v>38.978723404255319</v>
      </c>
      <c r="AE1225" s="35">
        <f t="shared" si="3317"/>
        <v>37.574468085106382</v>
      </c>
      <c r="AF1225" s="35">
        <f t="shared" si="3317"/>
        <v>23.446808510638299</v>
      </c>
      <c r="AG1225" s="35">
        <f t="shared" si="3317"/>
        <v>0</v>
      </c>
      <c r="AH1225" s="35">
        <f t="shared" si="3317"/>
        <v>0</v>
      </c>
      <c r="AI1225" s="35">
        <f t="shared" si="3317"/>
        <v>0</v>
      </c>
      <c r="AJ1225" s="35">
        <f t="shared" si="3317"/>
        <v>0</v>
      </c>
      <c r="AK1225" s="1"/>
      <c r="AL1225" s="35"/>
      <c r="AM1225" s="35"/>
      <c r="AN1225" s="35"/>
      <c r="AO1225" s="35"/>
      <c r="AP1225" s="35"/>
      <c r="AQ1225" s="35"/>
      <c r="AR1225" s="35"/>
      <c r="AS1225" s="1"/>
      <c r="AT1225" s="1"/>
      <c r="AU1225" s="1"/>
      <c r="AV1225" s="1"/>
      <c r="AW1225" s="36"/>
      <c r="AX1225" s="36"/>
      <c r="AY1225" s="36"/>
      <c r="AZ1225" s="36"/>
      <c r="BA1225" s="36"/>
      <c r="BB1225" s="36"/>
      <c r="BC1225" s="36"/>
      <c r="BD1225" s="1"/>
      <c r="BE1225" s="48"/>
      <c r="BF1225" s="75"/>
      <c r="BG1225" s="76"/>
      <c r="BH1225" s="48"/>
      <c r="BI1225" s="77"/>
      <c r="BJ1225" s="48"/>
      <c r="BK1225" s="48"/>
      <c r="BL1225" s="1"/>
    </row>
    <row r="1226" spans="1:64" ht="13">
      <c r="A1226" s="28" t="s">
        <v>413</v>
      </c>
      <c r="B1226" s="62" t="str">
        <f>INDEX([1]Sheet2!$B:$B,MATCH(C1226,[1]Sheet2!$A:$A,0))</f>
        <v>E05000500</v>
      </c>
      <c r="C1226" s="28" t="s">
        <v>1347</v>
      </c>
      <c r="D1226" s="29"/>
      <c r="E1226" s="55">
        <v>3</v>
      </c>
      <c r="F1226" s="31"/>
      <c r="G1226" s="31">
        <v>3</v>
      </c>
      <c r="H1226" s="31"/>
      <c r="I1226" s="32"/>
      <c r="J1226" s="32"/>
      <c r="K1226" s="32"/>
      <c r="L1226" s="32"/>
      <c r="M1226" s="10"/>
      <c r="N1226" s="31"/>
      <c r="O1226" s="31"/>
      <c r="P1226" s="31"/>
      <c r="Q1226" s="38"/>
      <c r="R1226" s="32"/>
      <c r="S1226" s="32"/>
      <c r="T1226" s="32"/>
      <c r="U1226" s="1"/>
      <c r="V1226" s="28">
        <v>2020</v>
      </c>
      <c r="W1226" s="28">
        <v>2700</v>
      </c>
      <c r="X1226" s="28">
        <v>204</v>
      </c>
      <c r="Y1226" s="28"/>
      <c r="Z1226" s="28"/>
      <c r="AA1226" s="34"/>
      <c r="AB1226" s="28"/>
      <c r="AC1226" s="1"/>
      <c r="AD1226" s="35">
        <f t="shared" ref="AD1226:AJ1226" si="3318">(V1226/SUM($V1226:$AB1226))*100</f>
        <v>41.023558082859459</v>
      </c>
      <c r="AE1226" s="35">
        <f t="shared" si="3318"/>
        <v>54.833468724614129</v>
      </c>
      <c r="AF1226" s="35">
        <f t="shared" si="3318"/>
        <v>4.1429731925264015</v>
      </c>
      <c r="AG1226" s="35">
        <f t="shared" si="3318"/>
        <v>0</v>
      </c>
      <c r="AH1226" s="35">
        <f t="shared" si="3318"/>
        <v>0</v>
      </c>
      <c r="AI1226" s="35">
        <f t="shared" si="3318"/>
        <v>0</v>
      </c>
      <c r="AJ1226" s="35">
        <f t="shared" si="3318"/>
        <v>0</v>
      </c>
      <c r="AK1226" s="1"/>
      <c r="AL1226" s="35"/>
      <c r="AM1226" s="35"/>
      <c r="AN1226" s="35"/>
      <c r="AO1226" s="35"/>
      <c r="AP1226" s="35"/>
      <c r="AQ1226" s="35"/>
      <c r="AR1226" s="35"/>
      <c r="AS1226" s="1"/>
      <c r="AT1226" s="1"/>
      <c r="AU1226" s="1"/>
      <c r="AV1226" s="1"/>
      <c r="AW1226" s="36"/>
      <c r="AX1226" s="36"/>
      <c r="AY1226" s="36"/>
      <c r="AZ1226" s="36"/>
      <c r="BA1226" s="36"/>
      <c r="BB1226" s="36"/>
      <c r="BC1226" s="36"/>
      <c r="BD1226" s="1"/>
      <c r="BE1226" s="48"/>
      <c r="BF1226" s="75"/>
      <c r="BG1226" s="76"/>
      <c r="BH1226" s="48"/>
      <c r="BI1226" s="77"/>
      <c r="BJ1226" s="48"/>
      <c r="BK1226" s="48"/>
      <c r="BL1226" s="1"/>
    </row>
    <row r="1227" spans="1:64" ht="13">
      <c r="A1227" s="28" t="s">
        <v>413</v>
      </c>
      <c r="B1227" s="62" t="str">
        <f>INDEX([1]Sheet2!$B:$B,MATCH(C1227,[1]Sheet2!$A:$A,0))</f>
        <v>E05000501</v>
      </c>
      <c r="C1227" s="28" t="s">
        <v>1348</v>
      </c>
      <c r="D1227" s="29"/>
      <c r="E1227" s="55">
        <v>3</v>
      </c>
      <c r="F1227" s="31"/>
      <c r="G1227" s="31">
        <v>3</v>
      </c>
      <c r="H1227" s="31"/>
      <c r="I1227" s="32"/>
      <c r="J1227" s="32"/>
      <c r="K1227" s="32"/>
      <c r="L1227" s="32"/>
      <c r="M1227" s="10"/>
      <c r="N1227" s="31"/>
      <c r="O1227" s="31"/>
      <c r="P1227" s="31"/>
      <c r="Q1227" s="38"/>
      <c r="R1227" s="32"/>
      <c r="S1227" s="32"/>
      <c r="T1227" s="32"/>
      <c r="U1227" s="1"/>
      <c r="V1227" s="28">
        <v>471</v>
      </c>
      <c r="W1227" s="28">
        <v>2378</v>
      </c>
      <c r="X1227" s="28"/>
      <c r="Y1227" s="28"/>
      <c r="Z1227" s="28"/>
      <c r="AA1227" s="34"/>
      <c r="AB1227" s="28"/>
      <c r="AC1227" s="1"/>
      <c r="AD1227" s="35">
        <f t="shared" ref="AD1227:AJ1227" si="3319">(V1227/SUM($V1227:$AB1227))*100</f>
        <v>16.532116532116532</v>
      </c>
      <c r="AE1227" s="35">
        <f t="shared" si="3319"/>
        <v>83.467883467883468</v>
      </c>
      <c r="AF1227" s="35">
        <f t="shared" si="3319"/>
        <v>0</v>
      </c>
      <c r="AG1227" s="35">
        <f t="shared" si="3319"/>
        <v>0</v>
      </c>
      <c r="AH1227" s="35">
        <f t="shared" si="3319"/>
        <v>0</v>
      </c>
      <c r="AI1227" s="35">
        <f t="shared" si="3319"/>
        <v>0</v>
      </c>
      <c r="AJ1227" s="35">
        <f t="shared" si="3319"/>
        <v>0</v>
      </c>
      <c r="AK1227" s="1"/>
      <c r="AL1227" s="35"/>
      <c r="AM1227" s="35"/>
      <c r="AN1227" s="35"/>
      <c r="AO1227" s="35"/>
      <c r="AP1227" s="35"/>
      <c r="AQ1227" s="35"/>
      <c r="AR1227" s="35"/>
      <c r="AS1227" s="1"/>
      <c r="AT1227" s="1"/>
      <c r="AU1227" s="1"/>
      <c r="AV1227" s="1"/>
      <c r="AW1227" s="36"/>
      <c r="AX1227" s="36"/>
      <c r="AY1227" s="36"/>
      <c r="AZ1227" s="36"/>
      <c r="BA1227" s="36"/>
      <c r="BB1227" s="36"/>
      <c r="BC1227" s="36"/>
      <c r="BD1227" s="1"/>
      <c r="BE1227" s="48"/>
      <c r="BF1227" s="75"/>
      <c r="BG1227" s="76"/>
      <c r="BH1227" s="48"/>
      <c r="BI1227" s="77"/>
      <c r="BJ1227" s="48"/>
      <c r="BK1227" s="48"/>
      <c r="BL1227" s="1"/>
    </row>
    <row r="1228" spans="1:64" ht="13">
      <c r="A1228" s="28" t="s">
        <v>413</v>
      </c>
      <c r="B1228" s="62" t="str">
        <f>INDEX([1]Sheet2!$B:$B,MATCH(C1228,[1]Sheet2!$A:$A,0))</f>
        <v>E05000502</v>
      </c>
      <c r="C1228" s="28" t="s">
        <v>1349</v>
      </c>
      <c r="D1228" s="29"/>
      <c r="E1228" s="55">
        <v>3</v>
      </c>
      <c r="F1228" s="31"/>
      <c r="G1228" s="31">
        <v>3</v>
      </c>
      <c r="H1228" s="31"/>
      <c r="I1228" s="32"/>
      <c r="J1228" s="32"/>
      <c r="K1228" s="32"/>
      <c r="L1228" s="32"/>
      <c r="M1228" s="10"/>
      <c r="N1228" s="31"/>
      <c r="O1228" s="31"/>
      <c r="P1228" s="31"/>
      <c r="Q1228" s="38"/>
      <c r="R1228" s="32"/>
      <c r="S1228" s="32"/>
      <c r="T1228" s="32"/>
      <c r="U1228" s="1"/>
      <c r="V1228" s="28">
        <v>1711</v>
      </c>
      <c r="W1228" s="28">
        <v>2350</v>
      </c>
      <c r="X1228" s="28"/>
      <c r="Y1228" s="28"/>
      <c r="Z1228" s="28"/>
      <c r="AA1228" s="34"/>
      <c r="AB1228" s="28"/>
      <c r="AC1228" s="1"/>
      <c r="AD1228" s="35">
        <f t="shared" ref="AD1228:AJ1228" si="3320">(V1228/SUM($V1228:$AB1228))*100</f>
        <v>42.132479684806697</v>
      </c>
      <c r="AE1228" s="35">
        <f t="shared" si="3320"/>
        <v>57.867520315193296</v>
      </c>
      <c r="AF1228" s="35">
        <f t="shared" si="3320"/>
        <v>0</v>
      </c>
      <c r="AG1228" s="35">
        <f t="shared" si="3320"/>
        <v>0</v>
      </c>
      <c r="AH1228" s="35">
        <f t="shared" si="3320"/>
        <v>0</v>
      </c>
      <c r="AI1228" s="35">
        <f t="shared" si="3320"/>
        <v>0</v>
      </c>
      <c r="AJ1228" s="35">
        <f t="shared" si="3320"/>
        <v>0</v>
      </c>
      <c r="AK1228" s="1"/>
      <c r="AL1228" s="35"/>
      <c r="AM1228" s="35"/>
      <c r="AN1228" s="35"/>
      <c r="AO1228" s="35"/>
      <c r="AP1228" s="35"/>
      <c r="AQ1228" s="35"/>
      <c r="AR1228" s="35"/>
      <c r="AS1228" s="1"/>
      <c r="AT1228" s="1"/>
      <c r="AU1228" s="1"/>
      <c r="AV1228" s="1"/>
      <c r="AW1228" s="36"/>
      <c r="AX1228" s="36"/>
      <c r="AY1228" s="36"/>
      <c r="AZ1228" s="36"/>
      <c r="BA1228" s="36"/>
      <c r="BB1228" s="36"/>
      <c r="BC1228" s="36"/>
      <c r="BD1228" s="1"/>
      <c r="BE1228" s="48"/>
      <c r="BF1228" s="75"/>
      <c r="BG1228" s="76"/>
      <c r="BH1228" s="48"/>
      <c r="BI1228" s="77"/>
      <c r="BJ1228" s="48"/>
      <c r="BK1228" s="48"/>
      <c r="BL1228" s="1"/>
    </row>
    <row r="1229" spans="1:64" ht="13">
      <c r="A1229" s="28" t="s">
        <v>413</v>
      </c>
      <c r="B1229" s="62" t="str">
        <f>INDEX([1]Sheet2!$B:$B,MATCH(C1229,[1]Sheet2!$A:$A,0))</f>
        <v>E05000503</v>
      </c>
      <c r="C1229" s="28" t="s">
        <v>1350</v>
      </c>
      <c r="D1229" s="29"/>
      <c r="E1229" s="55">
        <v>3</v>
      </c>
      <c r="F1229" s="31">
        <v>3</v>
      </c>
      <c r="G1229" s="31"/>
      <c r="H1229" s="31"/>
      <c r="I1229" s="32"/>
      <c r="J1229" s="32"/>
      <c r="K1229" s="32"/>
      <c r="L1229" s="32"/>
      <c r="M1229" s="10"/>
      <c r="N1229" s="31"/>
      <c r="O1229" s="31"/>
      <c r="P1229" s="31"/>
      <c r="Q1229" s="38"/>
      <c r="R1229" s="32"/>
      <c r="S1229" s="32"/>
      <c r="T1229" s="32"/>
      <c r="U1229" s="1"/>
      <c r="V1229" s="28">
        <v>2044</v>
      </c>
      <c r="W1229" s="28">
        <v>1462</v>
      </c>
      <c r="X1229" s="28">
        <v>256</v>
      </c>
      <c r="Y1229" s="28"/>
      <c r="Z1229" s="28"/>
      <c r="AA1229" s="34"/>
      <c r="AB1229" s="28"/>
      <c r="AC1229" s="1"/>
      <c r="AD1229" s="35">
        <f t="shared" ref="AD1229:AJ1229" si="3321">(V1229/SUM($V1229:$AB1229))*100</f>
        <v>54.332801701222756</v>
      </c>
      <c r="AE1229" s="35">
        <f t="shared" si="3321"/>
        <v>38.862307283359918</v>
      </c>
      <c r="AF1229" s="35">
        <f t="shared" si="3321"/>
        <v>6.8048910154173319</v>
      </c>
      <c r="AG1229" s="35">
        <f t="shared" si="3321"/>
        <v>0</v>
      </c>
      <c r="AH1229" s="35">
        <f t="shared" si="3321"/>
        <v>0</v>
      </c>
      <c r="AI1229" s="35">
        <f t="shared" si="3321"/>
        <v>0</v>
      </c>
      <c r="AJ1229" s="35">
        <f t="shared" si="3321"/>
        <v>0</v>
      </c>
      <c r="AK1229" s="1"/>
      <c r="AL1229" s="35"/>
      <c r="AM1229" s="35"/>
      <c r="AN1229" s="35"/>
      <c r="AO1229" s="35"/>
      <c r="AP1229" s="35"/>
      <c r="AQ1229" s="35"/>
      <c r="AR1229" s="35"/>
      <c r="AS1229" s="1"/>
      <c r="AT1229" s="1"/>
      <c r="AU1229" s="1"/>
      <c r="AV1229" s="1"/>
      <c r="AW1229" s="36"/>
      <c r="AX1229" s="36"/>
      <c r="AY1229" s="36"/>
      <c r="AZ1229" s="36"/>
      <c r="BA1229" s="36"/>
      <c r="BB1229" s="36"/>
      <c r="BC1229" s="36"/>
      <c r="BD1229" s="1"/>
      <c r="BE1229" s="48"/>
      <c r="BF1229" s="75"/>
      <c r="BG1229" s="76"/>
      <c r="BH1229" s="48"/>
      <c r="BI1229" s="77"/>
      <c r="BJ1229" s="48"/>
      <c r="BK1229" s="48"/>
      <c r="BL1229" s="1"/>
    </row>
    <row r="1230" spans="1:64" ht="13">
      <c r="A1230" s="28" t="s">
        <v>413</v>
      </c>
      <c r="B1230" s="62" t="str">
        <f>INDEX([1]Sheet2!$B:$B,MATCH(C1230,[1]Sheet2!$A:$A,0))</f>
        <v>E05000504</v>
      </c>
      <c r="C1230" s="28" t="s">
        <v>1351</v>
      </c>
      <c r="D1230" s="29"/>
      <c r="E1230" s="55">
        <v>3</v>
      </c>
      <c r="F1230" s="31"/>
      <c r="G1230" s="31">
        <v>3</v>
      </c>
      <c r="H1230" s="31"/>
      <c r="I1230" s="32"/>
      <c r="J1230" s="32"/>
      <c r="K1230" s="32"/>
      <c r="L1230" s="32"/>
      <c r="M1230" s="10"/>
      <c r="N1230" s="31"/>
      <c r="O1230" s="31"/>
      <c r="P1230" s="31"/>
      <c r="Q1230" s="38"/>
      <c r="R1230" s="32"/>
      <c r="S1230" s="32"/>
      <c r="T1230" s="32"/>
      <c r="U1230" s="1"/>
      <c r="V1230" s="28">
        <v>1682</v>
      </c>
      <c r="W1230" s="28">
        <v>2432</v>
      </c>
      <c r="X1230" s="28">
        <v>443</v>
      </c>
      <c r="Y1230" s="28"/>
      <c r="Z1230" s="28"/>
      <c r="AA1230" s="34"/>
      <c r="AB1230" s="28"/>
      <c r="AC1230" s="1"/>
      <c r="AD1230" s="35">
        <f t="shared" ref="AD1230:AJ1230" si="3322">(V1230/SUM($V1230:$AB1230))*100</f>
        <v>36.910247970155801</v>
      </c>
      <c r="AE1230" s="35">
        <f t="shared" si="3322"/>
        <v>53.368444151854291</v>
      </c>
      <c r="AF1230" s="35">
        <f t="shared" si="3322"/>
        <v>9.721307877989906</v>
      </c>
      <c r="AG1230" s="35">
        <f t="shared" si="3322"/>
        <v>0</v>
      </c>
      <c r="AH1230" s="35">
        <f t="shared" si="3322"/>
        <v>0</v>
      </c>
      <c r="AI1230" s="35">
        <f t="shared" si="3322"/>
        <v>0</v>
      </c>
      <c r="AJ1230" s="35">
        <f t="shared" si="3322"/>
        <v>0</v>
      </c>
      <c r="AK1230" s="1"/>
      <c r="AL1230" s="35"/>
      <c r="AM1230" s="35"/>
      <c r="AN1230" s="35"/>
      <c r="AO1230" s="35"/>
      <c r="AP1230" s="35"/>
      <c r="AQ1230" s="35"/>
      <c r="AR1230" s="35"/>
      <c r="AS1230" s="1"/>
      <c r="AT1230" s="1"/>
      <c r="AU1230" s="1"/>
      <c r="AV1230" s="1"/>
      <c r="AW1230" s="36"/>
      <c r="AX1230" s="36"/>
      <c r="AY1230" s="36"/>
      <c r="AZ1230" s="36"/>
      <c r="BA1230" s="36"/>
      <c r="BB1230" s="36"/>
      <c r="BC1230" s="36"/>
      <c r="BD1230" s="1"/>
      <c r="BE1230" s="48"/>
      <c r="BF1230" s="75"/>
      <c r="BG1230" s="76"/>
      <c r="BH1230" s="48"/>
      <c r="BI1230" s="77"/>
      <c r="BJ1230" s="48"/>
      <c r="BK1230" s="48"/>
      <c r="BL1230" s="1"/>
    </row>
    <row r="1231" spans="1:64" ht="13">
      <c r="A1231" s="28" t="s">
        <v>413</v>
      </c>
      <c r="B1231" s="62" t="str">
        <f>INDEX([1]Sheet2!$B:$B,MATCH(C1231,[1]Sheet2!$A:$A,0))</f>
        <v>E05000505</v>
      </c>
      <c r="C1231" s="28" t="s">
        <v>1352</v>
      </c>
      <c r="D1231" s="29"/>
      <c r="E1231" s="55">
        <v>3</v>
      </c>
      <c r="F1231" s="31"/>
      <c r="G1231" s="31">
        <v>3</v>
      </c>
      <c r="H1231" s="31"/>
      <c r="I1231" s="32"/>
      <c r="J1231" s="32"/>
      <c r="K1231" s="32"/>
      <c r="L1231" s="32"/>
      <c r="M1231" s="10"/>
      <c r="N1231" s="31"/>
      <c r="O1231" s="31"/>
      <c r="P1231" s="31"/>
      <c r="Q1231" s="38"/>
      <c r="R1231" s="32"/>
      <c r="S1231" s="32"/>
      <c r="T1231" s="32"/>
      <c r="U1231" s="1"/>
      <c r="V1231" s="28">
        <v>696</v>
      </c>
      <c r="W1231" s="28">
        <v>2422</v>
      </c>
      <c r="X1231" s="28"/>
      <c r="Y1231" s="28"/>
      <c r="Z1231" s="28"/>
      <c r="AA1231" s="34"/>
      <c r="AB1231" s="28"/>
      <c r="AC1231" s="1"/>
      <c r="AD1231" s="35">
        <f t="shared" ref="AD1231:AJ1231" si="3323">(V1231/SUM($V1231:$AB1231))*100</f>
        <v>22.322001282873639</v>
      </c>
      <c r="AE1231" s="35">
        <f t="shared" si="3323"/>
        <v>77.677998717126357</v>
      </c>
      <c r="AF1231" s="35">
        <f t="shared" si="3323"/>
        <v>0</v>
      </c>
      <c r="AG1231" s="35">
        <f t="shared" si="3323"/>
        <v>0</v>
      </c>
      <c r="AH1231" s="35">
        <f t="shared" si="3323"/>
        <v>0</v>
      </c>
      <c r="AI1231" s="35">
        <f t="shared" si="3323"/>
        <v>0</v>
      </c>
      <c r="AJ1231" s="35">
        <f t="shared" si="3323"/>
        <v>0</v>
      </c>
      <c r="AK1231" s="1"/>
      <c r="AL1231" s="35"/>
      <c r="AM1231" s="35"/>
      <c r="AN1231" s="35"/>
      <c r="AO1231" s="35"/>
      <c r="AP1231" s="35"/>
      <c r="AQ1231" s="35"/>
      <c r="AR1231" s="35"/>
      <c r="AS1231" s="1"/>
      <c r="AT1231" s="1"/>
      <c r="AU1231" s="1"/>
      <c r="AV1231" s="1"/>
      <c r="AW1231" s="36"/>
      <c r="AX1231" s="36"/>
      <c r="AY1231" s="36"/>
      <c r="AZ1231" s="36"/>
      <c r="BA1231" s="36"/>
      <c r="BB1231" s="36"/>
      <c r="BC1231" s="36"/>
      <c r="BD1231" s="1"/>
      <c r="BE1231" s="48"/>
      <c r="BF1231" s="75"/>
      <c r="BG1231" s="76"/>
      <c r="BH1231" s="48"/>
      <c r="BI1231" s="77"/>
      <c r="BJ1231" s="48"/>
      <c r="BK1231" s="48"/>
      <c r="BL1231" s="1"/>
    </row>
    <row r="1232" spans="1:64" ht="13">
      <c r="A1232" s="28" t="s">
        <v>413</v>
      </c>
      <c r="B1232" s="62" t="str">
        <f>INDEX([1]Sheet2!$B:$B,MATCH(C1232,[1]Sheet2!$A:$A,0))</f>
        <v>E05000506</v>
      </c>
      <c r="C1232" s="28" t="s">
        <v>1353</v>
      </c>
      <c r="D1232" s="29"/>
      <c r="E1232" s="55">
        <v>3</v>
      </c>
      <c r="F1232" s="31"/>
      <c r="G1232" s="31">
        <v>3</v>
      </c>
      <c r="H1232" s="31"/>
      <c r="I1232" s="32"/>
      <c r="J1232" s="32"/>
      <c r="K1232" s="32"/>
      <c r="L1232" s="32"/>
      <c r="M1232" s="10"/>
      <c r="N1232" s="31"/>
      <c r="O1232" s="31"/>
      <c r="P1232" s="31"/>
      <c r="Q1232" s="38"/>
      <c r="R1232" s="32"/>
      <c r="S1232" s="32"/>
      <c r="T1232" s="32"/>
      <c r="U1232" s="1"/>
      <c r="V1232" s="28">
        <v>1593</v>
      </c>
      <c r="W1232" s="28">
        <v>1905</v>
      </c>
      <c r="X1232" s="28"/>
      <c r="Y1232" s="28"/>
      <c r="Z1232" s="28"/>
      <c r="AA1232" s="34"/>
      <c r="AB1232" s="28"/>
      <c r="AC1232" s="1"/>
      <c r="AD1232" s="35">
        <f t="shared" ref="AD1232:AJ1232" si="3324">(V1232/SUM($V1232:$AB1232))*100</f>
        <v>45.540308747855917</v>
      </c>
      <c r="AE1232" s="35">
        <f t="shared" si="3324"/>
        <v>54.459691252144083</v>
      </c>
      <c r="AF1232" s="35">
        <f t="shared" si="3324"/>
        <v>0</v>
      </c>
      <c r="AG1232" s="35">
        <f t="shared" si="3324"/>
        <v>0</v>
      </c>
      <c r="AH1232" s="35">
        <f t="shared" si="3324"/>
        <v>0</v>
      </c>
      <c r="AI1232" s="35">
        <f t="shared" si="3324"/>
        <v>0</v>
      </c>
      <c r="AJ1232" s="35">
        <f t="shared" si="3324"/>
        <v>0</v>
      </c>
      <c r="AK1232" s="1"/>
      <c r="AL1232" s="35"/>
      <c r="AM1232" s="35"/>
      <c r="AN1232" s="35"/>
      <c r="AO1232" s="35"/>
      <c r="AP1232" s="35"/>
      <c r="AQ1232" s="35"/>
      <c r="AR1232" s="35"/>
      <c r="AS1232" s="1"/>
      <c r="AT1232" s="1"/>
      <c r="AU1232" s="1"/>
      <c r="AV1232" s="1"/>
      <c r="AW1232" s="36"/>
      <c r="AX1232" s="36"/>
      <c r="AY1232" s="36"/>
      <c r="AZ1232" s="36"/>
      <c r="BA1232" s="36"/>
      <c r="BB1232" s="36"/>
      <c r="BC1232" s="36"/>
      <c r="BD1232" s="1"/>
      <c r="BE1232" s="48"/>
      <c r="BF1232" s="75"/>
      <c r="BG1232" s="76"/>
      <c r="BH1232" s="48"/>
      <c r="BI1232" s="77"/>
      <c r="BJ1232" s="48"/>
      <c r="BK1232" s="48"/>
      <c r="BL1232" s="1"/>
    </row>
    <row r="1233" spans="1:64" ht="13">
      <c r="A1233" s="28" t="s">
        <v>413</v>
      </c>
      <c r="B1233" s="62" t="e">
        <f>INDEX([1]Sheet2!$B:$B,MATCH(C1233,[1]Sheet2!$A:$A,0))</f>
        <v>#N/A</v>
      </c>
      <c r="C1233" s="28" t="s">
        <v>1354</v>
      </c>
      <c r="D1233" s="29"/>
      <c r="E1233" s="55">
        <v>2</v>
      </c>
      <c r="F1233" s="31"/>
      <c r="G1233" s="31">
        <v>2</v>
      </c>
      <c r="H1233" s="31"/>
      <c r="I1233" s="32"/>
      <c r="J1233" s="32"/>
      <c r="K1233" s="32"/>
      <c r="L1233" s="32"/>
      <c r="M1233" s="10"/>
      <c r="N1233" s="31"/>
      <c r="O1233" s="31"/>
      <c r="P1233" s="31"/>
      <c r="Q1233" s="38"/>
      <c r="R1233" s="32"/>
      <c r="S1233" s="32"/>
      <c r="T1233" s="32"/>
      <c r="U1233" s="1"/>
      <c r="V1233" s="28">
        <v>224</v>
      </c>
      <c r="W1233" s="28">
        <v>1546</v>
      </c>
      <c r="X1233" s="28"/>
      <c r="Y1233" s="28"/>
      <c r="Z1233" s="28"/>
      <c r="AA1233" s="28">
        <v>429</v>
      </c>
      <c r="AB1233" s="28"/>
      <c r="AC1233" s="1"/>
      <c r="AD1233" s="35">
        <f t="shared" ref="AD1233:AJ1233" si="3325">(V1233/SUM($V1233:$AB1233))*100</f>
        <v>10.186448385629831</v>
      </c>
      <c r="AE1233" s="35">
        <f t="shared" si="3325"/>
        <v>70.304683947248748</v>
      </c>
      <c r="AF1233" s="35">
        <f t="shared" si="3325"/>
        <v>0</v>
      </c>
      <c r="AG1233" s="35">
        <f t="shared" si="3325"/>
        <v>0</v>
      </c>
      <c r="AH1233" s="35">
        <f t="shared" si="3325"/>
        <v>0</v>
      </c>
      <c r="AI1233" s="35">
        <f t="shared" si="3325"/>
        <v>19.508867667121418</v>
      </c>
      <c r="AJ1233" s="35">
        <f t="shared" si="3325"/>
        <v>0</v>
      </c>
      <c r="AK1233" s="1"/>
      <c r="AL1233" s="35"/>
      <c r="AM1233" s="35"/>
      <c r="AN1233" s="35"/>
      <c r="AO1233" s="35"/>
      <c r="AP1233" s="35"/>
      <c r="AQ1233" s="35"/>
      <c r="AR1233" s="35"/>
      <c r="AS1233" s="1"/>
      <c r="AT1233" s="1"/>
      <c r="AU1233" s="1"/>
      <c r="AV1233" s="1"/>
      <c r="AW1233" s="36"/>
      <c r="AX1233" s="36"/>
      <c r="AY1233" s="36"/>
      <c r="AZ1233" s="36"/>
      <c r="BA1233" s="36"/>
      <c r="BB1233" s="36"/>
      <c r="BC1233" s="36"/>
      <c r="BD1233" s="1"/>
      <c r="BE1233" s="48"/>
      <c r="BF1233" s="75"/>
      <c r="BG1233" s="76"/>
      <c r="BH1233" s="48"/>
      <c r="BI1233" s="77"/>
      <c r="BJ1233" s="48"/>
      <c r="BK1233" s="48"/>
      <c r="BL1233" s="1"/>
    </row>
    <row r="1234" spans="1:64" ht="13">
      <c r="A1234" s="28" t="s">
        <v>413</v>
      </c>
      <c r="B1234" s="62" t="str">
        <f>INDEX([1]Sheet2!$B:$B,MATCH(C1234,[1]Sheet2!$A:$A,0))</f>
        <v>E05000507</v>
      </c>
      <c r="C1234" s="28" t="s">
        <v>1355</v>
      </c>
      <c r="D1234" s="29"/>
      <c r="E1234" s="55">
        <v>3</v>
      </c>
      <c r="F1234" s="31"/>
      <c r="G1234" s="31">
        <v>3</v>
      </c>
      <c r="H1234" s="31"/>
      <c r="I1234" s="32"/>
      <c r="J1234" s="32"/>
      <c r="K1234" s="32"/>
      <c r="L1234" s="32"/>
      <c r="M1234" s="10"/>
      <c r="N1234" s="31"/>
      <c r="O1234" s="31"/>
      <c r="P1234" s="31"/>
      <c r="Q1234" s="38"/>
      <c r="R1234" s="32"/>
      <c r="S1234" s="32"/>
      <c r="T1234" s="32"/>
      <c r="U1234" s="1"/>
      <c r="V1234" s="28">
        <v>434</v>
      </c>
      <c r="W1234" s="28">
        <v>2128</v>
      </c>
      <c r="X1234" s="28"/>
      <c r="Y1234" s="28"/>
      <c r="Z1234" s="28"/>
      <c r="AA1234" s="34"/>
      <c r="AB1234" s="28"/>
      <c r="AC1234" s="1"/>
      <c r="AD1234" s="35">
        <f t="shared" ref="AD1234:AJ1234" si="3326">(V1234/SUM($V1234:$AB1234))*100</f>
        <v>16.939890710382514</v>
      </c>
      <c r="AE1234" s="35">
        <f t="shared" si="3326"/>
        <v>83.060109289617486</v>
      </c>
      <c r="AF1234" s="35">
        <f t="shared" si="3326"/>
        <v>0</v>
      </c>
      <c r="AG1234" s="35">
        <f t="shared" si="3326"/>
        <v>0</v>
      </c>
      <c r="AH1234" s="35">
        <f t="shared" si="3326"/>
        <v>0</v>
      </c>
      <c r="AI1234" s="35">
        <f t="shared" si="3326"/>
        <v>0</v>
      </c>
      <c r="AJ1234" s="35">
        <f t="shared" si="3326"/>
        <v>0</v>
      </c>
      <c r="AK1234" s="1"/>
      <c r="AL1234" s="35"/>
      <c r="AM1234" s="35"/>
      <c r="AN1234" s="35"/>
      <c r="AO1234" s="35"/>
      <c r="AP1234" s="35"/>
      <c r="AQ1234" s="35"/>
      <c r="AR1234" s="35"/>
      <c r="AS1234" s="1"/>
      <c r="AT1234" s="1"/>
      <c r="AU1234" s="1"/>
      <c r="AV1234" s="1"/>
      <c r="AW1234" s="36"/>
      <c r="AX1234" s="36"/>
      <c r="AY1234" s="36"/>
      <c r="AZ1234" s="36"/>
      <c r="BA1234" s="36"/>
      <c r="BB1234" s="36"/>
      <c r="BC1234" s="36"/>
      <c r="BD1234" s="1"/>
      <c r="BE1234" s="48"/>
      <c r="BF1234" s="75"/>
      <c r="BG1234" s="76"/>
      <c r="BH1234" s="48"/>
      <c r="BI1234" s="77"/>
      <c r="BJ1234" s="48"/>
      <c r="BK1234" s="48"/>
      <c r="BL1234" s="1"/>
    </row>
    <row r="1235" spans="1:64" ht="13">
      <c r="A1235" s="28" t="s">
        <v>413</v>
      </c>
      <c r="B1235" s="62" t="str">
        <f>INDEX([1]Sheet2!$B:$B,MATCH(C1235,[1]Sheet2!$A:$A,0))</f>
        <v>E05000508</v>
      </c>
      <c r="C1235" s="28" t="s">
        <v>1356</v>
      </c>
      <c r="D1235" s="29"/>
      <c r="E1235" s="55">
        <v>3</v>
      </c>
      <c r="F1235" s="31"/>
      <c r="G1235" s="31">
        <v>3</v>
      </c>
      <c r="H1235" s="31"/>
      <c r="I1235" s="32"/>
      <c r="J1235" s="32"/>
      <c r="K1235" s="32"/>
      <c r="L1235" s="32"/>
      <c r="M1235" s="10"/>
      <c r="N1235" s="31"/>
      <c r="O1235" s="31"/>
      <c r="P1235" s="31"/>
      <c r="Q1235" s="38"/>
      <c r="R1235" s="32"/>
      <c r="S1235" s="32"/>
      <c r="T1235" s="32"/>
      <c r="U1235" s="1"/>
      <c r="V1235" s="28">
        <v>774</v>
      </c>
      <c r="W1235" s="28">
        <v>1717</v>
      </c>
      <c r="X1235" s="28"/>
      <c r="Y1235" s="28"/>
      <c r="Z1235" s="28"/>
      <c r="AA1235" s="34"/>
      <c r="AB1235" s="28"/>
      <c r="AC1235" s="1"/>
      <c r="AD1235" s="35">
        <f t="shared" ref="AD1235:AJ1235" si="3327">(V1235/SUM($V1235:$AB1235))*100</f>
        <v>31.071858691288639</v>
      </c>
      <c r="AE1235" s="35">
        <f t="shared" si="3327"/>
        <v>68.928141308711361</v>
      </c>
      <c r="AF1235" s="35">
        <f t="shared" si="3327"/>
        <v>0</v>
      </c>
      <c r="AG1235" s="35">
        <f t="shared" si="3327"/>
        <v>0</v>
      </c>
      <c r="AH1235" s="35">
        <f t="shared" si="3327"/>
        <v>0</v>
      </c>
      <c r="AI1235" s="35">
        <f t="shared" si="3327"/>
        <v>0</v>
      </c>
      <c r="AJ1235" s="35">
        <f t="shared" si="3327"/>
        <v>0</v>
      </c>
      <c r="AK1235" s="1"/>
      <c r="AL1235" s="35"/>
      <c r="AM1235" s="35"/>
      <c r="AN1235" s="35"/>
      <c r="AO1235" s="35"/>
      <c r="AP1235" s="35"/>
      <c r="AQ1235" s="35"/>
      <c r="AR1235" s="35"/>
      <c r="AS1235" s="1"/>
      <c r="AT1235" s="1"/>
      <c r="AU1235" s="1"/>
      <c r="AV1235" s="1"/>
      <c r="AW1235" s="36"/>
      <c r="AX1235" s="36"/>
      <c r="AY1235" s="36"/>
      <c r="AZ1235" s="36"/>
      <c r="BA1235" s="36"/>
      <c r="BB1235" s="36"/>
      <c r="BC1235" s="36"/>
      <c r="BD1235" s="1"/>
      <c r="BE1235" s="48"/>
      <c r="BF1235" s="75"/>
      <c r="BG1235" s="76"/>
      <c r="BH1235" s="48"/>
      <c r="BI1235" s="77"/>
      <c r="BJ1235" s="48"/>
      <c r="BK1235" s="48"/>
      <c r="BL1235" s="1"/>
    </row>
    <row r="1236" spans="1:64" ht="13">
      <c r="A1236" s="28" t="s">
        <v>413</v>
      </c>
      <c r="B1236" s="62" t="str">
        <f>INDEX([1]Sheet2!$B:$B,MATCH(C1236,[1]Sheet2!$A:$A,0))</f>
        <v>E05000509</v>
      </c>
      <c r="C1236" s="28" t="s">
        <v>1357</v>
      </c>
      <c r="D1236" s="29"/>
      <c r="E1236" s="55">
        <v>2</v>
      </c>
      <c r="F1236" s="31">
        <v>2</v>
      </c>
      <c r="G1236" s="31"/>
      <c r="H1236" s="31"/>
      <c r="I1236" s="32"/>
      <c r="J1236" s="32"/>
      <c r="K1236" s="32"/>
      <c r="L1236" s="32"/>
      <c r="M1236" s="10"/>
      <c r="N1236" s="31"/>
      <c r="O1236" s="31"/>
      <c r="P1236" s="31"/>
      <c r="Q1236" s="38"/>
      <c r="R1236" s="32"/>
      <c r="S1236" s="32"/>
      <c r="T1236" s="32"/>
      <c r="U1236" s="1"/>
      <c r="V1236" s="28">
        <v>2140</v>
      </c>
      <c r="W1236" s="28">
        <v>579</v>
      </c>
      <c r="X1236" s="28">
        <v>361</v>
      </c>
      <c r="Y1236" s="28"/>
      <c r="Z1236" s="28"/>
      <c r="AA1236" s="34"/>
      <c r="AB1236" s="28"/>
      <c r="AC1236" s="1"/>
      <c r="AD1236" s="35">
        <f t="shared" ref="AD1236:AJ1236" si="3328">(V1236/SUM($V1236:$AB1236))*100</f>
        <v>69.480519480519476</v>
      </c>
      <c r="AE1236" s="35">
        <f t="shared" si="3328"/>
        <v>18.7987012987013</v>
      </c>
      <c r="AF1236" s="35">
        <f t="shared" si="3328"/>
        <v>11.720779220779221</v>
      </c>
      <c r="AG1236" s="35">
        <f t="shared" si="3328"/>
        <v>0</v>
      </c>
      <c r="AH1236" s="35">
        <f t="shared" si="3328"/>
        <v>0</v>
      </c>
      <c r="AI1236" s="35">
        <f t="shared" si="3328"/>
        <v>0</v>
      </c>
      <c r="AJ1236" s="35">
        <f t="shared" si="3328"/>
        <v>0</v>
      </c>
      <c r="AK1236" s="1"/>
      <c r="AL1236" s="35"/>
      <c r="AM1236" s="35"/>
      <c r="AN1236" s="35"/>
      <c r="AO1236" s="35"/>
      <c r="AP1236" s="35"/>
      <c r="AQ1236" s="35"/>
      <c r="AR1236" s="35"/>
      <c r="AS1236" s="1"/>
      <c r="AT1236" s="1"/>
      <c r="AU1236" s="1"/>
      <c r="AV1236" s="1"/>
      <c r="AW1236" s="36"/>
      <c r="AX1236" s="36"/>
      <c r="AY1236" s="36"/>
      <c r="AZ1236" s="36"/>
      <c r="BA1236" s="36"/>
      <c r="BB1236" s="36"/>
      <c r="BC1236" s="36"/>
      <c r="BD1236" s="1"/>
      <c r="BE1236" s="48"/>
      <c r="BF1236" s="75"/>
      <c r="BG1236" s="76"/>
      <c r="BH1236" s="48"/>
      <c r="BI1236" s="77"/>
      <c r="BJ1236" s="48"/>
      <c r="BK1236" s="48"/>
      <c r="BL1236" s="1"/>
    </row>
    <row r="1237" spans="1:64" ht="13">
      <c r="A1237" s="28" t="s">
        <v>413</v>
      </c>
      <c r="B1237" s="62" t="str">
        <f>INDEX([1]Sheet2!$B:$B,MATCH(C1237,[1]Sheet2!$A:$A,0))</f>
        <v>E05000510</v>
      </c>
      <c r="C1237" s="28" t="s">
        <v>1358</v>
      </c>
      <c r="D1237" s="29"/>
      <c r="E1237" s="55">
        <v>3</v>
      </c>
      <c r="F1237" s="31"/>
      <c r="G1237" s="31">
        <v>3</v>
      </c>
      <c r="H1237" s="31"/>
      <c r="I1237" s="32"/>
      <c r="J1237" s="32"/>
      <c r="K1237" s="32"/>
      <c r="L1237" s="32"/>
      <c r="M1237" s="10"/>
      <c r="N1237" s="31"/>
      <c r="O1237" s="31"/>
      <c r="P1237" s="31"/>
      <c r="Q1237" s="38"/>
      <c r="R1237" s="32"/>
      <c r="S1237" s="32"/>
      <c r="T1237" s="32"/>
      <c r="U1237" s="1"/>
      <c r="V1237" s="28">
        <v>1235</v>
      </c>
      <c r="W1237" s="28">
        <v>2280</v>
      </c>
      <c r="X1237" s="28"/>
      <c r="Y1237" s="28"/>
      <c r="Z1237" s="28"/>
      <c r="AA1237" s="28">
        <v>484</v>
      </c>
      <c r="AB1237" s="28">
        <v>254</v>
      </c>
      <c r="AC1237" s="1"/>
      <c r="AD1237" s="35">
        <f t="shared" ref="AD1237:AJ1237" si="3329">(V1237/SUM($V1237:$AB1237))*100</f>
        <v>29.038325887608746</v>
      </c>
      <c r="AE1237" s="35">
        <f t="shared" si="3329"/>
        <v>53.609217023277687</v>
      </c>
      <c r="AF1237" s="35">
        <f t="shared" si="3329"/>
        <v>0</v>
      </c>
      <c r="AG1237" s="35">
        <f t="shared" si="3329"/>
        <v>0</v>
      </c>
      <c r="AH1237" s="35">
        <f t="shared" si="3329"/>
        <v>0</v>
      </c>
      <c r="AI1237" s="35">
        <f t="shared" si="3329"/>
        <v>11.380202210204562</v>
      </c>
      <c r="AJ1237" s="35">
        <f t="shared" si="3329"/>
        <v>5.9722548789090055</v>
      </c>
      <c r="AK1237" s="1"/>
      <c r="AL1237" s="35"/>
      <c r="AM1237" s="35"/>
      <c r="AN1237" s="35"/>
      <c r="AO1237" s="35"/>
      <c r="AP1237" s="35"/>
      <c r="AQ1237" s="35"/>
      <c r="AR1237" s="35"/>
      <c r="AS1237" s="1"/>
      <c r="AT1237" s="1"/>
      <c r="AU1237" s="1"/>
      <c r="AV1237" s="1"/>
      <c r="AW1237" s="36"/>
      <c r="AX1237" s="36"/>
      <c r="AY1237" s="36"/>
      <c r="AZ1237" s="36"/>
      <c r="BA1237" s="36"/>
      <c r="BB1237" s="36"/>
      <c r="BC1237" s="36"/>
      <c r="BD1237" s="1"/>
      <c r="BE1237" s="48"/>
      <c r="BF1237" s="75"/>
      <c r="BG1237" s="76"/>
      <c r="BH1237" s="48"/>
      <c r="BI1237" s="77"/>
      <c r="BJ1237" s="48"/>
      <c r="BK1237" s="48"/>
      <c r="BL1237" s="1"/>
    </row>
    <row r="1238" spans="1:64" ht="13">
      <c r="A1238" s="28" t="s">
        <v>413</v>
      </c>
      <c r="B1238" s="62" t="str">
        <f>INDEX([1]Sheet2!$B:$B,MATCH(C1238,[1]Sheet2!$A:$A,0))</f>
        <v>E05000512</v>
      </c>
      <c r="C1238" s="28" t="s">
        <v>1359</v>
      </c>
      <c r="D1238" s="29"/>
      <c r="E1238" s="55">
        <v>3</v>
      </c>
      <c r="F1238" s="31"/>
      <c r="G1238" s="31">
        <v>3</v>
      </c>
      <c r="H1238" s="31"/>
      <c r="I1238" s="32"/>
      <c r="J1238" s="32"/>
      <c r="K1238" s="32"/>
      <c r="L1238" s="32"/>
      <c r="M1238" s="10"/>
      <c r="N1238" s="31"/>
      <c r="O1238" s="31"/>
      <c r="P1238" s="31"/>
      <c r="Q1238" s="38"/>
      <c r="R1238" s="32"/>
      <c r="S1238" s="32"/>
      <c r="T1238" s="32"/>
      <c r="U1238" s="1"/>
      <c r="V1238" s="28">
        <v>706</v>
      </c>
      <c r="W1238" s="28">
        <v>2630</v>
      </c>
      <c r="X1238" s="28"/>
      <c r="Y1238" s="28"/>
      <c r="Z1238" s="28"/>
      <c r="AA1238" s="34"/>
      <c r="AB1238" s="28"/>
      <c r="AC1238" s="1"/>
      <c r="AD1238" s="35">
        <f t="shared" ref="AD1238:AJ1238" si="3330">(V1238/SUM($V1238:$AB1238))*100</f>
        <v>21.163069544364507</v>
      </c>
      <c r="AE1238" s="35">
        <f t="shared" si="3330"/>
        <v>78.836930455635496</v>
      </c>
      <c r="AF1238" s="35">
        <f t="shared" si="3330"/>
        <v>0</v>
      </c>
      <c r="AG1238" s="35">
        <f t="shared" si="3330"/>
        <v>0</v>
      </c>
      <c r="AH1238" s="35">
        <f t="shared" si="3330"/>
        <v>0</v>
      </c>
      <c r="AI1238" s="35">
        <f t="shared" si="3330"/>
        <v>0</v>
      </c>
      <c r="AJ1238" s="35">
        <f t="shared" si="3330"/>
        <v>0</v>
      </c>
      <c r="AK1238" s="1"/>
      <c r="AL1238" s="35"/>
      <c r="AM1238" s="35"/>
      <c r="AN1238" s="35"/>
      <c r="AO1238" s="35"/>
      <c r="AP1238" s="35"/>
      <c r="AQ1238" s="35"/>
      <c r="AR1238" s="35"/>
      <c r="AS1238" s="1"/>
      <c r="AT1238" s="1"/>
      <c r="AU1238" s="1"/>
      <c r="AV1238" s="1"/>
      <c r="AW1238" s="36"/>
      <c r="AX1238" s="36"/>
      <c r="AY1238" s="36"/>
      <c r="AZ1238" s="36"/>
      <c r="BA1238" s="36"/>
      <c r="BB1238" s="36"/>
      <c r="BC1238" s="36"/>
      <c r="BD1238" s="1"/>
      <c r="BE1238" s="48"/>
      <c r="BF1238" s="75"/>
      <c r="BG1238" s="76"/>
      <c r="BH1238" s="48"/>
      <c r="BI1238" s="77"/>
      <c r="BJ1238" s="48"/>
      <c r="BK1238" s="48"/>
      <c r="BL1238" s="1"/>
    </row>
    <row r="1239" spans="1:64" ht="13">
      <c r="A1239" s="28" t="s">
        <v>413</v>
      </c>
      <c r="B1239" s="62" t="e">
        <f>INDEX([1]Sheet2!$B:$B,MATCH(C1239,[1]Sheet2!$A:$A,0))</f>
        <v>#N/A</v>
      </c>
      <c r="C1239" s="28" t="s">
        <v>1360</v>
      </c>
      <c r="D1239" s="29"/>
      <c r="E1239" s="55">
        <v>3</v>
      </c>
      <c r="F1239" s="31">
        <v>2</v>
      </c>
      <c r="G1239" s="31">
        <v>1</v>
      </c>
      <c r="H1239" s="31"/>
      <c r="I1239" s="32"/>
      <c r="J1239" s="32"/>
      <c r="K1239" s="32"/>
      <c r="L1239" s="32"/>
      <c r="M1239" s="10"/>
      <c r="N1239" s="31"/>
      <c r="O1239" s="31"/>
      <c r="P1239" s="31"/>
      <c r="Q1239" s="38"/>
      <c r="R1239" s="32"/>
      <c r="S1239" s="32"/>
      <c r="T1239" s="32"/>
      <c r="U1239" s="1"/>
      <c r="V1239" s="28">
        <v>1532</v>
      </c>
      <c r="W1239" s="28">
        <v>1554</v>
      </c>
      <c r="X1239" s="28">
        <v>709</v>
      </c>
      <c r="Y1239" s="28"/>
      <c r="Z1239" s="28">
        <v>355</v>
      </c>
      <c r="AA1239" s="34"/>
      <c r="AB1239" s="28"/>
      <c r="AC1239" s="1"/>
      <c r="AD1239" s="35">
        <f t="shared" ref="AD1239:AJ1239" si="3331">(V1239/SUM($V1239:$AB1239))*100</f>
        <v>36.915662650602407</v>
      </c>
      <c r="AE1239" s="35">
        <f t="shared" si="3331"/>
        <v>37.445783132530117</v>
      </c>
      <c r="AF1239" s="35">
        <f t="shared" si="3331"/>
        <v>17.08433734939759</v>
      </c>
      <c r="AG1239" s="35">
        <f t="shared" si="3331"/>
        <v>0</v>
      </c>
      <c r="AH1239" s="35">
        <f t="shared" si="3331"/>
        <v>8.5542168674698793</v>
      </c>
      <c r="AI1239" s="35">
        <f t="shared" si="3331"/>
        <v>0</v>
      </c>
      <c r="AJ1239" s="35">
        <f t="shared" si="3331"/>
        <v>0</v>
      </c>
      <c r="AK1239" s="1"/>
      <c r="AL1239" s="35"/>
      <c r="AM1239" s="35"/>
      <c r="AN1239" s="35"/>
      <c r="AO1239" s="35"/>
      <c r="AP1239" s="35"/>
      <c r="AQ1239" s="35"/>
      <c r="AR1239" s="35"/>
      <c r="AS1239" s="1"/>
      <c r="AT1239" s="1"/>
      <c r="AU1239" s="1"/>
      <c r="AV1239" s="1"/>
      <c r="AW1239" s="36"/>
      <c r="AX1239" s="36"/>
      <c r="AY1239" s="36"/>
      <c r="AZ1239" s="36"/>
      <c r="BA1239" s="36"/>
      <c r="BB1239" s="36"/>
      <c r="BC1239" s="36"/>
      <c r="BD1239" s="1"/>
      <c r="BE1239" s="48"/>
      <c r="BF1239" s="75"/>
      <c r="BG1239" s="76"/>
      <c r="BH1239" s="48"/>
      <c r="BI1239" s="77"/>
      <c r="BJ1239" s="48"/>
      <c r="BK1239" s="48"/>
      <c r="BL1239" s="1"/>
    </row>
    <row r="1240" spans="1:64" ht="13">
      <c r="A1240" s="28" t="s">
        <v>413</v>
      </c>
      <c r="B1240" s="62" t="e">
        <f>INDEX([1]Sheet2!$B:$B,MATCH(C1240,[1]Sheet2!$A:$A,0))</f>
        <v>#N/A</v>
      </c>
      <c r="C1240" s="28" t="s">
        <v>1361</v>
      </c>
      <c r="D1240" s="29"/>
      <c r="E1240" s="55">
        <v>3</v>
      </c>
      <c r="F1240" s="31"/>
      <c r="G1240" s="31">
        <v>3</v>
      </c>
      <c r="H1240" s="31"/>
      <c r="I1240" s="32"/>
      <c r="J1240" s="32"/>
      <c r="K1240" s="32"/>
      <c r="L1240" s="32"/>
      <c r="M1240" s="10"/>
      <c r="N1240" s="31"/>
      <c r="O1240" s="31"/>
      <c r="P1240" s="31"/>
      <c r="Q1240" s="38"/>
      <c r="R1240" s="32"/>
      <c r="S1240" s="32"/>
      <c r="T1240" s="32"/>
      <c r="U1240" s="1"/>
      <c r="V1240" s="28">
        <v>739</v>
      </c>
      <c r="W1240" s="28">
        <v>2317</v>
      </c>
      <c r="X1240" s="28"/>
      <c r="Y1240" s="28"/>
      <c r="Z1240" s="28"/>
      <c r="AA1240" s="28">
        <v>258</v>
      </c>
      <c r="AB1240" s="28">
        <v>211</v>
      </c>
      <c r="AC1240" s="1"/>
      <c r="AD1240" s="35">
        <f t="shared" ref="AD1240:AJ1240" si="3332">(V1240/SUM($V1240:$AB1240))*100</f>
        <v>20.964539007092199</v>
      </c>
      <c r="AE1240" s="35">
        <f t="shared" si="3332"/>
        <v>65.730496453900713</v>
      </c>
      <c r="AF1240" s="35">
        <f t="shared" si="3332"/>
        <v>0</v>
      </c>
      <c r="AG1240" s="35">
        <f t="shared" si="3332"/>
        <v>0</v>
      </c>
      <c r="AH1240" s="35">
        <f t="shared" si="3332"/>
        <v>0</v>
      </c>
      <c r="AI1240" s="35">
        <f t="shared" si="3332"/>
        <v>7.3191489361702127</v>
      </c>
      <c r="AJ1240" s="35">
        <f t="shared" si="3332"/>
        <v>5.9858156028368796</v>
      </c>
      <c r="AK1240" s="1"/>
      <c r="AL1240" s="35"/>
      <c r="AM1240" s="35"/>
      <c r="AN1240" s="35"/>
      <c r="AO1240" s="35"/>
      <c r="AP1240" s="35"/>
      <c r="AQ1240" s="35"/>
      <c r="AR1240" s="35"/>
      <c r="AS1240" s="1"/>
      <c r="AT1240" s="1"/>
      <c r="AU1240" s="1"/>
      <c r="AV1240" s="1"/>
      <c r="AW1240" s="36"/>
      <c r="AX1240" s="36"/>
      <c r="AY1240" s="36"/>
      <c r="AZ1240" s="36"/>
      <c r="BA1240" s="36"/>
      <c r="BB1240" s="36"/>
      <c r="BC1240" s="36"/>
      <c r="BD1240" s="1"/>
      <c r="BE1240" s="48"/>
      <c r="BF1240" s="75"/>
      <c r="BG1240" s="76"/>
      <c r="BH1240" s="48"/>
      <c r="BI1240" s="77"/>
      <c r="BJ1240" s="48"/>
      <c r="BK1240" s="48"/>
      <c r="BL1240" s="1"/>
    </row>
    <row r="1241" spans="1:64" ht="13">
      <c r="A1241" s="28" t="s">
        <v>413</v>
      </c>
      <c r="B1241" s="62" t="e">
        <f>INDEX([1]Sheet2!$B:$B,MATCH(C1241,[1]Sheet2!$A:$A,0))</f>
        <v>#N/A</v>
      </c>
      <c r="C1241" s="28" t="s">
        <v>1362</v>
      </c>
      <c r="D1241" s="29"/>
      <c r="E1241" s="55">
        <v>2</v>
      </c>
      <c r="F1241" s="31"/>
      <c r="G1241" s="31">
        <v>2</v>
      </c>
      <c r="H1241" s="31"/>
      <c r="I1241" s="32"/>
      <c r="J1241" s="32"/>
      <c r="K1241" s="32"/>
      <c r="L1241" s="32"/>
      <c r="M1241" s="10"/>
      <c r="N1241" s="31"/>
      <c r="O1241" s="31"/>
      <c r="P1241" s="31"/>
      <c r="Q1241" s="38"/>
      <c r="R1241" s="32"/>
      <c r="S1241" s="32"/>
      <c r="T1241" s="32"/>
      <c r="U1241" s="1"/>
      <c r="V1241" s="28">
        <v>976</v>
      </c>
      <c r="W1241" s="28">
        <v>1766</v>
      </c>
      <c r="X1241" s="28">
        <v>322</v>
      </c>
      <c r="Y1241" s="28"/>
      <c r="Z1241" s="28"/>
      <c r="AA1241" s="34"/>
      <c r="AB1241" s="28"/>
      <c r="AC1241" s="1"/>
      <c r="AD1241" s="35">
        <f t="shared" ref="AD1241:AJ1241" si="3333">(V1241/SUM($V1241:$AB1241))*100</f>
        <v>31.853785900783286</v>
      </c>
      <c r="AE1241" s="35">
        <f t="shared" si="3333"/>
        <v>57.637075718015666</v>
      </c>
      <c r="AF1241" s="35">
        <f t="shared" si="3333"/>
        <v>10.509138381201044</v>
      </c>
      <c r="AG1241" s="35">
        <f t="shared" si="3333"/>
        <v>0</v>
      </c>
      <c r="AH1241" s="35">
        <f t="shared" si="3333"/>
        <v>0</v>
      </c>
      <c r="AI1241" s="35">
        <f t="shared" si="3333"/>
        <v>0</v>
      </c>
      <c r="AJ1241" s="35">
        <f t="shared" si="3333"/>
        <v>0</v>
      </c>
      <c r="AK1241" s="1"/>
      <c r="AL1241" s="35"/>
      <c r="AM1241" s="35"/>
      <c r="AN1241" s="35"/>
      <c r="AO1241" s="35"/>
      <c r="AP1241" s="35"/>
      <c r="AQ1241" s="35"/>
      <c r="AR1241" s="35"/>
      <c r="AS1241" s="1"/>
      <c r="AT1241" s="1"/>
      <c r="AU1241" s="1"/>
      <c r="AV1241" s="1"/>
      <c r="AW1241" s="36"/>
      <c r="AX1241" s="36"/>
      <c r="AY1241" s="36"/>
      <c r="AZ1241" s="36"/>
      <c r="BA1241" s="36"/>
      <c r="BB1241" s="36"/>
      <c r="BC1241" s="36"/>
      <c r="BD1241" s="1"/>
      <c r="BE1241" s="48"/>
      <c r="BF1241" s="75"/>
      <c r="BG1241" s="76"/>
      <c r="BH1241" s="48"/>
      <c r="BI1241" s="77"/>
      <c r="BJ1241" s="48"/>
      <c r="BK1241" s="48"/>
      <c r="BL1241" s="1"/>
    </row>
    <row r="1242" spans="1:64" ht="13">
      <c r="A1242" s="28" t="s">
        <v>413</v>
      </c>
      <c r="B1242" s="62" t="e">
        <f>INDEX([1]Sheet2!$B:$B,MATCH(C1242,[1]Sheet2!$A:$A,0))</f>
        <v>#N/A</v>
      </c>
      <c r="C1242" s="28" t="s">
        <v>1363</v>
      </c>
      <c r="D1242" s="29"/>
      <c r="E1242" s="55">
        <v>3</v>
      </c>
      <c r="F1242" s="31"/>
      <c r="G1242" s="31">
        <v>3</v>
      </c>
      <c r="H1242" s="31"/>
      <c r="I1242" s="32"/>
      <c r="J1242" s="32"/>
      <c r="K1242" s="32"/>
      <c r="L1242" s="32"/>
      <c r="M1242" s="10"/>
      <c r="N1242" s="31"/>
      <c r="O1242" s="31"/>
      <c r="P1242" s="31"/>
      <c r="Q1242" s="38"/>
      <c r="R1242" s="32"/>
      <c r="S1242" s="32"/>
      <c r="T1242" s="32"/>
      <c r="U1242" s="1"/>
      <c r="V1242" s="28">
        <v>1754</v>
      </c>
      <c r="W1242" s="28">
        <v>2009</v>
      </c>
      <c r="X1242" s="28">
        <v>393</v>
      </c>
      <c r="Y1242" s="28"/>
      <c r="Z1242" s="28">
        <v>477</v>
      </c>
      <c r="AA1242" s="34"/>
      <c r="AB1242" s="28"/>
      <c r="AC1242" s="1"/>
      <c r="AD1242" s="35">
        <f t="shared" ref="AD1242:AJ1242" si="3334">(V1242/SUM($V1242:$AB1242))*100</f>
        <v>37.858838765378806</v>
      </c>
      <c r="AE1242" s="35">
        <f t="shared" si="3334"/>
        <v>43.362831858407077</v>
      </c>
      <c r="AF1242" s="35">
        <f t="shared" si="3334"/>
        <v>8.4826246492553423</v>
      </c>
      <c r="AG1242" s="35">
        <f t="shared" si="3334"/>
        <v>0</v>
      </c>
      <c r="AH1242" s="35">
        <f t="shared" si="3334"/>
        <v>10.295704726958773</v>
      </c>
      <c r="AI1242" s="35">
        <f t="shared" si="3334"/>
        <v>0</v>
      </c>
      <c r="AJ1242" s="35">
        <f t="shared" si="3334"/>
        <v>0</v>
      </c>
      <c r="AK1242" s="1"/>
      <c r="AL1242" s="35"/>
      <c r="AM1242" s="35"/>
      <c r="AN1242" s="35"/>
      <c r="AO1242" s="35"/>
      <c r="AP1242" s="35"/>
      <c r="AQ1242" s="35"/>
      <c r="AR1242" s="35"/>
      <c r="AS1242" s="1"/>
      <c r="AT1242" s="1"/>
      <c r="AU1242" s="1"/>
      <c r="AV1242" s="1"/>
      <c r="AW1242" s="36"/>
      <c r="AX1242" s="36"/>
      <c r="AY1242" s="36"/>
      <c r="AZ1242" s="36"/>
      <c r="BA1242" s="36"/>
      <c r="BB1242" s="36"/>
      <c r="BC1242" s="36"/>
      <c r="BD1242" s="1"/>
      <c r="BE1242" s="48"/>
      <c r="BF1242" s="75"/>
      <c r="BG1242" s="76"/>
      <c r="BH1242" s="48"/>
      <c r="BI1242" s="77"/>
      <c r="BJ1242" s="48"/>
      <c r="BK1242" s="48"/>
      <c r="BL1242" s="1"/>
    </row>
    <row r="1243" spans="1:64" ht="13">
      <c r="A1243" s="28" t="s">
        <v>416</v>
      </c>
      <c r="B1243" s="62" t="str">
        <f>INDEX([1]Sheet2!$B:$B,MATCH(C1243,[1]Sheet2!$A:$A,0))</f>
        <v>E05000516</v>
      </c>
      <c r="C1243" s="28" t="s">
        <v>1094</v>
      </c>
      <c r="D1243" s="29"/>
      <c r="E1243" s="55">
        <v>3</v>
      </c>
      <c r="F1243" s="31">
        <v>3</v>
      </c>
      <c r="G1243" s="31"/>
      <c r="H1243" s="31"/>
      <c r="I1243" s="32"/>
      <c r="J1243" s="32"/>
      <c r="K1243" s="32"/>
      <c r="L1243" s="32"/>
      <c r="M1243" s="10"/>
      <c r="N1243" s="31">
        <v>3</v>
      </c>
      <c r="O1243" s="31"/>
      <c r="P1243" s="31"/>
      <c r="Q1243" s="38"/>
      <c r="R1243" s="32"/>
      <c r="S1243" s="32"/>
      <c r="T1243" s="32"/>
      <c r="U1243" s="1"/>
      <c r="V1243" s="28">
        <v>2017</v>
      </c>
      <c r="W1243" s="28">
        <v>234</v>
      </c>
      <c r="X1243" s="28">
        <v>1539</v>
      </c>
      <c r="Y1243" s="28"/>
      <c r="Z1243" s="28">
        <v>1058</v>
      </c>
      <c r="AA1243" s="34"/>
      <c r="AB1243" s="28"/>
      <c r="AC1243" s="1"/>
      <c r="AD1243" s="35">
        <f t="shared" ref="AD1243:AJ1243" si="3335">(V1243/SUM($V1243:$AB1243))*100</f>
        <v>41.604785478547853</v>
      </c>
      <c r="AE1243" s="35">
        <f t="shared" si="3335"/>
        <v>4.826732673267327</v>
      </c>
      <c r="AF1243" s="35">
        <f t="shared" si="3335"/>
        <v>31.745049504950494</v>
      </c>
      <c r="AG1243" s="35">
        <f t="shared" si="3335"/>
        <v>0</v>
      </c>
      <c r="AH1243" s="35">
        <f t="shared" si="3335"/>
        <v>21.823432343234323</v>
      </c>
      <c r="AI1243" s="35">
        <f t="shared" si="3335"/>
        <v>0</v>
      </c>
      <c r="AJ1243" s="35">
        <f t="shared" si="3335"/>
        <v>0</v>
      </c>
      <c r="AK1243" s="1"/>
      <c r="AL1243" s="35">
        <f t="shared" ref="AL1243:AR1243" si="3336">AD1243-BE1243</f>
        <v>-12.929961282347314</v>
      </c>
      <c r="AM1243" s="35">
        <f t="shared" si="3336"/>
        <v>-7.1285087872744866</v>
      </c>
      <c r="AN1243" s="35">
        <f t="shared" si="3336"/>
        <v>12.487098974915156</v>
      </c>
      <c r="AO1243" s="35">
        <f t="shared" si="3336"/>
        <v>0</v>
      </c>
      <c r="AP1243" s="35">
        <f t="shared" si="3336"/>
        <v>7.5713710947066417</v>
      </c>
      <c r="AQ1243" s="35">
        <f t="shared" si="3336"/>
        <v>0</v>
      </c>
      <c r="AR1243" s="35">
        <f t="shared" si="3336"/>
        <v>0</v>
      </c>
      <c r="AS1243" s="1"/>
      <c r="AT1243" s="1"/>
      <c r="AU1243" s="1"/>
      <c r="AV1243" s="1"/>
      <c r="AW1243" s="36">
        <v>1852</v>
      </c>
      <c r="AX1243" s="36">
        <v>406</v>
      </c>
      <c r="AY1243" s="36">
        <v>654</v>
      </c>
      <c r="AZ1243" s="36">
        <v>0</v>
      </c>
      <c r="BA1243" s="36">
        <v>484</v>
      </c>
      <c r="BB1243" s="36">
        <v>0</v>
      </c>
      <c r="BC1243" s="36"/>
      <c r="BD1243" s="1"/>
      <c r="BE1243" s="48">
        <f t="shared" ref="BE1243:BK1243" si="3337">(AW1243/SUM($AW1243:$BC1243))*100</f>
        <v>54.534746760895167</v>
      </c>
      <c r="BF1243" s="75">
        <f t="shared" si="3337"/>
        <v>11.955241460541814</v>
      </c>
      <c r="BG1243" s="76">
        <f t="shared" si="3337"/>
        <v>19.257950530035338</v>
      </c>
      <c r="BH1243" s="48">
        <f t="shared" si="3337"/>
        <v>0</v>
      </c>
      <c r="BI1243" s="77">
        <f t="shared" si="3337"/>
        <v>14.252061248527681</v>
      </c>
      <c r="BJ1243" s="48">
        <f t="shared" si="3337"/>
        <v>0</v>
      </c>
      <c r="BK1243" s="48">
        <f t="shared" si="3337"/>
        <v>0</v>
      </c>
      <c r="BL1243" s="1"/>
    </row>
    <row r="1244" spans="1:64" ht="13">
      <c r="A1244" s="28" t="s">
        <v>416</v>
      </c>
      <c r="B1244" s="62" t="str">
        <f>INDEX([1]Sheet2!$B:$B,MATCH(C1244,[1]Sheet2!$A:$A,0))</f>
        <v>E05000517</v>
      </c>
      <c r="C1244" s="28" t="s">
        <v>1364</v>
      </c>
      <c r="D1244" s="29"/>
      <c r="E1244" s="55">
        <v>3</v>
      </c>
      <c r="F1244" s="31">
        <v>2</v>
      </c>
      <c r="G1244" s="31"/>
      <c r="H1244" s="31">
        <v>1</v>
      </c>
      <c r="I1244" s="32"/>
      <c r="J1244" s="32"/>
      <c r="K1244" s="32"/>
      <c r="L1244" s="32"/>
      <c r="M1244" s="10"/>
      <c r="N1244" s="31">
        <v>3</v>
      </c>
      <c r="O1244" s="31"/>
      <c r="P1244" s="31"/>
      <c r="Q1244" s="38"/>
      <c r="R1244" s="32"/>
      <c r="S1244" s="32"/>
      <c r="T1244" s="32"/>
      <c r="U1244" s="1"/>
      <c r="V1244" s="28">
        <v>2026</v>
      </c>
      <c r="W1244" s="28">
        <v>276</v>
      </c>
      <c r="X1244" s="28">
        <v>1982</v>
      </c>
      <c r="Y1244" s="28"/>
      <c r="Z1244" s="28"/>
      <c r="AA1244" s="34"/>
      <c r="AB1244" s="28"/>
      <c r="AC1244" s="1"/>
      <c r="AD1244" s="35">
        <f t="shared" ref="AD1244:AJ1244" si="3338">(V1244/SUM($V1244:$AB1244))*100</f>
        <v>47.292250233426699</v>
      </c>
      <c r="AE1244" s="35">
        <f t="shared" si="3338"/>
        <v>6.4425770308123242</v>
      </c>
      <c r="AF1244" s="35">
        <f t="shared" si="3338"/>
        <v>46.26517273576097</v>
      </c>
      <c r="AG1244" s="35">
        <f t="shared" si="3338"/>
        <v>0</v>
      </c>
      <c r="AH1244" s="35">
        <f t="shared" si="3338"/>
        <v>0</v>
      </c>
      <c r="AI1244" s="35">
        <f t="shared" si="3338"/>
        <v>0</v>
      </c>
      <c r="AJ1244" s="35">
        <f t="shared" si="3338"/>
        <v>0</v>
      </c>
      <c r="AK1244" s="1"/>
      <c r="AL1244" s="35">
        <f t="shared" ref="AL1244:AR1244" si="3339">AD1244-BE1244</f>
        <v>-7.7842803788182025</v>
      </c>
      <c r="AM1244" s="35">
        <f t="shared" si="3339"/>
        <v>-4.0166066426570639</v>
      </c>
      <c r="AN1244" s="35">
        <f t="shared" si="3339"/>
        <v>26.112111511271173</v>
      </c>
      <c r="AO1244" s="35">
        <f t="shared" si="3339"/>
        <v>0</v>
      </c>
      <c r="AP1244" s="35">
        <f t="shared" si="3339"/>
        <v>-14.311224489795919</v>
      </c>
      <c r="AQ1244" s="35">
        <f t="shared" si="3339"/>
        <v>0</v>
      </c>
      <c r="AR1244" s="35">
        <f t="shared" si="3339"/>
        <v>0</v>
      </c>
      <c r="AS1244" s="1"/>
      <c r="AT1244" s="1"/>
      <c r="AU1244" s="1"/>
      <c r="AV1244" s="1"/>
      <c r="AW1244" s="36">
        <v>2159</v>
      </c>
      <c r="AX1244" s="36">
        <v>410</v>
      </c>
      <c r="AY1244" s="36">
        <v>790</v>
      </c>
      <c r="AZ1244" s="36">
        <v>0</v>
      </c>
      <c r="BA1244" s="36">
        <v>561</v>
      </c>
      <c r="BB1244" s="36">
        <v>0</v>
      </c>
      <c r="BC1244" s="36"/>
      <c r="BD1244" s="1"/>
      <c r="BE1244" s="48">
        <f t="shared" ref="BE1244:BK1244" si="3340">(AW1244/SUM($AW1244:$BC1244))*100</f>
        <v>55.076530612244902</v>
      </c>
      <c r="BF1244" s="75">
        <f t="shared" si="3340"/>
        <v>10.459183673469388</v>
      </c>
      <c r="BG1244" s="76">
        <f t="shared" si="3340"/>
        <v>20.153061224489797</v>
      </c>
      <c r="BH1244" s="48">
        <f t="shared" si="3340"/>
        <v>0</v>
      </c>
      <c r="BI1244" s="77">
        <f t="shared" si="3340"/>
        <v>14.311224489795919</v>
      </c>
      <c r="BJ1244" s="48">
        <f t="shared" si="3340"/>
        <v>0</v>
      </c>
      <c r="BK1244" s="48">
        <f t="shared" si="3340"/>
        <v>0</v>
      </c>
      <c r="BL1244" s="1"/>
    </row>
    <row r="1245" spans="1:64" ht="13">
      <c r="A1245" s="28" t="s">
        <v>416</v>
      </c>
      <c r="B1245" s="62" t="str">
        <f>INDEX([1]Sheet2!$B:$B,MATCH(C1245,[1]Sheet2!$A:$A,0))</f>
        <v>E05000518</v>
      </c>
      <c r="C1245" s="28" t="s">
        <v>1365</v>
      </c>
      <c r="D1245" s="29"/>
      <c r="E1245" s="55">
        <v>3</v>
      </c>
      <c r="F1245" s="31"/>
      <c r="G1245" s="31"/>
      <c r="H1245" s="31">
        <v>2</v>
      </c>
      <c r="I1245" s="32"/>
      <c r="J1245" s="31">
        <v>1</v>
      </c>
      <c r="K1245" s="32"/>
      <c r="L1245" s="32"/>
      <c r="M1245" s="10"/>
      <c r="N1245" s="31">
        <v>1</v>
      </c>
      <c r="O1245" s="31"/>
      <c r="P1245" s="31">
        <v>2</v>
      </c>
      <c r="Q1245" s="38"/>
      <c r="R1245" s="32"/>
      <c r="S1245" s="32"/>
      <c r="T1245" s="32"/>
      <c r="U1245" s="1"/>
      <c r="V1245" s="28">
        <v>1267</v>
      </c>
      <c r="W1245" s="28">
        <v>405</v>
      </c>
      <c r="X1245" s="28">
        <v>2497</v>
      </c>
      <c r="Y1245" s="28"/>
      <c r="Z1245" s="28">
        <v>1923</v>
      </c>
      <c r="AA1245" s="34"/>
      <c r="AB1245" s="28"/>
      <c r="AC1245" s="1"/>
      <c r="AD1245" s="35">
        <f t="shared" ref="AD1245:AJ1245" si="3341">(V1245/SUM($V1245:$AB1245))*100</f>
        <v>20.797767564018386</v>
      </c>
      <c r="AE1245" s="35">
        <f t="shared" si="3341"/>
        <v>6.6480630334865403</v>
      </c>
      <c r="AF1245" s="35">
        <f t="shared" si="3341"/>
        <v>40.988181221273798</v>
      </c>
      <c r="AG1245" s="35">
        <f t="shared" si="3341"/>
        <v>0</v>
      </c>
      <c r="AH1245" s="35">
        <f t="shared" si="3341"/>
        <v>31.565988181221272</v>
      </c>
      <c r="AI1245" s="35">
        <f t="shared" si="3341"/>
        <v>0</v>
      </c>
      <c r="AJ1245" s="35">
        <f t="shared" si="3341"/>
        <v>0</v>
      </c>
      <c r="AK1245" s="1"/>
      <c r="AL1245" s="35">
        <f t="shared" ref="AL1245:AR1245" si="3342">AD1245-BE1245</f>
        <v>-14.378111832966539</v>
      </c>
      <c r="AM1245" s="35">
        <f t="shared" si="3342"/>
        <v>-5.607660026256621</v>
      </c>
      <c r="AN1245" s="35">
        <f t="shared" si="3342"/>
        <v>3.9139210314357129</v>
      </c>
      <c r="AO1245" s="35">
        <f t="shared" si="3342"/>
        <v>0</v>
      </c>
      <c r="AP1245" s="35">
        <f t="shared" si="3342"/>
        <v>16.071850827787436</v>
      </c>
      <c r="AQ1245" s="35">
        <f t="shared" si="3342"/>
        <v>0</v>
      </c>
      <c r="AR1245" s="35">
        <f t="shared" si="3342"/>
        <v>0</v>
      </c>
      <c r="AS1245" s="1"/>
      <c r="AT1245" s="1"/>
      <c r="AU1245" s="1"/>
      <c r="AV1245" s="1"/>
      <c r="AW1245" s="36">
        <v>1260</v>
      </c>
      <c r="AX1245" s="36">
        <v>439</v>
      </c>
      <c r="AY1245" s="36">
        <v>1328</v>
      </c>
      <c r="AZ1245" s="36">
        <v>0</v>
      </c>
      <c r="BA1245" s="36">
        <v>555</v>
      </c>
      <c r="BB1245" s="36">
        <v>0</v>
      </c>
      <c r="BC1245" s="36"/>
      <c r="BD1245" s="1"/>
      <c r="BE1245" s="48">
        <f t="shared" ref="BE1245:BK1245" si="3343">(AW1245/SUM($AW1245:$BC1245))*100</f>
        <v>35.175879396984925</v>
      </c>
      <c r="BF1245" s="75">
        <f t="shared" si="3343"/>
        <v>12.255723059743161</v>
      </c>
      <c r="BG1245" s="76">
        <f t="shared" si="3343"/>
        <v>37.074260189838085</v>
      </c>
      <c r="BH1245" s="48">
        <f t="shared" si="3343"/>
        <v>0</v>
      </c>
      <c r="BI1245" s="77">
        <f t="shared" si="3343"/>
        <v>15.494137353433835</v>
      </c>
      <c r="BJ1245" s="48">
        <f t="shared" si="3343"/>
        <v>0</v>
      </c>
      <c r="BK1245" s="48">
        <f t="shared" si="3343"/>
        <v>0</v>
      </c>
      <c r="BL1245" s="1"/>
    </row>
    <row r="1246" spans="1:64" ht="13">
      <c r="A1246" s="28" t="s">
        <v>416</v>
      </c>
      <c r="B1246" s="62" t="str">
        <f>INDEX([1]Sheet2!$B:$B,MATCH(C1246,[1]Sheet2!$A:$A,0))</f>
        <v>E05000519</v>
      </c>
      <c r="C1246" s="28" t="s">
        <v>1366</v>
      </c>
      <c r="D1246" s="29"/>
      <c r="E1246" s="55">
        <v>3</v>
      </c>
      <c r="F1246" s="31"/>
      <c r="G1246" s="31"/>
      <c r="H1246" s="31">
        <v>2</v>
      </c>
      <c r="I1246" s="32"/>
      <c r="J1246" s="31">
        <v>1</v>
      </c>
      <c r="K1246" s="32"/>
      <c r="L1246" s="32"/>
      <c r="M1246" s="10"/>
      <c r="N1246" s="31">
        <v>2</v>
      </c>
      <c r="O1246" s="31"/>
      <c r="P1246" s="31">
        <v>1</v>
      </c>
      <c r="Q1246" s="38"/>
      <c r="R1246" s="32"/>
      <c r="S1246" s="32"/>
      <c r="T1246" s="32"/>
      <c r="U1246" s="1"/>
      <c r="V1246" s="28">
        <v>1485</v>
      </c>
      <c r="W1246" s="28">
        <v>313</v>
      </c>
      <c r="X1246" s="28">
        <v>2344</v>
      </c>
      <c r="Y1246" s="28"/>
      <c r="Z1246" s="28">
        <v>1917</v>
      </c>
      <c r="AA1246" s="34"/>
      <c r="AB1246" s="28"/>
      <c r="AC1246" s="1"/>
      <c r="AD1246" s="35">
        <f t="shared" ref="AD1246:AJ1246" si="3344">(V1246/SUM($V1246:$AB1246))*100</f>
        <v>24.508994883644167</v>
      </c>
      <c r="AE1246" s="35">
        <f t="shared" si="3344"/>
        <v>5.1658689552731474</v>
      </c>
      <c r="AF1246" s="35">
        <f t="shared" si="3344"/>
        <v>38.686251856742039</v>
      </c>
      <c r="AG1246" s="35">
        <f t="shared" si="3344"/>
        <v>0</v>
      </c>
      <c r="AH1246" s="35">
        <f t="shared" si="3344"/>
        <v>31.638884304340646</v>
      </c>
      <c r="AI1246" s="35">
        <f t="shared" si="3344"/>
        <v>0</v>
      </c>
      <c r="AJ1246" s="35">
        <f t="shared" si="3344"/>
        <v>0</v>
      </c>
      <c r="AK1246" s="1"/>
      <c r="AL1246" s="35">
        <f t="shared" ref="AL1246:AR1246" si="3345">AD1246-BE1246</f>
        <v>-9.9927053517730435</v>
      </c>
      <c r="AM1246" s="35">
        <f t="shared" si="3345"/>
        <v>-5.3232756955246554</v>
      </c>
      <c r="AN1246" s="35">
        <f t="shared" si="3345"/>
        <v>3.6090873262685932</v>
      </c>
      <c r="AO1246" s="35">
        <f t="shared" si="3345"/>
        <v>-8.9458540413287988</v>
      </c>
      <c r="AP1246" s="35">
        <f t="shared" si="3345"/>
        <v>20.652747762357912</v>
      </c>
      <c r="AQ1246" s="35">
        <f t="shared" si="3345"/>
        <v>0</v>
      </c>
      <c r="AR1246" s="35">
        <f t="shared" si="3345"/>
        <v>0</v>
      </c>
      <c r="AS1246" s="1"/>
      <c r="AT1246" s="1"/>
      <c r="AU1246" s="1"/>
      <c r="AV1246" s="1"/>
      <c r="AW1246" s="36">
        <v>1319</v>
      </c>
      <c r="AX1246" s="36">
        <v>401</v>
      </c>
      <c r="AY1246" s="36">
        <v>1341</v>
      </c>
      <c r="AZ1246" s="36">
        <v>342</v>
      </c>
      <c r="BA1246" s="36">
        <v>420</v>
      </c>
      <c r="BB1246" s="36">
        <v>0</v>
      </c>
      <c r="BC1246" s="36"/>
      <c r="BD1246" s="1"/>
      <c r="BE1246" s="48">
        <f t="shared" ref="BE1246:BK1246" si="3346">(AW1246/SUM($AW1246:$BC1246))*100</f>
        <v>34.501700235417211</v>
      </c>
      <c r="BF1246" s="75">
        <f t="shared" si="3346"/>
        <v>10.489144650797803</v>
      </c>
      <c r="BG1246" s="76">
        <f t="shared" si="3346"/>
        <v>35.077164530473446</v>
      </c>
      <c r="BH1246" s="48">
        <f t="shared" si="3346"/>
        <v>8.9458540413287988</v>
      </c>
      <c r="BI1246" s="77">
        <f t="shared" si="3346"/>
        <v>10.986136541982736</v>
      </c>
      <c r="BJ1246" s="48">
        <f t="shared" si="3346"/>
        <v>0</v>
      </c>
      <c r="BK1246" s="48">
        <f t="shared" si="3346"/>
        <v>0</v>
      </c>
      <c r="BL1246" s="1"/>
    </row>
    <row r="1247" spans="1:64" ht="13">
      <c r="A1247" s="28" t="s">
        <v>416</v>
      </c>
      <c r="B1247" s="62" t="str">
        <f>INDEX([1]Sheet2!$B:$B,MATCH(C1247,[1]Sheet2!$A:$A,0))</f>
        <v>E05000520</v>
      </c>
      <c r="C1247" s="28" t="s">
        <v>1367</v>
      </c>
      <c r="D1247" s="29"/>
      <c r="E1247" s="55">
        <v>3</v>
      </c>
      <c r="F1247" s="31"/>
      <c r="G1247" s="31"/>
      <c r="H1247" s="31">
        <v>3</v>
      </c>
      <c r="I1247" s="32"/>
      <c r="J1247" s="32"/>
      <c r="K1247" s="32"/>
      <c r="L1247" s="32"/>
      <c r="M1247" s="10"/>
      <c r="N1247" s="31">
        <v>1</v>
      </c>
      <c r="O1247" s="31"/>
      <c r="P1247" s="31">
        <v>2</v>
      </c>
      <c r="Q1247" s="38"/>
      <c r="R1247" s="32"/>
      <c r="S1247" s="32"/>
      <c r="T1247" s="32"/>
      <c r="U1247" s="1"/>
      <c r="V1247" s="28">
        <v>1513</v>
      </c>
      <c r="W1247" s="28">
        <v>316</v>
      </c>
      <c r="X1247" s="28">
        <v>2464</v>
      </c>
      <c r="Y1247" s="28"/>
      <c r="Z1247" s="28"/>
      <c r="AA1247" s="34"/>
      <c r="AB1247" s="28"/>
      <c r="AC1247" s="1"/>
      <c r="AD1247" s="35">
        <f t="shared" ref="AD1247:AJ1247" si="3347">(V1247/SUM($V1247:$AB1247))*100</f>
        <v>35.243419520149075</v>
      </c>
      <c r="AE1247" s="35">
        <f t="shared" si="3347"/>
        <v>7.3608199394362916</v>
      </c>
      <c r="AF1247" s="35">
        <f t="shared" si="3347"/>
        <v>57.395760540414628</v>
      </c>
      <c r="AG1247" s="35">
        <f t="shared" si="3347"/>
        <v>0</v>
      </c>
      <c r="AH1247" s="35">
        <f t="shared" si="3347"/>
        <v>0</v>
      </c>
      <c r="AI1247" s="35">
        <f t="shared" si="3347"/>
        <v>0</v>
      </c>
      <c r="AJ1247" s="35">
        <f t="shared" si="3347"/>
        <v>0</v>
      </c>
      <c r="AK1247" s="1"/>
      <c r="AL1247" s="35">
        <f t="shared" ref="AL1247:AR1247" si="3348">AD1247-BE1247</f>
        <v>4.3732537742927207</v>
      </c>
      <c r="AM1247" s="35">
        <f t="shared" si="3348"/>
        <v>-1.7091616443574473</v>
      </c>
      <c r="AN1247" s="35">
        <f t="shared" si="3348"/>
        <v>21.0697936895859</v>
      </c>
      <c r="AO1247" s="35">
        <f t="shared" si="3348"/>
        <v>-11.786372007366483</v>
      </c>
      <c r="AP1247" s="35">
        <f t="shared" si="3348"/>
        <v>-11.947513812154696</v>
      </c>
      <c r="AQ1247" s="35">
        <f t="shared" si="3348"/>
        <v>0</v>
      </c>
      <c r="AR1247" s="35">
        <f t="shared" si="3348"/>
        <v>0</v>
      </c>
      <c r="AS1247" s="1"/>
      <c r="AT1247" s="1"/>
      <c r="AU1247" s="1"/>
      <c r="AV1247" s="1"/>
      <c r="AW1247" s="36">
        <v>1341</v>
      </c>
      <c r="AX1247" s="36">
        <v>394</v>
      </c>
      <c r="AY1247" s="36">
        <v>1578</v>
      </c>
      <c r="AZ1247" s="36">
        <v>512</v>
      </c>
      <c r="BA1247" s="36">
        <v>519</v>
      </c>
      <c r="BB1247" s="36">
        <v>0</v>
      </c>
      <c r="BC1247" s="36"/>
      <c r="BD1247" s="1"/>
      <c r="BE1247" s="48">
        <f t="shared" ref="BE1247:BK1247" si="3349">(AW1247/SUM($AW1247:$BC1247))*100</f>
        <v>30.870165745856355</v>
      </c>
      <c r="BF1247" s="75">
        <f t="shared" si="3349"/>
        <v>9.069981583793739</v>
      </c>
      <c r="BG1247" s="76">
        <f t="shared" si="3349"/>
        <v>36.325966850828728</v>
      </c>
      <c r="BH1247" s="48">
        <f t="shared" si="3349"/>
        <v>11.786372007366483</v>
      </c>
      <c r="BI1247" s="77">
        <f t="shared" si="3349"/>
        <v>11.947513812154696</v>
      </c>
      <c r="BJ1247" s="48">
        <f t="shared" si="3349"/>
        <v>0</v>
      </c>
      <c r="BK1247" s="48">
        <f t="shared" si="3349"/>
        <v>0</v>
      </c>
      <c r="BL1247" s="1"/>
    </row>
    <row r="1248" spans="1:64" ht="13">
      <c r="A1248" s="28" t="s">
        <v>416</v>
      </c>
      <c r="B1248" s="62" t="str">
        <f>INDEX([1]Sheet2!$B:$B,MATCH(C1248,[1]Sheet2!$A:$A,0))</f>
        <v>E05000521</v>
      </c>
      <c r="C1248" s="28" t="s">
        <v>1368</v>
      </c>
      <c r="D1248" s="29"/>
      <c r="E1248" s="55">
        <v>3</v>
      </c>
      <c r="F1248" s="31">
        <v>2</v>
      </c>
      <c r="G1248" s="31"/>
      <c r="H1248" s="31">
        <v>1</v>
      </c>
      <c r="I1248" s="32"/>
      <c r="J1248" s="32"/>
      <c r="K1248" s="32"/>
      <c r="L1248" s="32"/>
      <c r="M1248" s="10"/>
      <c r="N1248" s="31">
        <v>3</v>
      </c>
      <c r="O1248" s="31"/>
      <c r="P1248" s="31"/>
      <c r="Q1248" s="38"/>
      <c r="R1248" s="32"/>
      <c r="S1248" s="32"/>
      <c r="T1248" s="32"/>
      <c r="U1248" s="1"/>
      <c r="V1248" s="28">
        <v>1372</v>
      </c>
      <c r="W1248" s="28">
        <v>467</v>
      </c>
      <c r="X1248" s="28">
        <v>1373</v>
      </c>
      <c r="Y1248" s="28">
        <v>107</v>
      </c>
      <c r="Z1248" s="28"/>
      <c r="AA1248" s="34"/>
      <c r="AB1248" s="28"/>
      <c r="AC1248" s="1"/>
      <c r="AD1248" s="35">
        <f t="shared" ref="AD1248:AJ1248" si="3350">(V1248/SUM($V1248:$AB1248))*100</f>
        <v>41.337752335040676</v>
      </c>
      <c r="AE1248" s="35">
        <f t="shared" si="3350"/>
        <v>14.070503163603496</v>
      </c>
      <c r="AF1248" s="35">
        <f t="shared" si="3350"/>
        <v>41.367881892136189</v>
      </c>
      <c r="AG1248" s="35">
        <f t="shared" si="3350"/>
        <v>3.2238626092196445</v>
      </c>
      <c r="AH1248" s="35">
        <f t="shared" si="3350"/>
        <v>0</v>
      </c>
      <c r="AI1248" s="35">
        <f t="shared" si="3350"/>
        <v>0</v>
      </c>
      <c r="AJ1248" s="35">
        <f t="shared" si="3350"/>
        <v>0</v>
      </c>
      <c r="AK1248" s="1"/>
      <c r="AL1248" s="35">
        <f t="shared" ref="AL1248:AR1248" si="3351">AD1248-BE1248</f>
        <v>-1.0015714541765064</v>
      </c>
      <c r="AM1248" s="35">
        <f t="shared" si="3351"/>
        <v>2.5261839433780917</v>
      </c>
      <c r="AN1248" s="35">
        <f t="shared" si="3351"/>
        <v>18.34016334202958</v>
      </c>
      <c r="AO1248" s="35">
        <f t="shared" si="3351"/>
        <v>-9.4474745823734096</v>
      </c>
      <c r="AP1248" s="35">
        <f t="shared" si="3351"/>
        <v>-10.417301248857752</v>
      </c>
      <c r="AQ1248" s="35">
        <f t="shared" si="3351"/>
        <v>0</v>
      </c>
      <c r="AR1248" s="35">
        <f t="shared" si="3351"/>
        <v>0</v>
      </c>
      <c r="AS1248" s="1"/>
      <c r="AT1248" s="1"/>
      <c r="AU1248" s="1"/>
      <c r="AV1248" s="1"/>
      <c r="AW1248" s="36">
        <v>1390</v>
      </c>
      <c r="AX1248" s="36">
        <v>379</v>
      </c>
      <c r="AY1248" s="36">
        <v>756</v>
      </c>
      <c r="AZ1248" s="36">
        <v>416</v>
      </c>
      <c r="BA1248" s="36">
        <v>342</v>
      </c>
      <c r="BB1248" s="36">
        <v>0</v>
      </c>
      <c r="BC1248" s="36"/>
      <c r="BD1248" s="1"/>
      <c r="BE1248" s="48">
        <f t="shared" ref="BE1248:BK1248" si="3352">(AW1248/SUM($AW1248:$BC1248))*100</f>
        <v>42.339323789217183</v>
      </c>
      <c r="BF1248" s="75">
        <f t="shared" si="3352"/>
        <v>11.544319220225404</v>
      </c>
      <c r="BG1248" s="76">
        <f t="shared" si="3352"/>
        <v>23.027718550106609</v>
      </c>
      <c r="BH1248" s="48">
        <f t="shared" si="3352"/>
        <v>12.671337191593054</v>
      </c>
      <c r="BI1248" s="77">
        <f t="shared" si="3352"/>
        <v>10.417301248857752</v>
      </c>
      <c r="BJ1248" s="48">
        <f t="shared" si="3352"/>
        <v>0</v>
      </c>
      <c r="BK1248" s="48">
        <f t="shared" si="3352"/>
        <v>0</v>
      </c>
      <c r="BL1248" s="1"/>
    </row>
    <row r="1249" spans="1:64" ht="13">
      <c r="A1249" s="28" t="s">
        <v>416</v>
      </c>
      <c r="B1249" s="62" t="str">
        <f>INDEX([1]Sheet2!$B:$B,MATCH(C1249,[1]Sheet2!$A:$A,0))</f>
        <v>E05000522</v>
      </c>
      <c r="C1249" s="28" t="s">
        <v>1369</v>
      </c>
      <c r="D1249" s="29"/>
      <c r="E1249" s="55">
        <v>3</v>
      </c>
      <c r="F1249" s="31"/>
      <c r="G1249" s="31"/>
      <c r="H1249" s="31">
        <v>2</v>
      </c>
      <c r="I1249" s="32"/>
      <c r="J1249" s="31">
        <v>1</v>
      </c>
      <c r="K1249" s="32"/>
      <c r="L1249" s="32"/>
      <c r="M1249" s="10"/>
      <c r="N1249" s="31">
        <v>3</v>
      </c>
      <c r="O1249" s="31"/>
      <c r="P1249" s="31"/>
      <c r="Q1249" s="38"/>
      <c r="R1249" s="32"/>
      <c r="S1249" s="32"/>
      <c r="T1249" s="32"/>
      <c r="U1249" s="1"/>
      <c r="V1249" s="28">
        <v>1642</v>
      </c>
      <c r="W1249" s="28">
        <v>415</v>
      </c>
      <c r="X1249" s="28">
        <v>2636</v>
      </c>
      <c r="Y1249" s="28"/>
      <c r="Z1249" s="28">
        <v>1738</v>
      </c>
      <c r="AA1249" s="34"/>
      <c r="AB1249" s="28"/>
      <c r="AC1249" s="1"/>
      <c r="AD1249" s="35">
        <f t="shared" ref="AD1249:AJ1249" si="3353">(V1249/SUM($V1249:$AB1249))*100</f>
        <v>25.532576582180067</v>
      </c>
      <c r="AE1249" s="35">
        <f t="shared" si="3353"/>
        <v>6.4531177110869224</v>
      </c>
      <c r="AF1249" s="35">
        <f t="shared" si="3353"/>
        <v>40.988959726325611</v>
      </c>
      <c r="AG1249" s="35">
        <f t="shared" si="3353"/>
        <v>0</v>
      </c>
      <c r="AH1249" s="35">
        <f t="shared" si="3353"/>
        <v>27.025345980407401</v>
      </c>
      <c r="AI1249" s="35">
        <f t="shared" si="3353"/>
        <v>0</v>
      </c>
      <c r="AJ1249" s="35">
        <f t="shared" si="3353"/>
        <v>0</v>
      </c>
      <c r="AK1249" s="1"/>
      <c r="AL1249" s="35">
        <f t="shared" ref="AL1249:AR1249" si="3354">AD1249-BE1249</f>
        <v>-24.148613640986778</v>
      </c>
      <c r="AM1249" s="35">
        <f t="shared" si="3354"/>
        <v>-7.4151075811553726</v>
      </c>
      <c r="AN1249" s="35">
        <f t="shared" si="3354"/>
        <v>23.029342298057813</v>
      </c>
      <c r="AO1249" s="35">
        <f t="shared" si="3354"/>
        <v>0</v>
      </c>
      <c r="AP1249" s="35">
        <f t="shared" si="3354"/>
        <v>8.53437892408434</v>
      </c>
      <c r="AQ1249" s="35">
        <f t="shared" si="3354"/>
        <v>0</v>
      </c>
      <c r="AR1249" s="35">
        <f t="shared" si="3354"/>
        <v>0</v>
      </c>
      <c r="AS1249" s="1"/>
      <c r="AT1249" s="1"/>
      <c r="AU1249" s="1"/>
      <c r="AV1249" s="1"/>
      <c r="AW1249" s="36">
        <v>1870</v>
      </c>
      <c r="AX1249" s="36">
        <v>522</v>
      </c>
      <c r="AY1249" s="36">
        <v>676</v>
      </c>
      <c r="AZ1249" s="36">
        <v>0</v>
      </c>
      <c r="BA1249" s="36">
        <v>696</v>
      </c>
      <c r="BB1249" s="36">
        <v>0</v>
      </c>
      <c r="BC1249" s="36"/>
      <c r="BD1249" s="1"/>
      <c r="BE1249" s="48">
        <f t="shared" ref="BE1249:BK1249" si="3355">(AW1249/SUM($AW1249:$BC1249))*100</f>
        <v>49.681190223166844</v>
      </c>
      <c r="BF1249" s="75">
        <f t="shared" si="3355"/>
        <v>13.868225292242295</v>
      </c>
      <c r="BG1249" s="76">
        <f t="shared" si="3355"/>
        <v>17.959617428267798</v>
      </c>
      <c r="BH1249" s="48">
        <f t="shared" si="3355"/>
        <v>0</v>
      </c>
      <c r="BI1249" s="77">
        <f t="shared" si="3355"/>
        <v>18.490967056323061</v>
      </c>
      <c r="BJ1249" s="48">
        <f t="shared" si="3355"/>
        <v>0</v>
      </c>
      <c r="BK1249" s="48">
        <f t="shared" si="3355"/>
        <v>0</v>
      </c>
      <c r="BL1249" s="1"/>
    </row>
    <row r="1250" spans="1:64" ht="13">
      <c r="A1250" s="28" t="s">
        <v>416</v>
      </c>
      <c r="B1250" s="62" t="str">
        <f>INDEX([1]Sheet2!$B:$B,MATCH(C1250,[1]Sheet2!$A:$A,0))</f>
        <v>E05000155</v>
      </c>
      <c r="C1250" s="28" t="s">
        <v>1370</v>
      </c>
      <c r="D1250" s="29"/>
      <c r="E1250" s="55">
        <v>3</v>
      </c>
      <c r="F1250" s="31"/>
      <c r="G1250" s="31"/>
      <c r="H1250" s="31">
        <v>3</v>
      </c>
      <c r="I1250" s="32"/>
      <c r="J1250" s="32"/>
      <c r="K1250" s="32"/>
      <c r="L1250" s="32"/>
      <c r="M1250" s="10"/>
      <c r="N1250" s="31">
        <v>2</v>
      </c>
      <c r="O1250" s="31"/>
      <c r="P1250" s="31">
        <v>1</v>
      </c>
      <c r="Q1250" s="38"/>
      <c r="R1250" s="32"/>
      <c r="S1250" s="32"/>
      <c r="T1250" s="32"/>
      <c r="U1250" s="1"/>
      <c r="V1250" s="28">
        <v>1040</v>
      </c>
      <c r="W1250" s="28">
        <v>1093</v>
      </c>
      <c r="X1250" s="28">
        <v>1763</v>
      </c>
      <c r="Y1250" s="28">
        <v>159</v>
      </c>
      <c r="Z1250" s="28"/>
      <c r="AA1250" s="34"/>
      <c r="AB1250" s="28"/>
      <c r="AC1250" s="1"/>
      <c r="AD1250" s="35">
        <f t="shared" ref="AD1250:AJ1250" si="3356">(V1250/SUM($V1250:$AB1250))*100</f>
        <v>25.647348951911219</v>
      </c>
      <c r="AE1250" s="35">
        <f t="shared" si="3356"/>
        <v>26.954377311960542</v>
      </c>
      <c r="AF1250" s="35">
        <f t="shared" si="3356"/>
        <v>43.477188655980271</v>
      </c>
      <c r="AG1250" s="35">
        <f t="shared" si="3356"/>
        <v>3.9210850801479653</v>
      </c>
      <c r="AH1250" s="35">
        <f t="shared" si="3356"/>
        <v>0</v>
      </c>
      <c r="AI1250" s="35">
        <f t="shared" si="3356"/>
        <v>0</v>
      </c>
      <c r="AJ1250" s="35">
        <f t="shared" si="3356"/>
        <v>0</v>
      </c>
      <c r="AK1250" s="1"/>
      <c r="AL1250" s="35">
        <f t="shared" ref="AL1250:AR1250" si="3357">AD1250-BE1250</f>
        <v>-2.5590638737400795</v>
      </c>
      <c r="AM1250" s="35">
        <f t="shared" si="3357"/>
        <v>8.0415516606579374</v>
      </c>
      <c r="AN1250" s="35">
        <f t="shared" si="3357"/>
        <v>14.744723726120551</v>
      </c>
      <c r="AO1250" s="35">
        <f t="shared" si="3357"/>
        <v>-12.436630350713759</v>
      </c>
      <c r="AP1250" s="35">
        <f t="shared" si="3357"/>
        <v>-7.7905811623246484</v>
      </c>
      <c r="AQ1250" s="35">
        <f t="shared" si="3357"/>
        <v>0</v>
      </c>
      <c r="AR1250" s="35">
        <f t="shared" si="3357"/>
        <v>0</v>
      </c>
      <c r="AS1250" s="1"/>
      <c r="AT1250" s="1"/>
      <c r="AU1250" s="1"/>
      <c r="AV1250" s="1"/>
      <c r="AW1250" s="36">
        <v>1126</v>
      </c>
      <c r="AX1250" s="36">
        <v>755</v>
      </c>
      <c r="AY1250" s="36">
        <v>1147</v>
      </c>
      <c r="AZ1250" s="36">
        <v>653</v>
      </c>
      <c r="BA1250" s="36">
        <v>311</v>
      </c>
      <c r="BB1250" s="36">
        <v>0</v>
      </c>
      <c r="BC1250" s="36"/>
      <c r="BD1250" s="1"/>
      <c r="BE1250" s="48">
        <f t="shared" ref="BE1250:BK1250" si="3358">(AW1250/SUM($AW1250:$BC1250))*100</f>
        <v>28.206412825651299</v>
      </c>
      <c r="BF1250" s="75">
        <f t="shared" si="3358"/>
        <v>18.912825651302605</v>
      </c>
      <c r="BG1250" s="76">
        <f t="shared" si="3358"/>
        <v>28.73246492985972</v>
      </c>
      <c r="BH1250" s="48">
        <f t="shared" si="3358"/>
        <v>16.357715430861724</v>
      </c>
      <c r="BI1250" s="77">
        <f t="shared" si="3358"/>
        <v>7.7905811623246484</v>
      </c>
      <c r="BJ1250" s="48">
        <f t="shared" si="3358"/>
        <v>0</v>
      </c>
      <c r="BK1250" s="48">
        <f t="shared" si="3358"/>
        <v>0</v>
      </c>
      <c r="BL1250" s="1"/>
    </row>
    <row r="1251" spans="1:64" ht="13">
      <c r="A1251" s="28" t="s">
        <v>416</v>
      </c>
      <c r="B1251" s="62" t="str">
        <f>INDEX([1]Sheet2!$B:$B,MATCH(C1251,[1]Sheet2!$A:$A,0))</f>
        <v>E05000524</v>
      </c>
      <c r="C1251" s="28" t="s">
        <v>1371</v>
      </c>
      <c r="D1251" s="29"/>
      <c r="E1251" s="55">
        <v>3</v>
      </c>
      <c r="F1251" s="31"/>
      <c r="G1251" s="31"/>
      <c r="H1251" s="31">
        <v>3</v>
      </c>
      <c r="I1251" s="32"/>
      <c r="J1251" s="32"/>
      <c r="K1251" s="32"/>
      <c r="L1251" s="32"/>
      <c r="M1251" s="10"/>
      <c r="N1251" s="31">
        <v>3</v>
      </c>
      <c r="O1251" s="31"/>
      <c r="P1251" s="31"/>
      <c r="Q1251" s="38"/>
      <c r="R1251" s="32"/>
      <c r="S1251" s="32"/>
      <c r="T1251" s="32"/>
      <c r="U1251" s="1"/>
      <c r="V1251" s="28">
        <v>1870</v>
      </c>
      <c r="W1251" s="28">
        <v>252</v>
      </c>
      <c r="X1251" s="28">
        <v>2503</v>
      </c>
      <c r="Y1251" s="28"/>
      <c r="Z1251" s="28"/>
      <c r="AA1251" s="34"/>
      <c r="AB1251" s="28"/>
      <c r="AC1251" s="1"/>
      <c r="AD1251" s="35">
        <f t="shared" ref="AD1251:AJ1251" si="3359">(V1251/SUM($V1251:$AB1251))*100</f>
        <v>40.432432432432428</v>
      </c>
      <c r="AE1251" s="35">
        <f t="shared" si="3359"/>
        <v>5.4486486486486481</v>
      </c>
      <c r="AF1251" s="35">
        <f t="shared" si="3359"/>
        <v>54.118918918918922</v>
      </c>
      <c r="AG1251" s="35">
        <f t="shared" si="3359"/>
        <v>0</v>
      </c>
      <c r="AH1251" s="35">
        <f t="shared" si="3359"/>
        <v>0</v>
      </c>
      <c r="AI1251" s="35">
        <f t="shared" si="3359"/>
        <v>0</v>
      </c>
      <c r="AJ1251" s="35">
        <f t="shared" si="3359"/>
        <v>0</v>
      </c>
      <c r="AK1251" s="1"/>
      <c r="AL1251" s="35">
        <f t="shared" ref="AL1251:AR1251" si="3360">AD1251-BE1251</f>
        <v>-3.1296658466469793</v>
      </c>
      <c r="AM1251" s="35">
        <f t="shared" si="3360"/>
        <v>-1.7667774347019645</v>
      </c>
      <c r="AN1251" s="35">
        <f t="shared" si="3360"/>
        <v>20.923812138906484</v>
      </c>
      <c r="AO1251" s="35">
        <f t="shared" si="3360"/>
        <v>0</v>
      </c>
      <c r="AP1251" s="35">
        <f t="shared" si="3360"/>
        <v>-11.445158614969936</v>
      </c>
      <c r="AQ1251" s="35">
        <f t="shared" si="3360"/>
        <v>-4.5822102425876015</v>
      </c>
      <c r="AR1251" s="35">
        <f t="shared" si="3360"/>
        <v>0</v>
      </c>
      <c r="AS1251" s="1"/>
      <c r="AT1251" s="1"/>
      <c r="AU1251" s="1"/>
      <c r="AV1251" s="1"/>
      <c r="AW1251" s="36">
        <v>2101</v>
      </c>
      <c r="AX1251" s="36">
        <v>348</v>
      </c>
      <c r="AY1251" s="36">
        <v>1601</v>
      </c>
      <c r="AZ1251" s="36">
        <v>0</v>
      </c>
      <c r="BA1251" s="36">
        <v>552</v>
      </c>
      <c r="BB1251" s="36">
        <v>221</v>
      </c>
      <c r="BC1251" s="36"/>
      <c r="BD1251" s="1"/>
      <c r="BE1251" s="48">
        <f t="shared" ref="BE1251:BK1251" si="3361">(AW1251/SUM($AW1251:$BC1251))*100</f>
        <v>43.562098279079407</v>
      </c>
      <c r="BF1251" s="75">
        <f t="shared" si="3361"/>
        <v>7.2154260833506125</v>
      </c>
      <c r="BG1251" s="76">
        <f t="shared" si="3361"/>
        <v>33.195106780012438</v>
      </c>
      <c r="BH1251" s="48">
        <f t="shared" si="3361"/>
        <v>0</v>
      </c>
      <c r="BI1251" s="77">
        <f t="shared" si="3361"/>
        <v>11.445158614969936</v>
      </c>
      <c r="BJ1251" s="48">
        <f t="shared" si="3361"/>
        <v>4.5822102425876015</v>
      </c>
      <c r="BK1251" s="48">
        <f t="shared" si="3361"/>
        <v>0</v>
      </c>
      <c r="BL1251" s="1"/>
    </row>
    <row r="1252" spans="1:64" ht="13">
      <c r="A1252" s="28" t="s">
        <v>416</v>
      </c>
      <c r="B1252" s="62" t="str">
        <f>INDEX([1]Sheet2!$B:$B,MATCH(C1252,[1]Sheet2!$A:$A,0))</f>
        <v>E05000525</v>
      </c>
      <c r="C1252" s="28" t="s">
        <v>1372</v>
      </c>
      <c r="D1252" s="29"/>
      <c r="E1252" s="55">
        <v>3</v>
      </c>
      <c r="F1252" s="31">
        <v>2</v>
      </c>
      <c r="G1252" s="31"/>
      <c r="H1252" s="31">
        <v>1</v>
      </c>
      <c r="I1252" s="32"/>
      <c r="J1252" s="32"/>
      <c r="K1252" s="32"/>
      <c r="L1252" s="32"/>
      <c r="M1252" s="10"/>
      <c r="N1252" s="31">
        <v>3</v>
      </c>
      <c r="O1252" s="31"/>
      <c r="P1252" s="31"/>
      <c r="Q1252" s="38"/>
      <c r="R1252" s="32"/>
      <c r="S1252" s="32"/>
      <c r="T1252" s="32"/>
      <c r="U1252" s="1"/>
      <c r="V1252" s="28">
        <v>1986</v>
      </c>
      <c r="W1252" s="28">
        <v>379</v>
      </c>
      <c r="X1252" s="28">
        <v>1758</v>
      </c>
      <c r="Y1252" s="28"/>
      <c r="Z1252" s="28"/>
      <c r="AA1252" s="34"/>
      <c r="AB1252" s="28"/>
      <c r="AC1252" s="1"/>
      <c r="AD1252" s="35">
        <f t="shared" ref="AD1252:AJ1252" si="3362">(V1252/SUM($V1252:$AB1252))*100</f>
        <v>48.168809119573126</v>
      </c>
      <c r="AE1252" s="35">
        <f t="shared" si="3362"/>
        <v>9.1923356779044383</v>
      </c>
      <c r="AF1252" s="35">
        <f t="shared" si="3362"/>
        <v>42.638855202522436</v>
      </c>
      <c r="AG1252" s="35">
        <f t="shared" si="3362"/>
        <v>0</v>
      </c>
      <c r="AH1252" s="35">
        <f t="shared" si="3362"/>
        <v>0</v>
      </c>
      <c r="AI1252" s="35">
        <f t="shared" si="3362"/>
        <v>0</v>
      </c>
      <c r="AJ1252" s="35">
        <f t="shared" si="3362"/>
        <v>0</v>
      </c>
      <c r="AK1252" s="1"/>
      <c r="AL1252" s="35">
        <f t="shared" ref="AL1252:AR1252" si="3363">AD1252-BE1252</f>
        <v>3.0942552207708758</v>
      </c>
      <c r="AM1252" s="35">
        <f t="shared" si="3363"/>
        <v>-0.24301020329820311</v>
      </c>
      <c r="AN1252" s="35">
        <f t="shared" si="3363"/>
        <v>20.468236771820898</v>
      </c>
      <c r="AO1252" s="35">
        <f t="shared" si="3363"/>
        <v>0</v>
      </c>
      <c r="AP1252" s="35">
        <f t="shared" si="3363"/>
        <v>-12.221950623319481</v>
      </c>
      <c r="AQ1252" s="35">
        <f t="shared" si="3363"/>
        <v>-11.09753116597409</v>
      </c>
      <c r="AR1252" s="35">
        <f t="shared" si="3363"/>
        <v>0</v>
      </c>
      <c r="AS1252" s="1"/>
      <c r="AT1252" s="1"/>
      <c r="AU1252" s="1"/>
      <c r="AV1252" s="1"/>
      <c r="AW1252" s="36">
        <v>1844</v>
      </c>
      <c r="AX1252" s="36">
        <v>386</v>
      </c>
      <c r="AY1252" s="36">
        <v>907</v>
      </c>
      <c r="AZ1252" s="36">
        <v>0</v>
      </c>
      <c r="BA1252" s="36">
        <v>500</v>
      </c>
      <c r="BB1252" s="36">
        <v>454</v>
      </c>
      <c r="BC1252" s="36"/>
      <c r="BD1252" s="1"/>
      <c r="BE1252" s="48">
        <f t="shared" ref="BE1252:BK1252" si="3364">(AW1252/SUM($AW1252:$BC1252))*100</f>
        <v>45.07455389880225</v>
      </c>
      <c r="BF1252" s="75">
        <f t="shared" si="3364"/>
        <v>9.4353458812026414</v>
      </c>
      <c r="BG1252" s="76">
        <f t="shared" si="3364"/>
        <v>22.170618430701538</v>
      </c>
      <c r="BH1252" s="48">
        <f t="shared" si="3364"/>
        <v>0</v>
      </c>
      <c r="BI1252" s="77">
        <f t="shared" si="3364"/>
        <v>12.221950623319481</v>
      </c>
      <c r="BJ1252" s="48">
        <f t="shared" si="3364"/>
        <v>11.09753116597409</v>
      </c>
      <c r="BK1252" s="48">
        <f t="shared" si="3364"/>
        <v>0</v>
      </c>
      <c r="BL1252" s="1"/>
    </row>
    <row r="1253" spans="1:64" ht="13">
      <c r="A1253" s="28" t="s">
        <v>416</v>
      </c>
      <c r="B1253" s="62" t="str">
        <f>INDEX([1]Sheet2!$B:$B,MATCH(C1253,[1]Sheet2!$A:$A,0))</f>
        <v>E05000526</v>
      </c>
      <c r="C1253" s="28" t="s">
        <v>1373</v>
      </c>
      <c r="D1253" s="29"/>
      <c r="E1253" s="55">
        <v>3</v>
      </c>
      <c r="F1253" s="31"/>
      <c r="G1253" s="31"/>
      <c r="H1253" s="31">
        <v>3</v>
      </c>
      <c r="I1253" s="32"/>
      <c r="J1253" s="32"/>
      <c r="K1253" s="32"/>
      <c r="L1253" s="32"/>
      <c r="M1253" s="10"/>
      <c r="N1253" s="31">
        <v>3</v>
      </c>
      <c r="O1253" s="31"/>
      <c r="P1253" s="31"/>
      <c r="Q1253" s="38"/>
      <c r="R1253" s="32"/>
      <c r="S1253" s="32"/>
      <c r="T1253" s="32"/>
      <c r="U1253" s="1"/>
      <c r="V1253" s="28">
        <v>1687</v>
      </c>
      <c r="W1253" s="28">
        <v>655</v>
      </c>
      <c r="X1253" s="28">
        <v>1920</v>
      </c>
      <c r="Y1253" s="28"/>
      <c r="Z1253" s="28"/>
      <c r="AA1253" s="34"/>
      <c r="AB1253" s="28"/>
      <c r="AC1253" s="1"/>
      <c r="AD1253" s="35">
        <f t="shared" ref="AD1253:AJ1253" si="3365">(V1253/SUM($V1253:$AB1253))*100</f>
        <v>39.582355701548565</v>
      </c>
      <c r="AE1253" s="35">
        <f t="shared" si="3365"/>
        <v>15.368371656499297</v>
      </c>
      <c r="AF1253" s="35">
        <f t="shared" si="3365"/>
        <v>45.049272641952136</v>
      </c>
      <c r="AG1253" s="35">
        <f t="shared" si="3365"/>
        <v>0</v>
      </c>
      <c r="AH1253" s="35">
        <f t="shared" si="3365"/>
        <v>0</v>
      </c>
      <c r="AI1253" s="35">
        <f t="shared" si="3365"/>
        <v>0</v>
      </c>
      <c r="AJ1253" s="35">
        <f t="shared" si="3365"/>
        <v>0</v>
      </c>
      <c r="AK1253" s="1"/>
      <c r="AL1253" s="35">
        <f t="shared" ref="AL1253:AR1253" si="3366">AD1253-BE1253</f>
        <v>-2.4470030416911968</v>
      </c>
      <c r="AM1253" s="35">
        <f t="shared" si="3366"/>
        <v>5.4276042086496972</v>
      </c>
      <c r="AN1253" s="35">
        <f t="shared" si="3366"/>
        <v>17.081206713546266</v>
      </c>
      <c r="AO1253" s="35">
        <f t="shared" si="3366"/>
        <v>-7.5972186453772848</v>
      </c>
      <c r="AP1253" s="35">
        <f t="shared" si="3366"/>
        <v>-12.464589235127479</v>
      </c>
      <c r="AQ1253" s="35">
        <f t="shared" si="3366"/>
        <v>0</v>
      </c>
      <c r="AR1253" s="35">
        <f t="shared" si="3366"/>
        <v>0</v>
      </c>
      <c r="AS1253" s="1"/>
      <c r="AT1253" s="1"/>
      <c r="AU1253" s="1"/>
      <c r="AV1253" s="1"/>
      <c r="AW1253" s="36">
        <v>1632</v>
      </c>
      <c r="AX1253" s="36">
        <v>386</v>
      </c>
      <c r="AY1253" s="36">
        <v>1086</v>
      </c>
      <c r="AZ1253" s="36">
        <v>295</v>
      </c>
      <c r="BA1253" s="36">
        <v>484</v>
      </c>
      <c r="BB1253" s="36">
        <v>0</v>
      </c>
      <c r="BC1253" s="36"/>
      <c r="BD1253" s="1"/>
      <c r="BE1253" s="48">
        <f t="shared" ref="BE1253:BK1253" si="3367">(AW1253/SUM($AW1253:$BC1253))*100</f>
        <v>42.029358743239762</v>
      </c>
      <c r="BF1253" s="75">
        <f t="shared" si="3367"/>
        <v>9.9407674478496002</v>
      </c>
      <c r="BG1253" s="76">
        <f t="shared" si="3367"/>
        <v>27.968065928405871</v>
      </c>
      <c r="BH1253" s="48">
        <f t="shared" si="3367"/>
        <v>7.5972186453772848</v>
      </c>
      <c r="BI1253" s="77">
        <f t="shared" si="3367"/>
        <v>12.464589235127479</v>
      </c>
      <c r="BJ1253" s="48">
        <f t="shared" si="3367"/>
        <v>0</v>
      </c>
      <c r="BK1253" s="48">
        <f t="shared" si="3367"/>
        <v>0</v>
      </c>
      <c r="BL1253" s="1"/>
    </row>
    <row r="1254" spans="1:64" ht="13">
      <c r="A1254" s="28" t="s">
        <v>416</v>
      </c>
      <c r="B1254" s="62" t="str">
        <f>INDEX([1]Sheet2!$B:$B,MATCH(C1254,[1]Sheet2!$A:$A,0))</f>
        <v>E05000528</v>
      </c>
      <c r="C1254" s="28" t="s">
        <v>1374</v>
      </c>
      <c r="D1254" s="29"/>
      <c r="E1254" s="55">
        <v>3</v>
      </c>
      <c r="F1254" s="31">
        <v>2</v>
      </c>
      <c r="G1254" s="31"/>
      <c r="H1254" s="31">
        <v>1</v>
      </c>
      <c r="I1254" s="32"/>
      <c r="J1254" s="32"/>
      <c r="K1254" s="32"/>
      <c r="L1254" s="32"/>
      <c r="M1254" s="10"/>
      <c r="N1254" s="31">
        <v>3</v>
      </c>
      <c r="O1254" s="31"/>
      <c r="P1254" s="31"/>
      <c r="Q1254" s="38"/>
      <c r="R1254" s="32"/>
      <c r="S1254" s="32"/>
      <c r="T1254" s="32"/>
      <c r="U1254" s="1"/>
      <c r="V1254" s="28">
        <v>1921</v>
      </c>
      <c r="W1254" s="28">
        <v>338</v>
      </c>
      <c r="X1254" s="28">
        <v>1749</v>
      </c>
      <c r="Y1254" s="28">
        <v>81</v>
      </c>
      <c r="Z1254" s="28">
        <v>1208</v>
      </c>
      <c r="AA1254" s="34"/>
      <c r="AB1254" s="28"/>
      <c r="AC1254" s="1"/>
      <c r="AD1254" s="35">
        <f t="shared" ref="AD1254:AJ1254" si="3368">(V1254/SUM($V1254:$AB1254))*100</f>
        <v>36.265810836322451</v>
      </c>
      <c r="AE1254" s="35">
        <f t="shared" si="3368"/>
        <v>6.3809703605814612</v>
      </c>
      <c r="AF1254" s="35">
        <f t="shared" si="3368"/>
        <v>33.018689824428918</v>
      </c>
      <c r="AG1254" s="35">
        <f t="shared" si="3368"/>
        <v>1.5291674532754389</v>
      </c>
      <c r="AH1254" s="35">
        <f t="shared" si="3368"/>
        <v>22.805361525391731</v>
      </c>
      <c r="AI1254" s="35">
        <f t="shared" si="3368"/>
        <v>0</v>
      </c>
      <c r="AJ1254" s="35">
        <f t="shared" si="3368"/>
        <v>0</v>
      </c>
      <c r="AK1254" s="1"/>
      <c r="AL1254" s="35">
        <f t="shared" ref="AL1254:AR1254" si="3369">AD1254-BE1254</f>
        <v>-11.47018302399988</v>
      </c>
      <c r="AM1254" s="35">
        <f t="shared" si="3369"/>
        <v>-4.0564816731867666</v>
      </c>
      <c r="AN1254" s="35">
        <f t="shared" si="3369"/>
        <v>12.860081484700085</v>
      </c>
      <c r="AO1254" s="35">
        <f t="shared" si="3369"/>
        <v>-5.7105357956373268</v>
      </c>
      <c r="AP1254" s="35">
        <f t="shared" si="3369"/>
        <v>8.377119008123886</v>
      </c>
      <c r="AQ1254" s="35">
        <f t="shared" si="3369"/>
        <v>0</v>
      </c>
      <c r="AR1254" s="35">
        <f t="shared" si="3369"/>
        <v>0</v>
      </c>
      <c r="AS1254" s="1"/>
      <c r="AT1254" s="1"/>
      <c r="AU1254" s="1"/>
      <c r="AV1254" s="1"/>
      <c r="AW1254" s="36">
        <v>1866</v>
      </c>
      <c r="AX1254" s="36">
        <v>408</v>
      </c>
      <c r="AY1254" s="36">
        <v>788</v>
      </c>
      <c r="AZ1254" s="36">
        <v>283</v>
      </c>
      <c r="BA1254" s="36">
        <v>564</v>
      </c>
      <c r="BB1254" s="36">
        <v>0</v>
      </c>
      <c r="BC1254" s="36"/>
      <c r="BD1254" s="1"/>
      <c r="BE1254" s="48">
        <f t="shared" ref="BE1254:BK1254" si="3370">(AW1254/SUM($AW1254:$BC1254))*100</f>
        <v>47.735993860322331</v>
      </c>
      <c r="BF1254" s="75">
        <f t="shared" si="3370"/>
        <v>10.437452033768228</v>
      </c>
      <c r="BG1254" s="76">
        <f t="shared" si="3370"/>
        <v>20.158608339728833</v>
      </c>
      <c r="BH1254" s="48">
        <f t="shared" si="3370"/>
        <v>7.2397032489127655</v>
      </c>
      <c r="BI1254" s="77">
        <f t="shared" si="3370"/>
        <v>14.428242517267845</v>
      </c>
      <c r="BJ1254" s="48">
        <f t="shared" si="3370"/>
        <v>0</v>
      </c>
      <c r="BK1254" s="48">
        <f t="shared" si="3370"/>
        <v>0</v>
      </c>
      <c r="BL1254" s="1"/>
    </row>
    <row r="1255" spans="1:64" ht="13">
      <c r="A1255" s="28" t="s">
        <v>416</v>
      </c>
      <c r="B1255" s="62" t="str">
        <f>INDEX([1]Sheet2!$B:$B,MATCH(C1255,[1]Sheet2!$A:$A,0))</f>
        <v>E05000529</v>
      </c>
      <c r="C1255" s="28" t="s">
        <v>1375</v>
      </c>
      <c r="D1255" s="29"/>
      <c r="E1255" s="55">
        <v>3</v>
      </c>
      <c r="F1255" s="31"/>
      <c r="G1255" s="31"/>
      <c r="H1255" s="31">
        <v>2</v>
      </c>
      <c r="I1255" s="32"/>
      <c r="J1255" s="31">
        <v>1</v>
      </c>
      <c r="K1255" s="32"/>
      <c r="L1255" s="32"/>
      <c r="M1255" s="10"/>
      <c r="N1255" s="31">
        <v>3</v>
      </c>
      <c r="O1255" s="31"/>
      <c r="P1255" s="31"/>
      <c r="Q1255" s="38"/>
      <c r="R1255" s="32"/>
      <c r="S1255" s="32"/>
      <c r="T1255" s="32"/>
      <c r="U1255" s="1"/>
      <c r="V1255" s="28">
        <v>1423</v>
      </c>
      <c r="W1255" s="28">
        <v>1309</v>
      </c>
      <c r="X1255" s="28">
        <v>2326</v>
      </c>
      <c r="Y1255" s="28"/>
      <c r="Z1255" s="28">
        <v>1548</v>
      </c>
      <c r="AA1255" s="34"/>
      <c r="AB1255" s="28"/>
      <c r="AC1255" s="1"/>
      <c r="AD1255" s="35">
        <f t="shared" ref="AD1255:AJ1255" si="3371">(V1255/SUM($V1255:$AB1255))*100</f>
        <v>21.541023312140478</v>
      </c>
      <c r="AE1255" s="35">
        <f t="shared" si="3371"/>
        <v>19.815319406600061</v>
      </c>
      <c r="AF1255" s="35">
        <f t="shared" si="3371"/>
        <v>35.210414774447472</v>
      </c>
      <c r="AG1255" s="35">
        <f t="shared" si="3371"/>
        <v>0</v>
      </c>
      <c r="AH1255" s="35">
        <f t="shared" si="3371"/>
        <v>23.43324250681199</v>
      </c>
      <c r="AI1255" s="35">
        <f t="shared" si="3371"/>
        <v>0</v>
      </c>
      <c r="AJ1255" s="35">
        <f t="shared" si="3371"/>
        <v>0</v>
      </c>
      <c r="AK1255" s="1"/>
      <c r="AL1255" s="35">
        <f t="shared" ref="AL1255:AR1255" si="3372">AD1255-BE1255</f>
        <v>-22.128157722342277</v>
      </c>
      <c r="AM1255" s="35">
        <f t="shared" si="3372"/>
        <v>5.7797590617724754</v>
      </c>
      <c r="AN1255" s="35">
        <f t="shared" si="3372"/>
        <v>10.47981132617161</v>
      </c>
      <c r="AO1255" s="35">
        <f t="shared" si="3372"/>
        <v>0</v>
      </c>
      <c r="AP1255" s="35">
        <f t="shared" si="3372"/>
        <v>5.868587334398196</v>
      </c>
      <c r="AQ1255" s="35">
        <f t="shared" si="3372"/>
        <v>0</v>
      </c>
      <c r="AR1255" s="35">
        <f t="shared" si="3372"/>
        <v>0</v>
      </c>
      <c r="AS1255" s="1"/>
      <c r="AT1255" s="1"/>
      <c r="AU1255" s="1"/>
      <c r="AV1255" s="1"/>
      <c r="AW1255" s="36">
        <v>1621</v>
      </c>
      <c r="AX1255" s="36">
        <v>521</v>
      </c>
      <c r="AY1255" s="36">
        <v>918</v>
      </c>
      <c r="AZ1255" s="36">
        <v>0</v>
      </c>
      <c r="BA1255" s="36">
        <v>652</v>
      </c>
      <c r="BB1255" s="36">
        <v>0</v>
      </c>
      <c r="BC1255" s="36"/>
      <c r="BD1255" s="1"/>
      <c r="BE1255" s="48">
        <f t="shared" ref="BE1255:BK1255" si="3373">(AW1255/SUM($AW1255:$BC1255))*100</f>
        <v>43.669181034482754</v>
      </c>
      <c r="BF1255" s="75">
        <f t="shared" si="3373"/>
        <v>14.035560344827585</v>
      </c>
      <c r="BG1255" s="76">
        <f t="shared" si="3373"/>
        <v>24.730603448275861</v>
      </c>
      <c r="BH1255" s="48">
        <f t="shared" si="3373"/>
        <v>0</v>
      </c>
      <c r="BI1255" s="77">
        <f t="shared" si="3373"/>
        <v>17.564655172413794</v>
      </c>
      <c r="BJ1255" s="48">
        <f t="shared" si="3373"/>
        <v>0</v>
      </c>
      <c r="BK1255" s="48">
        <f t="shared" si="3373"/>
        <v>0</v>
      </c>
      <c r="BL1255" s="1"/>
    </row>
    <row r="1256" spans="1:64" ht="13">
      <c r="A1256" s="28" t="s">
        <v>416</v>
      </c>
      <c r="B1256" s="62" t="str">
        <f>INDEX([1]Sheet2!$B:$B,MATCH(C1256,[1]Sheet2!$A:$A,0))</f>
        <v>E05000527</v>
      </c>
      <c r="C1256" s="28" t="s">
        <v>1376</v>
      </c>
      <c r="D1256" s="29"/>
      <c r="E1256" s="55">
        <v>3</v>
      </c>
      <c r="F1256" s="31"/>
      <c r="G1256" s="31"/>
      <c r="H1256" s="31">
        <v>3</v>
      </c>
      <c r="I1256" s="32"/>
      <c r="J1256" s="32"/>
      <c r="K1256" s="32"/>
      <c r="L1256" s="32"/>
      <c r="M1256" s="10"/>
      <c r="N1256" s="31"/>
      <c r="O1256" s="31"/>
      <c r="P1256" s="31">
        <v>3</v>
      </c>
      <c r="Q1256" s="38"/>
      <c r="R1256" s="32"/>
      <c r="S1256" s="32"/>
      <c r="T1256" s="32"/>
      <c r="U1256" s="1"/>
      <c r="V1256" s="28">
        <v>1212</v>
      </c>
      <c r="W1256" s="28">
        <v>644</v>
      </c>
      <c r="X1256" s="28">
        <v>2718</v>
      </c>
      <c r="Y1256" s="28"/>
      <c r="Z1256" s="28"/>
      <c r="AA1256" s="28">
        <v>182</v>
      </c>
      <c r="AB1256" s="28"/>
      <c r="AC1256" s="1"/>
      <c r="AD1256" s="35">
        <f t="shared" ref="AD1256:AJ1256" si="3374">(V1256/SUM($V1256:$AB1256))*100</f>
        <v>25.483599663582844</v>
      </c>
      <c r="AE1256" s="35">
        <f t="shared" si="3374"/>
        <v>13.540790580319594</v>
      </c>
      <c r="AF1256" s="35">
        <f t="shared" si="3374"/>
        <v>57.148864592094192</v>
      </c>
      <c r="AG1256" s="35">
        <f t="shared" si="3374"/>
        <v>0</v>
      </c>
      <c r="AH1256" s="35">
        <f t="shared" si="3374"/>
        <v>0</v>
      </c>
      <c r="AI1256" s="35">
        <f t="shared" si="3374"/>
        <v>3.8267451640033645</v>
      </c>
      <c r="AJ1256" s="35">
        <f t="shared" si="3374"/>
        <v>0</v>
      </c>
      <c r="AK1256" s="1"/>
      <c r="AL1256" s="35">
        <f t="shared" ref="AL1256:AR1256" si="3375">AD1256-BE1256</f>
        <v>-5.2471528375045828</v>
      </c>
      <c r="AM1256" s="35">
        <f t="shared" si="3375"/>
        <v>3.4059493449998897</v>
      </c>
      <c r="AN1256" s="35">
        <f t="shared" si="3375"/>
        <v>19.54555880697022</v>
      </c>
      <c r="AO1256" s="35">
        <f t="shared" si="3375"/>
        <v>-7.6772509786863852</v>
      </c>
      <c r="AP1256" s="35">
        <f t="shared" si="3375"/>
        <v>-13.853849499782514</v>
      </c>
      <c r="AQ1256" s="35">
        <f t="shared" si="3375"/>
        <v>3.8267451640033645</v>
      </c>
      <c r="AR1256" s="35">
        <f t="shared" si="3375"/>
        <v>0</v>
      </c>
      <c r="AS1256" s="1"/>
      <c r="AT1256" s="1"/>
      <c r="AU1256" s="1"/>
      <c r="AV1256" s="1"/>
      <c r="AW1256" s="36">
        <v>1413</v>
      </c>
      <c r="AX1256" s="36">
        <v>466</v>
      </c>
      <c r="AY1256" s="36">
        <v>1729</v>
      </c>
      <c r="AZ1256" s="36">
        <v>353</v>
      </c>
      <c r="BA1256" s="36">
        <v>637</v>
      </c>
      <c r="BB1256" s="36">
        <v>0</v>
      </c>
      <c r="BC1256" s="36"/>
      <c r="BD1256" s="1"/>
      <c r="BE1256" s="48">
        <f t="shared" ref="BE1256:BK1256" si="3376">(AW1256/SUM($AW1256:$BC1256))*100</f>
        <v>30.730752501087427</v>
      </c>
      <c r="BF1256" s="75">
        <f t="shared" si="3376"/>
        <v>10.134841235319705</v>
      </c>
      <c r="BG1256" s="76">
        <f t="shared" si="3376"/>
        <v>37.603305785123972</v>
      </c>
      <c r="BH1256" s="48">
        <f t="shared" si="3376"/>
        <v>7.6772509786863852</v>
      </c>
      <c r="BI1256" s="77">
        <f t="shared" si="3376"/>
        <v>13.853849499782514</v>
      </c>
      <c r="BJ1256" s="48">
        <f t="shared" si="3376"/>
        <v>0</v>
      </c>
      <c r="BK1256" s="48">
        <f t="shared" si="3376"/>
        <v>0</v>
      </c>
      <c r="BL1256" s="1"/>
    </row>
    <row r="1257" spans="1:64" ht="13">
      <c r="A1257" s="28" t="s">
        <v>416</v>
      </c>
      <c r="B1257" s="62" t="str">
        <f>INDEX([1]Sheet2!$B:$B,MATCH(C1257,[1]Sheet2!$A:$A,0))</f>
        <v>E05000530</v>
      </c>
      <c r="C1257" s="28" t="s">
        <v>1377</v>
      </c>
      <c r="D1257" s="29"/>
      <c r="E1257" s="55">
        <v>3</v>
      </c>
      <c r="F1257" s="31"/>
      <c r="G1257" s="31"/>
      <c r="H1257" s="31">
        <v>3</v>
      </c>
      <c r="I1257" s="32"/>
      <c r="J1257" s="32"/>
      <c r="K1257" s="32"/>
      <c r="L1257" s="32"/>
      <c r="M1257" s="10"/>
      <c r="N1257" s="31"/>
      <c r="O1257" s="31"/>
      <c r="P1257" s="31">
        <v>3</v>
      </c>
      <c r="Q1257" s="38"/>
      <c r="R1257" s="32"/>
      <c r="S1257" s="32"/>
      <c r="T1257" s="32"/>
      <c r="U1257" s="1"/>
      <c r="V1257" s="28">
        <v>1379</v>
      </c>
      <c r="W1257" s="28">
        <v>361</v>
      </c>
      <c r="X1257" s="28">
        <v>2571</v>
      </c>
      <c r="Y1257" s="28"/>
      <c r="Z1257" s="28"/>
      <c r="AA1257" s="34"/>
      <c r="AB1257" s="28"/>
      <c r="AC1257" s="1"/>
      <c r="AD1257" s="35">
        <f t="shared" ref="AD1257:AJ1257" si="3377">(V1257/SUM($V1257:$AB1257))*100</f>
        <v>31.987937833449315</v>
      </c>
      <c r="AE1257" s="35">
        <f t="shared" si="3377"/>
        <v>8.3739271630712118</v>
      </c>
      <c r="AF1257" s="35">
        <f t="shared" si="3377"/>
        <v>59.638135003479476</v>
      </c>
      <c r="AG1257" s="35">
        <f t="shared" si="3377"/>
        <v>0</v>
      </c>
      <c r="AH1257" s="35">
        <f t="shared" si="3377"/>
        <v>0</v>
      </c>
      <c r="AI1257" s="35">
        <f t="shared" si="3377"/>
        <v>0</v>
      </c>
      <c r="AJ1257" s="35">
        <f t="shared" si="3377"/>
        <v>0</v>
      </c>
      <c r="AK1257" s="1"/>
      <c r="AL1257" s="35">
        <f t="shared" ref="AL1257:AR1257" si="3378">AD1257-BE1257</f>
        <v>-1.8283743890325681</v>
      </c>
      <c r="AM1257" s="35">
        <f t="shared" si="3378"/>
        <v>-1.5582999928063295</v>
      </c>
      <c r="AN1257" s="35">
        <f t="shared" si="3378"/>
        <v>22.550030306120277</v>
      </c>
      <c r="AO1257" s="35">
        <f t="shared" si="3378"/>
        <v>-7.1979434447300772</v>
      </c>
      <c r="AP1257" s="35">
        <f t="shared" si="3378"/>
        <v>-11.965412479551297</v>
      </c>
      <c r="AQ1257" s="35">
        <f t="shared" si="3378"/>
        <v>0</v>
      </c>
      <c r="AR1257" s="35">
        <f t="shared" si="3378"/>
        <v>0</v>
      </c>
      <c r="AS1257" s="1"/>
      <c r="AT1257" s="1"/>
      <c r="AU1257" s="1"/>
      <c r="AV1257" s="1"/>
      <c r="AW1257" s="36">
        <v>1447</v>
      </c>
      <c r="AX1257" s="36">
        <v>425</v>
      </c>
      <c r="AY1257" s="36">
        <v>1587</v>
      </c>
      <c r="AZ1257" s="36">
        <v>308</v>
      </c>
      <c r="BA1257" s="36">
        <v>512</v>
      </c>
      <c r="BB1257" s="36">
        <v>0</v>
      </c>
      <c r="BC1257" s="36"/>
      <c r="BD1257" s="1"/>
      <c r="BE1257" s="48">
        <f t="shared" ref="BE1257:BK1257" si="3379">(AW1257/SUM($AW1257:$BC1257))*100</f>
        <v>33.816312222481884</v>
      </c>
      <c r="BF1257" s="75">
        <f t="shared" si="3379"/>
        <v>9.9322271558775412</v>
      </c>
      <c r="BG1257" s="76">
        <f t="shared" si="3379"/>
        <v>37.088104697359199</v>
      </c>
      <c r="BH1257" s="48">
        <f t="shared" si="3379"/>
        <v>7.1979434447300772</v>
      </c>
      <c r="BI1257" s="77">
        <f t="shared" si="3379"/>
        <v>11.965412479551297</v>
      </c>
      <c r="BJ1257" s="48">
        <f t="shared" si="3379"/>
        <v>0</v>
      </c>
      <c r="BK1257" s="48">
        <f t="shared" si="3379"/>
        <v>0</v>
      </c>
      <c r="BL1257" s="1"/>
    </row>
    <row r="1258" spans="1:64" ht="13">
      <c r="A1258" s="28" t="s">
        <v>416</v>
      </c>
      <c r="B1258" s="62" t="str">
        <f>INDEX([1]Sheet2!$B:$B,MATCH(C1258,[1]Sheet2!$A:$A,0))</f>
        <v>E05000531</v>
      </c>
      <c r="C1258" s="28" t="s">
        <v>1378</v>
      </c>
      <c r="D1258" s="29"/>
      <c r="E1258" s="55">
        <v>3</v>
      </c>
      <c r="F1258" s="31"/>
      <c r="G1258" s="31"/>
      <c r="H1258" s="31">
        <v>3</v>
      </c>
      <c r="I1258" s="32"/>
      <c r="J1258" s="32"/>
      <c r="K1258" s="32"/>
      <c r="L1258" s="32"/>
      <c r="M1258" s="10"/>
      <c r="N1258" s="31">
        <v>3</v>
      </c>
      <c r="O1258" s="31"/>
      <c r="P1258" s="31"/>
      <c r="Q1258" s="38"/>
      <c r="R1258" s="32"/>
      <c r="S1258" s="32"/>
      <c r="T1258" s="32"/>
      <c r="U1258" s="1"/>
      <c r="V1258" s="28">
        <v>1256</v>
      </c>
      <c r="W1258" s="28">
        <v>339</v>
      </c>
      <c r="X1258" s="28">
        <v>2283</v>
      </c>
      <c r="Y1258" s="28"/>
      <c r="Z1258" s="28"/>
      <c r="AA1258" s="34"/>
      <c r="AB1258" s="28">
        <v>741</v>
      </c>
      <c r="AC1258" s="1"/>
      <c r="AD1258" s="35">
        <f t="shared" ref="AD1258:AJ1258" si="3380">(V1258/SUM($V1258:$AB1258))*100</f>
        <v>27.192032907555745</v>
      </c>
      <c r="AE1258" s="35">
        <f t="shared" si="3380"/>
        <v>7.3392509201125788</v>
      </c>
      <c r="AF1258" s="35">
        <f t="shared" si="3380"/>
        <v>49.426282745182945</v>
      </c>
      <c r="AG1258" s="35">
        <f t="shared" si="3380"/>
        <v>0</v>
      </c>
      <c r="AH1258" s="35">
        <f t="shared" si="3380"/>
        <v>0</v>
      </c>
      <c r="AI1258" s="35">
        <f t="shared" si="3380"/>
        <v>0</v>
      </c>
      <c r="AJ1258" s="35">
        <f t="shared" si="3380"/>
        <v>16.042433427148733</v>
      </c>
      <c r="AK1258" s="1"/>
      <c r="AL1258" s="35">
        <f t="shared" ref="AL1258:AR1258" si="3381">AD1258-BE1258</f>
        <v>-11.012237738186474</v>
      </c>
      <c r="AM1258" s="35">
        <f t="shared" si="3381"/>
        <v>-2.3854725169854403</v>
      </c>
      <c r="AN1258" s="35">
        <f t="shared" si="3381"/>
        <v>18.888593010168794</v>
      </c>
      <c r="AO1258" s="35">
        <f t="shared" si="3381"/>
        <v>-7.537947002829946</v>
      </c>
      <c r="AP1258" s="35">
        <f t="shared" si="3381"/>
        <v>-13.995369179315666</v>
      </c>
      <c r="AQ1258" s="35">
        <f t="shared" si="3381"/>
        <v>0</v>
      </c>
      <c r="AR1258" s="35">
        <f t="shared" si="3381"/>
        <v>16.042433427148733</v>
      </c>
      <c r="AS1258" s="1"/>
      <c r="AT1258" s="1"/>
      <c r="AU1258" s="1"/>
      <c r="AV1258" s="1"/>
      <c r="AW1258" s="36">
        <v>1485</v>
      </c>
      <c r="AX1258" s="36">
        <v>378</v>
      </c>
      <c r="AY1258" s="36">
        <v>1187</v>
      </c>
      <c r="AZ1258" s="36">
        <v>293</v>
      </c>
      <c r="BA1258" s="36">
        <v>544</v>
      </c>
      <c r="BB1258" s="36">
        <v>0</v>
      </c>
      <c r="BC1258" s="36"/>
      <c r="BD1258" s="1"/>
      <c r="BE1258" s="48">
        <f t="shared" ref="BE1258:BK1258" si="3382">(AW1258/SUM($AW1258:$BC1258))*100</f>
        <v>38.20427064574222</v>
      </c>
      <c r="BF1258" s="75">
        <f t="shared" si="3382"/>
        <v>9.7247234370980191</v>
      </c>
      <c r="BG1258" s="76">
        <f t="shared" si="3382"/>
        <v>30.537689735014151</v>
      </c>
      <c r="BH1258" s="48">
        <f t="shared" si="3382"/>
        <v>7.537947002829946</v>
      </c>
      <c r="BI1258" s="77">
        <f t="shared" si="3382"/>
        <v>13.995369179315666</v>
      </c>
      <c r="BJ1258" s="48">
        <f t="shared" si="3382"/>
        <v>0</v>
      </c>
      <c r="BK1258" s="48">
        <f t="shared" si="3382"/>
        <v>0</v>
      </c>
      <c r="BL1258" s="1"/>
    </row>
    <row r="1259" spans="1:64" ht="13">
      <c r="A1259" s="28" t="s">
        <v>416</v>
      </c>
      <c r="B1259" s="62" t="str">
        <f>INDEX([1]Sheet2!$B:$B,MATCH(C1259,[1]Sheet2!$A:$A,0))</f>
        <v>E05000532</v>
      </c>
      <c r="C1259" s="28" t="s">
        <v>1379</v>
      </c>
      <c r="D1259" s="29"/>
      <c r="E1259" s="55">
        <v>3</v>
      </c>
      <c r="F1259" s="31"/>
      <c r="G1259" s="31"/>
      <c r="H1259" s="31">
        <v>3</v>
      </c>
      <c r="I1259" s="32"/>
      <c r="J1259" s="32"/>
      <c r="K1259" s="32"/>
      <c r="L1259" s="32"/>
      <c r="M1259" s="10"/>
      <c r="N1259" s="31">
        <v>1</v>
      </c>
      <c r="O1259" s="31"/>
      <c r="P1259" s="31">
        <v>2</v>
      </c>
      <c r="Q1259" s="38"/>
      <c r="R1259" s="32"/>
      <c r="S1259" s="32"/>
      <c r="T1259" s="32"/>
      <c r="U1259" s="1"/>
      <c r="V1259" s="28">
        <v>1141</v>
      </c>
      <c r="W1259" s="28">
        <v>785</v>
      </c>
      <c r="X1259" s="28">
        <v>2043</v>
      </c>
      <c r="Y1259" s="28">
        <v>105</v>
      </c>
      <c r="Z1259" s="28"/>
      <c r="AA1259" s="34"/>
      <c r="AB1259" s="28"/>
      <c r="AC1259" s="1"/>
      <c r="AD1259" s="35">
        <f t="shared" ref="AD1259:AJ1259" si="3383">(V1259/SUM($V1259:$AB1259))*100</f>
        <v>28.006872852233677</v>
      </c>
      <c r="AE1259" s="35">
        <f t="shared" si="3383"/>
        <v>19.268532155130096</v>
      </c>
      <c r="AF1259" s="35">
        <f t="shared" si="3383"/>
        <v>50.147275405007363</v>
      </c>
      <c r="AG1259" s="35">
        <f t="shared" si="3383"/>
        <v>2.5773195876288657</v>
      </c>
      <c r="AH1259" s="35">
        <f t="shared" si="3383"/>
        <v>0</v>
      </c>
      <c r="AI1259" s="35">
        <f t="shared" si="3383"/>
        <v>0</v>
      </c>
      <c r="AJ1259" s="35">
        <f t="shared" si="3383"/>
        <v>0</v>
      </c>
      <c r="AK1259" s="1"/>
      <c r="AL1259" s="35">
        <f t="shared" ref="AL1259:AR1259" si="3384">AD1259-BE1259</f>
        <v>-1.8954760524905261</v>
      </c>
      <c r="AM1259" s="35">
        <f t="shared" si="3384"/>
        <v>5.5445944406935688</v>
      </c>
      <c r="AN1259" s="35">
        <f t="shared" si="3384"/>
        <v>17.18343270244732</v>
      </c>
      <c r="AO1259" s="35">
        <f t="shared" si="3384"/>
        <v>-8.1115165168841976</v>
      </c>
      <c r="AP1259" s="35">
        <f t="shared" si="3384"/>
        <v>-12.721034573766165</v>
      </c>
      <c r="AQ1259" s="35">
        <f t="shared" si="3384"/>
        <v>0</v>
      </c>
      <c r="AR1259" s="35">
        <f t="shared" si="3384"/>
        <v>0</v>
      </c>
      <c r="AS1259" s="1"/>
      <c r="AT1259" s="1"/>
      <c r="AU1259" s="1"/>
      <c r="AV1259" s="1"/>
      <c r="AW1259" s="36">
        <v>1133</v>
      </c>
      <c r="AX1259" s="36">
        <v>520</v>
      </c>
      <c r="AY1259" s="36">
        <v>1249</v>
      </c>
      <c r="AZ1259" s="36">
        <v>405</v>
      </c>
      <c r="BA1259" s="36">
        <v>482</v>
      </c>
      <c r="BB1259" s="36">
        <v>0</v>
      </c>
      <c r="BC1259" s="36"/>
      <c r="BD1259" s="1"/>
      <c r="BE1259" s="48">
        <f t="shared" ref="BE1259:BK1259" si="3385">(AW1259/SUM($AW1259:$BC1259))*100</f>
        <v>29.902348904724203</v>
      </c>
      <c r="BF1259" s="75">
        <f t="shared" si="3385"/>
        <v>13.723937714436527</v>
      </c>
      <c r="BG1259" s="76">
        <f t="shared" si="3385"/>
        <v>32.963842702560044</v>
      </c>
      <c r="BH1259" s="48">
        <f t="shared" si="3385"/>
        <v>10.688836104513063</v>
      </c>
      <c r="BI1259" s="77">
        <f t="shared" si="3385"/>
        <v>12.721034573766165</v>
      </c>
      <c r="BJ1259" s="48">
        <f t="shared" si="3385"/>
        <v>0</v>
      </c>
      <c r="BK1259" s="48">
        <f t="shared" si="3385"/>
        <v>0</v>
      </c>
      <c r="BL1259" s="1"/>
    </row>
    <row r="1260" spans="1:64" ht="13">
      <c r="A1260" s="28" t="s">
        <v>416</v>
      </c>
      <c r="B1260" s="62" t="str">
        <f>INDEX([1]Sheet2!$B:$B,MATCH(C1260,[1]Sheet2!$A:$A,0))</f>
        <v>E05000533</v>
      </c>
      <c r="C1260" s="28" t="s">
        <v>1380</v>
      </c>
      <c r="D1260" s="29"/>
      <c r="E1260" s="55">
        <v>3</v>
      </c>
      <c r="F1260" s="31"/>
      <c r="G1260" s="31"/>
      <c r="H1260" s="31">
        <v>3</v>
      </c>
      <c r="I1260" s="32"/>
      <c r="J1260" s="32"/>
      <c r="K1260" s="32"/>
      <c r="L1260" s="32"/>
      <c r="M1260" s="10"/>
      <c r="N1260" s="31">
        <v>2</v>
      </c>
      <c r="O1260" s="31"/>
      <c r="P1260" s="31">
        <v>1</v>
      </c>
      <c r="Q1260" s="38"/>
      <c r="R1260" s="32"/>
      <c r="S1260" s="32"/>
      <c r="T1260" s="32"/>
      <c r="U1260" s="1"/>
      <c r="V1260" s="28">
        <v>1365</v>
      </c>
      <c r="W1260" s="28">
        <v>448</v>
      </c>
      <c r="X1260" s="28">
        <v>1935</v>
      </c>
      <c r="Y1260" s="28"/>
      <c r="Z1260" s="28"/>
      <c r="AA1260" s="28">
        <v>365</v>
      </c>
      <c r="AB1260" s="28"/>
      <c r="AC1260" s="1"/>
      <c r="AD1260" s="35">
        <f t="shared" ref="AD1260:AJ1260" si="3386">(V1260/SUM($V1260:$AB1260))*100</f>
        <v>33.187454412837347</v>
      </c>
      <c r="AE1260" s="35">
        <f t="shared" si="3386"/>
        <v>10.892292730367128</v>
      </c>
      <c r="AF1260" s="35">
        <f t="shared" si="3386"/>
        <v>47.045951859956233</v>
      </c>
      <c r="AG1260" s="35">
        <f t="shared" si="3386"/>
        <v>0</v>
      </c>
      <c r="AH1260" s="35">
        <f t="shared" si="3386"/>
        <v>0</v>
      </c>
      <c r="AI1260" s="35">
        <f t="shared" si="3386"/>
        <v>8.8743009968392901</v>
      </c>
      <c r="AJ1260" s="35">
        <f t="shared" si="3386"/>
        <v>0</v>
      </c>
      <c r="AK1260" s="1"/>
      <c r="AL1260" s="35">
        <f t="shared" ref="AL1260:AR1260" si="3387">AD1260-BE1260</f>
        <v>2.8386666629436839</v>
      </c>
      <c r="AM1260" s="35">
        <f t="shared" si="3387"/>
        <v>1.8535857971472218</v>
      </c>
      <c r="AN1260" s="35">
        <f t="shared" si="3387"/>
        <v>23.566581379309699</v>
      </c>
      <c r="AO1260" s="35">
        <f t="shared" si="3387"/>
        <v>-11.803487877498936</v>
      </c>
      <c r="AP1260" s="35">
        <f t="shared" si="3387"/>
        <v>-5.6784347086346232</v>
      </c>
      <c r="AQ1260" s="35">
        <f t="shared" si="3387"/>
        <v>-10.776911253267047</v>
      </c>
      <c r="AR1260" s="35">
        <f t="shared" si="3387"/>
        <v>0</v>
      </c>
      <c r="AS1260" s="1"/>
      <c r="AT1260" s="1"/>
      <c r="AU1260" s="1"/>
      <c r="AV1260" s="1"/>
      <c r="AW1260" s="36">
        <v>1427</v>
      </c>
      <c r="AX1260" s="36">
        <v>425</v>
      </c>
      <c r="AY1260" s="36">
        <v>1104</v>
      </c>
      <c r="AZ1260" s="36">
        <v>555</v>
      </c>
      <c r="BA1260" s="36">
        <v>267</v>
      </c>
      <c r="BB1260" s="36">
        <v>924</v>
      </c>
      <c r="BC1260" s="36"/>
      <c r="BD1260" s="1"/>
      <c r="BE1260" s="48">
        <f t="shared" ref="BE1260:BK1260" si="3388">(AW1260/SUM($AW1260:$BC1260))*100</f>
        <v>30.348787749893663</v>
      </c>
      <c r="BF1260" s="75">
        <f t="shared" si="3388"/>
        <v>9.0387069332199061</v>
      </c>
      <c r="BG1260" s="76">
        <f t="shared" si="3388"/>
        <v>23.479370480646534</v>
      </c>
      <c r="BH1260" s="48">
        <f t="shared" si="3388"/>
        <v>11.803487877498936</v>
      </c>
      <c r="BI1260" s="77">
        <f t="shared" si="3388"/>
        <v>5.6784347086346232</v>
      </c>
      <c r="BJ1260" s="48">
        <f t="shared" si="3388"/>
        <v>19.651212250106337</v>
      </c>
      <c r="BK1260" s="48">
        <f t="shared" si="3388"/>
        <v>0</v>
      </c>
      <c r="BL1260" s="1"/>
    </row>
  </sheetData>
  <autoFilter ref="A3:BK1260" xr:uid="{00000000-0009-0000-0000-000000000000}"/>
  <mergeCells count="8">
    <mergeCell ref="BE2:BK2"/>
    <mergeCell ref="A2:E2"/>
    <mergeCell ref="F2:L2"/>
    <mergeCell ref="N2:T2"/>
    <mergeCell ref="V2:AB2"/>
    <mergeCell ref="AW2:BC2"/>
    <mergeCell ref="AD2:AJ2"/>
    <mergeCell ref="AL2:AR2"/>
  </mergeCells>
  <conditionalFormatting sqref="AD4:AJ409 BE4:BK552 AD411:AJ1260 BE593:BK644 BE650:BK808 BE826:BK864 BE888:BK925 BE943:BK985 BE1009:BK1260">
    <cfRule type="colorScale" priority="1">
      <colorScale>
        <cfvo type="min"/>
        <cfvo type="max"/>
        <color rgb="FFFFFFFF"/>
        <color rgb="FF57BB8A"/>
      </colorScale>
    </cfRule>
  </conditionalFormatting>
  <conditionalFormatting sqref="AL4:AR409 AL411:AR552 AL593:AR644 AL650:AR808 AL827:AR864 AL888:AR925 AL943:AR985 AL1009:AR1260">
    <cfRule type="colorScale" priority="2">
      <colorScale>
        <cfvo type="min"/>
        <cfvo type="formula" val="0"/>
        <cfvo type="max"/>
        <color rgb="FFF4CCCC"/>
        <color rgb="FFFFFFFF"/>
        <color rgb="FFB6D7A8"/>
      </colorScale>
    </cfRule>
  </conditionalFormatting>
  <conditionalFormatting sqref="F1:F1260">
    <cfRule type="cellIs" dxfId="20" priority="3" operator="greaterThan">
      <formula>0</formula>
    </cfRule>
  </conditionalFormatting>
  <conditionalFormatting sqref="G1:G1260">
    <cfRule type="cellIs" dxfId="19" priority="4" operator="greaterThan">
      <formula>0</formula>
    </cfRule>
  </conditionalFormatting>
  <conditionalFormatting sqref="H1:H1260">
    <cfRule type="cellIs" dxfId="18" priority="5" operator="greaterThan">
      <formula>0</formula>
    </cfRule>
  </conditionalFormatting>
  <conditionalFormatting sqref="I1:I1260">
    <cfRule type="cellIs" dxfId="17" priority="6" operator="greaterThan">
      <formula>0</formula>
    </cfRule>
  </conditionalFormatting>
  <conditionalFormatting sqref="J1:J1260">
    <cfRule type="cellIs" dxfId="16" priority="7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F995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/>
  <cols>
    <col min="1" max="1" width="37" customWidth="1"/>
    <col min="3" max="9" width="6.1640625" customWidth="1"/>
    <col min="10" max="10" width="4.6640625" customWidth="1"/>
    <col min="11" max="17" width="6.1640625" customWidth="1"/>
    <col min="18" max="18" width="4.6640625" customWidth="1"/>
    <col min="19" max="25" width="9" customWidth="1"/>
    <col min="26" max="26" width="4.6640625" customWidth="1"/>
    <col min="27" max="33" width="9" customWidth="1"/>
    <col min="34" max="34" width="4.6640625" customWidth="1"/>
    <col min="35" max="41" width="9" customWidth="1"/>
    <col min="42" max="42" width="4.6640625" customWidth="1"/>
    <col min="43" max="49" width="9" customWidth="1"/>
    <col min="50" max="50" width="4.6640625" customWidth="1"/>
    <col min="51" max="57" width="9" customWidth="1"/>
  </cols>
  <sheetData>
    <row r="1" spans="1:58" ht="3" customHeight="1">
      <c r="A1" s="1"/>
      <c r="B1" s="2"/>
      <c r="C1" s="4"/>
      <c r="D1" s="5"/>
      <c r="E1" s="6"/>
      <c r="F1" s="7"/>
      <c r="G1" s="8"/>
      <c r="H1" s="9"/>
      <c r="I1" s="9"/>
      <c r="J1" s="10"/>
      <c r="K1" s="4"/>
      <c r="L1" s="5"/>
      <c r="M1" s="6"/>
      <c r="N1" s="7"/>
      <c r="O1" s="8"/>
      <c r="P1" s="9"/>
      <c r="Q1" s="9"/>
      <c r="R1" s="1"/>
      <c r="S1" s="4"/>
      <c r="T1" s="5"/>
      <c r="U1" s="6"/>
      <c r="V1" s="7"/>
      <c r="W1" s="8"/>
      <c r="X1" s="9"/>
      <c r="Y1" s="9"/>
      <c r="Z1" s="1"/>
      <c r="AA1" s="4"/>
      <c r="AB1" s="5"/>
      <c r="AC1" s="6"/>
      <c r="AD1" s="7"/>
      <c r="AE1" s="8"/>
      <c r="AF1" s="9"/>
      <c r="AG1" s="9"/>
      <c r="AH1" s="1"/>
      <c r="AI1" s="4"/>
      <c r="AJ1" s="5"/>
      <c r="AK1" s="6"/>
      <c r="AL1" s="7"/>
      <c r="AM1" s="8"/>
      <c r="AN1" s="9"/>
      <c r="AO1" s="9"/>
      <c r="AP1" s="1"/>
      <c r="AQ1" s="4"/>
      <c r="AR1" s="5"/>
      <c r="AS1" s="6"/>
      <c r="AT1" s="7"/>
      <c r="AU1" s="8"/>
      <c r="AV1" s="9"/>
      <c r="AW1" s="9"/>
      <c r="AX1" s="1"/>
      <c r="AY1" s="4"/>
      <c r="AZ1" s="5"/>
      <c r="BA1" s="6"/>
      <c r="BB1" s="7"/>
      <c r="BC1" s="8"/>
      <c r="BD1" s="9"/>
      <c r="BE1" s="9"/>
      <c r="BF1" s="1"/>
    </row>
    <row r="2" spans="1:58" ht="23.25" customHeight="1">
      <c r="A2" s="11" t="s">
        <v>0</v>
      </c>
      <c r="B2" s="12"/>
      <c r="C2" s="78" t="s">
        <v>2</v>
      </c>
      <c r="D2" s="79"/>
      <c r="E2" s="79"/>
      <c r="F2" s="79"/>
      <c r="G2" s="79"/>
      <c r="H2" s="79"/>
      <c r="I2" s="79"/>
      <c r="J2" s="13"/>
      <c r="K2" s="78" t="s">
        <v>3</v>
      </c>
      <c r="L2" s="79"/>
      <c r="M2" s="79"/>
      <c r="N2" s="79"/>
      <c r="O2" s="79"/>
      <c r="P2" s="79"/>
      <c r="Q2" s="79"/>
      <c r="R2" s="14"/>
      <c r="S2" s="78" t="s">
        <v>4</v>
      </c>
      <c r="T2" s="79"/>
      <c r="U2" s="79"/>
      <c r="V2" s="79"/>
      <c r="W2" s="79"/>
      <c r="X2" s="79"/>
      <c r="Y2" s="79"/>
      <c r="Z2" s="14"/>
      <c r="AA2" s="78" t="s">
        <v>5</v>
      </c>
      <c r="AB2" s="79"/>
      <c r="AC2" s="79"/>
      <c r="AD2" s="79"/>
      <c r="AE2" s="79"/>
      <c r="AF2" s="79"/>
      <c r="AG2" s="79"/>
      <c r="AH2" s="14"/>
      <c r="AI2" s="78" t="s">
        <v>6</v>
      </c>
      <c r="AJ2" s="79"/>
      <c r="AK2" s="79"/>
      <c r="AL2" s="79"/>
      <c r="AM2" s="79"/>
      <c r="AN2" s="79"/>
      <c r="AO2" s="79"/>
      <c r="AP2" s="14"/>
      <c r="AQ2" s="78" t="s">
        <v>7</v>
      </c>
      <c r="AR2" s="79"/>
      <c r="AS2" s="79"/>
      <c r="AT2" s="79"/>
      <c r="AU2" s="79"/>
      <c r="AV2" s="79"/>
      <c r="AW2" s="79"/>
      <c r="AX2" s="14"/>
      <c r="AY2" s="78" t="s">
        <v>8</v>
      </c>
      <c r="AZ2" s="79"/>
      <c r="BA2" s="79"/>
      <c r="BB2" s="79"/>
      <c r="BC2" s="79"/>
      <c r="BD2" s="79"/>
      <c r="BE2" s="79"/>
      <c r="BF2" s="14"/>
    </row>
    <row r="3" spans="1:58" ht="21.75" customHeight="1">
      <c r="A3" s="16" t="s">
        <v>9</v>
      </c>
      <c r="B3" s="17" t="s">
        <v>10</v>
      </c>
      <c r="C3" s="19" t="s">
        <v>13</v>
      </c>
      <c r="D3" s="19" t="s">
        <v>14</v>
      </c>
      <c r="E3" s="19" t="s">
        <v>15</v>
      </c>
      <c r="F3" s="19" t="s">
        <v>16</v>
      </c>
      <c r="G3" s="19" t="s">
        <v>17</v>
      </c>
      <c r="H3" s="19" t="s">
        <v>18</v>
      </c>
      <c r="I3" s="21" t="s">
        <v>19</v>
      </c>
      <c r="J3" s="22"/>
      <c r="K3" s="19" t="s">
        <v>13</v>
      </c>
      <c r="L3" s="19" t="s">
        <v>14</v>
      </c>
      <c r="M3" s="19" t="s">
        <v>15</v>
      </c>
      <c r="N3" s="19" t="s">
        <v>16</v>
      </c>
      <c r="O3" s="19" t="s">
        <v>17</v>
      </c>
      <c r="P3" s="19" t="s">
        <v>18</v>
      </c>
      <c r="Q3" s="21" t="s">
        <v>19</v>
      </c>
      <c r="R3" s="24"/>
      <c r="S3" s="19" t="s">
        <v>13</v>
      </c>
      <c r="T3" s="19" t="s">
        <v>14</v>
      </c>
      <c r="U3" s="19" t="s">
        <v>15</v>
      </c>
      <c r="V3" s="19" t="s">
        <v>16</v>
      </c>
      <c r="W3" s="19" t="s">
        <v>17</v>
      </c>
      <c r="X3" s="19" t="s">
        <v>18</v>
      </c>
      <c r="Y3" s="21" t="s">
        <v>19</v>
      </c>
      <c r="Z3" s="1"/>
      <c r="AA3" s="26" t="s">
        <v>13</v>
      </c>
      <c r="AB3" s="26" t="s">
        <v>14</v>
      </c>
      <c r="AC3" s="26" t="s">
        <v>15</v>
      </c>
      <c r="AD3" s="26" t="s">
        <v>16</v>
      </c>
      <c r="AE3" s="26" t="s">
        <v>17</v>
      </c>
      <c r="AF3" s="26" t="s">
        <v>18</v>
      </c>
      <c r="AG3" s="27" t="s">
        <v>19</v>
      </c>
      <c r="AH3" s="1"/>
      <c r="AI3" s="26" t="s">
        <v>13</v>
      </c>
      <c r="AJ3" s="26" t="s">
        <v>14</v>
      </c>
      <c r="AK3" s="26" t="s">
        <v>15</v>
      </c>
      <c r="AL3" s="26" t="s">
        <v>16</v>
      </c>
      <c r="AM3" s="26" t="s">
        <v>17</v>
      </c>
      <c r="AN3" s="26" t="s">
        <v>18</v>
      </c>
      <c r="AO3" s="27" t="s">
        <v>19</v>
      </c>
      <c r="AP3" s="1"/>
      <c r="AQ3" s="26" t="s">
        <v>13</v>
      </c>
      <c r="AR3" s="26" t="s">
        <v>14</v>
      </c>
      <c r="AS3" s="26" t="s">
        <v>15</v>
      </c>
      <c r="AT3" s="26" t="s">
        <v>16</v>
      </c>
      <c r="AU3" s="26" t="s">
        <v>17</v>
      </c>
      <c r="AV3" s="26" t="s">
        <v>18</v>
      </c>
      <c r="AW3" s="27" t="s">
        <v>19</v>
      </c>
      <c r="AX3" s="1"/>
      <c r="AY3" s="26" t="s">
        <v>13</v>
      </c>
      <c r="AZ3" s="26" t="s">
        <v>14</v>
      </c>
      <c r="BA3" s="26" t="s">
        <v>15</v>
      </c>
      <c r="BB3" s="26" t="s">
        <v>16</v>
      </c>
      <c r="BC3" s="26" t="s">
        <v>17</v>
      </c>
      <c r="BD3" s="26" t="s">
        <v>18</v>
      </c>
      <c r="BE3" s="27" t="s">
        <v>19</v>
      </c>
      <c r="BF3" s="24"/>
    </row>
    <row r="4" spans="1:58" ht="13">
      <c r="A4" s="28" t="str">
        <f ca="1">IFERROR(__xludf.DUMMYFUNCTION("unique(sort(Totals!A4:A995))"),"Adur")</f>
        <v>Adur</v>
      </c>
      <c r="B4" s="30">
        <f t="shared" ref="B4:B75" ca="1" si="0">SUM(C4:I4)</f>
        <v>14</v>
      </c>
      <c r="C4" s="31">
        <f ca="1">SUMIF(Totals!A:A,A4,Totals!F:F)</f>
        <v>9</v>
      </c>
      <c r="D4" s="32">
        <f ca="1">SUMIF(Totals!A:A,A4,Totals!G:G)</f>
        <v>4</v>
      </c>
      <c r="E4" s="32">
        <f ca="1">SUMIF(Totals!A:A,A4,Totals!H:H)</f>
        <v>0</v>
      </c>
      <c r="F4" s="32">
        <f ca="1">SUMIF(Totals!A:A,A4,Totals!I:I)</f>
        <v>0</v>
      </c>
      <c r="G4" s="32">
        <f ca="1">SUMIF(Totals!A:A,A4,Totals!J:J)</f>
        <v>0</v>
      </c>
      <c r="H4" s="32">
        <f ca="1">SUMIF(Totals!A:A,A4,Totals!K:K)</f>
        <v>1</v>
      </c>
      <c r="I4" s="32">
        <f ca="1">SUMIF(Totals!A:A,A4,Totals!L:L)</f>
        <v>0</v>
      </c>
      <c r="J4" s="10"/>
      <c r="K4" s="31">
        <f ca="1">SUMIF(Totals!$A:$A,$A4,Totals!N:N)</f>
        <v>9</v>
      </c>
      <c r="L4" s="31">
        <f ca="1">SUMIF(Totals!$A:$A,$A4,Totals!O:O)</f>
        <v>0</v>
      </c>
      <c r="M4" s="31">
        <f ca="1">SUMIF(Totals!$A:$A,$A4,Totals!P:P)</f>
        <v>0</v>
      </c>
      <c r="N4" s="31">
        <f ca="1">SUMIF(Totals!$A:$A,$A4,Totals!Q:Q)</f>
        <v>4</v>
      </c>
      <c r="O4" s="31">
        <f ca="1">SUMIF(Totals!$A:$A,$A4,Totals!R:R)</f>
        <v>0</v>
      </c>
      <c r="P4" s="31">
        <f ca="1">SUMIF(Totals!$A:$A,$A4,Totals!S:S)</f>
        <v>1</v>
      </c>
      <c r="Q4" s="31">
        <f ca="1">SUMIF(Totals!$A:$A,$A4,Totals!T:T)</f>
        <v>0</v>
      </c>
      <c r="R4" s="1"/>
      <c r="S4" s="37">
        <f ca="1">SUMIF(Totals!$A:$A,$A4,Totals!V:V)</f>
        <v>7322</v>
      </c>
      <c r="T4" s="37">
        <f ca="1">SUMIF(Totals!$A:$A,$A4,Totals!W:W)</f>
        <v>5718</v>
      </c>
      <c r="U4" s="37">
        <f ca="1">SUMIF(Totals!$A:$A,$A4,Totals!X:X)</f>
        <v>1152</v>
      </c>
      <c r="V4" s="37">
        <f ca="1">SUMIF(Totals!$A:$A,$A4,Totals!Y:Y)</f>
        <v>876</v>
      </c>
      <c r="W4" s="37">
        <f ca="1">SUMIF(Totals!$A:$A,$A4,Totals!Z:Z)</f>
        <v>767</v>
      </c>
      <c r="X4" s="37">
        <f ca="1">SUMIF(Totals!$A:$A,$A4,Totals!AA:AA)</f>
        <v>726</v>
      </c>
      <c r="Y4" s="37">
        <f ca="1">SUMIF(Totals!$A:$A,$A4,Totals!AB:AB)</f>
        <v>0</v>
      </c>
      <c r="Z4" s="1"/>
      <c r="AA4" s="35">
        <f t="shared" ref="AA4:AG4" ca="1" si="1">(S4/SUM($S4:$Y4))*100</f>
        <v>44.212306020167865</v>
      </c>
      <c r="AB4" s="35">
        <f t="shared" ca="1" si="1"/>
        <v>34.526900549483727</v>
      </c>
      <c r="AC4" s="35">
        <f t="shared" ca="1" si="1"/>
        <v>6.9561016846808768</v>
      </c>
      <c r="AD4" s="35">
        <f t="shared" ca="1" si="1"/>
        <v>5.2895356560594164</v>
      </c>
      <c r="AE4" s="35">
        <f t="shared" ca="1" si="1"/>
        <v>4.6313628404081886</v>
      </c>
      <c r="AF4" s="35">
        <f t="shared" ca="1" si="1"/>
        <v>4.3837932491999281</v>
      </c>
      <c r="AG4" s="35">
        <f t="shared" ca="1" si="1"/>
        <v>0</v>
      </c>
      <c r="AH4" s="1"/>
      <c r="AI4" s="35">
        <f t="shared" ref="AI4:AO4" ca="1" si="2">IFERROR(AA4-AY4,"")</f>
        <v>7.9201343857099573</v>
      </c>
      <c r="AJ4" s="35">
        <f t="shared" ca="1" si="2"/>
        <v>18.859251242790855</v>
      </c>
      <c r="AK4" s="35">
        <f t="shared" ca="1" si="2"/>
        <v>-2.9740216912335251</v>
      </c>
      <c r="AL4" s="35">
        <f t="shared" ca="1" si="2"/>
        <v>-23.927627789731609</v>
      </c>
      <c r="AM4" s="35">
        <f t="shared" ca="1" si="2"/>
        <v>-0.20540973301685828</v>
      </c>
      <c r="AN4" s="35">
        <f t="shared" ca="1" si="2"/>
        <v>0.32767358548118164</v>
      </c>
      <c r="AO4" s="35">
        <f t="shared" ca="1" si="2"/>
        <v>0</v>
      </c>
      <c r="AP4" s="1"/>
      <c r="AQ4" s="39">
        <f ca="1">SUMIF(Totals!$A:$A,$A4,Totals!AW:AW)</f>
        <v>6648</v>
      </c>
      <c r="AR4" s="39">
        <f ca="1">SUMIF(Totals!$A:$A,$A4,Totals!AX:AX)</f>
        <v>2870</v>
      </c>
      <c r="AS4" s="39">
        <f ca="1">SUMIF(Totals!$A:$A,$A4,Totals!AY:AY)</f>
        <v>1819</v>
      </c>
      <c r="AT4" s="39">
        <f ca="1">SUMIF(Totals!$A:$A,$A4,Totals!AZ:AZ)</f>
        <v>5352</v>
      </c>
      <c r="AU4" s="39">
        <f ca="1">SUMIF(Totals!$A:$A,$A4,Totals!BA:BA)</f>
        <v>886</v>
      </c>
      <c r="AV4" s="39">
        <f ca="1">SUMIF(Totals!$A:$A,$A4,Totals!BB:BB)</f>
        <v>743</v>
      </c>
      <c r="AW4" s="39">
        <f ca="1">SUMIF(Totals!$A:$A,$A4,Totals!BC:BC)</f>
        <v>0</v>
      </c>
      <c r="AX4" s="1"/>
      <c r="AY4" s="35">
        <f t="shared" ref="AY4:BE4" ca="1" si="3">IFERROR(AQ4/SUM($AQ4:$AW4),"")*100</f>
        <v>36.292171634457908</v>
      </c>
      <c r="AZ4" s="35">
        <f t="shared" ca="1" si="3"/>
        <v>15.667649306692871</v>
      </c>
      <c r="BA4" s="35">
        <f t="shared" ca="1" si="3"/>
        <v>9.9301233759144019</v>
      </c>
      <c r="BB4" s="35">
        <f t="shared" ca="1" si="3"/>
        <v>29.217163445791027</v>
      </c>
      <c r="BC4" s="35">
        <f t="shared" ca="1" si="3"/>
        <v>4.8367725734250469</v>
      </c>
      <c r="BD4" s="35">
        <f t="shared" ca="1" si="3"/>
        <v>4.0561196637187464</v>
      </c>
      <c r="BE4" s="35">
        <f t="shared" ca="1" si="3"/>
        <v>0</v>
      </c>
      <c r="BF4" s="1"/>
    </row>
    <row r="5" spans="1:58" ht="13">
      <c r="A5" s="28" t="str">
        <f ca="1">IFERROR(__xludf.DUMMYFUNCTION("""COMPUTED_VALUE"""),"Amber Valley")</f>
        <v>Amber Valley</v>
      </c>
      <c r="B5" s="30">
        <f t="shared" ca="1" si="0"/>
        <v>15</v>
      </c>
      <c r="C5" s="31">
        <f ca="1">SUMIF(Totals!A:A,A5,Totals!F:F)</f>
        <v>7</v>
      </c>
      <c r="D5" s="32">
        <f ca="1">SUMIF(Totals!A:A,A5,Totals!G:G)</f>
        <v>8</v>
      </c>
      <c r="E5" s="32">
        <f ca="1">SUMIF(Totals!A:A,A5,Totals!H:H)</f>
        <v>0</v>
      </c>
      <c r="F5" s="32">
        <f ca="1">SUMIF(Totals!A:A,A5,Totals!I:I)</f>
        <v>0</v>
      </c>
      <c r="G5" s="32">
        <f ca="1">SUMIF(Totals!A:A,A5,Totals!J:J)</f>
        <v>0</v>
      </c>
      <c r="H5" s="32">
        <f ca="1">SUMIF(Totals!A:A,A5,Totals!K:K)</f>
        <v>0</v>
      </c>
      <c r="I5" s="32">
        <f ca="1">SUMIF(Totals!A:A,A5,Totals!L:L)</f>
        <v>0</v>
      </c>
      <c r="J5" s="10"/>
      <c r="K5" s="31">
        <f ca="1">SUMIF(Totals!$A:$A,$A5,Totals!N:N)</f>
        <v>5</v>
      </c>
      <c r="L5" s="31">
        <f ca="1">SUMIF(Totals!$A:$A,$A5,Totals!O:O)</f>
        <v>10</v>
      </c>
      <c r="M5" s="31">
        <f ca="1">SUMIF(Totals!$A:$A,$A5,Totals!P:P)</f>
        <v>0</v>
      </c>
      <c r="N5" s="31">
        <f ca="1">SUMIF(Totals!$A:$A,$A5,Totals!Q:Q)</f>
        <v>0</v>
      </c>
      <c r="O5" s="31">
        <f ca="1">SUMIF(Totals!$A:$A,$A5,Totals!R:R)</f>
        <v>0</v>
      </c>
      <c r="P5" s="31">
        <f ca="1">SUMIF(Totals!$A:$A,$A5,Totals!S:S)</f>
        <v>0</v>
      </c>
      <c r="Q5" s="31">
        <f ca="1">SUMIF(Totals!$A:$A,$A5,Totals!T:T)</f>
        <v>0</v>
      </c>
      <c r="R5" s="1"/>
      <c r="S5" s="37">
        <f ca="1">SUMIF(Totals!$A:$A,$A5,Totals!V:V)</f>
        <v>11823</v>
      </c>
      <c r="T5" s="37">
        <f ca="1">SUMIF(Totals!$A:$A,$A5,Totals!W:W)</f>
        <v>10417</v>
      </c>
      <c r="U5" s="37">
        <f ca="1">SUMIF(Totals!$A:$A,$A5,Totals!X:X)</f>
        <v>1172</v>
      </c>
      <c r="V5" s="37">
        <f ca="1">SUMIF(Totals!$A:$A,$A5,Totals!Y:Y)</f>
        <v>0</v>
      </c>
      <c r="W5" s="37">
        <f ca="1">SUMIF(Totals!$A:$A,$A5,Totals!Z:Z)</f>
        <v>1440</v>
      </c>
      <c r="X5" s="37">
        <f ca="1">SUMIF(Totals!$A:$A,$A5,Totals!AA:AA)</f>
        <v>71</v>
      </c>
      <c r="Y5" s="37">
        <f ca="1">SUMIF(Totals!$A:$A,$A5,Totals!AB:AB)</f>
        <v>30</v>
      </c>
      <c r="Z5" s="1"/>
      <c r="AA5" s="35">
        <f t="shared" ref="AA5:AG5" ca="1" si="4">(S5/SUM($S5:$Y5))*100</f>
        <v>47.381076423676511</v>
      </c>
      <c r="AB5" s="35">
        <f t="shared" ca="1" si="4"/>
        <v>41.746483388770891</v>
      </c>
      <c r="AC5" s="35">
        <f t="shared" ca="1" si="4"/>
        <v>4.6968300404760948</v>
      </c>
      <c r="AD5" s="35">
        <f t="shared" ca="1" si="4"/>
        <v>0</v>
      </c>
      <c r="AE5" s="35">
        <f t="shared" ca="1" si="4"/>
        <v>5.7708491964894</v>
      </c>
      <c r="AF5" s="35">
        <f t="shared" ca="1" si="4"/>
        <v>0.28453492566024124</v>
      </c>
      <c r="AG5" s="35">
        <f t="shared" ca="1" si="4"/>
        <v>0.12022602492686249</v>
      </c>
      <c r="AH5" s="1"/>
      <c r="AI5" s="35">
        <f t="shared" ref="AI5:AO5" ca="1" si="5">IFERROR(AA5-AY5,"")</f>
        <v>16.625136898838502</v>
      </c>
      <c r="AJ5" s="35">
        <f t="shared" ca="1" si="5"/>
        <v>3.4547103669762649</v>
      </c>
      <c r="AK5" s="35">
        <f t="shared" ca="1" si="5"/>
        <v>0.76201755274784055</v>
      </c>
      <c r="AL5" s="35">
        <f t="shared" ca="1" si="5"/>
        <v>-25.560573335951304</v>
      </c>
      <c r="AM5" s="35">
        <f t="shared" ca="1" si="5"/>
        <v>5.7708491964894</v>
      </c>
      <c r="AN5" s="35">
        <f t="shared" ca="1" si="5"/>
        <v>-0.70505863412770298</v>
      </c>
      <c r="AO5" s="35">
        <f t="shared" ca="1" si="5"/>
        <v>-0.3470820449730001</v>
      </c>
      <c r="AP5" s="1"/>
      <c r="AQ5" s="39">
        <f ca="1">SUMIF(Totals!$A:$A,$A5,Totals!AW:AW)</f>
        <v>7832</v>
      </c>
      <c r="AR5" s="39">
        <f ca="1">SUMIF(Totals!$A:$A,$A5,Totals!AX:AX)</f>
        <v>9751</v>
      </c>
      <c r="AS5" s="39">
        <f ca="1">SUMIF(Totals!$A:$A,$A5,Totals!AY:AY)</f>
        <v>1002</v>
      </c>
      <c r="AT5" s="39">
        <f ca="1">SUMIF(Totals!$A:$A,$A5,Totals!AZ:AZ)</f>
        <v>6509</v>
      </c>
      <c r="AU5" s="39">
        <f ca="1">SUMIF(Totals!$A:$A,$A5,Totals!BA:BA)</f>
        <v>0</v>
      </c>
      <c r="AV5" s="39">
        <f ca="1">SUMIF(Totals!$A:$A,$A5,Totals!BB:BB)</f>
        <v>252</v>
      </c>
      <c r="AW5" s="39">
        <f ca="1">SUMIF(Totals!$A:$A,$A5,Totals!BC:BC)</f>
        <v>119</v>
      </c>
      <c r="AX5" s="1"/>
      <c r="AY5" s="35">
        <f t="shared" ref="AY5:BE5" ca="1" si="6">IFERROR(AQ5/SUM($AQ5:$AW5),"")*100</f>
        <v>30.755939524838009</v>
      </c>
      <c r="AZ5" s="35">
        <f t="shared" ca="1" si="6"/>
        <v>38.291773021794626</v>
      </c>
      <c r="BA5" s="35">
        <f t="shared" ca="1" si="6"/>
        <v>3.9348124877282542</v>
      </c>
      <c r="BB5" s="35">
        <f t="shared" ca="1" si="6"/>
        <v>25.560573335951304</v>
      </c>
      <c r="BC5" s="35">
        <f t="shared" ca="1" si="6"/>
        <v>0</v>
      </c>
      <c r="BD5" s="35">
        <f t="shared" ca="1" si="6"/>
        <v>0.98959355978794417</v>
      </c>
      <c r="BE5" s="35">
        <f t="shared" ca="1" si="6"/>
        <v>0.46730806989986262</v>
      </c>
      <c r="BF5" s="1"/>
    </row>
    <row r="6" spans="1:58" ht="13">
      <c r="A6" s="28" t="str">
        <f ca="1">IFERROR(__xludf.DUMMYFUNCTION("""COMPUTED_VALUE"""),"Barking &amp; Dagenham")</f>
        <v>Barking &amp; Dagenham</v>
      </c>
      <c r="B6" s="30">
        <f t="shared" ca="1" si="0"/>
        <v>51</v>
      </c>
      <c r="C6" s="31">
        <f ca="1">SUMIF(Totals!A:A,A6,Totals!F:F)</f>
        <v>0</v>
      </c>
      <c r="D6" s="32">
        <f ca="1">SUMIF(Totals!A:A,A6,Totals!G:G)</f>
        <v>51</v>
      </c>
      <c r="E6" s="32">
        <f ca="1">SUMIF(Totals!A:A,A6,Totals!H:H)</f>
        <v>0</v>
      </c>
      <c r="F6" s="32">
        <f ca="1">SUMIF(Totals!A:A,A6,Totals!I:I)</f>
        <v>0</v>
      </c>
      <c r="G6" s="32">
        <f ca="1">SUMIF(Totals!A:A,A6,Totals!J:J)</f>
        <v>0</v>
      </c>
      <c r="H6" s="32">
        <f ca="1">SUMIF(Totals!A:A,A6,Totals!K:K)</f>
        <v>0</v>
      </c>
      <c r="I6" s="32">
        <f ca="1">SUMIF(Totals!A:A,A6,Totals!L:L)</f>
        <v>0</v>
      </c>
      <c r="J6" s="10"/>
      <c r="K6" s="31">
        <f ca="1">SUMIF(Totals!$A:$A,$A6,Totals!N:N)</f>
        <v>0</v>
      </c>
      <c r="L6" s="31">
        <f ca="1">SUMIF(Totals!$A:$A,$A6,Totals!O:O)</f>
        <v>51</v>
      </c>
      <c r="M6" s="31">
        <f ca="1">SUMIF(Totals!$A:$A,$A6,Totals!P:P)</f>
        <v>0</v>
      </c>
      <c r="N6" s="31">
        <f ca="1">SUMIF(Totals!$A:$A,$A6,Totals!Q:Q)</f>
        <v>0</v>
      </c>
      <c r="O6" s="31">
        <f ca="1">SUMIF(Totals!$A:$A,$A6,Totals!R:R)</f>
        <v>0</v>
      </c>
      <c r="P6" s="31">
        <f ca="1">SUMIF(Totals!$A:$A,$A6,Totals!S:S)</f>
        <v>0</v>
      </c>
      <c r="Q6" s="31">
        <f ca="1">SUMIF(Totals!$A:$A,$A6,Totals!T:T)</f>
        <v>0</v>
      </c>
      <c r="R6" s="1"/>
      <c r="S6" s="37">
        <f ca="1">SUMIF(Totals!$A:$A,$A6,Totals!V:V)</f>
        <v>9195</v>
      </c>
      <c r="T6" s="37">
        <f ca="1">SUMIF(Totals!$A:$A,$A6,Totals!W:W)</f>
        <v>28974</v>
      </c>
      <c r="U6" s="37">
        <f ca="1">SUMIF(Totals!$A:$A,$A6,Totals!X:X)</f>
        <v>0</v>
      </c>
      <c r="V6" s="37">
        <f ca="1">SUMIF(Totals!$A:$A,$A6,Totals!Y:Y)</f>
        <v>0</v>
      </c>
      <c r="W6" s="37">
        <f ca="1">SUMIF(Totals!$A:$A,$A6,Totals!Z:Z)</f>
        <v>0</v>
      </c>
      <c r="X6" s="37">
        <f ca="1">SUMIF(Totals!$A:$A,$A6,Totals!AA:AA)</f>
        <v>372</v>
      </c>
      <c r="Y6" s="37">
        <f ca="1">SUMIF(Totals!$A:$A,$A6,Totals!AB:AB)</f>
        <v>158</v>
      </c>
      <c r="Z6" s="1"/>
      <c r="AA6" s="35">
        <f t="shared" ref="AA6:AG6" ca="1" si="7">(S6/SUM($S6:$Y6))*100</f>
        <v>23.760303883821287</v>
      </c>
      <c r="AB6" s="35">
        <f t="shared" ca="1" si="7"/>
        <v>74.870151683506037</v>
      </c>
      <c r="AC6" s="35">
        <f t="shared" ca="1" si="7"/>
        <v>0</v>
      </c>
      <c r="AD6" s="35">
        <f t="shared" ca="1" si="7"/>
        <v>0</v>
      </c>
      <c r="AE6" s="35">
        <f t="shared" ca="1" si="7"/>
        <v>0</v>
      </c>
      <c r="AF6" s="35">
        <f t="shared" ca="1" si="7"/>
        <v>0.96126514897025772</v>
      </c>
      <c r="AG6" s="35">
        <f t="shared" ca="1" si="7"/>
        <v>0.40827928370242123</v>
      </c>
      <c r="AH6" s="1"/>
      <c r="AI6" s="35">
        <f t="shared" ref="AI6:AO6" ca="1" si="8">IFERROR(AA6-AY6,"")</f>
        <v>13.427576382066775</v>
      </c>
      <c r="AJ6" s="35">
        <f t="shared" ca="1" si="8"/>
        <v>22.916794716742793</v>
      </c>
      <c r="AK6" s="35">
        <f t="shared" ca="1" si="8"/>
        <v>-3.4946284932788689</v>
      </c>
      <c r="AL6" s="35">
        <f t="shared" ca="1" si="8"/>
        <v>-26.717172626009972</v>
      </c>
      <c r="AM6" s="35">
        <f t="shared" ca="1" si="8"/>
        <v>-2.9025930791240033</v>
      </c>
      <c r="AN6" s="35">
        <f t="shared" ca="1" si="8"/>
        <v>6.8713278390279076E-2</v>
      </c>
      <c r="AO6" s="35">
        <f t="shared" ca="1" si="8"/>
        <v>-3.2986901787870067</v>
      </c>
      <c r="AP6" s="1"/>
      <c r="AQ6" s="39">
        <f ca="1">SUMIF(Totals!$A:$A,$A6,Totals!AW:AW)</f>
        <v>5742</v>
      </c>
      <c r="AR6" s="39">
        <f ca="1">SUMIF(Totals!$A:$A,$A6,Totals!AX:AX)</f>
        <v>28871</v>
      </c>
      <c r="AS6" s="39">
        <f ca="1">SUMIF(Totals!$A:$A,$A6,Totals!AY:AY)</f>
        <v>1942</v>
      </c>
      <c r="AT6" s="39">
        <f ca="1">SUMIF(Totals!$A:$A,$A6,Totals!AZ:AZ)</f>
        <v>14847</v>
      </c>
      <c r="AU6" s="39">
        <f ca="1">SUMIF(Totals!$A:$A,$A6,Totals!BA:BA)</f>
        <v>1613</v>
      </c>
      <c r="AV6" s="39">
        <f ca="1">SUMIF(Totals!$A:$A,$A6,Totals!BB:BB)</f>
        <v>496</v>
      </c>
      <c r="AW6" s="39">
        <f ca="1">SUMIF(Totals!$A:$A,$A6,Totals!BC:BC)</f>
        <v>2060</v>
      </c>
      <c r="AX6" s="1"/>
      <c r="AY6" s="35">
        <f t="shared" ref="AY6:BE6" ca="1" si="9">IFERROR(AQ6/SUM($AQ6:$AW6),"")*100</f>
        <v>10.332727501754512</v>
      </c>
      <c r="AZ6" s="35">
        <f t="shared" ca="1" si="9"/>
        <v>51.953356966763245</v>
      </c>
      <c r="BA6" s="35">
        <f t="shared" ca="1" si="9"/>
        <v>3.4946284932788689</v>
      </c>
      <c r="BB6" s="35">
        <f t="shared" ca="1" si="9"/>
        <v>26.717172626009972</v>
      </c>
      <c r="BC6" s="35">
        <f t="shared" ca="1" si="9"/>
        <v>2.9025930791240033</v>
      </c>
      <c r="BD6" s="35">
        <f t="shared" ca="1" si="9"/>
        <v>0.89255187057997865</v>
      </c>
      <c r="BE6" s="35">
        <f t="shared" ca="1" si="9"/>
        <v>3.706969462489428</v>
      </c>
      <c r="BF6" s="1"/>
    </row>
    <row r="7" spans="1:58" ht="13">
      <c r="A7" s="28" t="str">
        <f ca="1">IFERROR(__xludf.DUMMYFUNCTION("""COMPUTED_VALUE"""),"Barnet")</f>
        <v>Barnet</v>
      </c>
      <c r="B7" s="30">
        <f t="shared" ca="1" si="0"/>
        <v>63</v>
      </c>
      <c r="C7" s="31">
        <f ca="1">SUMIF(Totals!A:A,A7,Totals!F:F)</f>
        <v>38</v>
      </c>
      <c r="D7" s="32">
        <f ca="1">SUMIF(Totals!A:A,A7,Totals!G:G)</f>
        <v>25</v>
      </c>
      <c r="E7" s="32">
        <f ca="1">SUMIF(Totals!A:A,A7,Totals!H:H)</f>
        <v>0</v>
      </c>
      <c r="F7" s="32">
        <f ca="1">SUMIF(Totals!A:A,A7,Totals!I:I)</f>
        <v>0</v>
      </c>
      <c r="G7" s="32">
        <f ca="1">SUMIF(Totals!A:A,A7,Totals!J:J)</f>
        <v>0</v>
      </c>
      <c r="H7" s="32">
        <f ca="1">SUMIF(Totals!A:A,A7,Totals!K:K)</f>
        <v>0</v>
      </c>
      <c r="I7" s="32">
        <f ca="1">SUMIF(Totals!A:A,A7,Totals!L:L)</f>
        <v>0</v>
      </c>
      <c r="J7" s="10"/>
      <c r="K7" s="31">
        <f ca="1">SUMIF(Totals!$A:$A,$A7,Totals!N:N)</f>
        <v>32</v>
      </c>
      <c r="L7" s="31">
        <f ca="1">SUMIF(Totals!$A:$A,$A7,Totals!O:O)</f>
        <v>30</v>
      </c>
      <c r="M7" s="31">
        <f ca="1">SUMIF(Totals!$A:$A,$A7,Totals!P:P)</f>
        <v>1</v>
      </c>
      <c r="N7" s="31">
        <f ca="1">SUMIF(Totals!$A:$A,$A7,Totals!Q:Q)</f>
        <v>0</v>
      </c>
      <c r="O7" s="31">
        <f ca="1">SUMIF(Totals!$A:$A,$A7,Totals!R:R)</f>
        <v>0</v>
      </c>
      <c r="P7" s="31">
        <f ca="1">SUMIF(Totals!$A:$A,$A7,Totals!S:S)</f>
        <v>0</v>
      </c>
      <c r="Q7" s="31">
        <f ca="1">SUMIF(Totals!$A:$A,$A7,Totals!T:T)</f>
        <v>0</v>
      </c>
      <c r="R7" s="1"/>
      <c r="S7" s="37">
        <f ca="1">SUMIF(Totals!$A:$A,$A7,Totals!V:V)</f>
        <v>50340</v>
      </c>
      <c r="T7" s="37">
        <f ca="1">SUMIF(Totals!$A:$A,$A7,Totals!W:W)</f>
        <v>44159</v>
      </c>
      <c r="U7" s="37">
        <f ca="1">SUMIF(Totals!$A:$A,$A7,Totals!X:X)</f>
        <v>10415</v>
      </c>
      <c r="V7" s="37">
        <f ca="1">SUMIF(Totals!$A:$A,$A7,Totals!Y:Y)</f>
        <v>122</v>
      </c>
      <c r="W7" s="37">
        <f ca="1">SUMIF(Totals!$A:$A,$A7,Totals!Z:Z)</f>
        <v>7078</v>
      </c>
      <c r="X7" s="37">
        <f ca="1">SUMIF(Totals!$A:$A,$A7,Totals!AA:AA)</f>
        <v>471</v>
      </c>
      <c r="Y7" s="37">
        <f ca="1">SUMIF(Totals!$A:$A,$A7,Totals!AB:AB)</f>
        <v>627</v>
      </c>
      <c r="Z7" s="1"/>
      <c r="AA7" s="35">
        <f t="shared" ref="AA7:AG7" ca="1" si="10">(S7/SUM($S7:$Y7))*100</f>
        <v>44.465251033459353</v>
      </c>
      <c r="AB7" s="35">
        <f t="shared" ca="1" si="10"/>
        <v>39.005582447090411</v>
      </c>
      <c r="AC7" s="35">
        <f t="shared" ca="1" si="10"/>
        <v>9.19955481751051</v>
      </c>
      <c r="AD7" s="35">
        <f t="shared" ca="1" si="10"/>
        <v>0.10776242801116488</v>
      </c>
      <c r="AE7" s="35">
        <f t="shared" ca="1" si="10"/>
        <v>6.2519874218280744</v>
      </c>
      <c r="AF7" s="35">
        <f t="shared" ca="1" si="10"/>
        <v>0.4160336360103169</v>
      </c>
      <c r="AG7" s="35">
        <f t="shared" ca="1" si="10"/>
        <v>0.55382821609016719</v>
      </c>
      <c r="AH7" s="1"/>
      <c r="AI7" s="35">
        <f t="shared" ref="AI7:AO7" ca="1" si="11">IFERROR(AA7-AY7,"")</f>
        <v>5.9287638668765652</v>
      </c>
      <c r="AJ7" s="35">
        <f t="shared" ca="1" si="11"/>
        <v>2.6935542638996708</v>
      </c>
      <c r="AK7" s="35">
        <f t="shared" ca="1" si="11"/>
        <v>1.1099725326589756</v>
      </c>
      <c r="AL7" s="35">
        <f t="shared" ca="1" si="11"/>
        <v>-4.7035108482847585</v>
      </c>
      <c r="AM7" s="35">
        <f t="shared" ca="1" si="11"/>
        <v>-4.6186718635267319</v>
      </c>
      <c r="AN7" s="35">
        <f t="shared" ca="1" si="11"/>
        <v>-0.85623611738676408</v>
      </c>
      <c r="AO7" s="35">
        <f t="shared" ca="1" si="11"/>
        <v>0.44612816576304087</v>
      </c>
      <c r="AP7" s="35"/>
      <c r="AQ7" s="39">
        <f ca="1">SUMIF(Totals!$A:$A,$A7,Totals!AW:AW)</f>
        <v>38286</v>
      </c>
      <c r="AR7" s="39">
        <f ca="1">SUMIF(Totals!$A:$A,$A7,Totals!AX:AX)</f>
        <v>36076</v>
      </c>
      <c r="AS7" s="39">
        <f ca="1">SUMIF(Totals!$A:$A,$A7,Totals!AY:AY)</f>
        <v>8037</v>
      </c>
      <c r="AT7" s="39">
        <f ca="1">SUMIF(Totals!$A:$A,$A7,Totals!AZ:AZ)</f>
        <v>4780</v>
      </c>
      <c r="AU7" s="39">
        <f ca="1">SUMIF(Totals!$A:$A,$A7,Totals!BA:BA)</f>
        <v>10800</v>
      </c>
      <c r="AV7" s="39">
        <f ca="1">SUMIF(Totals!$A:$A,$A7,Totals!BB:BB)</f>
        <v>1264</v>
      </c>
      <c r="AW7" s="39">
        <f ca="1">SUMIF(Totals!$A:$A,$A7,Totals!BC:BC)</f>
        <v>107</v>
      </c>
      <c r="AX7" s="1"/>
      <c r="AY7" s="35">
        <f t="shared" ref="AY7:BE7" ca="1" si="12">IFERROR(AQ7/SUM($AQ7:$AW7),"")*100</f>
        <v>38.536487166582788</v>
      </c>
      <c r="AZ7" s="35">
        <f t="shared" ca="1" si="12"/>
        <v>36.312028183190741</v>
      </c>
      <c r="BA7" s="35">
        <f t="shared" ca="1" si="12"/>
        <v>8.0895822848515344</v>
      </c>
      <c r="BB7" s="35">
        <f t="shared" ca="1" si="12"/>
        <v>4.8112732762959238</v>
      </c>
      <c r="BC7" s="35">
        <f t="shared" ca="1" si="12"/>
        <v>10.870659285354806</v>
      </c>
      <c r="BD7" s="35">
        <f t="shared" ca="1" si="12"/>
        <v>1.272269753397081</v>
      </c>
      <c r="BE7" s="35">
        <f t="shared" ca="1" si="12"/>
        <v>0.10770005032712633</v>
      </c>
      <c r="BF7" s="1"/>
    </row>
    <row r="8" spans="1:58" ht="13">
      <c r="A8" s="28" t="str">
        <f ca="1">IFERROR(__xludf.DUMMYFUNCTION("""COMPUTED_VALUE"""),"Barnsley")</f>
        <v>Barnsley</v>
      </c>
      <c r="B8" s="30">
        <f t="shared" ca="1" si="0"/>
        <v>21</v>
      </c>
      <c r="C8" s="31">
        <f ca="1">SUMIF(Totals!A:A,A8,Totals!F:F)</f>
        <v>1</v>
      </c>
      <c r="D8" s="32">
        <f ca="1">SUMIF(Totals!A:A,A8,Totals!G:G)</f>
        <v>19</v>
      </c>
      <c r="E8" s="32">
        <f ca="1">SUMIF(Totals!A:A,A8,Totals!H:H)</f>
        <v>1</v>
      </c>
      <c r="F8" s="32">
        <f ca="1">SUMIF(Totals!A:A,A8,Totals!I:I)</f>
        <v>0</v>
      </c>
      <c r="G8" s="32">
        <f ca="1">SUMIF(Totals!A:A,A8,Totals!J:J)</f>
        <v>0</v>
      </c>
      <c r="H8" s="32">
        <f ca="1">SUMIF(Totals!A:A,A8,Totals!K:K)</f>
        <v>0</v>
      </c>
      <c r="I8" s="32">
        <f ca="1">SUMIF(Totals!A:A,A8,Totals!L:L)</f>
        <v>0</v>
      </c>
      <c r="J8" s="10"/>
      <c r="K8" s="31">
        <f ca="1">SUMIF(Totals!$A:$A,$A8,Totals!N:N)</f>
        <v>1</v>
      </c>
      <c r="L8" s="31">
        <f ca="1">SUMIF(Totals!$A:$A,$A8,Totals!O:O)</f>
        <v>18</v>
      </c>
      <c r="M8" s="31">
        <f ca="1">SUMIF(Totals!$A:$A,$A8,Totals!P:P)</f>
        <v>0</v>
      </c>
      <c r="N8" s="31">
        <f ca="1">SUMIF(Totals!$A:$A,$A8,Totals!Q:Q)</f>
        <v>0</v>
      </c>
      <c r="O8" s="31">
        <f ca="1">SUMIF(Totals!$A:$A,$A8,Totals!R:R)</f>
        <v>0</v>
      </c>
      <c r="P8" s="31">
        <f ca="1">SUMIF(Totals!$A:$A,$A8,Totals!S:S)</f>
        <v>0</v>
      </c>
      <c r="Q8" s="31">
        <f ca="1">SUMIF(Totals!$A:$A,$A8,Totals!T:T)</f>
        <v>2</v>
      </c>
      <c r="R8" s="1"/>
      <c r="S8" s="37">
        <f ca="1">SUMIF(Totals!$A:$A,$A8,Totals!V:V)</f>
        <v>8784</v>
      </c>
      <c r="T8" s="37">
        <f ca="1">SUMIF(Totals!$A:$A,$A8,Totals!W:W)</f>
        <v>26151</v>
      </c>
      <c r="U8" s="37">
        <f ca="1">SUMIF(Totals!$A:$A,$A8,Totals!X:X)</f>
        <v>4380</v>
      </c>
      <c r="V8" s="37">
        <f ca="1">SUMIF(Totals!$A:$A,$A8,Totals!Y:Y)</f>
        <v>0</v>
      </c>
      <c r="W8" s="37">
        <f ca="1">SUMIF(Totals!$A:$A,$A8,Totals!Z:Z)</f>
        <v>1695</v>
      </c>
      <c r="X8" s="37">
        <f ca="1">SUMIF(Totals!$A:$A,$A8,Totals!AA:AA)</f>
        <v>857</v>
      </c>
      <c r="Y8" s="37">
        <f ca="1">SUMIF(Totals!$A:$A,$A8,Totals!AB:AB)</f>
        <v>3214</v>
      </c>
      <c r="Z8" s="1"/>
      <c r="AA8" s="35">
        <f t="shared" ref="AA8:AG8" ca="1" si="13">(S8/SUM($S8:$Y8))*100</f>
        <v>19.484927131163904</v>
      </c>
      <c r="AB8" s="35">
        <f t="shared" ca="1" si="13"/>
        <v>58.008917282225326</v>
      </c>
      <c r="AC8" s="35">
        <f t="shared" ca="1" si="13"/>
        <v>9.715844812670527</v>
      </c>
      <c r="AD8" s="35">
        <f t="shared" ca="1" si="13"/>
        <v>0</v>
      </c>
      <c r="AE8" s="35">
        <f t="shared" ca="1" si="13"/>
        <v>3.7598988487389366</v>
      </c>
      <c r="AF8" s="35">
        <f t="shared" ca="1" si="13"/>
        <v>1.9010226037576807</v>
      </c>
      <c r="AG8" s="35">
        <f t="shared" ca="1" si="13"/>
        <v>7.1293893214436244</v>
      </c>
      <c r="AH8" s="1"/>
      <c r="AI8" s="35">
        <f t="shared" ref="AI8:AO8" ca="1" si="14">IFERROR(AA8-AY8,"")</f>
        <v>4.9608431537644826</v>
      </c>
      <c r="AJ8" s="35">
        <f t="shared" ca="1" si="14"/>
        <v>7.3617017263758271</v>
      </c>
      <c r="AK8" s="35">
        <f t="shared" ca="1" si="14"/>
        <v>9.3020047930178507</v>
      </c>
      <c r="AL8" s="35">
        <f t="shared" ca="1" si="14"/>
        <v>-14.775411477919084</v>
      </c>
      <c r="AM8" s="35">
        <f t="shared" ca="1" si="14"/>
        <v>3.7598988487389366</v>
      </c>
      <c r="AN8" s="35">
        <f t="shared" ca="1" si="14"/>
        <v>-0.77287524011691988</v>
      </c>
      <c r="AO8" s="35">
        <f t="shared" ca="1" si="14"/>
        <v>-9.8361618038610885</v>
      </c>
      <c r="AP8" s="1"/>
      <c r="AQ8" s="39">
        <f ca="1">SUMIF(Totals!$A:$A,$A8,Totals!AW:AW)</f>
        <v>7686</v>
      </c>
      <c r="AR8" s="39">
        <f ca="1">SUMIF(Totals!$A:$A,$A8,Totals!AX:AX)</f>
        <v>26802</v>
      </c>
      <c r="AS8" s="39">
        <f ca="1">SUMIF(Totals!$A:$A,$A8,Totals!AY:AY)</f>
        <v>219</v>
      </c>
      <c r="AT8" s="39">
        <f ca="1">SUMIF(Totals!$A:$A,$A8,Totals!AZ:AZ)</f>
        <v>7819</v>
      </c>
      <c r="AU8" s="39">
        <f ca="1">SUMIF(Totals!$A:$A,$A8,Totals!BA:BA)</f>
        <v>0</v>
      </c>
      <c r="AV8" s="39">
        <f ca="1">SUMIF(Totals!$A:$A,$A8,Totals!BB:BB)</f>
        <v>1415</v>
      </c>
      <c r="AW8" s="39">
        <f ca="1">SUMIF(Totals!$A:$A,$A8,Totals!BC:BC)</f>
        <v>8978</v>
      </c>
      <c r="AX8" s="1"/>
      <c r="AY8" s="35">
        <f t="shared" ref="AY8:BE8" ca="1" si="15">IFERROR(AQ8/SUM($AQ8:$AW8),"")*100</f>
        <v>14.524083977399421</v>
      </c>
      <c r="AZ8" s="35">
        <f t="shared" ca="1" si="15"/>
        <v>50.647215555849499</v>
      </c>
      <c r="BA8" s="35">
        <f t="shared" ca="1" si="15"/>
        <v>0.41384001965267675</v>
      </c>
      <c r="BB8" s="35">
        <f t="shared" ca="1" si="15"/>
        <v>14.775411477919084</v>
      </c>
      <c r="BC8" s="35">
        <f t="shared" ca="1" si="15"/>
        <v>0</v>
      </c>
      <c r="BD8" s="35">
        <f t="shared" ca="1" si="15"/>
        <v>2.6738978438746006</v>
      </c>
      <c r="BE8" s="35">
        <f t="shared" ca="1" si="15"/>
        <v>16.965551125304714</v>
      </c>
      <c r="BF8" s="1"/>
    </row>
    <row r="9" spans="1:58" ht="13">
      <c r="A9" s="28" t="str">
        <f ca="1">IFERROR(__xludf.DUMMYFUNCTION("""COMPUTED_VALUE"""),"Basildon")</f>
        <v>Basildon</v>
      </c>
      <c r="B9" s="30">
        <f t="shared" ca="1" si="0"/>
        <v>15</v>
      </c>
      <c r="C9" s="31">
        <f ca="1">SUMIF(Totals!A:A,A9,Totals!F:F)</f>
        <v>10</v>
      </c>
      <c r="D9" s="32">
        <f ca="1">SUMIF(Totals!A:A,A9,Totals!G:G)</f>
        <v>3</v>
      </c>
      <c r="E9" s="32">
        <f ca="1">SUMIF(Totals!A:A,A9,Totals!H:H)</f>
        <v>0</v>
      </c>
      <c r="F9" s="32">
        <f ca="1">SUMIF(Totals!A:A,A9,Totals!I:I)</f>
        <v>0</v>
      </c>
      <c r="G9" s="32">
        <f ca="1">SUMIF(Totals!A:A,A9,Totals!J:J)</f>
        <v>0</v>
      </c>
      <c r="H9" s="32">
        <f ca="1">SUMIF(Totals!A:A,A9,Totals!K:K)</f>
        <v>2</v>
      </c>
      <c r="I9" s="32">
        <f ca="1">SUMIF(Totals!A:A,A9,Totals!L:L)</f>
        <v>0</v>
      </c>
      <c r="J9" s="10"/>
      <c r="K9" s="31">
        <f ca="1">SUMIF(Totals!$A:$A,$A9,Totals!N:N)</f>
        <v>5</v>
      </c>
      <c r="L9" s="31">
        <f ca="1">SUMIF(Totals!$A:$A,$A9,Totals!O:O)</f>
        <v>0</v>
      </c>
      <c r="M9" s="31">
        <f ca="1">SUMIF(Totals!$A:$A,$A9,Totals!P:P)</f>
        <v>0</v>
      </c>
      <c r="N9" s="31">
        <f ca="1">SUMIF(Totals!$A:$A,$A9,Totals!Q:Q)</f>
        <v>10</v>
      </c>
      <c r="O9" s="31">
        <f ca="1">SUMIF(Totals!$A:$A,$A9,Totals!R:R)</f>
        <v>0</v>
      </c>
      <c r="P9" s="31">
        <f ca="1">SUMIF(Totals!$A:$A,$A9,Totals!S:S)</f>
        <v>0</v>
      </c>
      <c r="Q9" s="31">
        <f ca="1">SUMIF(Totals!$A:$A,$A9,Totals!T:T)</f>
        <v>0</v>
      </c>
      <c r="R9" s="1"/>
      <c r="S9" s="37">
        <f ca="1">SUMIF(Totals!$A:$A,$A9,Totals!V:V)</f>
        <v>18468</v>
      </c>
      <c r="T9" s="37">
        <f ca="1">SUMIF(Totals!$A:$A,$A9,Totals!W:W)</f>
        <v>8265</v>
      </c>
      <c r="U9" s="37">
        <f ca="1">SUMIF(Totals!$A:$A,$A9,Totals!X:X)</f>
        <v>0</v>
      </c>
      <c r="V9" s="37">
        <f ca="1">SUMIF(Totals!$A:$A,$A9,Totals!Y:Y)</f>
        <v>2596</v>
      </c>
      <c r="W9" s="37">
        <f ca="1">SUMIF(Totals!$A:$A,$A9,Totals!Z:Z)</f>
        <v>0</v>
      </c>
      <c r="X9" s="37">
        <f ca="1">SUMIF(Totals!$A:$A,$A9,Totals!AA:AA)</f>
        <v>3891</v>
      </c>
      <c r="Y9" s="37">
        <f ca="1">SUMIF(Totals!$A:$A,$A9,Totals!AB:AB)</f>
        <v>2747</v>
      </c>
      <c r="Z9" s="1"/>
      <c r="AA9" s="35">
        <f t="shared" ref="AA9:AG9" ca="1" si="16">(S9/SUM($S9:$Y9))*100</f>
        <v>51.347068145800314</v>
      </c>
      <c r="AB9" s="35">
        <f t="shared" ca="1" si="16"/>
        <v>22.979397781299525</v>
      </c>
      <c r="AC9" s="35">
        <f t="shared" ca="1" si="16"/>
        <v>0</v>
      </c>
      <c r="AD9" s="35">
        <f t="shared" ca="1" si="16"/>
        <v>7.2177273611922041</v>
      </c>
      <c r="AE9" s="35">
        <f t="shared" ca="1" si="16"/>
        <v>0</v>
      </c>
      <c r="AF9" s="35">
        <f t="shared" ca="1" si="16"/>
        <v>10.818250062557343</v>
      </c>
      <c r="AG9" s="35">
        <f t="shared" ca="1" si="16"/>
        <v>7.6375566491506106</v>
      </c>
      <c r="AH9" s="1"/>
      <c r="AI9" s="35">
        <f t="shared" ref="AI9:AO9" ca="1" si="17">IFERROR(AA9-AY9,"")</f>
        <v>16.341539874477903</v>
      </c>
      <c r="AJ9" s="35">
        <f t="shared" ca="1" si="17"/>
        <v>2.1725272971258072</v>
      </c>
      <c r="AK9" s="35">
        <f t="shared" ca="1" si="17"/>
        <v>-4.7465994703144689</v>
      </c>
      <c r="AL9" s="35">
        <f t="shared" ca="1" si="17"/>
        <v>-31.770727551255412</v>
      </c>
      <c r="AM9" s="35">
        <f t="shared" ca="1" si="17"/>
        <v>0</v>
      </c>
      <c r="AN9" s="35">
        <f t="shared" ca="1" si="17"/>
        <v>10.72568365901925</v>
      </c>
      <c r="AO9" s="35">
        <f t="shared" ca="1" si="17"/>
        <v>7.2775761909469132</v>
      </c>
      <c r="AP9" s="1"/>
      <c r="AQ9" s="39">
        <f ca="1">SUMIF(Totals!$A:$A,$A9,Totals!AW:AW)</f>
        <v>13614</v>
      </c>
      <c r="AR9" s="39">
        <f ca="1">SUMIF(Totals!$A:$A,$A9,Totals!AX:AX)</f>
        <v>8092</v>
      </c>
      <c r="AS9" s="39">
        <f ca="1">SUMIF(Totals!$A:$A,$A9,Totals!AY:AY)</f>
        <v>1846</v>
      </c>
      <c r="AT9" s="39">
        <f ca="1">SUMIF(Totals!$A:$A,$A9,Totals!AZ:AZ)</f>
        <v>15163</v>
      </c>
      <c r="AU9" s="39">
        <f ca="1">SUMIF(Totals!$A:$A,$A9,Totals!BA:BA)</f>
        <v>0</v>
      </c>
      <c r="AV9" s="39">
        <f ca="1">SUMIF(Totals!$A:$A,$A9,Totals!BB:BB)</f>
        <v>36</v>
      </c>
      <c r="AW9" s="39">
        <f ca="1">SUMIF(Totals!$A:$A,$A9,Totals!BC:BC)</f>
        <v>140</v>
      </c>
      <c r="AX9" s="1"/>
      <c r="AY9" s="35">
        <f t="shared" ref="AY9:BE9" ca="1" si="18">IFERROR(AQ9/SUM($AQ9:$AW9),"")*100</f>
        <v>35.005528271322412</v>
      </c>
      <c r="AZ9" s="35">
        <f t="shared" ca="1" si="18"/>
        <v>20.806870484173718</v>
      </c>
      <c r="BA9" s="35">
        <f t="shared" ca="1" si="18"/>
        <v>4.7465994703144689</v>
      </c>
      <c r="BB9" s="35">
        <f t="shared" ca="1" si="18"/>
        <v>38.988454912447615</v>
      </c>
      <c r="BC9" s="35">
        <f t="shared" ca="1" si="18"/>
        <v>0</v>
      </c>
      <c r="BD9" s="35">
        <f t="shared" ca="1" si="18"/>
        <v>9.2566403538093645E-2</v>
      </c>
      <c r="BE9" s="35">
        <f t="shared" ca="1" si="18"/>
        <v>0.35998045820369751</v>
      </c>
      <c r="BF9" s="1"/>
    </row>
    <row r="10" spans="1:58" ht="13">
      <c r="A10" s="28" t="str">
        <f ca="1">IFERROR(__xludf.DUMMYFUNCTION("""COMPUTED_VALUE"""),"Basingstoke &amp; Deane")</f>
        <v>Basingstoke &amp; Deane</v>
      </c>
      <c r="B10" s="30">
        <f t="shared" ca="1" si="0"/>
        <v>20</v>
      </c>
      <c r="C10" s="31">
        <f ca="1">SUMIF(Totals!A:A,A10,Totals!F:F)</f>
        <v>9</v>
      </c>
      <c r="D10" s="32">
        <f ca="1">SUMIF(Totals!A:A,A10,Totals!G:G)</f>
        <v>8</v>
      </c>
      <c r="E10" s="32">
        <f ca="1">SUMIF(Totals!A:A,A10,Totals!H:H)</f>
        <v>2</v>
      </c>
      <c r="F10" s="32">
        <f ca="1">SUMIF(Totals!A:A,A10,Totals!I:I)</f>
        <v>0</v>
      </c>
      <c r="G10" s="32">
        <f ca="1">SUMIF(Totals!A:A,A10,Totals!J:J)</f>
        <v>0</v>
      </c>
      <c r="H10" s="32">
        <f ca="1">SUMIF(Totals!A:A,A10,Totals!K:K)</f>
        <v>1</v>
      </c>
      <c r="I10" s="32">
        <f ca="1">SUMIF(Totals!A:A,A10,Totals!L:L)</f>
        <v>0</v>
      </c>
      <c r="J10" s="10"/>
      <c r="K10" s="31">
        <f ca="1">SUMIF(Totals!$A:$A,$A10,Totals!N:N)</f>
        <v>7</v>
      </c>
      <c r="L10" s="31">
        <f ca="1">SUMIF(Totals!$A:$A,$A10,Totals!O:O)</f>
        <v>8</v>
      </c>
      <c r="M10" s="31">
        <f ca="1">SUMIF(Totals!$A:$A,$A10,Totals!P:P)</f>
        <v>3</v>
      </c>
      <c r="N10" s="31">
        <f ca="1">SUMIF(Totals!$A:$A,$A10,Totals!Q:Q)</f>
        <v>0</v>
      </c>
      <c r="O10" s="31">
        <f ca="1">SUMIF(Totals!$A:$A,$A10,Totals!R:R)</f>
        <v>0</v>
      </c>
      <c r="P10" s="31">
        <f ca="1">SUMIF(Totals!$A:$A,$A10,Totals!S:S)</f>
        <v>2</v>
      </c>
      <c r="Q10" s="31">
        <f ca="1">SUMIF(Totals!$A:$A,$A10,Totals!T:T)</f>
        <v>0</v>
      </c>
      <c r="R10" s="1"/>
      <c r="S10" s="37">
        <f ca="1">SUMIF(Totals!$A:$A,$A10,Totals!V:V)</f>
        <v>14937</v>
      </c>
      <c r="T10" s="37">
        <f ca="1">SUMIF(Totals!$A:$A,$A10,Totals!W:W)</f>
        <v>10153</v>
      </c>
      <c r="U10" s="37">
        <f ca="1">SUMIF(Totals!$A:$A,$A10,Totals!X:X)</f>
        <v>5528</v>
      </c>
      <c r="V10" s="37">
        <f ca="1">SUMIF(Totals!$A:$A,$A10,Totals!Y:Y)</f>
        <v>211</v>
      </c>
      <c r="W10" s="37">
        <f ca="1">SUMIF(Totals!$A:$A,$A10,Totals!Z:Z)</f>
        <v>246</v>
      </c>
      <c r="X10" s="37">
        <f ca="1">SUMIF(Totals!$A:$A,$A10,Totals!AA:AA)</f>
        <v>1230</v>
      </c>
      <c r="Y10" s="37">
        <f ca="1">SUMIF(Totals!$A:$A,$A10,Totals!AB:AB)</f>
        <v>36</v>
      </c>
      <c r="Z10" s="1"/>
      <c r="AA10" s="35">
        <f t="shared" ref="AA10:AG10" ca="1" si="19">(S10/SUM($S10:$Y10))*100</f>
        <v>46.185955907362171</v>
      </c>
      <c r="AB10" s="35">
        <f t="shared" ca="1" si="19"/>
        <v>31.393587087597787</v>
      </c>
      <c r="AC10" s="35">
        <f t="shared" ca="1" si="19"/>
        <v>17.092854271667544</v>
      </c>
      <c r="AD10" s="35">
        <f t="shared" ca="1" si="19"/>
        <v>0.65242262144027707</v>
      </c>
      <c r="AE10" s="35">
        <f t="shared" ca="1" si="19"/>
        <v>0.76064438329055994</v>
      </c>
      <c r="AF10" s="35">
        <f t="shared" ca="1" si="19"/>
        <v>3.8032219164528001</v>
      </c>
      <c r="AG10" s="35">
        <f t="shared" ca="1" si="19"/>
        <v>0.11131381218886242</v>
      </c>
      <c r="AH10" s="1"/>
      <c r="AI10" s="35">
        <f t="shared" ref="AI10:AO10" ca="1" si="20">IFERROR(AA10-AY10,"")</f>
        <v>13.182224055873519</v>
      </c>
      <c r="AJ10" s="35">
        <f t="shared" ca="1" si="20"/>
        <v>7.5233574561521692</v>
      </c>
      <c r="AK10" s="35">
        <f t="shared" ca="1" si="20"/>
        <v>3.6963246211540746</v>
      </c>
      <c r="AL10" s="35">
        <f t="shared" ca="1" si="20"/>
        <v>-20.19963806881605</v>
      </c>
      <c r="AM10" s="35">
        <f t="shared" ca="1" si="20"/>
        <v>0.76064438329055994</v>
      </c>
      <c r="AN10" s="35">
        <f t="shared" ca="1" si="20"/>
        <v>-5.0742262598431331</v>
      </c>
      <c r="AO10" s="35">
        <f t="shared" ca="1" si="20"/>
        <v>0.11131381218886242</v>
      </c>
      <c r="AP10" s="1"/>
      <c r="AQ10" s="39">
        <f ca="1">SUMIF(Totals!$A:$A,$A10,Totals!AW:AW)</f>
        <v>12116</v>
      </c>
      <c r="AR10" s="39">
        <f ca="1">SUMIF(Totals!$A:$A,$A10,Totals!AX:AX)</f>
        <v>8763</v>
      </c>
      <c r="AS10" s="39">
        <f ca="1">SUMIF(Totals!$A:$A,$A10,Totals!AY:AY)</f>
        <v>4918</v>
      </c>
      <c r="AT10" s="39">
        <f ca="1">SUMIF(Totals!$A:$A,$A10,Totals!AZ:AZ)</f>
        <v>7655</v>
      </c>
      <c r="AU10" s="39">
        <f ca="1">SUMIF(Totals!$A:$A,$A10,Totals!BA:BA)</f>
        <v>0</v>
      </c>
      <c r="AV10" s="39">
        <f ca="1">SUMIF(Totals!$A:$A,$A10,Totals!BB:BB)</f>
        <v>3259</v>
      </c>
      <c r="AW10" s="39">
        <f ca="1">SUMIF(Totals!$A:$A,$A10,Totals!BC:BC)</f>
        <v>0</v>
      </c>
      <c r="AX10" s="1"/>
      <c r="AY10" s="35">
        <f t="shared" ref="AY10:BE10" ca="1" si="21">IFERROR(AQ10/SUM($AQ10:$AW10),"")*100</f>
        <v>33.003731851488652</v>
      </c>
      <c r="AZ10" s="35">
        <f t="shared" ca="1" si="21"/>
        <v>23.870229631445618</v>
      </c>
      <c r="BA10" s="35">
        <f t="shared" ca="1" si="21"/>
        <v>13.39652965051347</v>
      </c>
      <c r="BB10" s="35">
        <f t="shared" ca="1" si="21"/>
        <v>20.852060690256327</v>
      </c>
      <c r="BC10" s="35">
        <f t="shared" ca="1" si="21"/>
        <v>0</v>
      </c>
      <c r="BD10" s="35">
        <f t="shared" ca="1" si="21"/>
        <v>8.8774481762959336</v>
      </c>
      <c r="BE10" s="35">
        <f t="shared" ca="1" si="21"/>
        <v>0</v>
      </c>
      <c r="BF10" s="1"/>
    </row>
    <row r="11" spans="1:58" ht="13">
      <c r="A11" s="28" t="str">
        <f ca="1">IFERROR(__xludf.DUMMYFUNCTION("""COMPUTED_VALUE"""),"Bexley")</f>
        <v>Bexley</v>
      </c>
      <c r="B11" s="30">
        <f t="shared" ca="1" si="0"/>
        <v>45</v>
      </c>
      <c r="C11" s="31">
        <f ca="1">SUMIF(Totals!A:A,A11,Totals!F:F)</f>
        <v>34</v>
      </c>
      <c r="D11" s="32">
        <f ca="1">SUMIF(Totals!A:A,A11,Totals!G:G)</f>
        <v>11</v>
      </c>
      <c r="E11" s="32">
        <f ca="1">SUMIF(Totals!A:A,A11,Totals!H:H)</f>
        <v>0</v>
      </c>
      <c r="F11" s="32">
        <f ca="1">SUMIF(Totals!A:A,A11,Totals!I:I)</f>
        <v>0</v>
      </c>
      <c r="G11" s="32">
        <f ca="1">SUMIF(Totals!A:A,A11,Totals!J:J)</f>
        <v>0</v>
      </c>
      <c r="H11" s="32">
        <f ca="1">SUMIF(Totals!A:A,A11,Totals!K:K)</f>
        <v>0</v>
      </c>
      <c r="I11" s="32">
        <f ca="1">SUMIF(Totals!A:A,A11,Totals!L:L)</f>
        <v>0</v>
      </c>
      <c r="J11" s="10"/>
      <c r="K11" s="31">
        <f ca="1">SUMIF(Totals!$A:$A,$A11,Totals!N:N)</f>
        <v>0</v>
      </c>
      <c r="L11" s="31">
        <f ca="1">SUMIF(Totals!$A:$A,$A11,Totals!O:O)</f>
        <v>0</v>
      </c>
      <c r="M11" s="31">
        <f ca="1">SUMIF(Totals!$A:$A,$A11,Totals!P:P)</f>
        <v>1</v>
      </c>
      <c r="N11" s="31">
        <f ca="1">SUMIF(Totals!$A:$A,$A11,Totals!Q:Q)</f>
        <v>0</v>
      </c>
      <c r="O11" s="31">
        <f ca="1">SUMIF(Totals!$A:$A,$A11,Totals!R:R)</f>
        <v>0</v>
      </c>
      <c r="P11" s="31">
        <f ca="1">SUMIF(Totals!$A:$A,$A11,Totals!S:S)</f>
        <v>0</v>
      </c>
      <c r="Q11" s="31">
        <f ca="1">SUMIF(Totals!$A:$A,$A11,Totals!T:T)</f>
        <v>0</v>
      </c>
      <c r="R11" s="1"/>
      <c r="S11" s="37">
        <f ca="1">SUMIF(Totals!$A:$A,$A11,Totals!V:V)</f>
        <v>35207</v>
      </c>
      <c r="T11" s="37">
        <f ca="1">SUMIF(Totals!$A:$A,$A11,Totals!W:W)</f>
        <v>23564</v>
      </c>
      <c r="U11" s="37">
        <f ca="1">SUMIF(Totals!$A:$A,$A11,Totals!X:X)</f>
        <v>3977</v>
      </c>
      <c r="V11" s="37">
        <f ca="1">SUMIF(Totals!$A:$A,$A11,Totals!Y:Y)</f>
        <v>3888</v>
      </c>
      <c r="W11" s="37">
        <f ca="1">SUMIF(Totals!$A:$A,$A11,Totals!Z:Z)</f>
        <v>1159</v>
      </c>
      <c r="X11" s="37">
        <f ca="1">SUMIF(Totals!$A:$A,$A11,Totals!AA:AA)</f>
        <v>809</v>
      </c>
      <c r="Y11" s="37">
        <f ca="1">SUMIF(Totals!$A:$A,$A11,Totals!AB:AB)</f>
        <v>1295</v>
      </c>
      <c r="Z11" s="1"/>
      <c r="AA11" s="35">
        <f t="shared" ref="AA11:AG11" ca="1" si="22">(S11/SUM($S11:$Y11))*100</f>
        <v>50.36838867508834</v>
      </c>
      <c r="AB11" s="35">
        <f t="shared" ca="1" si="22"/>
        <v>33.71149801856965</v>
      </c>
      <c r="AC11" s="35">
        <f t="shared" ca="1" si="22"/>
        <v>5.68963790612169</v>
      </c>
      <c r="AD11" s="35">
        <f t="shared" ca="1" si="22"/>
        <v>5.5623113349261075</v>
      </c>
      <c r="AE11" s="35">
        <f t="shared" ca="1" si="22"/>
        <v>1.6581066968053906</v>
      </c>
      <c r="AF11" s="35">
        <f t="shared" ca="1" si="22"/>
        <v>1.1573842258115281</v>
      </c>
      <c r="AG11" s="35">
        <f t="shared" ca="1" si="22"/>
        <v>1.8526731426772918</v>
      </c>
      <c r="AH11" s="1"/>
      <c r="AI11" s="35" t="str">
        <f t="shared" ref="AI11:AO11" ca="1" si="23">IFERROR(AA11-AY11,"")</f>
        <v/>
      </c>
      <c r="AJ11" s="35" t="str">
        <f t="shared" ca="1" si="23"/>
        <v/>
      </c>
      <c r="AK11" s="35" t="str">
        <f t="shared" ca="1" si="23"/>
        <v/>
      </c>
      <c r="AL11" s="35" t="str">
        <f t="shared" ca="1" si="23"/>
        <v/>
      </c>
      <c r="AM11" s="35" t="str">
        <f t="shared" ca="1" si="23"/>
        <v/>
      </c>
      <c r="AN11" s="35" t="str">
        <f t="shared" ca="1" si="23"/>
        <v/>
      </c>
      <c r="AO11" s="35" t="str">
        <f t="shared" ca="1" si="23"/>
        <v/>
      </c>
      <c r="AP11" s="1"/>
      <c r="AQ11" s="39">
        <f ca="1">SUMIF(Totals!$A:$A,$A11,Totals!AW:AW)</f>
        <v>0</v>
      </c>
      <c r="AR11" s="39">
        <f ca="1">SUMIF(Totals!$A:$A,$A11,Totals!AX:AX)</f>
        <v>0</v>
      </c>
      <c r="AS11" s="39">
        <f ca="1">SUMIF(Totals!$A:$A,$A11,Totals!AY:AY)</f>
        <v>0</v>
      </c>
      <c r="AT11" s="39">
        <f ca="1">SUMIF(Totals!$A:$A,$A11,Totals!AZ:AZ)</f>
        <v>0</v>
      </c>
      <c r="AU11" s="39">
        <f ca="1">SUMIF(Totals!$A:$A,$A11,Totals!BA:BA)</f>
        <v>0</v>
      </c>
      <c r="AV11" s="39">
        <f ca="1">SUMIF(Totals!$A:$A,$A11,Totals!BB:BB)</f>
        <v>0</v>
      </c>
      <c r="AW11" s="39">
        <f ca="1">SUMIF(Totals!$A:$A,$A11,Totals!BC:BC)</f>
        <v>0</v>
      </c>
      <c r="AX11" s="1"/>
      <c r="AY11" s="35" t="e">
        <f t="shared" ref="AY11:BE11" ca="1" si="24">IFERROR(AQ11/SUM($AQ11:$AW11),"")*100</f>
        <v>#VALUE!</v>
      </c>
      <c r="AZ11" s="35" t="e">
        <f t="shared" ca="1" si="24"/>
        <v>#VALUE!</v>
      </c>
      <c r="BA11" s="35" t="e">
        <f t="shared" ca="1" si="24"/>
        <v>#VALUE!</v>
      </c>
      <c r="BB11" s="35" t="e">
        <f t="shared" ca="1" si="24"/>
        <v>#VALUE!</v>
      </c>
      <c r="BC11" s="35" t="e">
        <f t="shared" ca="1" si="24"/>
        <v>#VALUE!</v>
      </c>
      <c r="BD11" s="35" t="e">
        <f t="shared" ca="1" si="24"/>
        <v>#VALUE!</v>
      </c>
      <c r="BE11" s="35" t="e">
        <f t="shared" ca="1" si="24"/>
        <v>#VALUE!</v>
      </c>
      <c r="BF11" s="1"/>
    </row>
    <row r="12" spans="1:58" ht="13">
      <c r="A12" s="28" t="str">
        <f ca="1">IFERROR(__xludf.DUMMYFUNCTION("""COMPUTED_VALUE"""),"Blackburn with Darwen")</f>
        <v>Blackburn with Darwen</v>
      </c>
      <c r="B12" s="30">
        <f t="shared" ca="1" si="0"/>
        <v>15</v>
      </c>
      <c r="C12" s="31">
        <f ca="1">SUMIF(Totals!A:A,A12,Totals!F:F)</f>
        <v>10</v>
      </c>
      <c r="D12" s="32">
        <f ca="1">SUMIF(Totals!A:A,A12,Totals!G:G)</f>
        <v>4</v>
      </c>
      <c r="E12" s="32">
        <f ca="1">SUMIF(Totals!A:A,A12,Totals!H:H)</f>
        <v>1</v>
      </c>
      <c r="F12" s="32">
        <f ca="1">SUMIF(Totals!A:A,A12,Totals!I:I)</f>
        <v>0</v>
      </c>
      <c r="G12" s="32">
        <f ca="1">SUMIF(Totals!A:A,A12,Totals!J:J)</f>
        <v>0</v>
      </c>
      <c r="H12" s="32">
        <f ca="1">SUMIF(Totals!A:A,A12,Totals!K:K)</f>
        <v>0</v>
      </c>
      <c r="I12" s="32">
        <f ca="1">SUMIF(Totals!A:A,A12,Totals!L:L)</f>
        <v>0</v>
      </c>
      <c r="J12" s="10"/>
      <c r="K12" s="31">
        <f ca="1">SUMIF(Totals!$A:$A,$A12,Totals!N:N)</f>
        <v>0</v>
      </c>
      <c r="L12" s="31">
        <f ca="1">SUMIF(Totals!$A:$A,$A12,Totals!O:O)</f>
        <v>0</v>
      </c>
      <c r="M12" s="31">
        <f ca="1">SUMIF(Totals!$A:$A,$A12,Totals!P:P)</f>
        <v>0</v>
      </c>
      <c r="N12" s="31">
        <f ca="1">SUMIF(Totals!$A:$A,$A12,Totals!Q:Q)</f>
        <v>0</v>
      </c>
      <c r="O12" s="31">
        <f ca="1">SUMIF(Totals!$A:$A,$A12,Totals!R:R)</f>
        <v>0</v>
      </c>
      <c r="P12" s="31">
        <f ca="1">SUMIF(Totals!$A:$A,$A12,Totals!S:S)</f>
        <v>0</v>
      </c>
      <c r="Q12" s="31">
        <f ca="1">SUMIF(Totals!$A:$A,$A12,Totals!T:T)</f>
        <v>0</v>
      </c>
      <c r="R12" s="1"/>
      <c r="S12" s="37">
        <f ca="1">SUMIF(Totals!$A:$A,$A12,Totals!V:V)</f>
        <v>5165</v>
      </c>
      <c r="T12" s="37">
        <f ca="1">SUMIF(Totals!$A:$A,$A12,Totals!W:W)</f>
        <v>3993</v>
      </c>
      <c r="U12" s="37">
        <f ca="1">SUMIF(Totals!$A:$A,$A12,Totals!X:X)</f>
        <v>1374</v>
      </c>
      <c r="V12" s="37">
        <f ca="1">SUMIF(Totals!$A:$A,$A12,Totals!Y:Y)</f>
        <v>0</v>
      </c>
      <c r="W12" s="37">
        <f ca="1">SUMIF(Totals!$A:$A,$A12,Totals!Z:Z)</f>
        <v>0</v>
      </c>
      <c r="X12" s="37">
        <f ca="1">SUMIF(Totals!$A:$A,$A12,Totals!AA:AA)</f>
        <v>0</v>
      </c>
      <c r="Y12" s="37">
        <f ca="1">SUMIF(Totals!$A:$A,$A12,Totals!AB:AB)</f>
        <v>0</v>
      </c>
      <c r="Z12" s="1"/>
      <c r="AA12" s="35">
        <f t="shared" ref="AA12:AG12" ca="1" si="25">(S12/SUM($S12:$Y12))*100</f>
        <v>49.041017850360809</v>
      </c>
      <c r="AB12" s="35">
        <f t="shared" ca="1" si="25"/>
        <v>37.913026965438661</v>
      </c>
      <c r="AC12" s="35">
        <f t="shared" ca="1" si="25"/>
        <v>13.04595518420053</v>
      </c>
      <c r="AD12" s="35">
        <f t="shared" ca="1" si="25"/>
        <v>0</v>
      </c>
      <c r="AE12" s="35">
        <f t="shared" ca="1" si="25"/>
        <v>0</v>
      </c>
      <c r="AF12" s="35">
        <f t="shared" ca="1" si="25"/>
        <v>0</v>
      </c>
      <c r="AG12" s="35">
        <f t="shared" ca="1" si="25"/>
        <v>0</v>
      </c>
      <c r="AH12" s="1"/>
      <c r="AI12" s="35" t="str">
        <f t="shared" ref="AI12:AO12" ca="1" si="26">IFERROR(AA12-AY12,"")</f>
        <v/>
      </c>
      <c r="AJ12" s="35" t="str">
        <f t="shared" ca="1" si="26"/>
        <v/>
      </c>
      <c r="AK12" s="35" t="str">
        <f t="shared" ca="1" si="26"/>
        <v/>
      </c>
      <c r="AL12" s="35" t="str">
        <f t="shared" ca="1" si="26"/>
        <v/>
      </c>
      <c r="AM12" s="35" t="str">
        <f t="shared" ca="1" si="26"/>
        <v/>
      </c>
      <c r="AN12" s="35" t="str">
        <f t="shared" ca="1" si="26"/>
        <v/>
      </c>
      <c r="AO12" s="35" t="str">
        <f t="shared" ca="1" si="26"/>
        <v/>
      </c>
      <c r="AP12" s="1"/>
      <c r="AQ12" s="39">
        <f ca="1">SUMIF(Totals!$A:$A,$A12,Totals!AW:AW)</f>
        <v>0</v>
      </c>
      <c r="AR12" s="39">
        <f ca="1">SUMIF(Totals!$A:$A,$A12,Totals!AX:AX)</f>
        <v>0</v>
      </c>
      <c r="AS12" s="39">
        <f ca="1">SUMIF(Totals!$A:$A,$A12,Totals!AY:AY)</f>
        <v>0</v>
      </c>
      <c r="AT12" s="39">
        <f ca="1">SUMIF(Totals!$A:$A,$A12,Totals!AZ:AZ)</f>
        <v>0</v>
      </c>
      <c r="AU12" s="39">
        <f ca="1">SUMIF(Totals!$A:$A,$A12,Totals!BA:BA)</f>
        <v>0</v>
      </c>
      <c r="AV12" s="39">
        <f ca="1">SUMIF(Totals!$A:$A,$A12,Totals!BB:BB)</f>
        <v>0</v>
      </c>
      <c r="AW12" s="39">
        <f ca="1">SUMIF(Totals!$A:$A,$A12,Totals!BC:BC)</f>
        <v>0</v>
      </c>
      <c r="AX12" s="1"/>
      <c r="AY12" s="35" t="e">
        <f t="shared" ref="AY12:BE12" ca="1" si="27">IFERROR(AQ12/SUM($AQ12:$AW12),"")*100</f>
        <v>#VALUE!</v>
      </c>
      <c r="AZ12" s="35" t="e">
        <f t="shared" ca="1" si="27"/>
        <v>#VALUE!</v>
      </c>
      <c r="BA12" s="35" t="e">
        <f t="shared" ca="1" si="27"/>
        <v>#VALUE!</v>
      </c>
      <c r="BB12" s="35" t="e">
        <f t="shared" ca="1" si="27"/>
        <v>#VALUE!</v>
      </c>
      <c r="BC12" s="35" t="e">
        <f t="shared" ca="1" si="27"/>
        <v>#VALUE!</v>
      </c>
      <c r="BD12" s="35" t="e">
        <f t="shared" ca="1" si="27"/>
        <v>#VALUE!</v>
      </c>
      <c r="BE12" s="35" t="e">
        <f t="shared" ca="1" si="27"/>
        <v>#VALUE!</v>
      </c>
      <c r="BF12" s="1"/>
    </row>
    <row r="13" spans="1:58" ht="13">
      <c r="A13" s="28" t="str">
        <f ca="1">IFERROR(__xludf.DUMMYFUNCTION("""COMPUTED_VALUE"""),"Bolton")</f>
        <v>Bolton</v>
      </c>
      <c r="B13" s="30">
        <f t="shared" ca="1" si="0"/>
        <v>21</v>
      </c>
      <c r="C13" s="31">
        <f ca="1">SUMIF(Totals!A:A,A13,Totals!F:F)</f>
        <v>9</v>
      </c>
      <c r="D13" s="32">
        <f ca="1">SUMIF(Totals!A:A,A13,Totals!G:G)</f>
        <v>9</v>
      </c>
      <c r="E13" s="32">
        <f ca="1">SUMIF(Totals!A:A,A13,Totals!H:H)</f>
        <v>2</v>
      </c>
      <c r="F13" s="32">
        <f ca="1">SUMIF(Totals!A:A,A13,Totals!I:I)</f>
        <v>0</v>
      </c>
      <c r="G13" s="32">
        <f ca="1">SUMIF(Totals!A:A,A13,Totals!J:J)</f>
        <v>0</v>
      </c>
      <c r="H13" s="32">
        <f ca="1">SUMIF(Totals!A:A,A13,Totals!K:K)</f>
        <v>0</v>
      </c>
      <c r="I13" s="32">
        <f ca="1">SUMIF(Totals!A:A,A13,Totals!L:L)</f>
        <v>1</v>
      </c>
      <c r="J13" s="10"/>
      <c r="K13" s="31">
        <f ca="1">SUMIF(Totals!$A:$A,$A13,Totals!N:N)</f>
        <v>6</v>
      </c>
      <c r="L13" s="31">
        <f ca="1">SUMIF(Totals!$A:$A,$A13,Totals!O:O)</f>
        <v>12</v>
      </c>
      <c r="M13" s="31">
        <f ca="1">SUMIF(Totals!$A:$A,$A13,Totals!P:P)</f>
        <v>1</v>
      </c>
      <c r="N13" s="31">
        <f ca="1">SUMIF(Totals!$A:$A,$A13,Totals!Q:Q)</f>
        <v>2</v>
      </c>
      <c r="O13" s="31">
        <f ca="1">SUMIF(Totals!$A:$A,$A13,Totals!R:R)</f>
        <v>0</v>
      </c>
      <c r="P13" s="31">
        <f ca="1">SUMIF(Totals!$A:$A,$A13,Totals!S:S)</f>
        <v>0</v>
      </c>
      <c r="Q13" s="31">
        <f ca="1">SUMIF(Totals!$A:$A,$A13,Totals!T:T)</f>
        <v>0</v>
      </c>
      <c r="R13" s="1"/>
      <c r="S13" s="37">
        <f ca="1">SUMIF(Totals!$A:$A,$A13,Totals!V:V)</f>
        <v>23827</v>
      </c>
      <c r="T13" s="37">
        <f ca="1">SUMIF(Totals!$A:$A,$A13,Totals!W:W)</f>
        <v>28557</v>
      </c>
      <c r="U13" s="37">
        <f ca="1">SUMIF(Totals!$A:$A,$A13,Totals!X:X)</f>
        <v>10387</v>
      </c>
      <c r="V13" s="37">
        <f ca="1">SUMIF(Totals!$A:$A,$A13,Totals!Y:Y)</f>
        <v>2263</v>
      </c>
      <c r="W13" s="37">
        <f ca="1">SUMIF(Totals!$A:$A,$A13,Totals!Z:Z)</f>
        <v>2054</v>
      </c>
      <c r="X13" s="37">
        <f ca="1">SUMIF(Totals!$A:$A,$A13,Totals!AA:AA)</f>
        <v>1445</v>
      </c>
      <c r="Y13" s="37">
        <f ca="1">SUMIF(Totals!$A:$A,$A13,Totals!AB:AB)</f>
        <v>2833</v>
      </c>
      <c r="Z13" s="1"/>
      <c r="AA13" s="35">
        <f t="shared" ref="AA13:AG13" ca="1" si="28">(S13/SUM($S13:$Y13))*100</f>
        <v>33.387047053218623</v>
      </c>
      <c r="AB13" s="35">
        <f t="shared" ca="1" si="28"/>
        <v>40.014853011237847</v>
      </c>
      <c r="AC13" s="35">
        <f t="shared" ca="1" si="28"/>
        <v>14.554549785612197</v>
      </c>
      <c r="AD13" s="35">
        <f t="shared" ca="1" si="28"/>
        <v>3.1709777765322427</v>
      </c>
      <c r="AE13" s="35">
        <f t="shared" ca="1" si="28"/>
        <v>2.8781212342011604</v>
      </c>
      <c r="AF13" s="35">
        <f t="shared" ca="1" si="28"/>
        <v>2.0247737017627445</v>
      </c>
      <c r="AG13" s="35">
        <f t="shared" ca="1" si="28"/>
        <v>3.9696774374351937</v>
      </c>
      <c r="AH13" s="1"/>
      <c r="AI13" s="35">
        <f t="shared" ref="AI13:AO13" ca="1" si="29">IFERROR(AA13-AY13,"")</f>
        <v>10.94720900960877</v>
      </c>
      <c r="AJ13" s="35">
        <f t="shared" ca="1" si="29"/>
        <v>-0.33031318238343488</v>
      </c>
      <c r="AK13" s="35">
        <f t="shared" ca="1" si="29"/>
        <v>7.3969920449307427</v>
      </c>
      <c r="AL13" s="35">
        <f t="shared" ca="1" si="29"/>
        <v>-22.077539192569599</v>
      </c>
      <c r="AM13" s="35">
        <f t="shared" ca="1" si="29"/>
        <v>-0.65424986653732864</v>
      </c>
      <c r="AN13" s="35">
        <f t="shared" ca="1" si="29"/>
        <v>1.0441573527763173</v>
      </c>
      <c r="AO13" s="35">
        <f t="shared" ca="1" si="29"/>
        <v>3.6737438341745436</v>
      </c>
      <c r="AP13" s="1"/>
      <c r="AQ13" s="39">
        <f ca="1">SUMIF(Totals!$A:$A,$A13,Totals!AW:AW)</f>
        <v>16682</v>
      </c>
      <c r="AR13" s="39">
        <f ca="1">SUMIF(Totals!$A:$A,$A13,Totals!AX:AX)</f>
        <v>29993</v>
      </c>
      <c r="AS13" s="39">
        <f ca="1">SUMIF(Totals!$A:$A,$A13,Totals!AY:AY)</f>
        <v>5321</v>
      </c>
      <c r="AT13" s="39">
        <f ca="1">SUMIF(Totals!$A:$A,$A13,Totals!AZ:AZ)</f>
        <v>18770</v>
      </c>
      <c r="AU13" s="39">
        <f ca="1">SUMIF(Totals!$A:$A,$A13,Totals!BA:BA)</f>
        <v>2626</v>
      </c>
      <c r="AV13" s="39">
        <f ca="1">SUMIF(Totals!$A:$A,$A13,Totals!BB:BB)</f>
        <v>729</v>
      </c>
      <c r="AW13" s="39">
        <f ca="1">SUMIF(Totals!$A:$A,$A13,Totals!BC:BC)</f>
        <v>220</v>
      </c>
      <c r="AX13" s="1"/>
      <c r="AY13" s="35">
        <f t="shared" ref="AY13:BE13" ca="1" si="30">IFERROR(AQ13/SUM($AQ13:$AW13),"")*100</f>
        <v>22.439838043609853</v>
      </c>
      <c r="AZ13" s="35">
        <f t="shared" ca="1" si="30"/>
        <v>40.345166193621282</v>
      </c>
      <c r="BA13" s="35">
        <f t="shared" ca="1" si="30"/>
        <v>7.1575577406814546</v>
      </c>
      <c r="BB13" s="35">
        <f t="shared" ca="1" si="30"/>
        <v>25.248516969101843</v>
      </c>
      <c r="BC13" s="35">
        <f t="shared" ca="1" si="30"/>
        <v>3.532371100738489</v>
      </c>
      <c r="BD13" s="35">
        <f t="shared" ca="1" si="30"/>
        <v>0.98061634898642736</v>
      </c>
      <c r="BE13" s="35">
        <f t="shared" ca="1" si="30"/>
        <v>0.29593360326065027</v>
      </c>
      <c r="BF13" s="1"/>
    </row>
    <row r="14" spans="1:58" ht="13">
      <c r="A14" s="28" t="str">
        <f ca="1">IFERROR(__xludf.DUMMYFUNCTION("""COMPUTED_VALUE"""),"Bradford")</f>
        <v>Bradford</v>
      </c>
      <c r="B14" s="30">
        <f t="shared" ca="1" si="0"/>
        <v>30</v>
      </c>
      <c r="C14" s="31">
        <f ca="1">SUMIF(Totals!A:A,A14,Totals!F:F)</f>
        <v>7</v>
      </c>
      <c r="D14" s="32">
        <f ca="1">SUMIF(Totals!A:A,A14,Totals!G:G)</f>
        <v>21</v>
      </c>
      <c r="E14" s="32">
        <f ca="1">SUMIF(Totals!A:A,A14,Totals!H:H)</f>
        <v>2</v>
      </c>
      <c r="F14" s="32">
        <f ca="1">SUMIF(Totals!A:A,A14,Totals!I:I)</f>
        <v>0</v>
      </c>
      <c r="G14" s="32">
        <f ca="1">SUMIF(Totals!A:A,A14,Totals!J:J)</f>
        <v>0</v>
      </c>
      <c r="H14" s="32">
        <f ca="1">SUMIF(Totals!A:A,A14,Totals!K:K)</f>
        <v>0</v>
      </c>
      <c r="I14" s="32">
        <f ca="1">SUMIF(Totals!A:A,A14,Totals!L:L)</f>
        <v>0</v>
      </c>
      <c r="J14" s="10"/>
      <c r="K14" s="31">
        <f ca="1">SUMIF(Totals!$A:$A,$A14,Totals!N:N)</f>
        <v>6</v>
      </c>
      <c r="L14" s="31">
        <f ca="1">SUMIF(Totals!$A:$A,$A14,Totals!O:O)</f>
        <v>17</v>
      </c>
      <c r="M14" s="31">
        <f ca="1">SUMIF(Totals!$A:$A,$A14,Totals!P:P)</f>
        <v>3</v>
      </c>
      <c r="N14" s="31">
        <f ca="1">SUMIF(Totals!$A:$A,$A14,Totals!Q:Q)</f>
        <v>1</v>
      </c>
      <c r="O14" s="31">
        <f ca="1">SUMIF(Totals!$A:$A,$A14,Totals!R:R)</f>
        <v>1</v>
      </c>
      <c r="P14" s="31">
        <f ca="1">SUMIF(Totals!$A:$A,$A14,Totals!S:S)</f>
        <v>2</v>
      </c>
      <c r="Q14" s="31">
        <f ca="1">SUMIF(Totals!$A:$A,$A14,Totals!T:T)</f>
        <v>0</v>
      </c>
      <c r="R14" s="1"/>
      <c r="S14" s="37">
        <f ca="1">SUMIF(Totals!$A:$A,$A14,Totals!V:V)</f>
        <v>34547</v>
      </c>
      <c r="T14" s="37">
        <f ca="1">SUMIF(Totals!$A:$A,$A14,Totals!W:W)</f>
        <v>65198</v>
      </c>
      <c r="U14" s="37">
        <f ca="1">SUMIF(Totals!$A:$A,$A14,Totals!X:X)</f>
        <v>12219</v>
      </c>
      <c r="V14" s="37">
        <f ca="1">SUMIF(Totals!$A:$A,$A14,Totals!Y:Y)</f>
        <v>2693</v>
      </c>
      <c r="W14" s="37">
        <f ca="1">SUMIF(Totals!$A:$A,$A14,Totals!Z:Z)</f>
        <v>7236</v>
      </c>
      <c r="X14" s="37">
        <f ca="1">SUMIF(Totals!$A:$A,$A14,Totals!AA:AA)</f>
        <v>2776</v>
      </c>
      <c r="Y14" s="37">
        <f ca="1">SUMIF(Totals!$A:$A,$A14,Totals!AB:AB)</f>
        <v>1097</v>
      </c>
      <c r="Z14" s="1"/>
      <c r="AA14" s="35">
        <f t="shared" ref="AA14:AG14" ca="1" si="31">(S14/SUM($S14:$Y14))*100</f>
        <v>27.469268323712292</v>
      </c>
      <c r="AB14" s="35">
        <f t="shared" ca="1" si="31"/>
        <v>51.840720067426801</v>
      </c>
      <c r="AC14" s="35">
        <f t="shared" ca="1" si="31"/>
        <v>9.7156624206860354</v>
      </c>
      <c r="AD14" s="35">
        <f t="shared" ca="1" si="31"/>
        <v>2.1412782469029787</v>
      </c>
      <c r="AE14" s="35">
        <f t="shared" ca="1" si="31"/>
        <v>5.7535422928295405</v>
      </c>
      <c r="AF14" s="35">
        <f t="shared" ca="1" si="31"/>
        <v>2.207273825994307</v>
      </c>
      <c r="AG14" s="35">
        <f t="shared" ca="1" si="31"/>
        <v>0.87225482244803842</v>
      </c>
      <c r="AH14" s="1"/>
      <c r="AI14" s="35">
        <f t="shared" ref="AI14:AO14" ca="1" si="32">IFERROR(AA14-AY14,"")</f>
        <v>7.722722306720712</v>
      </c>
      <c r="AJ14" s="35">
        <f t="shared" ca="1" si="32"/>
        <v>11.054952943217913</v>
      </c>
      <c r="AK14" s="35">
        <f t="shared" ca="1" si="32"/>
        <v>-1.4760644587365199</v>
      </c>
      <c r="AL14" s="35">
        <f t="shared" ca="1" si="32"/>
        <v>-10.648733035983646</v>
      </c>
      <c r="AM14" s="35">
        <f t="shared" ca="1" si="32"/>
        <v>0.40351128357159549</v>
      </c>
      <c r="AN14" s="35">
        <f t="shared" ca="1" si="32"/>
        <v>-2.6458618451132838</v>
      </c>
      <c r="AO14" s="35">
        <f t="shared" ca="1" si="32"/>
        <v>-4.410527193676776</v>
      </c>
      <c r="AP14" s="1"/>
      <c r="AQ14" s="39">
        <f ca="1">SUMIF(Totals!$A:$A,$A14,Totals!AW:AW)</f>
        <v>26427</v>
      </c>
      <c r="AR14" s="39">
        <f ca="1">SUMIF(Totals!$A:$A,$A14,Totals!AX:AX)</f>
        <v>54584</v>
      </c>
      <c r="AS14" s="39">
        <f ca="1">SUMIF(Totals!$A:$A,$A14,Totals!AY:AY)</f>
        <v>14978</v>
      </c>
      <c r="AT14" s="39">
        <f ca="1">SUMIF(Totals!$A:$A,$A14,Totals!AZ:AZ)</f>
        <v>17117</v>
      </c>
      <c r="AU14" s="39">
        <f ca="1">SUMIF(Totals!$A:$A,$A14,Totals!BA:BA)</f>
        <v>7160</v>
      </c>
      <c r="AV14" s="39">
        <f ca="1">SUMIF(Totals!$A:$A,$A14,Totals!BB:BB)</f>
        <v>6495</v>
      </c>
      <c r="AW14" s="39">
        <f ca="1">SUMIF(Totals!$A:$A,$A14,Totals!BC:BC)</f>
        <v>7070</v>
      </c>
      <c r="AX14" s="1"/>
      <c r="AY14" s="35">
        <f t="shared" ref="AY14:BE14" ca="1" si="33">IFERROR(AQ14/SUM($AQ14:$AW14),"")*100</f>
        <v>19.74654601699158</v>
      </c>
      <c r="AZ14" s="35">
        <f t="shared" ca="1" si="33"/>
        <v>40.785767124208888</v>
      </c>
      <c r="BA14" s="35">
        <f t="shared" ca="1" si="33"/>
        <v>11.191726879422555</v>
      </c>
      <c r="BB14" s="35">
        <f t="shared" ca="1" si="33"/>
        <v>12.790011282886626</v>
      </c>
      <c r="BC14" s="35">
        <f t="shared" ca="1" si="33"/>
        <v>5.3500310092579451</v>
      </c>
      <c r="BD14" s="35">
        <f t="shared" ca="1" si="33"/>
        <v>4.8531356711075908</v>
      </c>
      <c r="BE14" s="35">
        <f t="shared" ca="1" si="33"/>
        <v>5.2827820161248145</v>
      </c>
      <c r="BF14" s="1"/>
    </row>
    <row r="15" spans="1:58" ht="13">
      <c r="A15" s="28" t="str">
        <f ca="1">IFERROR(__xludf.DUMMYFUNCTION("""COMPUTED_VALUE"""),"Brent")</f>
        <v>Brent</v>
      </c>
      <c r="B15" s="30">
        <f t="shared" ca="1" si="0"/>
        <v>60</v>
      </c>
      <c r="C15" s="31">
        <f ca="1">SUMIF(Totals!A:A,A15,Totals!F:F)</f>
        <v>3</v>
      </c>
      <c r="D15" s="32">
        <f ca="1">SUMIF(Totals!A:A,A15,Totals!G:G)</f>
        <v>57</v>
      </c>
      <c r="E15" s="32">
        <f ca="1">SUMIF(Totals!A:A,A15,Totals!H:H)</f>
        <v>0</v>
      </c>
      <c r="F15" s="32">
        <f ca="1">SUMIF(Totals!A:A,A15,Totals!I:I)</f>
        <v>0</v>
      </c>
      <c r="G15" s="32">
        <f ca="1">SUMIF(Totals!A:A,A15,Totals!J:J)</f>
        <v>0</v>
      </c>
      <c r="H15" s="32">
        <f ca="1">SUMIF(Totals!A:A,A15,Totals!K:K)</f>
        <v>0</v>
      </c>
      <c r="I15" s="32">
        <f ca="1">SUMIF(Totals!A:A,A15,Totals!L:L)</f>
        <v>0</v>
      </c>
      <c r="J15" s="10"/>
      <c r="K15" s="31">
        <f ca="1">SUMIF(Totals!$A:$A,$A15,Totals!N:N)</f>
        <v>6</v>
      </c>
      <c r="L15" s="31">
        <f ca="1">SUMIF(Totals!$A:$A,$A15,Totals!O:O)</f>
        <v>53</v>
      </c>
      <c r="M15" s="31">
        <f ca="1">SUMIF(Totals!$A:$A,$A15,Totals!P:P)</f>
        <v>1</v>
      </c>
      <c r="N15" s="31">
        <f ca="1">SUMIF(Totals!$A:$A,$A15,Totals!Q:Q)</f>
        <v>0</v>
      </c>
      <c r="O15" s="31">
        <f ca="1">SUMIF(Totals!$A:$A,$A15,Totals!R:R)</f>
        <v>0</v>
      </c>
      <c r="P15" s="31">
        <f ca="1">SUMIF(Totals!$A:$A,$A15,Totals!S:S)</f>
        <v>0</v>
      </c>
      <c r="Q15" s="31">
        <f ca="1">SUMIF(Totals!$A:$A,$A15,Totals!T:T)</f>
        <v>0</v>
      </c>
      <c r="R15" s="1"/>
      <c r="S15" s="37">
        <f ca="1">SUMIF(Totals!$A:$A,$A15,Totals!V:V)</f>
        <v>18529</v>
      </c>
      <c r="T15" s="37">
        <f ca="1">SUMIF(Totals!$A:$A,$A15,Totals!W:W)</f>
        <v>46506</v>
      </c>
      <c r="U15" s="37">
        <f ca="1">SUMIF(Totals!$A:$A,$A15,Totals!X:X)</f>
        <v>10308</v>
      </c>
      <c r="V15" s="37">
        <f ca="1">SUMIF(Totals!$A:$A,$A15,Totals!Y:Y)</f>
        <v>234</v>
      </c>
      <c r="W15" s="37">
        <f ca="1">SUMIF(Totals!$A:$A,$A15,Totals!Z:Z)</f>
        <v>4371</v>
      </c>
      <c r="X15" s="37">
        <f ca="1">SUMIF(Totals!$A:$A,$A15,Totals!AA:AA)</f>
        <v>383</v>
      </c>
      <c r="Y15" s="37">
        <f ca="1">SUMIF(Totals!$A:$A,$A15,Totals!AB:AB)</f>
        <v>843</v>
      </c>
      <c r="Z15" s="1"/>
      <c r="AA15" s="35">
        <f t="shared" ref="AA15:AG15" ca="1" si="34">(S15/SUM($S15:$Y15))*100</f>
        <v>22.826274422844754</v>
      </c>
      <c r="AB15" s="35">
        <f t="shared" ca="1" si="34"/>
        <v>57.291743661763618</v>
      </c>
      <c r="AC15" s="35">
        <f t="shared" ca="1" si="34"/>
        <v>12.698647350136744</v>
      </c>
      <c r="AD15" s="35">
        <f t="shared" ca="1" si="34"/>
        <v>0.28826964298913443</v>
      </c>
      <c r="AE15" s="35">
        <f t="shared" ca="1" si="34"/>
        <v>5.3847291004508833</v>
      </c>
      <c r="AF15" s="35">
        <f t="shared" ca="1" si="34"/>
        <v>0.47182595412324146</v>
      </c>
      <c r="AG15" s="35">
        <f t="shared" ca="1" si="34"/>
        <v>1.0385098676916256</v>
      </c>
      <c r="AH15" s="1"/>
      <c r="AI15" s="35">
        <f t="shared" ref="AI15:AO15" ca="1" si="35">IFERROR(AA15-AY15,"")</f>
        <v>2.2195946032280673</v>
      </c>
      <c r="AJ15" s="35">
        <f t="shared" ca="1" si="35"/>
        <v>10.469590335946258</v>
      </c>
      <c r="AK15" s="35">
        <f t="shared" ca="1" si="35"/>
        <v>-4.9133875991304503</v>
      </c>
      <c r="AL15" s="35">
        <f t="shared" ca="1" si="35"/>
        <v>-1.4791580157857622</v>
      </c>
      <c r="AM15" s="35">
        <f t="shared" ca="1" si="35"/>
        <v>-5.4359210310786157</v>
      </c>
      <c r="AN15" s="35">
        <f t="shared" ca="1" si="35"/>
        <v>0.12186353398043798</v>
      </c>
      <c r="AO15" s="35">
        <f t="shared" ca="1" si="35"/>
        <v>-0.98258182715993403</v>
      </c>
      <c r="AP15" s="1"/>
      <c r="AQ15" s="39">
        <f ca="1">SUMIF(Totals!$A:$A,$A15,Totals!AW:AW)</f>
        <v>17547</v>
      </c>
      <c r="AR15" s="39">
        <f ca="1">SUMIF(Totals!$A:$A,$A15,Totals!AX:AX)</f>
        <v>39870</v>
      </c>
      <c r="AS15" s="39">
        <f ca="1">SUMIF(Totals!$A:$A,$A15,Totals!AY:AY)</f>
        <v>14997</v>
      </c>
      <c r="AT15" s="39">
        <f ca="1">SUMIF(Totals!$A:$A,$A15,Totals!AZ:AZ)</f>
        <v>1505</v>
      </c>
      <c r="AU15" s="39">
        <f ca="1">SUMIF(Totals!$A:$A,$A15,Totals!BA:BA)</f>
        <v>9214</v>
      </c>
      <c r="AV15" s="39">
        <f ca="1">SUMIF(Totals!$A:$A,$A15,Totals!BB:BB)</f>
        <v>298</v>
      </c>
      <c r="AW15" s="39">
        <f ca="1">SUMIF(Totals!$A:$A,$A15,Totals!BC:BC)</f>
        <v>1721</v>
      </c>
      <c r="AX15" s="1"/>
      <c r="AY15" s="35">
        <f t="shared" ref="AY15:BE15" ca="1" si="36">IFERROR(AQ15/SUM($AQ15:$AW15),"")*100</f>
        <v>20.606679819616687</v>
      </c>
      <c r="AZ15" s="35">
        <f t="shared" ca="1" si="36"/>
        <v>46.822153325817361</v>
      </c>
      <c r="BA15" s="35">
        <f t="shared" ca="1" si="36"/>
        <v>17.612034949267194</v>
      </c>
      <c r="BB15" s="35">
        <f t="shared" ca="1" si="36"/>
        <v>1.7674276587748967</v>
      </c>
      <c r="BC15" s="35">
        <f t="shared" ca="1" si="36"/>
        <v>10.820650131529499</v>
      </c>
      <c r="BD15" s="35">
        <f t="shared" ca="1" si="36"/>
        <v>0.34996242014280349</v>
      </c>
      <c r="BE15" s="35">
        <f t="shared" ca="1" si="36"/>
        <v>2.0210916948515596</v>
      </c>
      <c r="BF15" s="1"/>
    </row>
    <row r="16" spans="1:58" ht="13">
      <c r="A16" s="28" t="str">
        <f ca="1">IFERROR(__xludf.DUMMYFUNCTION("""COMPUTED_VALUE"""),"Bromley")</f>
        <v>Bromley</v>
      </c>
      <c r="B16" s="30">
        <f t="shared" ca="1" si="0"/>
        <v>60</v>
      </c>
      <c r="C16" s="31">
        <f ca="1">SUMIF(Totals!A:A,A16,Totals!F:F)</f>
        <v>50</v>
      </c>
      <c r="D16" s="32">
        <f ca="1">SUMIF(Totals!A:A,A16,Totals!G:G)</f>
        <v>8</v>
      </c>
      <c r="E16" s="32">
        <f ca="1">SUMIF(Totals!A:A,A16,Totals!H:H)</f>
        <v>0</v>
      </c>
      <c r="F16" s="32">
        <f ca="1">SUMIF(Totals!A:A,A16,Totals!I:I)</f>
        <v>0</v>
      </c>
      <c r="G16" s="32">
        <f ca="1">SUMIF(Totals!A:A,A16,Totals!J:J)</f>
        <v>0</v>
      </c>
      <c r="H16" s="32">
        <f ca="1">SUMIF(Totals!A:A,A16,Totals!K:K)</f>
        <v>2</v>
      </c>
      <c r="I16" s="32">
        <f ca="1">SUMIF(Totals!A:A,A16,Totals!L:L)</f>
        <v>0</v>
      </c>
      <c r="J16" s="10"/>
      <c r="K16" s="31">
        <f ca="1">SUMIF(Totals!$A:$A,$A16,Totals!N:N)</f>
        <v>51</v>
      </c>
      <c r="L16" s="31">
        <f ca="1">SUMIF(Totals!$A:$A,$A16,Totals!O:O)</f>
        <v>7</v>
      </c>
      <c r="M16" s="31">
        <f ca="1">SUMIF(Totals!$A:$A,$A16,Totals!P:P)</f>
        <v>0</v>
      </c>
      <c r="N16" s="31">
        <f ca="1">SUMIF(Totals!$A:$A,$A16,Totals!Q:Q)</f>
        <v>2</v>
      </c>
      <c r="O16" s="31">
        <f ca="1">SUMIF(Totals!$A:$A,$A16,Totals!R:R)</f>
        <v>0</v>
      </c>
      <c r="P16" s="31">
        <f ca="1">SUMIF(Totals!$A:$A,$A16,Totals!S:S)</f>
        <v>0</v>
      </c>
      <c r="Q16" s="31">
        <f ca="1">SUMIF(Totals!$A:$A,$A16,Totals!T:T)</f>
        <v>0</v>
      </c>
      <c r="R16" s="1"/>
      <c r="S16" s="37">
        <f ca="1">SUMIF(Totals!$A:$A,$A16,Totals!V:V)</f>
        <v>47777</v>
      </c>
      <c r="T16" s="37">
        <f ca="1">SUMIF(Totals!$A:$A,$A16,Totals!W:W)</f>
        <v>26295</v>
      </c>
      <c r="U16" s="37">
        <f ca="1">SUMIF(Totals!$A:$A,$A16,Totals!X:X)</f>
        <v>15896</v>
      </c>
      <c r="V16" s="37">
        <f ca="1">SUMIF(Totals!$A:$A,$A16,Totals!Y:Y)</f>
        <v>3065</v>
      </c>
      <c r="W16" s="37">
        <f ca="1">SUMIF(Totals!$A:$A,$A16,Totals!Z:Z)</f>
        <v>11460</v>
      </c>
      <c r="X16" s="37">
        <f ca="1">SUMIF(Totals!$A:$A,$A16,Totals!AA:AA)</f>
        <v>2013</v>
      </c>
      <c r="Y16" s="37">
        <f ca="1">SUMIF(Totals!$A:$A,$A16,Totals!AB:AB)</f>
        <v>1791</v>
      </c>
      <c r="Z16" s="1"/>
      <c r="AA16" s="35">
        <f t="shared" ref="AA16:AG16" ca="1" si="37">(S16/SUM($S16:$Y16))*100</f>
        <v>44.116642196921433</v>
      </c>
      <c r="AB16" s="35">
        <f t="shared" ca="1" si="37"/>
        <v>24.280450982021662</v>
      </c>
      <c r="AC16" s="35">
        <f t="shared" ca="1" si="37"/>
        <v>14.678153596129162</v>
      </c>
      <c r="AD16" s="35">
        <f t="shared" ca="1" si="37"/>
        <v>2.8301799680508233</v>
      </c>
      <c r="AE16" s="35">
        <f t="shared" ca="1" si="37"/>
        <v>10.582010582010582</v>
      </c>
      <c r="AF16" s="35">
        <f t="shared" ca="1" si="37"/>
        <v>1.8587772514474084</v>
      </c>
      <c r="AG16" s="35">
        <f t="shared" ca="1" si="37"/>
        <v>1.6537854234189311</v>
      </c>
      <c r="AH16" s="1"/>
      <c r="AI16" s="35">
        <f t="shared" ref="AI16:AO16" ca="1" si="38">IFERROR(AA16-AY16,"")</f>
        <v>4.4898034282479813</v>
      </c>
      <c r="AJ16" s="35">
        <f t="shared" ca="1" si="38"/>
        <v>5.9160648427984093</v>
      </c>
      <c r="AK16" s="35">
        <f t="shared" ca="1" si="38"/>
        <v>5.5891629075745914</v>
      </c>
      <c r="AL16" s="35">
        <f t="shared" ca="1" si="38"/>
        <v>-17.017530858372929</v>
      </c>
      <c r="AM16" s="35">
        <f t="shared" ca="1" si="38"/>
        <v>-0.99618709496403213</v>
      </c>
      <c r="AN16" s="35">
        <f t="shared" ca="1" si="38"/>
        <v>0.89597906977310671</v>
      </c>
      <c r="AO16" s="35">
        <f t="shared" ca="1" si="38"/>
        <v>1.122707704942878</v>
      </c>
      <c r="AP16" s="1"/>
      <c r="AQ16" s="39">
        <f ca="1">SUMIF(Totals!$A:$A,$A16,Totals!AW:AW)</f>
        <v>45068</v>
      </c>
      <c r="AR16" s="39">
        <f ca="1">SUMIF(Totals!$A:$A,$A16,Totals!AX:AX)</f>
        <v>20886</v>
      </c>
      <c r="AS16" s="39">
        <f ca="1">SUMIF(Totals!$A:$A,$A16,Totals!AY:AY)</f>
        <v>10337</v>
      </c>
      <c r="AT16" s="39">
        <f ca="1">SUMIF(Totals!$A:$A,$A16,Totals!AZ:AZ)</f>
        <v>22573</v>
      </c>
      <c r="AU16" s="39">
        <f ca="1">SUMIF(Totals!$A:$A,$A16,Totals!BA:BA)</f>
        <v>13168</v>
      </c>
      <c r="AV16" s="39">
        <f ca="1">SUMIF(Totals!$A:$A,$A16,Totals!BB:BB)</f>
        <v>1095</v>
      </c>
      <c r="AW16" s="39">
        <f ca="1">SUMIF(Totals!$A:$A,$A16,Totals!BC:BC)</f>
        <v>604</v>
      </c>
      <c r="AX16" s="1"/>
      <c r="AY16" s="35">
        <f t="shared" ref="AY16:BE16" ca="1" si="39">IFERROR(AQ16/SUM($AQ16:$AW16),"")*100</f>
        <v>39.626838768673451</v>
      </c>
      <c r="AZ16" s="35">
        <f t="shared" ca="1" si="39"/>
        <v>18.364386139223253</v>
      </c>
      <c r="BA16" s="35">
        <f t="shared" ca="1" si="39"/>
        <v>9.0889906885545706</v>
      </c>
      <c r="BB16" s="35">
        <f t="shared" ca="1" si="39"/>
        <v>19.847710826423754</v>
      </c>
      <c r="BC16" s="35">
        <f t="shared" ca="1" si="39"/>
        <v>11.578197676974614</v>
      </c>
      <c r="BD16" s="35">
        <f t="shared" ca="1" si="39"/>
        <v>0.96279818167430165</v>
      </c>
      <c r="BE16" s="35">
        <f t="shared" ca="1" si="39"/>
        <v>0.53107771847605312</v>
      </c>
      <c r="BF16" s="1"/>
    </row>
    <row r="17" spans="1:58" ht="13">
      <c r="A17" s="28" t="str">
        <f ca="1">IFERROR(__xludf.DUMMYFUNCTION("""COMPUTED_VALUE"""),"Bury")</f>
        <v>Bury</v>
      </c>
      <c r="B17" s="30">
        <f t="shared" ca="1" si="0"/>
        <v>17</v>
      </c>
      <c r="C17" s="31">
        <f ca="1">SUMIF(Totals!A:A,A17,Totals!F:F)</f>
        <v>5</v>
      </c>
      <c r="D17" s="32">
        <f ca="1">SUMIF(Totals!A:A,A17,Totals!G:G)</f>
        <v>11</v>
      </c>
      <c r="E17" s="32">
        <f ca="1">SUMIF(Totals!A:A,A17,Totals!H:H)</f>
        <v>1</v>
      </c>
      <c r="F17" s="32">
        <f ca="1">SUMIF(Totals!A:A,A17,Totals!I:I)</f>
        <v>0</v>
      </c>
      <c r="G17" s="32">
        <f ca="1">SUMIF(Totals!A:A,A17,Totals!J:J)</f>
        <v>0</v>
      </c>
      <c r="H17" s="32">
        <f ca="1">SUMIF(Totals!A:A,A17,Totals!K:K)</f>
        <v>0</v>
      </c>
      <c r="I17" s="32">
        <f ca="1">SUMIF(Totals!A:A,A17,Totals!L:L)</f>
        <v>0</v>
      </c>
      <c r="J17" s="10"/>
      <c r="K17" s="31">
        <f ca="1">SUMIF(Totals!$A:$A,$A17,Totals!N:N)</f>
        <v>4</v>
      </c>
      <c r="L17" s="31">
        <f ca="1">SUMIF(Totals!$A:$A,$A17,Totals!O:O)</f>
        <v>12</v>
      </c>
      <c r="M17" s="31">
        <f ca="1">SUMIF(Totals!$A:$A,$A17,Totals!P:P)</f>
        <v>1</v>
      </c>
      <c r="N17" s="31">
        <f ca="1">SUMIF(Totals!$A:$A,$A17,Totals!Q:Q)</f>
        <v>0</v>
      </c>
      <c r="O17" s="31">
        <f ca="1">SUMIF(Totals!$A:$A,$A17,Totals!R:R)</f>
        <v>0</v>
      </c>
      <c r="P17" s="31">
        <f ca="1">SUMIF(Totals!$A:$A,$A17,Totals!S:S)</f>
        <v>0</v>
      </c>
      <c r="Q17" s="31">
        <f ca="1">SUMIF(Totals!$A:$A,$A17,Totals!T:T)</f>
        <v>0</v>
      </c>
      <c r="R17" s="1"/>
      <c r="S17" s="37">
        <f ca="1">SUMIF(Totals!$A:$A,$A17,Totals!V:V)</f>
        <v>19993</v>
      </c>
      <c r="T17" s="37">
        <f ca="1">SUMIF(Totals!$A:$A,$A17,Totals!W:W)</f>
        <v>25506</v>
      </c>
      <c r="U17" s="37">
        <f ca="1">SUMIF(Totals!$A:$A,$A17,Totals!X:X)</f>
        <v>5144</v>
      </c>
      <c r="V17" s="37">
        <f ca="1">SUMIF(Totals!$A:$A,$A17,Totals!Y:Y)</f>
        <v>0</v>
      </c>
      <c r="W17" s="37">
        <f ca="1">SUMIF(Totals!$A:$A,$A17,Totals!Z:Z)</f>
        <v>1737</v>
      </c>
      <c r="X17" s="37">
        <f ca="1">SUMIF(Totals!$A:$A,$A17,Totals!AA:AA)</f>
        <v>449</v>
      </c>
      <c r="Y17" s="37">
        <f ca="1">SUMIF(Totals!$A:$A,$A17,Totals!AB:AB)</f>
        <v>169</v>
      </c>
      <c r="Z17" s="1"/>
      <c r="AA17" s="35">
        <f t="shared" ref="AA17:AG17" ca="1" si="40">(S17/SUM($S17:$Y17))*100</f>
        <v>37.72406505905883</v>
      </c>
      <c r="AB17" s="35">
        <f t="shared" ca="1" si="40"/>
        <v>48.126344390354355</v>
      </c>
      <c r="AC17" s="35">
        <f t="shared" ca="1" si="40"/>
        <v>9.7060266425148125</v>
      </c>
      <c r="AD17" s="35">
        <f t="shared" ca="1" si="40"/>
        <v>0</v>
      </c>
      <c r="AE17" s="35">
        <f t="shared" ca="1" si="40"/>
        <v>3.2774821691384579</v>
      </c>
      <c r="AF17" s="35">
        <f t="shared" ca="1" si="40"/>
        <v>0.84720178119929057</v>
      </c>
      <c r="AG17" s="35">
        <f t="shared" ca="1" si="40"/>
        <v>0.31887995773425415</v>
      </c>
      <c r="AH17" s="1"/>
      <c r="AI17" s="35">
        <f t="shared" ref="AI17:AO17" ca="1" si="41">IFERROR(AA17-AY17,"")</f>
        <v>8.1029267544792454</v>
      </c>
      <c r="AJ17" s="35">
        <f t="shared" ca="1" si="41"/>
        <v>4.5047093432593428</v>
      </c>
      <c r="AK17" s="35">
        <f t="shared" ca="1" si="41"/>
        <v>1.4142477311451405</v>
      </c>
      <c r="AL17" s="35">
        <f t="shared" ca="1" si="41"/>
        <v>-11.255039070709387</v>
      </c>
      <c r="AM17" s="35">
        <f t="shared" ca="1" si="41"/>
        <v>-2.9509047550700975</v>
      </c>
      <c r="AN17" s="35">
        <f t="shared" ca="1" si="41"/>
        <v>0.84720178119929057</v>
      </c>
      <c r="AO17" s="35">
        <f t="shared" ca="1" si="41"/>
        <v>-0.66314178430353654</v>
      </c>
      <c r="AP17" s="1"/>
      <c r="AQ17" s="39">
        <f ca="1">SUMIF(Totals!$A:$A,$A17,Totals!AW:AW)</f>
        <v>15504</v>
      </c>
      <c r="AR17" s="39">
        <f ca="1">SUMIF(Totals!$A:$A,$A17,Totals!AX:AX)</f>
        <v>22832</v>
      </c>
      <c r="AS17" s="39">
        <f ca="1">SUMIF(Totals!$A:$A,$A17,Totals!AY:AY)</f>
        <v>4340</v>
      </c>
      <c r="AT17" s="39">
        <f ca="1">SUMIF(Totals!$A:$A,$A17,Totals!AZ:AZ)</f>
        <v>5891</v>
      </c>
      <c r="AU17" s="39">
        <f ca="1">SUMIF(Totals!$A:$A,$A17,Totals!BA:BA)</f>
        <v>3260</v>
      </c>
      <c r="AV17" s="39">
        <f ca="1">SUMIF(Totals!$A:$A,$A17,Totals!BB:BB)</f>
        <v>0</v>
      </c>
      <c r="AW17" s="39">
        <f ca="1">SUMIF(Totals!$A:$A,$A17,Totals!BC:BC)</f>
        <v>514</v>
      </c>
      <c r="AX17" s="1"/>
      <c r="AY17" s="35">
        <f t="shared" ref="AY17:BE17" ca="1" si="42">IFERROR(AQ17/SUM($AQ17:$AW17),"")*100</f>
        <v>29.621138304579585</v>
      </c>
      <c r="AZ17" s="35">
        <f t="shared" ca="1" si="42"/>
        <v>43.621635047095012</v>
      </c>
      <c r="BA17" s="35">
        <f t="shared" ca="1" si="42"/>
        <v>8.291778911369672</v>
      </c>
      <c r="BB17" s="35">
        <f t="shared" ca="1" si="42"/>
        <v>11.255039070709387</v>
      </c>
      <c r="BC17" s="35">
        <f t="shared" ca="1" si="42"/>
        <v>6.2283869242085554</v>
      </c>
      <c r="BD17" s="35">
        <f t="shared" ca="1" si="42"/>
        <v>0</v>
      </c>
      <c r="BE17" s="35">
        <f t="shared" ca="1" si="42"/>
        <v>0.98202174203779069</v>
      </c>
      <c r="BF17" s="1"/>
    </row>
    <row r="18" spans="1:58" ht="13">
      <c r="A18" s="28" t="str">
        <f ca="1">IFERROR(__xludf.DUMMYFUNCTION("""COMPUTED_VALUE"""),"Camden")</f>
        <v>Camden</v>
      </c>
      <c r="B18" s="30">
        <f t="shared" ca="1" si="0"/>
        <v>54</v>
      </c>
      <c r="C18" s="31">
        <f ca="1">SUMIF(Totals!A:A,A18,Totals!F:F)</f>
        <v>7</v>
      </c>
      <c r="D18" s="32">
        <f ca="1">SUMIF(Totals!A:A,A18,Totals!G:G)</f>
        <v>43</v>
      </c>
      <c r="E18" s="32">
        <f ca="1">SUMIF(Totals!A:A,A18,Totals!H:H)</f>
        <v>3</v>
      </c>
      <c r="F18" s="32">
        <f ca="1">SUMIF(Totals!A:A,A18,Totals!I:I)</f>
        <v>0</v>
      </c>
      <c r="G18" s="32">
        <f ca="1">SUMIF(Totals!A:A,A18,Totals!J:J)</f>
        <v>1</v>
      </c>
      <c r="H18" s="32">
        <f ca="1">SUMIF(Totals!A:A,A18,Totals!K:K)</f>
        <v>0</v>
      </c>
      <c r="I18" s="32">
        <f ca="1">SUMIF(Totals!A:A,A18,Totals!L:L)</f>
        <v>0</v>
      </c>
      <c r="J18" s="10"/>
      <c r="K18" s="31">
        <f ca="1">SUMIF(Totals!$A:$A,$A18,Totals!N:N)</f>
        <v>12</v>
      </c>
      <c r="L18" s="31">
        <f ca="1">SUMIF(Totals!$A:$A,$A18,Totals!O:O)</f>
        <v>40</v>
      </c>
      <c r="M18" s="31">
        <f ca="1">SUMIF(Totals!$A:$A,$A18,Totals!P:P)</f>
        <v>1</v>
      </c>
      <c r="N18" s="31">
        <f ca="1">SUMIF(Totals!$A:$A,$A18,Totals!Q:Q)</f>
        <v>0</v>
      </c>
      <c r="O18" s="31">
        <f ca="1">SUMIF(Totals!$A:$A,$A18,Totals!R:R)</f>
        <v>1</v>
      </c>
      <c r="P18" s="31">
        <f ca="1">SUMIF(Totals!$A:$A,$A18,Totals!S:S)</f>
        <v>0</v>
      </c>
      <c r="Q18" s="31">
        <f ca="1">SUMIF(Totals!$A:$A,$A18,Totals!T:T)</f>
        <v>0</v>
      </c>
      <c r="R18" s="1"/>
      <c r="S18" s="37">
        <f ca="1">SUMIF(Totals!$A:$A,$A18,Totals!V:V)</f>
        <v>12332</v>
      </c>
      <c r="T18" s="37">
        <f ca="1">SUMIF(Totals!$A:$A,$A18,Totals!W:W)</f>
        <v>28599</v>
      </c>
      <c r="U18" s="37">
        <f ca="1">SUMIF(Totals!$A:$A,$A18,Totals!X:X)</f>
        <v>10481</v>
      </c>
      <c r="V18" s="37">
        <f ca="1">SUMIF(Totals!$A:$A,$A18,Totals!Y:Y)</f>
        <v>103</v>
      </c>
      <c r="W18" s="37">
        <f ca="1">SUMIF(Totals!$A:$A,$A18,Totals!Z:Z)</f>
        <v>7595</v>
      </c>
      <c r="X18" s="37">
        <f ca="1">SUMIF(Totals!$A:$A,$A18,Totals!AA:AA)</f>
        <v>741</v>
      </c>
      <c r="Y18" s="37">
        <f ca="1">SUMIF(Totals!$A:$A,$A18,Totals!AB:AB)</f>
        <v>289</v>
      </c>
      <c r="Z18" s="1"/>
      <c r="AA18" s="35">
        <f t="shared" ref="AA18:AG18" ca="1" si="43">(S18/SUM($S18:$Y18))*100</f>
        <v>20.505487196541402</v>
      </c>
      <c r="AB18" s="35">
        <f t="shared" ca="1" si="43"/>
        <v>47.554040571998669</v>
      </c>
      <c r="AC18" s="35">
        <f t="shared" ca="1" si="43"/>
        <v>17.427668772863321</v>
      </c>
      <c r="AD18" s="35">
        <f t="shared" ca="1" si="43"/>
        <v>0.17126704356501499</v>
      </c>
      <c r="AE18" s="35">
        <f t="shared" ca="1" si="43"/>
        <v>12.628865979381443</v>
      </c>
      <c r="AF18" s="35">
        <f t="shared" ca="1" si="43"/>
        <v>1.2321250415696707</v>
      </c>
      <c r="AG18" s="35">
        <f t="shared" ca="1" si="43"/>
        <v>0.48054539408047886</v>
      </c>
      <c r="AH18" s="1"/>
      <c r="AI18" s="35">
        <f t="shared" ref="AI18:AO18" ca="1" si="44">IFERROR(AA18-AY18,"")</f>
        <v>-0.79833243963864575</v>
      </c>
      <c r="AJ18" s="35">
        <f t="shared" ca="1" si="44"/>
        <v>4.537774380748651</v>
      </c>
      <c r="AK18" s="35">
        <f t="shared" ca="1" si="44"/>
        <v>1.8051832483535932</v>
      </c>
      <c r="AL18" s="35">
        <f t="shared" ca="1" si="44"/>
        <v>-2.6118135931987858</v>
      </c>
      <c r="AM18" s="35">
        <f t="shared" ca="1" si="44"/>
        <v>-3.3438711898910753</v>
      </c>
      <c r="AN18" s="35">
        <f t="shared" ca="1" si="44"/>
        <v>0.20976888928909077</v>
      </c>
      <c r="AO18" s="35">
        <f t="shared" ca="1" si="44"/>
        <v>0.20129070433717228</v>
      </c>
      <c r="AP18" s="1"/>
      <c r="AQ18" s="39">
        <f ca="1">SUMIF(Totals!$A:$A,$A18,Totals!AW:AW)</f>
        <v>13503</v>
      </c>
      <c r="AR18" s="39">
        <f ca="1">SUMIF(Totals!$A:$A,$A18,Totals!AX:AX)</f>
        <v>27265</v>
      </c>
      <c r="AS18" s="39">
        <f ca="1">SUMIF(Totals!$A:$A,$A18,Totals!AY:AY)</f>
        <v>9902</v>
      </c>
      <c r="AT18" s="39">
        <f ca="1">SUMIF(Totals!$A:$A,$A18,Totals!AZ:AZ)</f>
        <v>1764</v>
      </c>
      <c r="AU18" s="39">
        <f ca="1">SUMIF(Totals!$A:$A,$A18,Totals!BA:BA)</f>
        <v>10124</v>
      </c>
      <c r="AV18" s="39">
        <f ca="1">SUMIF(Totals!$A:$A,$A18,Totals!BB:BB)</f>
        <v>648</v>
      </c>
      <c r="AW18" s="39">
        <f ca="1">SUMIF(Totals!$A:$A,$A18,Totals!BC:BC)</f>
        <v>177</v>
      </c>
      <c r="AX18" s="1"/>
      <c r="AY18" s="35">
        <f t="shared" ref="AY18:BE18" ca="1" si="45">IFERROR(AQ18/SUM($AQ18:$AW18),"")*100</f>
        <v>21.303819636180048</v>
      </c>
      <c r="AZ18" s="35">
        <f t="shared" ca="1" si="45"/>
        <v>43.016266191250018</v>
      </c>
      <c r="BA18" s="35">
        <f t="shared" ca="1" si="45"/>
        <v>15.622485524509727</v>
      </c>
      <c r="BB18" s="35">
        <f t="shared" ca="1" si="45"/>
        <v>2.7830806367638008</v>
      </c>
      <c r="BC18" s="35">
        <f t="shared" ca="1" si="45"/>
        <v>15.972737169272518</v>
      </c>
      <c r="BD18" s="35">
        <f t="shared" ca="1" si="45"/>
        <v>1.02235615228058</v>
      </c>
      <c r="BE18" s="35">
        <f t="shared" ca="1" si="45"/>
        <v>0.27925468974330658</v>
      </c>
      <c r="BF18" s="1"/>
    </row>
    <row r="19" spans="1:58" ht="13">
      <c r="A19" s="28" t="str">
        <f ca="1">IFERROR(__xludf.DUMMYFUNCTION("""COMPUTED_VALUE"""),"Cheshire West &amp; Chester")</f>
        <v>Cheshire West &amp; Chester</v>
      </c>
      <c r="B19" s="30">
        <f t="shared" ca="1" si="0"/>
        <v>1</v>
      </c>
      <c r="C19" s="31">
        <f ca="1">SUMIF(Totals!A:A,A19,Totals!F:F)</f>
        <v>0</v>
      </c>
      <c r="D19" s="32">
        <f ca="1">SUMIF(Totals!A:A,A19,Totals!G:G)</f>
        <v>1</v>
      </c>
      <c r="E19" s="32">
        <f ca="1">SUMIF(Totals!A:A,A19,Totals!H:H)</f>
        <v>0</v>
      </c>
      <c r="F19" s="32">
        <f ca="1">SUMIF(Totals!A:A,A19,Totals!I:I)</f>
        <v>0</v>
      </c>
      <c r="G19" s="32">
        <f ca="1">SUMIF(Totals!A:A,A19,Totals!J:J)</f>
        <v>0</v>
      </c>
      <c r="H19" s="32">
        <f ca="1">SUMIF(Totals!A:A,A19,Totals!K:K)</f>
        <v>0</v>
      </c>
      <c r="I19" s="32">
        <f ca="1">SUMIF(Totals!A:A,A19,Totals!L:L)</f>
        <v>0</v>
      </c>
      <c r="J19" s="10"/>
      <c r="K19" s="31">
        <f ca="1">SUMIF(Totals!$A:$A,$A19,Totals!N:N)</f>
        <v>0</v>
      </c>
      <c r="L19" s="31">
        <f ca="1">SUMIF(Totals!$A:$A,$A19,Totals!O:O)</f>
        <v>1</v>
      </c>
      <c r="M19" s="31">
        <f ca="1">SUMIF(Totals!$A:$A,$A19,Totals!P:P)</f>
        <v>0</v>
      </c>
      <c r="N19" s="31">
        <f ca="1">SUMIF(Totals!$A:$A,$A19,Totals!Q:Q)</f>
        <v>0</v>
      </c>
      <c r="O19" s="31">
        <f ca="1">SUMIF(Totals!$A:$A,$A19,Totals!R:R)</f>
        <v>0</v>
      </c>
      <c r="P19" s="31">
        <f ca="1">SUMIF(Totals!$A:$A,$A19,Totals!S:S)</f>
        <v>0</v>
      </c>
      <c r="Q19" s="31">
        <f ca="1">SUMIF(Totals!$A:$A,$A19,Totals!T:T)</f>
        <v>0</v>
      </c>
      <c r="R19" s="1"/>
      <c r="S19" s="37">
        <f ca="1">SUMIF(Totals!$A:$A,$A19,Totals!V:V)</f>
        <v>239</v>
      </c>
      <c r="T19" s="37">
        <f ca="1">SUMIF(Totals!$A:$A,$A19,Totals!W:W)</f>
        <v>1447</v>
      </c>
      <c r="U19" s="37">
        <f ca="1">SUMIF(Totals!$A:$A,$A19,Totals!X:X)</f>
        <v>0</v>
      </c>
      <c r="V19" s="37">
        <f ca="1">SUMIF(Totals!$A:$A,$A19,Totals!Y:Y)</f>
        <v>0</v>
      </c>
      <c r="W19" s="37">
        <f ca="1">SUMIF(Totals!$A:$A,$A19,Totals!Z:Z)</f>
        <v>60</v>
      </c>
      <c r="X19" s="37">
        <f ca="1">SUMIF(Totals!$A:$A,$A19,Totals!AA:AA)</f>
        <v>0</v>
      </c>
      <c r="Y19" s="37">
        <f ca="1">SUMIF(Totals!$A:$A,$A19,Totals!AB:AB)</f>
        <v>0</v>
      </c>
      <c r="Z19" s="1"/>
      <c r="AA19" s="35">
        <f t="shared" ref="AA19:AG19" ca="1" si="46">(S19/SUM($S19:$Y19))*100</f>
        <v>13.688430698739978</v>
      </c>
      <c r="AB19" s="35">
        <f t="shared" ca="1" si="46"/>
        <v>82.875143184421546</v>
      </c>
      <c r="AC19" s="35">
        <f t="shared" ca="1" si="46"/>
        <v>0</v>
      </c>
      <c r="AD19" s="35">
        <f t="shared" ca="1" si="46"/>
        <v>0</v>
      </c>
      <c r="AE19" s="35">
        <f t="shared" ca="1" si="46"/>
        <v>3.4364261168384882</v>
      </c>
      <c r="AF19" s="35">
        <f t="shared" ca="1" si="46"/>
        <v>0</v>
      </c>
      <c r="AG19" s="35">
        <f t="shared" ca="1" si="46"/>
        <v>0</v>
      </c>
      <c r="AH19" s="1"/>
      <c r="AI19" s="35">
        <f t="shared" ref="AI19:AO19" ca="1" si="47">IFERROR(AA19-AY19,"")</f>
        <v>3.3497955012027809</v>
      </c>
      <c r="AJ19" s="35">
        <f t="shared" ca="1" si="47"/>
        <v>21.664265811409749</v>
      </c>
      <c r="AK19" s="35">
        <f t="shared" ca="1" si="47"/>
        <v>0</v>
      </c>
      <c r="AL19" s="35">
        <f t="shared" ca="1" si="47"/>
        <v>-20.574653668547974</v>
      </c>
      <c r="AM19" s="35">
        <f t="shared" ca="1" si="47"/>
        <v>-4.4394076440645387</v>
      </c>
      <c r="AN19" s="35">
        <f t="shared" ca="1" si="47"/>
        <v>0</v>
      </c>
      <c r="AO19" s="35">
        <f t="shared" ca="1" si="47"/>
        <v>0</v>
      </c>
      <c r="AP19" s="1"/>
      <c r="AQ19" s="39">
        <f ca="1">SUMIF(Totals!$A:$A,$A19,Totals!AW:AW)</f>
        <v>403</v>
      </c>
      <c r="AR19" s="39">
        <f ca="1">SUMIF(Totals!$A:$A,$A19,Totals!AX:AX)</f>
        <v>2386</v>
      </c>
      <c r="AS19" s="39">
        <f ca="1">SUMIF(Totals!$A:$A,$A19,Totals!AY:AY)</f>
        <v>0</v>
      </c>
      <c r="AT19" s="39">
        <f ca="1">SUMIF(Totals!$A:$A,$A19,Totals!AZ:AZ)</f>
        <v>802</v>
      </c>
      <c r="AU19" s="39">
        <f ca="1">SUMIF(Totals!$A:$A,$A19,Totals!BA:BA)</f>
        <v>307</v>
      </c>
      <c r="AV19" s="39">
        <f ca="1">SUMIF(Totals!$A:$A,$A19,Totals!BB:BB)</f>
        <v>0</v>
      </c>
      <c r="AW19" s="39">
        <f ca="1">SUMIF(Totals!$A:$A,$A19,Totals!BC:BC)</f>
        <v>0</v>
      </c>
      <c r="AX19" s="1"/>
      <c r="AY19" s="35">
        <f t="shared" ref="AY19:BE19" ca="1" si="48">IFERROR(AQ19/SUM($AQ19:$AW19),"")*100</f>
        <v>10.338635197537197</v>
      </c>
      <c r="AZ19" s="35">
        <f t="shared" ca="1" si="48"/>
        <v>61.210877373011797</v>
      </c>
      <c r="BA19" s="35">
        <f t="shared" ca="1" si="48"/>
        <v>0</v>
      </c>
      <c r="BB19" s="35">
        <f t="shared" ca="1" si="48"/>
        <v>20.574653668547974</v>
      </c>
      <c r="BC19" s="35">
        <f t="shared" ca="1" si="48"/>
        <v>7.8758337609030269</v>
      </c>
      <c r="BD19" s="35">
        <f t="shared" ca="1" si="48"/>
        <v>0</v>
      </c>
      <c r="BE19" s="35">
        <f t="shared" ca="1" si="48"/>
        <v>0</v>
      </c>
      <c r="BF19" s="1"/>
    </row>
    <row r="20" spans="1:58" ht="13">
      <c r="A20" s="28" t="str">
        <f ca="1">IFERROR(__xludf.DUMMYFUNCTION("""COMPUTED_VALUE"""),"Craven")</f>
        <v>Craven</v>
      </c>
      <c r="B20" s="30">
        <f t="shared" ca="1" si="0"/>
        <v>9</v>
      </c>
      <c r="C20" s="31">
        <f ca="1">SUMIF(Totals!A:A,A20,Totals!F:F)</f>
        <v>7</v>
      </c>
      <c r="D20" s="32">
        <f ca="1">SUMIF(Totals!A:A,A20,Totals!G:G)</f>
        <v>0</v>
      </c>
      <c r="E20" s="32">
        <f ca="1">SUMIF(Totals!A:A,A20,Totals!H:H)</f>
        <v>0</v>
      </c>
      <c r="F20" s="32">
        <f ca="1">SUMIF(Totals!A:A,A20,Totals!I:I)</f>
        <v>0</v>
      </c>
      <c r="G20" s="32">
        <f ca="1">SUMIF(Totals!A:A,A20,Totals!J:J)</f>
        <v>0</v>
      </c>
      <c r="H20" s="32">
        <f ca="1">SUMIF(Totals!A:A,A20,Totals!K:K)</f>
        <v>2</v>
      </c>
      <c r="I20" s="32">
        <f ca="1">SUMIF(Totals!A:A,A20,Totals!L:L)</f>
        <v>0</v>
      </c>
      <c r="J20" s="10"/>
      <c r="K20" s="31">
        <f ca="1">SUMIF(Totals!$A:$A,$A20,Totals!N:N)</f>
        <v>7</v>
      </c>
      <c r="L20" s="31">
        <f ca="1">SUMIF(Totals!$A:$A,$A20,Totals!O:O)</f>
        <v>0</v>
      </c>
      <c r="M20" s="31">
        <f ca="1">SUMIF(Totals!$A:$A,$A20,Totals!P:P)</f>
        <v>0</v>
      </c>
      <c r="N20" s="31">
        <f ca="1">SUMIF(Totals!$A:$A,$A20,Totals!Q:Q)</f>
        <v>0</v>
      </c>
      <c r="O20" s="31">
        <f ca="1">SUMIF(Totals!$A:$A,$A20,Totals!R:R)</f>
        <v>0</v>
      </c>
      <c r="P20" s="31">
        <f ca="1">SUMIF(Totals!$A:$A,$A20,Totals!S:S)</f>
        <v>2</v>
      </c>
      <c r="Q20" s="31">
        <f ca="1">SUMIF(Totals!$A:$A,$A20,Totals!T:T)</f>
        <v>0</v>
      </c>
      <c r="R20" s="1"/>
      <c r="S20" s="37">
        <f ca="1">SUMIF(Totals!$A:$A,$A20,Totals!V:V)</f>
        <v>4267</v>
      </c>
      <c r="T20" s="37">
        <f ca="1">SUMIF(Totals!$A:$A,$A20,Totals!W:W)</f>
        <v>2368</v>
      </c>
      <c r="U20" s="37">
        <f ca="1">SUMIF(Totals!$A:$A,$A20,Totals!X:X)</f>
        <v>0</v>
      </c>
      <c r="V20" s="37">
        <f ca="1">SUMIF(Totals!$A:$A,$A20,Totals!Y:Y)</f>
        <v>79</v>
      </c>
      <c r="W20" s="37">
        <f ca="1">SUMIF(Totals!$A:$A,$A20,Totals!Z:Z)</f>
        <v>792</v>
      </c>
      <c r="X20" s="37">
        <f ca="1">SUMIF(Totals!$A:$A,$A20,Totals!AA:AA)</f>
        <v>1691</v>
      </c>
      <c r="Y20" s="37">
        <f ca="1">SUMIF(Totals!$A:$A,$A20,Totals!AB:AB)</f>
        <v>0</v>
      </c>
      <c r="Z20" s="1"/>
      <c r="AA20" s="35">
        <f t="shared" ref="AA20:AG20" ca="1" si="49">(S20/SUM($S20:$Y20))*100</f>
        <v>46.395563770794823</v>
      </c>
      <c r="AB20" s="35">
        <f t="shared" ca="1" si="49"/>
        <v>25.747526367293684</v>
      </c>
      <c r="AC20" s="35">
        <f t="shared" ca="1" si="49"/>
        <v>0</v>
      </c>
      <c r="AD20" s="35">
        <f t="shared" ca="1" si="49"/>
        <v>0.85897575296292272</v>
      </c>
      <c r="AE20" s="35">
        <f t="shared" ca="1" si="49"/>
        <v>8.6115037512232249</v>
      </c>
      <c r="AF20" s="35">
        <f t="shared" ca="1" si="49"/>
        <v>18.386430357725345</v>
      </c>
      <c r="AG20" s="35">
        <f t="shared" ca="1" si="49"/>
        <v>0</v>
      </c>
      <c r="AH20" s="1"/>
      <c r="AI20" s="35">
        <f t="shared" ref="AI20:AO20" ca="1" si="50">IFERROR(AA20-AY20,"")</f>
        <v>-5.1896975831040564</v>
      </c>
      <c r="AJ20" s="35">
        <f t="shared" ca="1" si="50"/>
        <v>1.0153070013982273</v>
      </c>
      <c r="AK20" s="35">
        <f t="shared" ca="1" si="50"/>
        <v>0</v>
      </c>
      <c r="AL20" s="35">
        <f t="shared" ca="1" si="50"/>
        <v>-2.5471939128468457</v>
      </c>
      <c r="AM20" s="35">
        <f t="shared" ca="1" si="50"/>
        <v>8.6115037512232249</v>
      </c>
      <c r="AN20" s="35">
        <f t="shared" ca="1" si="50"/>
        <v>-1.8899192566705416</v>
      </c>
      <c r="AO20" s="35">
        <f t="shared" ca="1" si="50"/>
        <v>0</v>
      </c>
      <c r="AP20" s="1"/>
      <c r="AQ20" s="39">
        <f ca="1">SUMIF(Totals!$A:$A,$A20,Totals!AW:AW)</f>
        <v>4816</v>
      </c>
      <c r="AR20" s="39">
        <f ca="1">SUMIF(Totals!$A:$A,$A20,Totals!AX:AX)</f>
        <v>2309</v>
      </c>
      <c r="AS20" s="39">
        <f ca="1">SUMIF(Totals!$A:$A,$A20,Totals!AY:AY)</f>
        <v>0</v>
      </c>
      <c r="AT20" s="39">
        <f ca="1">SUMIF(Totals!$A:$A,$A20,Totals!AZ:AZ)</f>
        <v>318</v>
      </c>
      <c r="AU20" s="39">
        <f ca="1">SUMIF(Totals!$A:$A,$A20,Totals!BA:BA)</f>
        <v>0</v>
      </c>
      <c r="AV20" s="39">
        <f ca="1">SUMIF(Totals!$A:$A,$A20,Totals!BB:BB)</f>
        <v>1893</v>
      </c>
      <c r="AW20" s="39">
        <f ca="1">SUMIF(Totals!$A:$A,$A20,Totals!BC:BC)</f>
        <v>0</v>
      </c>
      <c r="AX20" s="1"/>
      <c r="AY20" s="35">
        <f t="shared" ref="AY20:BE20" ca="1" si="51">IFERROR(AQ20/SUM($AQ20:$AW20),"")*100</f>
        <v>51.585261353898879</v>
      </c>
      <c r="AZ20" s="35">
        <f t="shared" ca="1" si="51"/>
        <v>24.732219365895457</v>
      </c>
      <c r="BA20" s="35">
        <f t="shared" ca="1" si="51"/>
        <v>0</v>
      </c>
      <c r="BB20" s="35">
        <f t="shared" ca="1" si="51"/>
        <v>3.4061696658097684</v>
      </c>
      <c r="BC20" s="35">
        <f t="shared" ca="1" si="51"/>
        <v>0</v>
      </c>
      <c r="BD20" s="35">
        <f t="shared" ca="1" si="51"/>
        <v>20.276349614395887</v>
      </c>
      <c r="BE20" s="35">
        <f t="shared" ca="1" si="51"/>
        <v>0</v>
      </c>
      <c r="BF20" s="1"/>
    </row>
    <row r="21" spans="1:58" ht="13">
      <c r="A21" s="28" t="str">
        <f ca="1">IFERROR(__xludf.DUMMYFUNCTION("""COMPUTED_VALUE"""),"Crawley")</f>
        <v>Crawley</v>
      </c>
      <c r="B21" s="30">
        <f t="shared" ca="1" si="0"/>
        <v>12</v>
      </c>
      <c r="C21" s="31">
        <f ca="1">SUMIF(Totals!A:A,A21,Totals!F:F)</f>
        <v>4</v>
      </c>
      <c r="D21" s="32">
        <f ca="1">SUMIF(Totals!A:A,A21,Totals!G:G)</f>
        <v>8</v>
      </c>
      <c r="E21" s="32">
        <f ca="1">SUMIF(Totals!A:A,A21,Totals!H:H)</f>
        <v>0</v>
      </c>
      <c r="F21" s="32">
        <f ca="1">SUMIF(Totals!A:A,A21,Totals!I:I)</f>
        <v>0</v>
      </c>
      <c r="G21" s="32">
        <f ca="1">SUMIF(Totals!A:A,A21,Totals!J:J)</f>
        <v>0</v>
      </c>
      <c r="H21" s="32">
        <f ca="1">SUMIF(Totals!A:A,A21,Totals!K:K)</f>
        <v>0</v>
      </c>
      <c r="I21" s="32">
        <f ca="1">SUMIF(Totals!A:A,A21,Totals!L:L)</f>
        <v>0</v>
      </c>
      <c r="J21" s="10"/>
      <c r="K21" s="31">
        <f ca="1">SUMIF(Totals!$A:$A,$A21,Totals!N:N)</f>
        <v>4</v>
      </c>
      <c r="L21" s="31">
        <f ca="1">SUMIF(Totals!$A:$A,$A21,Totals!O:O)</f>
        <v>8</v>
      </c>
      <c r="M21" s="31">
        <f ca="1">SUMIF(Totals!$A:$A,$A21,Totals!P:P)</f>
        <v>0</v>
      </c>
      <c r="N21" s="31">
        <f ca="1">SUMIF(Totals!$A:$A,$A21,Totals!Q:Q)</f>
        <v>0</v>
      </c>
      <c r="O21" s="31">
        <f ca="1">SUMIF(Totals!$A:$A,$A21,Totals!R:R)</f>
        <v>0</v>
      </c>
      <c r="P21" s="31">
        <f ca="1">SUMIF(Totals!$A:$A,$A21,Totals!S:S)</f>
        <v>0</v>
      </c>
      <c r="Q21" s="31">
        <f ca="1">SUMIF(Totals!$A:$A,$A21,Totals!T:T)</f>
        <v>0</v>
      </c>
      <c r="R21" s="1"/>
      <c r="S21" s="37">
        <f ca="1">SUMIF(Totals!$A:$A,$A21,Totals!V:V)</f>
        <v>10156</v>
      </c>
      <c r="T21" s="37">
        <f ca="1">SUMIF(Totals!$A:$A,$A21,Totals!W:W)</f>
        <v>10091</v>
      </c>
      <c r="U21" s="37">
        <f ca="1">SUMIF(Totals!$A:$A,$A21,Totals!X:X)</f>
        <v>864</v>
      </c>
      <c r="V21" s="37">
        <f ca="1">SUMIF(Totals!$A:$A,$A21,Totals!Y:Y)</f>
        <v>0</v>
      </c>
      <c r="W21" s="37">
        <f ca="1">SUMIF(Totals!$A:$A,$A21,Totals!Z:Z)</f>
        <v>0</v>
      </c>
      <c r="X21" s="37">
        <f ca="1">SUMIF(Totals!$A:$A,$A21,Totals!AA:AA)</f>
        <v>0</v>
      </c>
      <c r="Y21" s="37">
        <f ca="1">SUMIF(Totals!$A:$A,$A21,Totals!AB:AB)</f>
        <v>311</v>
      </c>
      <c r="Z21" s="1"/>
      <c r="AA21" s="35">
        <f t="shared" ref="AA21:AG21" ca="1" si="52">(S21/SUM($S21:$Y21))*100</f>
        <v>47.409205489683501</v>
      </c>
      <c r="AB21" s="35">
        <f t="shared" ca="1" si="52"/>
        <v>47.105779105592383</v>
      </c>
      <c r="AC21" s="35">
        <f t="shared" ca="1" si="52"/>
        <v>4.0332368593035195</v>
      </c>
      <c r="AD21" s="35">
        <f t="shared" ca="1" si="52"/>
        <v>0</v>
      </c>
      <c r="AE21" s="35">
        <f t="shared" ca="1" si="52"/>
        <v>0</v>
      </c>
      <c r="AF21" s="35">
        <f t="shared" ca="1" si="52"/>
        <v>0</v>
      </c>
      <c r="AG21" s="35">
        <f t="shared" ca="1" si="52"/>
        <v>1.4517785454205956</v>
      </c>
      <c r="AH21" s="1"/>
      <c r="AI21" s="35">
        <f t="shared" ref="AI21:AO21" ca="1" si="53">IFERROR(AA21-AY21,"")</f>
        <v>12.437544519666631</v>
      </c>
      <c r="AJ21" s="35">
        <f t="shared" ca="1" si="53"/>
        <v>9.6679735416240504</v>
      </c>
      <c r="AK21" s="35">
        <f t="shared" ca="1" si="53"/>
        <v>1.359416931124573</v>
      </c>
      <c r="AL21" s="35">
        <f t="shared" ca="1" si="53"/>
        <v>-22.917838445896248</v>
      </c>
      <c r="AM21" s="35">
        <f t="shared" ca="1" si="53"/>
        <v>0</v>
      </c>
      <c r="AN21" s="35">
        <f t="shared" ca="1" si="53"/>
        <v>-1.6051572707999826</v>
      </c>
      <c r="AO21" s="35">
        <f t="shared" ca="1" si="53"/>
        <v>1.0580607242809772</v>
      </c>
      <c r="AP21" s="1"/>
      <c r="AQ21" s="39">
        <f ca="1">SUMIF(Totals!$A:$A,$A21,Totals!AW:AW)</f>
        <v>8083</v>
      </c>
      <c r="AR21" s="39">
        <f ca="1">SUMIF(Totals!$A:$A,$A21,Totals!AX:AX)</f>
        <v>8653</v>
      </c>
      <c r="AS21" s="39">
        <f ca="1">SUMIF(Totals!$A:$A,$A21,Totals!AY:AY)</f>
        <v>618</v>
      </c>
      <c r="AT21" s="39">
        <f ca="1">SUMIF(Totals!$A:$A,$A21,Totals!AZ:AZ)</f>
        <v>5297</v>
      </c>
      <c r="AU21" s="39">
        <f ca="1">SUMIF(Totals!$A:$A,$A21,Totals!BA:BA)</f>
        <v>0</v>
      </c>
      <c r="AV21" s="39">
        <f ca="1">SUMIF(Totals!$A:$A,$A21,Totals!BB:BB)</f>
        <v>371</v>
      </c>
      <c r="AW21" s="39">
        <f ca="1">SUMIF(Totals!$A:$A,$A21,Totals!BC:BC)</f>
        <v>91</v>
      </c>
      <c r="AX21" s="1"/>
      <c r="AY21" s="35">
        <f t="shared" ref="AY21:BE21" ca="1" si="54">IFERROR(AQ21/SUM($AQ21:$AW21),"")*100</f>
        <v>34.97166097001687</v>
      </c>
      <c r="AZ21" s="35">
        <f t="shared" ca="1" si="54"/>
        <v>37.437805563968332</v>
      </c>
      <c r="BA21" s="35">
        <f t="shared" ca="1" si="54"/>
        <v>2.6738199281789465</v>
      </c>
      <c r="BB21" s="35">
        <f t="shared" ca="1" si="54"/>
        <v>22.917838445896248</v>
      </c>
      <c r="BC21" s="35">
        <f t="shared" ca="1" si="54"/>
        <v>0</v>
      </c>
      <c r="BD21" s="35">
        <f t="shared" ca="1" si="54"/>
        <v>1.6051572707999826</v>
      </c>
      <c r="BE21" s="35">
        <f t="shared" ca="1" si="54"/>
        <v>0.3937178211396184</v>
      </c>
      <c r="BF21" s="1"/>
    </row>
    <row r="22" spans="1:58" ht="13">
      <c r="A22" s="28" t="str">
        <f ca="1">IFERROR(__xludf.DUMMYFUNCTION("""COMPUTED_VALUE"""),"Croydon")</f>
        <v>Croydon</v>
      </c>
      <c r="B22" s="30">
        <f t="shared" ca="1" si="0"/>
        <v>70</v>
      </c>
      <c r="C22" s="31">
        <f ca="1">SUMIF(Totals!A:A,A22,Totals!F:F)</f>
        <v>29</v>
      </c>
      <c r="D22" s="32">
        <f ca="1">SUMIF(Totals!A:A,A22,Totals!G:G)</f>
        <v>41</v>
      </c>
      <c r="E22" s="32">
        <f ca="1">SUMIF(Totals!A:A,A22,Totals!H:H)</f>
        <v>0</v>
      </c>
      <c r="F22" s="32">
        <f ca="1">SUMIF(Totals!A:A,A22,Totals!I:I)</f>
        <v>0</v>
      </c>
      <c r="G22" s="32">
        <f ca="1">SUMIF(Totals!A:A,A22,Totals!J:J)</f>
        <v>0</v>
      </c>
      <c r="H22" s="32">
        <f ca="1">SUMIF(Totals!A:A,A22,Totals!K:K)</f>
        <v>0</v>
      </c>
      <c r="I22" s="32">
        <f ca="1">SUMIF(Totals!A:A,A22,Totals!L:L)</f>
        <v>0</v>
      </c>
      <c r="J22" s="10"/>
      <c r="K22" s="31">
        <f ca="1">SUMIF(Totals!$A:$A,$A22,Totals!N:N)</f>
        <v>9</v>
      </c>
      <c r="L22" s="31">
        <f ca="1">SUMIF(Totals!$A:$A,$A22,Totals!O:O)</f>
        <v>24</v>
      </c>
      <c r="M22" s="31">
        <f ca="1">SUMIF(Totals!$A:$A,$A22,Totals!P:P)</f>
        <v>0</v>
      </c>
      <c r="N22" s="31">
        <f ca="1">SUMIF(Totals!$A:$A,$A22,Totals!Q:Q)</f>
        <v>0</v>
      </c>
      <c r="O22" s="31">
        <f ca="1">SUMIF(Totals!$A:$A,$A22,Totals!R:R)</f>
        <v>0</v>
      </c>
      <c r="P22" s="31">
        <f ca="1">SUMIF(Totals!$A:$A,$A22,Totals!S:S)</f>
        <v>0</v>
      </c>
      <c r="Q22" s="31">
        <f ca="1">SUMIF(Totals!$A:$A,$A22,Totals!T:T)</f>
        <v>0</v>
      </c>
      <c r="R22" s="1"/>
      <c r="S22" s="37">
        <f ca="1">SUMIF(Totals!$A:$A,$A22,Totals!V:V)</f>
        <v>41569</v>
      </c>
      <c r="T22" s="37">
        <f ca="1">SUMIF(Totals!$A:$A,$A22,Totals!W:W)</f>
        <v>46266</v>
      </c>
      <c r="U22" s="37">
        <f ca="1">SUMIF(Totals!$A:$A,$A22,Totals!X:X)</f>
        <v>6589</v>
      </c>
      <c r="V22" s="37">
        <f ca="1">SUMIF(Totals!$A:$A,$A22,Totals!Y:Y)</f>
        <v>888</v>
      </c>
      <c r="W22" s="37">
        <f ca="1">SUMIF(Totals!$A:$A,$A22,Totals!Z:Z)</f>
        <v>8866</v>
      </c>
      <c r="X22" s="37">
        <f ca="1">SUMIF(Totals!$A:$A,$A22,Totals!AA:AA)</f>
        <v>590</v>
      </c>
      <c r="Y22" s="37">
        <f ca="1">SUMIF(Totals!$A:$A,$A22,Totals!AB:AB)</f>
        <v>349</v>
      </c>
      <c r="Z22" s="1"/>
      <c r="AA22" s="35">
        <f t="shared" ref="AA22:AG22" ca="1" si="55">(S22/SUM($S22:$Y22))*100</f>
        <v>39.545458869640498</v>
      </c>
      <c r="AB22" s="35">
        <f t="shared" ca="1" si="55"/>
        <v>44.013813179599879</v>
      </c>
      <c r="AC22" s="35">
        <f t="shared" ca="1" si="55"/>
        <v>6.2682534699430166</v>
      </c>
      <c r="AD22" s="35">
        <f t="shared" ca="1" si="55"/>
        <v>0.84477296726504747</v>
      </c>
      <c r="AE22" s="35">
        <f t="shared" ca="1" si="55"/>
        <v>8.4344111799233232</v>
      </c>
      <c r="AF22" s="35">
        <f t="shared" ca="1" si="55"/>
        <v>0.56127933635853389</v>
      </c>
      <c r="AG22" s="35">
        <f t="shared" ca="1" si="55"/>
        <v>0.33201099726970901</v>
      </c>
      <c r="AH22" s="1"/>
      <c r="AI22" s="35">
        <f t="shared" ref="AI22:AO22" ca="1" si="56">IFERROR(AA22-AY22,"")</f>
        <v>10.857463199275603</v>
      </c>
      <c r="AJ22" s="35">
        <f t="shared" ca="1" si="56"/>
        <v>0.52595905499797624</v>
      </c>
      <c r="AK22" s="35">
        <f t="shared" ca="1" si="56"/>
        <v>1.3578644272503171</v>
      </c>
      <c r="AL22" s="35">
        <f t="shared" ca="1" si="56"/>
        <v>-11.440566638488372</v>
      </c>
      <c r="AM22" s="35">
        <f t="shared" ca="1" si="56"/>
        <v>-0.63076231771410995</v>
      </c>
      <c r="AN22" s="35">
        <f t="shared" ca="1" si="56"/>
        <v>-6.1105709747916848E-2</v>
      </c>
      <c r="AO22" s="35">
        <f t="shared" ca="1" si="56"/>
        <v>-0.60885201557348734</v>
      </c>
      <c r="AP22" s="1"/>
      <c r="AQ22" s="39">
        <f ca="1">SUMIF(Totals!$A:$A,$A22,Totals!AW:AW)</f>
        <v>13782</v>
      </c>
      <c r="AR22" s="39">
        <f ca="1">SUMIF(Totals!$A:$A,$A22,Totals!AX:AX)</f>
        <v>20892</v>
      </c>
      <c r="AS22" s="39">
        <f ca="1">SUMIF(Totals!$A:$A,$A22,Totals!AY:AY)</f>
        <v>2359</v>
      </c>
      <c r="AT22" s="39">
        <f ca="1">SUMIF(Totals!$A:$A,$A22,Totals!AZ:AZ)</f>
        <v>5902</v>
      </c>
      <c r="AU22" s="39">
        <f ca="1">SUMIF(Totals!$A:$A,$A22,Totals!BA:BA)</f>
        <v>4355</v>
      </c>
      <c r="AV22" s="39">
        <f ca="1">SUMIF(Totals!$A:$A,$A22,Totals!BB:BB)</f>
        <v>299</v>
      </c>
      <c r="AW22" s="39">
        <f ca="1">SUMIF(Totals!$A:$A,$A22,Totals!BC:BC)</f>
        <v>452</v>
      </c>
      <c r="AX22" s="1"/>
      <c r="AY22" s="35">
        <f t="shared" ref="AY22:BE22" ca="1" si="57">IFERROR(AQ22/SUM($AQ22:$AW22),"")*100</f>
        <v>28.687995670364895</v>
      </c>
      <c r="AZ22" s="35">
        <f t="shared" ca="1" si="57"/>
        <v>43.487854124601903</v>
      </c>
      <c r="BA22" s="35">
        <f t="shared" ca="1" si="57"/>
        <v>4.9103890426926995</v>
      </c>
      <c r="BB22" s="35">
        <f t="shared" ca="1" si="57"/>
        <v>12.285339605753419</v>
      </c>
      <c r="BC22" s="35">
        <f t="shared" ca="1" si="57"/>
        <v>9.0651734976374332</v>
      </c>
      <c r="BD22" s="35">
        <f t="shared" ca="1" si="57"/>
        <v>0.62238504610645073</v>
      </c>
      <c r="BE22" s="35">
        <f t="shared" ca="1" si="57"/>
        <v>0.9408630128431964</v>
      </c>
      <c r="BF22" s="1"/>
    </row>
    <row r="23" spans="1:58" ht="13">
      <c r="A23" s="28" t="str">
        <f ca="1">IFERROR(__xludf.DUMMYFUNCTION("""COMPUTED_VALUE"""),"Daventry")</f>
        <v>Daventry</v>
      </c>
      <c r="B23" s="30">
        <f t="shared" ca="1" si="0"/>
        <v>13</v>
      </c>
      <c r="C23" s="31">
        <f ca="1">SUMIF(Totals!A:A,A23,Totals!F:F)</f>
        <v>11</v>
      </c>
      <c r="D23" s="32">
        <f ca="1">SUMIF(Totals!A:A,A23,Totals!G:G)</f>
        <v>2</v>
      </c>
      <c r="E23" s="32">
        <f ca="1">SUMIF(Totals!A:A,A23,Totals!H:H)</f>
        <v>0</v>
      </c>
      <c r="F23" s="32">
        <f ca="1">SUMIF(Totals!A:A,A23,Totals!I:I)</f>
        <v>0</v>
      </c>
      <c r="G23" s="32">
        <f ca="1">SUMIF(Totals!A:A,A23,Totals!J:J)</f>
        <v>0</v>
      </c>
      <c r="H23" s="32">
        <f ca="1">SUMIF(Totals!A:A,A23,Totals!K:K)</f>
        <v>0</v>
      </c>
      <c r="I23" s="32">
        <f ca="1">SUMIF(Totals!A:A,A23,Totals!L:L)</f>
        <v>0</v>
      </c>
      <c r="J23" s="10"/>
      <c r="K23" s="31">
        <f ca="1">SUMIF(Totals!$A:$A,$A23,Totals!N:N)</f>
        <v>11</v>
      </c>
      <c r="L23" s="31">
        <f ca="1">SUMIF(Totals!$A:$A,$A23,Totals!O:O)</f>
        <v>0</v>
      </c>
      <c r="M23" s="31">
        <f ca="1">SUMIF(Totals!$A:$A,$A23,Totals!P:P)</f>
        <v>0</v>
      </c>
      <c r="N23" s="31">
        <f ca="1">SUMIF(Totals!$A:$A,$A23,Totals!Q:Q)</f>
        <v>2</v>
      </c>
      <c r="O23" s="31">
        <f ca="1">SUMIF(Totals!$A:$A,$A23,Totals!R:R)</f>
        <v>0</v>
      </c>
      <c r="P23" s="31">
        <f ca="1">SUMIF(Totals!$A:$A,$A23,Totals!S:S)</f>
        <v>0</v>
      </c>
      <c r="Q23" s="31">
        <f ca="1">SUMIF(Totals!$A:$A,$A23,Totals!T:T)</f>
        <v>0</v>
      </c>
      <c r="R23" s="1"/>
      <c r="S23" s="37">
        <f ca="1">SUMIF(Totals!$A:$A,$A23,Totals!V:V)</f>
        <v>10087</v>
      </c>
      <c r="T23" s="37">
        <f ca="1">SUMIF(Totals!$A:$A,$A23,Totals!W:W)</f>
        <v>5437</v>
      </c>
      <c r="U23" s="37">
        <f ca="1">SUMIF(Totals!$A:$A,$A23,Totals!X:X)</f>
        <v>2429</v>
      </c>
      <c r="V23" s="37">
        <f ca="1">SUMIF(Totals!$A:$A,$A23,Totals!Y:Y)</f>
        <v>264</v>
      </c>
      <c r="W23" s="37">
        <f ca="1">SUMIF(Totals!$A:$A,$A23,Totals!Z:Z)</f>
        <v>350</v>
      </c>
      <c r="X23" s="37">
        <f ca="1">SUMIF(Totals!$A:$A,$A23,Totals!AA:AA)</f>
        <v>112</v>
      </c>
      <c r="Y23" s="37">
        <f ca="1">SUMIF(Totals!$A:$A,$A23,Totals!AB:AB)</f>
        <v>0</v>
      </c>
      <c r="Z23" s="1"/>
      <c r="AA23" s="35">
        <f t="shared" ref="AA23:AG23" ca="1" si="58">(S23/SUM($S23:$Y23))*100</f>
        <v>54.00182022592216</v>
      </c>
      <c r="AB23" s="35">
        <f t="shared" ca="1" si="58"/>
        <v>29.107553937576959</v>
      </c>
      <c r="AC23" s="35">
        <f t="shared" ca="1" si="58"/>
        <v>13.003908132126988</v>
      </c>
      <c r="AD23" s="35">
        <f t="shared" ca="1" si="58"/>
        <v>1.4133518924995985</v>
      </c>
      <c r="AE23" s="35">
        <f t="shared" ca="1" si="58"/>
        <v>1.8737619786926496</v>
      </c>
      <c r="AF23" s="35">
        <f t="shared" ca="1" si="58"/>
        <v>0.59960383318164778</v>
      </c>
      <c r="AG23" s="35">
        <f t="shared" ca="1" si="58"/>
        <v>0</v>
      </c>
      <c r="AH23" s="1"/>
      <c r="AI23" s="35">
        <f t="shared" ref="AI23:AO23" ca="1" si="59">IFERROR(AA23-AY23,"")</f>
        <v>5.5968928727951877</v>
      </c>
      <c r="AJ23" s="35">
        <f t="shared" ca="1" si="59"/>
        <v>9.4191984943257481</v>
      </c>
      <c r="AK23" s="35">
        <f t="shared" ca="1" si="59"/>
        <v>10.661309690349771</v>
      </c>
      <c r="AL23" s="35">
        <f t="shared" ca="1" si="59"/>
        <v>-26.318802245213607</v>
      </c>
      <c r="AM23" s="35">
        <f t="shared" ca="1" si="59"/>
        <v>1.068329256014191</v>
      </c>
      <c r="AN23" s="35">
        <f t="shared" ca="1" si="59"/>
        <v>-0.25847155110978193</v>
      </c>
      <c r="AO23" s="35">
        <f t="shared" ca="1" si="59"/>
        <v>-0.16845651716150767</v>
      </c>
      <c r="AP23" s="1"/>
      <c r="AQ23" s="39">
        <f ca="1">SUMIF(Totals!$A:$A,$A23,Totals!AW:AW)</f>
        <v>9195</v>
      </c>
      <c r="AR23" s="39">
        <f ca="1">SUMIF(Totals!$A:$A,$A23,Totals!AX:AX)</f>
        <v>3740</v>
      </c>
      <c r="AS23" s="39">
        <f ca="1">SUMIF(Totals!$A:$A,$A23,Totals!AY:AY)</f>
        <v>445</v>
      </c>
      <c r="AT23" s="39">
        <f ca="1">SUMIF(Totals!$A:$A,$A23,Totals!AZ:AZ)</f>
        <v>5268</v>
      </c>
      <c r="AU23" s="39">
        <f ca="1">SUMIF(Totals!$A:$A,$A23,Totals!BA:BA)</f>
        <v>153</v>
      </c>
      <c r="AV23" s="39">
        <f ca="1">SUMIF(Totals!$A:$A,$A23,Totals!BB:BB)</f>
        <v>163</v>
      </c>
      <c r="AW23" s="39">
        <f ca="1">SUMIF(Totals!$A:$A,$A23,Totals!BC:BC)</f>
        <v>32</v>
      </c>
      <c r="AX23" s="1"/>
      <c r="AY23" s="35">
        <f t="shared" ref="AY23:BE23" ca="1" si="60">IFERROR(AQ23/SUM($AQ23:$AW23),"")*100</f>
        <v>48.404927353126972</v>
      </c>
      <c r="AZ23" s="35">
        <f t="shared" ca="1" si="60"/>
        <v>19.688355443251211</v>
      </c>
      <c r="BA23" s="35">
        <f t="shared" ca="1" si="60"/>
        <v>2.3425984417772163</v>
      </c>
      <c r="BB23" s="35">
        <f t="shared" ca="1" si="60"/>
        <v>27.732154137713206</v>
      </c>
      <c r="BC23" s="35">
        <f t="shared" ca="1" si="60"/>
        <v>0.80543272267845856</v>
      </c>
      <c r="BD23" s="35">
        <f t="shared" ca="1" si="60"/>
        <v>0.85807538429142971</v>
      </c>
      <c r="BE23" s="35">
        <f t="shared" ca="1" si="60"/>
        <v>0.16845651716150767</v>
      </c>
      <c r="BF23" s="1"/>
    </row>
    <row r="24" spans="1:58" ht="13">
      <c r="A24" s="28" t="str">
        <f ca="1">IFERROR(__xludf.DUMMYFUNCTION("""COMPUTED_VALUE"""),"Derby")</f>
        <v>Derby</v>
      </c>
      <c r="B24" s="30">
        <f t="shared" ca="1" si="0"/>
        <v>17</v>
      </c>
      <c r="C24" s="31">
        <f ca="1">SUMIF(Totals!A:A,A24,Totals!F:F)</f>
        <v>8</v>
      </c>
      <c r="D24" s="32">
        <f ca="1">SUMIF(Totals!A:A,A24,Totals!G:G)</f>
        <v>5</v>
      </c>
      <c r="E24" s="32">
        <f ca="1">SUMIF(Totals!A:A,A24,Totals!H:H)</f>
        <v>2</v>
      </c>
      <c r="F24" s="32">
        <f ca="1">SUMIF(Totals!A:A,A24,Totals!I:I)</f>
        <v>2</v>
      </c>
      <c r="G24" s="32">
        <f ca="1">SUMIF(Totals!A:A,A24,Totals!J:J)</f>
        <v>0</v>
      </c>
      <c r="H24" s="32">
        <f ca="1">SUMIF(Totals!A:A,A24,Totals!K:K)</f>
        <v>0</v>
      </c>
      <c r="I24" s="32">
        <f ca="1">SUMIF(Totals!A:A,A24,Totals!L:L)</f>
        <v>0</v>
      </c>
      <c r="J24" s="10"/>
      <c r="K24" s="31">
        <f ca="1">SUMIF(Totals!$A:$A,$A24,Totals!N:N)</f>
        <v>5</v>
      </c>
      <c r="L24" s="31">
        <f ca="1">SUMIF(Totals!$A:$A,$A24,Totals!O:O)</f>
        <v>8</v>
      </c>
      <c r="M24" s="31">
        <f ca="1">SUMIF(Totals!$A:$A,$A24,Totals!P:P)</f>
        <v>2</v>
      </c>
      <c r="N24" s="31">
        <f ca="1">SUMIF(Totals!$A:$A,$A24,Totals!Q:Q)</f>
        <v>2</v>
      </c>
      <c r="O24" s="31">
        <f ca="1">SUMIF(Totals!$A:$A,$A24,Totals!R:R)</f>
        <v>0</v>
      </c>
      <c r="P24" s="31">
        <f ca="1">SUMIF(Totals!$A:$A,$A24,Totals!S:S)</f>
        <v>0</v>
      </c>
      <c r="Q24" s="31">
        <f ca="1">SUMIF(Totals!$A:$A,$A24,Totals!T:T)</f>
        <v>0</v>
      </c>
      <c r="R24" s="1"/>
      <c r="S24" s="37">
        <f ca="1">SUMIF(Totals!$A:$A,$A24,Totals!V:V)</f>
        <v>27447</v>
      </c>
      <c r="T24" s="37">
        <f ca="1">SUMIF(Totals!$A:$A,$A24,Totals!W:W)</f>
        <v>21264</v>
      </c>
      <c r="U24" s="37">
        <f ca="1">SUMIF(Totals!$A:$A,$A24,Totals!X:X)</f>
        <v>9355</v>
      </c>
      <c r="V24" s="37">
        <f ca="1">SUMIF(Totals!$A:$A,$A24,Totals!Y:Y)</f>
        <v>6401</v>
      </c>
      <c r="W24" s="37">
        <f ca="1">SUMIF(Totals!$A:$A,$A24,Totals!Z:Z)</f>
        <v>854</v>
      </c>
      <c r="X24" s="37">
        <f ca="1">SUMIF(Totals!$A:$A,$A24,Totals!AA:AA)</f>
        <v>2346</v>
      </c>
      <c r="Y24" s="37">
        <f ca="1">SUMIF(Totals!$A:$A,$A24,Totals!AB:AB)</f>
        <v>0</v>
      </c>
      <c r="Z24" s="1"/>
      <c r="AA24" s="35">
        <f t="shared" ref="AA24:AG24" ca="1" si="61">(S24/SUM($S24:$Y24))*100</f>
        <v>40.561869153353925</v>
      </c>
      <c r="AB24" s="35">
        <f t="shared" ca="1" si="61"/>
        <v>31.42447574149881</v>
      </c>
      <c r="AC24" s="35">
        <f t="shared" ca="1" si="61"/>
        <v>13.825055048989906</v>
      </c>
      <c r="AD24" s="35">
        <f t="shared" ca="1" si="61"/>
        <v>9.4595593125157009</v>
      </c>
      <c r="AE24" s="35">
        <f t="shared" ca="1" si="61"/>
        <v>1.2620627484593672</v>
      </c>
      <c r="AF24" s="35">
        <f t="shared" ca="1" si="61"/>
        <v>3.4669779951822894</v>
      </c>
      <c r="AG24" s="35">
        <f t="shared" ca="1" si="61"/>
        <v>0</v>
      </c>
      <c r="AH24" s="1"/>
      <c r="AI24" s="35">
        <f t="shared" ref="AI24:AO24" ca="1" si="62">IFERROR(AA24-AY24,"")</f>
        <v>15.031203008386697</v>
      </c>
      <c r="AJ24" s="35">
        <f t="shared" ca="1" si="62"/>
        <v>-5.006447992564901</v>
      </c>
      <c r="AK24" s="35">
        <f t="shared" ca="1" si="62"/>
        <v>-1.0124029705086102</v>
      </c>
      <c r="AL24" s="35">
        <f t="shared" ca="1" si="62"/>
        <v>-12.940910216976619</v>
      </c>
      <c r="AM24" s="35">
        <f t="shared" ca="1" si="62"/>
        <v>1.2620627484593672</v>
      </c>
      <c r="AN24" s="35">
        <f t="shared" ca="1" si="62"/>
        <v>3.0251637853939037</v>
      </c>
      <c r="AO24" s="35">
        <f t="shared" ca="1" si="62"/>
        <v>-0.35866836218983339</v>
      </c>
      <c r="AP24" s="1"/>
      <c r="AQ24" s="39">
        <f ca="1">SUMIF(Totals!$A:$A,$A24,Totals!AW:AW)</f>
        <v>15660</v>
      </c>
      <c r="AR24" s="39">
        <f ca="1">SUMIF(Totals!$A:$A,$A24,Totals!AX:AX)</f>
        <v>22346</v>
      </c>
      <c r="AS24" s="39">
        <f ca="1">SUMIF(Totals!$A:$A,$A24,Totals!AY:AY)</f>
        <v>9101</v>
      </c>
      <c r="AT24" s="39">
        <f ca="1">SUMIF(Totals!$A:$A,$A24,Totals!AZ:AZ)</f>
        <v>13740</v>
      </c>
      <c r="AU24" s="39">
        <f ca="1">SUMIF(Totals!$A:$A,$A24,Totals!BA:BA)</f>
        <v>0</v>
      </c>
      <c r="AV24" s="39">
        <f ca="1">SUMIF(Totals!$A:$A,$A24,Totals!BB:BB)</f>
        <v>271</v>
      </c>
      <c r="AW24" s="39">
        <f ca="1">SUMIF(Totals!$A:$A,$A24,Totals!BC:BC)</f>
        <v>220</v>
      </c>
      <c r="AX24" s="1"/>
      <c r="AY24" s="35">
        <f t="shared" ref="AY24:BE24" ca="1" si="63">IFERROR(AQ24/SUM($AQ24:$AW24),"")*100</f>
        <v>25.530666144967228</v>
      </c>
      <c r="AZ24" s="35">
        <f t="shared" ca="1" si="63"/>
        <v>36.430923734063711</v>
      </c>
      <c r="BA24" s="35">
        <f t="shared" ca="1" si="63"/>
        <v>14.837458019498516</v>
      </c>
      <c r="BB24" s="35">
        <f t="shared" ca="1" si="63"/>
        <v>22.40046952949232</v>
      </c>
      <c r="BC24" s="35">
        <f t="shared" ca="1" si="63"/>
        <v>0</v>
      </c>
      <c r="BD24" s="35">
        <f t="shared" ca="1" si="63"/>
        <v>0.44181420978838565</v>
      </c>
      <c r="BE24" s="35">
        <f t="shared" ca="1" si="63"/>
        <v>0.35866836218983339</v>
      </c>
      <c r="BF24" s="1"/>
    </row>
    <row r="25" spans="1:58" ht="13">
      <c r="A25" s="28" t="str">
        <f ca="1">IFERROR(__xludf.DUMMYFUNCTION("""COMPUTED_VALUE"""),"Ealing")</f>
        <v>Ealing</v>
      </c>
      <c r="B25" s="30">
        <f t="shared" ca="1" si="0"/>
        <v>69</v>
      </c>
      <c r="C25" s="31">
        <f ca="1">SUMIF(Totals!A:A,A25,Totals!F:F)</f>
        <v>8</v>
      </c>
      <c r="D25" s="32">
        <f ca="1">SUMIF(Totals!A:A,A25,Totals!G:G)</f>
        <v>57</v>
      </c>
      <c r="E25" s="32">
        <f ca="1">SUMIF(Totals!A:A,A25,Totals!H:H)</f>
        <v>4</v>
      </c>
      <c r="F25" s="32">
        <f ca="1">SUMIF(Totals!A:A,A25,Totals!I:I)</f>
        <v>0</v>
      </c>
      <c r="G25" s="32">
        <f ca="1">SUMIF(Totals!A:A,A25,Totals!J:J)</f>
        <v>0</v>
      </c>
      <c r="H25" s="32">
        <f ca="1">SUMIF(Totals!A:A,A25,Totals!K:K)</f>
        <v>0</v>
      </c>
      <c r="I25" s="32">
        <f ca="1">SUMIF(Totals!A:A,A25,Totals!L:L)</f>
        <v>0</v>
      </c>
      <c r="J25" s="10"/>
      <c r="K25" s="31">
        <f ca="1">SUMIF(Totals!$A:$A,$A25,Totals!N:N)</f>
        <v>0</v>
      </c>
      <c r="L25" s="31">
        <f ca="1">SUMIF(Totals!$A:$A,$A25,Totals!O:O)</f>
        <v>0</v>
      </c>
      <c r="M25" s="31">
        <f ca="1">SUMIF(Totals!$A:$A,$A25,Totals!P:P)</f>
        <v>0</v>
      </c>
      <c r="N25" s="31">
        <f ca="1">SUMIF(Totals!$A:$A,$A25,Totals!Q:Q)</f>
        <v>0</v>
      </c>
      <c r="O25" s="31">
        <f ca="1">SUMIF(Totals!$A:$A,$A25,Totals!R:R)</f>
        <v>0</v>
      </c>
      <c r="P25" s="31">
        <f ca="1">SUMIF(Totals!$A:$A,$A25,Totals!S:S)</f>
        <v>0</v>
      </c>
      <c r="Q25" s="31">
        <f ca="1">SUMIF(Totals!$A:$A,$A25,Totals!T:T)</f>
        <v>0</v>
      </c>
      <c r="R25" s="1"/>
      <c r="S25" s="37">
        <f ca="1">SUMIF(Totals!$A:$A,$A25,Totals!V:V)</f>
        <v>26323</v>
      </c>
      <c r="T25" s="37">
        <f ca="1">SUMIF(Totals!$A:$A,$A25,Totals!W:W)</f>
        <v>56286</v>
      </c>
      <c r="U25" s="37">
        <f ca="1">SUMIF(Totals!$A:$A,$A25,Totals!X:X)</f>
        <v>13505</v>
      </c>
      <c r="V25" s="37">
        <f ca="1">SUMIF(Totals!$A:$A,$A25,Totals!Y:Y)</f>
        <v>846</v>
      </c>
      <c r="W25" s="37">
        <f ca="1">SUMIF(Totals!$A:$A,$A25,Totals!Z:Z)</f>
        <v>11533</v>
      </c>
      <c r="X25" s="37">
        <f ca="1">SUMIF(Totals!$A:$A,$A25,Totals!AA:AA)</f>
        <v>859</v>
      </c>
      <c r="Y25" s="37">
        <f ca="1">SUMIF(Totals!$A:$A,$A25,Totals!AB:AB)</f>
        <v>2081</v>
      </c>
      <c r="Z25" s="1"/>
      <c r="AA25" s="35">
        <f t="shared" ref="AA25:AG25" ca="1" si="64">(S25/SUM($S25:$Y25))*100</f>
        <v>23.622266294544701</v>
      </c>
      <c r="AB25" s="35">
        <f t="shared" ca="1" si="64"/>
        <v>50.511069431855915</v>
      </c>
      <c r="AC25" s="35">
        <f t="shared" ca="1" si="64"/>
        <v>12.119390126802653</v>
      </c>
      <c r="AD25" s="35">
        <f t="shared" ca="1" si="64"/>
        <v>0.75920059587375366</v>
      </c>
      <c r="AE25" s="35">
        <f t="shared" ca="1" si="64"/>
        <v>10.349716870226953</v>
      </c>
      <c r="AF25" s="35">
        <f t="shared" ca="1" si="64"/>
        <v>0.77086679888363407</v>
      </c>
      <c r="AG25" s="35">
        <f t="shared" ca="1" si="64"/>
        <v>1.8674898818123893</v>
      </c>
      <c r="AH25" s="1"/>
      <c r="AI25" s="35" t="str">
        <f t="shared" ref="AI25:AO25" ca="1" si="65">IFERROR(AA25-AY25,"")</f>
        <v/>
      </c>
      <c r="AJ25" s="35" t="str">
        <f t="shared" ca="1" si="65"/>
        <v/>
      </c>
      <c r="AK25" s="35" t="str">
        <f t="shared" ca="1" si="65"/>
        <v/>
      </c>
      <c r="AL25" s="35" t="str">
        <f t="shared" ca="1" si="65"/>
        <v/>
      </c>
      <c r="AM25" s="35" t="str">
        <f t="shared" ca="1" si="65"/>
        <v/>
      </c>
      <c r="AN25" s="35" t="str">
        <f t="shared" ca="1" si="65"/>
        <v/>
      </c>
      <c r="AO25" s="35" t="str">
        <f t="shared" ca="1" si="65"/>
        <v/>
      </c>
      <c r="AP25" s="1"/>
      <c r="AQ25" s="39">
        <f ca="1">SUMIF(Totals!$A:$A,$A25,Totals!AW:AW)</f>
        <v>0</v>
      </c>
      <c r="AR25" s="39">
        <f ca="1">SUMIF(Totals!$A:$A,$A25,Totals!AX:AX)</f>
        <v>0</v>
      </c>
      <c r="AS25" s="39">
        <f ca="1">SUMIF(Totals!$A:$A,$A25,Totals!AY:AY)</f>
        <v>0</v>
      </c>
      <c r="AT25" s="39">
        <f ca="1">SUMIF(Totals!$A:$A,$A25,Totals!AZ:AZ)</f>
        <v>0</v>
      </c>
      <c r="AU25" s="39">
        <f ca="1">SUMIF(Totals!$A:$A,$A25,Totals!BA:BA)</f>
        <v>0</v>
      </c>
      <c r="AV25" s="39">
        <f ca="1">SUMIF(Totals!$A:$A,$A25,Totals!BB:BB)</f>
        <v>0</v>
      </c>
      <c r="AW25" s="39">
        <f ca="1">SUMIF(Totals!$A:$A,$A25,Totals!BC:BC)</f>
        <v>0</v>
      </c>
      <c r="AX25" s="1"/>
      <c r="AY25" s="35" t="e">
        <f t="shared" ref="AY25:BE25" ca="1" si="66">IFERROR(AQ25/SUM($AQ25:$AW25),"")*100</f>
        <v>#VALUE!</v>
      </c>
      <c r="AZ25" s="35" t="e">
        <f t="shared" ca="1" si="66"/>
        <v>#VALUE!</v>
      </c>
      <c r="BA25" s="35" t="e">
        <f t="shared" ca="1" si="66"/>
        <v>#VALUE!</v>
      </c>
      <c r="BB25" s="35" t="e">
        <f t="shared" ca="1" si="66"/>
        <v>#VALUE!</v>
      </c>
      <c r="BC25" s="35" t="e">
        <f t="shared" ca="1" si="66"/>
        <v>#VALUE!</v>
      </c>
      <c r="BD25" s="35" t="e">
        <f t="shared" ca="1" si="66"/>
        <v>#VALUE!</v>
      </c>
      <c r="BE25" s="35" t="e">
        <f t="shared" ca="1" si="66"/>
        <v>#VALUE!</v>
      </c>
      <c r="BF25" s="1"/>
    </row>
    <row r="26" spans="1:58" ht="13">
      <c r="A26" s="28" t="str">
        <f ca="1">IFERROR(__xludf.DUMMYFUNCTION("""COMPUTED_VALUE"""),"Enfield")</f>
        <v>Enfield</v>
      </c>
      <c r="B26" s="30">
        <f t="shared" ca="1" si="0"/>
        <v>63</v>
      </c>
      <c r="C26" s="31">
        <f ca="1">SUMIF(Totals!A:A,A26,Totals!F:F)</f>
        <v>17</v>
      </c>
      <c r="D26" s="32">
        <f ca="1">SUMIF(Totals!A:A,A26,Totals!G:G)</f>
        <v>46</v>
      </c>
      <c r="E26" s="32">
        <f ca="1">SUMIF(Totals!A:A,A26,Totals!H:H)</f>
        <v>0</v>
      </c>
      <c r="F26" s="32">
        <f ca="1">SUMIF(Totals!A:A,A26,Totals!I:I)</f>
        <v>0</v>
      </c>
      <c r="G26" s="32">
        <f ca="1">SUMIF(Totals!A:A,A26,Totals!J:J)</f>
        <v>0</v>
      </c>
      <c r="H26" s="32">
        <f ca="1">SUMIF(Totals!A:A,A26,Totals!K:K)</f>
        <v>0</v>
      </c>
      <c r="I26" s="32">
        <f ca="1">SUMIF(Totals!A:A,A26,Totals!L:L)</f>
        <v>0</v>
      </c>
      <c r="J26" s="10"/>
      <c r="K26" s="31">
        <f ca="1">SUMIF(Totals!$A:$A,$A26,Totals!N:N)</f>
        <v>22</v>
      </c>
      <c r="L26" s="31">
        <f ca="1">SUMIF(Totals!$A:$A,$A26,Totals!O:O)</f>
        <v>41</v>
      </c>
      <c r="M26" s="31">
        <f ca="1">SUMIF(Totals!$A:$A,$A26,Totals!P:P)</f>
        <v>0</v>
      </c>
      <c r="N26" s="31">
        <f ca="1">SUMIF(Totals!$A:$A,$A26,Totals!Q:Q)</f>
        <v>0</v>
      </c>
      <c r="O26" s="31">
        <f ca="1">SUMIF(Totals!$A:$A,$A26,Totals!R:R)</f>
        <v>0</v>
      </c>
      <c r="P26" s="31">
        <f ca="1">SUMIF(Totals!$A:$A,$A26,Totals!S:S)</f>
        <v>0</v>
      </c>
      <c r="Q26" s="31">
        <f ca="1">SUMIF(Totals!$A:$A,$A26,Totals!T:T)</f>
        <v>0</v>
      </c>
      <c r="R26" s="1"/>
      <c r="S26" s="37">
        <f ca="1">SUMIF(Totals!$A:$A,$A26,Totals!V:V)</f>
        <v>26739</v>
      </c>
      <c r="T26" s="37">
        <f ca="1">SUMIF(Totals!$A:$A,$A26,Totals!W:W)</f>
        <v>45151</v>
      </c>
      <c r="U26" s="37">
        <f ca="1">SUMIF(Totals!$A:$A,$A26,Totals!X:X)</f>
        <v>6705</v>
      </c>
      <c r="V26" s="37">
        <f ca="1">SUMIF(Totals!$A:$A,$A26,Totals!Y:Y)</f>
        <v>1035</v>
      </c>
      <c r="W26" s="37">
        <f ca="1">SUMIF(Totals!$A:$A,$A26,Totals!Z:Z)</f>
        <v>8601</v>
      </c>
      <c r="X26" s="37">
        <f ca="1">SUMIF(Totals!$A:$A,$A26,Totals!AA:AA)</f>
        <v>1142</v>
      </c>
      <c r="Y26" s="37">
        <f ca="1">SUMIF(Totals!$A:$A,$A26,Totals!AB:AB)</f>
        <v>945</v>
      </c>
      <c r="Z26" s="1"/>
      <c r="AA26" s="35">
        <f t="shared" ref="AA26:AG26" ca="1" si="67">(S26/SUM($S26:$Y26))*100</f>
        <v>29.605394273566731</v>
      </c>
      <c r="AB26" s="35">
        <f t="shared" ca="1" si="67"/>
        <v>49.991142407936401</v>
      </c>
      <c r="AC26" s="35">
        <f t="shared" ca="1" si="67"/>
        <v>7.4237693483026641</v>
      </c>
      <c r="AD26" s="35">
        <f t="shared" ca="1" si="67"/>
        <v>1.145950973227928</v>
      </c>
      <c r="AE26" s="35">
        <f t="shared" ca="1" si="67"/>
        <v>9.5230186673752737</v>
      </c>
      <c r="AF26" s="35">
        <f t="shared" ca="1" si="67"/>
        <v>1.2644212670785446</v>
      </c>
      <c r="AG26" s="35">
        <f t="shared" ca="1" si="67"/>
        <v>1.0463030625124559</v>
      </c>
      <c r="AH26" s="1"/>
      <c r="AI26" s="35">
        <f t="shared" ref="AI26:AO26" ca="1" si="68">IFERROR(AA26-AY26,"")</f>
        <v>3.0174532966332137</v>
      </c>
      <c r="AJ26" s="35">
        <f t="shared" ca="1" si="68"/>
        <v>7.5863340632959719</v>
      </c>
      <c r="AK26" s="35">
        <f t="shared" ca="1" si="68"/>
        <v>4.6326821705550385</v>
      </c>
      <c r="AL26" s="35">
        <f t="shared" ca="1" si="68"/>
        <v>-9.9102735857951387</v>
      </c>
      <c r="AM26" s="35">
        <f t="shared" ca="1" si="68"/>
        <v>-2.0197645755012523</v>
      </c>
      <c r="AN26" s="35">
        <f t="shared" ca="1" si="68"/>
        <v>-0.76131652125252725</v>
      </c>
      <c r="AO26" s="35">
        <f t="shared" ca="1" si="68"/>
        <v>-2.545114847935305</v>
      </c>
      <c r="AP26" s="1"/>
      <c r="AQ26" s="39">
        <f ca="1">SUMIF(Totals!$A:$A,$A26,Totals!AW:AW)</f>
        <v>25082</v>
      </c>
      <c r="AR26" s="39">
        <f ca="1">SUMIF(Totals!$A:$A,$A26,Totals!AX:AX)</f>
        <v>40003</v>
      </c>
      <c r="AS26" s="39">
        <f ca="1">SUMIF(Totals!$A:$A,$A26,Totals!AY:AY)</f>
        <v>2633</v>
      </c>
      <c r="AT26" s="39">
        <f ca="1">SUMIF(Totals!$A:$A,$A26,Totals!AZ:AZ)</f>
        <v>10430</v>
      </c>
      <c r="AU26" s="39">
        <f ca="1">SUMIF(Totals!$A:$A,$A26,Totals!BA:BA)</f>
        <v>10889</v>
      </c>
      <c r="AV26" s="39">
        <f ca="1">SUMIF(Totals!$A:$A,$A26,Totals!BB:BB)</f>
        <v>1911</v>
      </c>
      <c r="AW26" s="39">
        <f ca="1">SUMIF(Totals!$A:$A,$A26,Totals!BC:BC)</f>
        <v>3388</v>
      </c>
      <c r="AX26" s="1"/>
      <c r="AY26" s="35">
        <f t="shared" ref="AY26:BE26" ca="1" si="69">IFERROR(AQ26/SUM($AQ26:$AW26),"")*100</f>
        <v>26.587940976933517</v>
      </c>
      <c r="AZ26" s="35">
        <f t="shared" ca="1" si="69"/>
        <v>42.404808344640429</v>
      </c>
      <c r="BA26" s="35">
        <f t="shared" ca="1" si="69"/>
        <v>2.7910871777476256</v>
      </c>
      <c r="BB26" s="35">
        <f t="shared" ca="1" si="69"/>
        <v>11.056224559023066</v>
      </c>
      <c r="BC26" s="35">
        <f t="shared" ca="1" si="69"/>
        <v>11.542783242876526</v>
      </c>
      <c r="BD26" s="35">
        <f t="shared" ca="1" si="69"/>
        <v>2.0257377883310719</v>
      </c>
      <c r="BE26" s="35">
        <f t="shared" ca="1" si="69"/>
        <v>3.591417910447761</v>
      </c>
      <c r="BF26" s="1"/>
    </row>
    <row r="27" spans="1:58" ht="13">
      <c r="A27" s="28" t="str">
        <f ca="1">IFERROR(__xludf.DUMMYFUNCTION("""COMPUTED_VALUE"""),"Exeter")</f>
        <v>Exeter</v>
      </c>
      <c r="B27" s="30">
        <f t="shared" ca="1" si="0"/>
        <v>10</v>
      </c>
      <c r="C27" s="31">
        <f ca="1">SUMIF(Totals!A:A,A27,Totals!F:F)</f>
        <v>0</v>
      </c>
      <c r="D27" s="32">
        <f ca="1">SUMIF(Totals!A:A,A27,Totals!G:G)</f>
        <v>9</v>
      </c>
      <c r="E27" s="32">
        <f ca="1">SUMIF(Totals!A:A,A27,Totals!H:H)</f>
        <v>1</v>
      </c>
      <c r="F27" s="32">
        <f ca="1">SUMIF(Totals!A:A,A27,Totals!I:I)</f>
        <v>0</v>
      </c>
      <c r="G27" s="32">
        <f ca="1">SUMIF(Totals!A:A,A27,Totals!J:J)</f>
        <v>0</v>
      </c>
      <c r="H27" s="32">
        <f ca="1">SUMIF(Totals!A:A,A27,Totals!K:K)</f>
        <v>0</v>
      </c>
      <c r="I27" s="32">
        <f ca="1">SUMIF(Totals!A:A,A27,Totals!L:L)</f>
        <v>0</v>
      </c>
      <c r="J27" s="10"/>
      <c r="K27" s="31">
        <f ca="1">SUMIF(Totals!$A:$A,$A27,Totals!N:N)</f>
        <v>2</v>
      </c>
      <c r="L27" s="31">
        <f ca="1">SUMIF(Totals!$A:$A,$A27,Totals!O:O)</f>
        <v>7</v>
      </c>
      <c r="M27" s="31">
        <f ca="1">SUMIF(Totals!$A:$A,$A27,Totals!P:P)</f>
        <v>1</v>
      </c>
      <c r="N27" s="31">
        <f ca="1">SUMIF(Totals!$A:$A,$A27,Totals!Q:Q)</f>
        <v>0</v>
      </c>
      <c r="O27" s="31">
        <f ca="1">SUMIF(Totals!$A:$A,$A27,Totals!R:R)</f>
        <v>0</v>
      </c>
      <c r="P27" s="31">
        <f ca="1">SUMIF(Totals!$A:$A,$A27,Totals!S:S)</f>
        <v>0</v>
      </c>
      <c r="Q27" s="31">
        <f ca="1">SUMIF(Totals!$A:$A,$A27,Totals!T:T)</f>
        <v>0</v>
      </c>
      <c r="R27" s="1"/>
      <c r="S27" s="37">
        <f ca="1">SUMIF(Totals!$A:$A,$A27,Totals!V:V)</f>
        <v>7325</v>
      </c>
      <c r="T27" s="37">
        <f ca="1">SUMIF(Totals!$A:$A,$A27,Totals!W:W)</f>
        <v>12092</v>
      </c>
      <c r="U27" s="37">
        <f ca="1">SUMIF(Totals!$A:$A,$A27,Totals!X:X)</f>
        <v>2284</v>
      </c>
      <c r="V27" s="37">
        <f ca="1">SUMIF(Totals!$A:$A,$A27,Totals!Y:Y)</f>
        <v>0</v>
      </c>
      <c r="W27" s="37">
        <f ca="1">SUMIF(Totals!$A:$A,$A27,Totals!Z:Z)</f>
        <v>2813</v>
      </c>
      <c r="X27" s="37">
        <f ca="1">SUMIF(Totals!$A:$A,$A27,Totals!AA:AA)</f>
        <v>0</v>
      </c>
      <c r="Y27" s="37">
        <f ca="1">SUMIF(Totals!$A:$A,$A27,Totals!AB:AB)</f>
        <v>85</v>
      </c>
      <c r="Z27" s="1"/>
      <c r="AA27" s="35">
        <f t="shared" ref="AA27:AG27" ca="1" si="70">(S27/SUM($S27:$Y27))*100</f>
        <v>29.777633237123457</v>
      </c>
      <c r="AB27" s="35">
        <f t="shared" ca="1" si="70"/>
        <v>49.156469775194111</v>
      </c>
      <c r="AC27" s="35">
        <f t="shared" ca="1" si="70"/>
        <v>9.2849302817187684</v>
      </c>
      <c r="AD27" s="35">
        <f t="shared" ca="1" si="70"/>
        <v>0</v>
      </c>
      <c r="AE27" s="35">
        <f t="shared" ca="1" si="70"/>
        <v>11.435424204235945</v>
      </c>
      <c r="AF27" s="35">
        <f t="shared" ca="1" si="70"/>
        <v>0</v>
      </c>
      <c r="AG27" s="35">
        <f t="shared" ca="1" si="70"/>
        <v>0.3455425017277125</v>
      </c>
      <c r="AH27" s="1"/>
      <c r="AI27" s="35">
        <f t="shared" ref="AI27:AO27" ca="1" si="71">IFERROR(AA27-AY27,"")</f>
        <v>4.4119500460695882</v>
      </c>
      <c r="AJ27" s="35">
        <f t="shared" ca="1" si="71"/>
        <v>12.673019123703924</v>
      </c>
      <c r="AK27" s="35">
        <f t="shared" ca="1" si="71"/>
        <v>-2.5367461198587868</v>
      </c>
      <c r="AL27" s="35">
        <f t="shared" ca="1" si="71"/>
        <v>-13.259447855823472</v>
      </c>
      <c r="AM27" s="35">
        <f t="shared" ca="1" si="71"/>
        <v>0.5672698434950938</v>
      </c>
      <c r="AN27" s="35">
        <f t="shared" ca="1" si="71"/>
        <v>0</v>
      </c>
      <c r="AO27" s="35">
        <f t="shared" ca="1" si="71"/>
        <v>-1.8560450375863506</v>
      </c>
      <c r="AP27" s="1"/>
      <c r="AQ27" s="39">
        <f ca="1">SUMIF(Totals!$A:$A,$A27,Totals!AW:AW)</f>
        <v>5081</v>
      </c>
      <c r="AR27" s="39">
        <f ca="1">SUMIF(Totals!$A:$A,$A27,Totals!AX:AX)</f>
        <v>7308</v>
      </c>
      <c r="AS27" s="39">
        <f ca="1">SUMIF(Totals!$A:$A,$A27,Totals!AY:AY)</f>
        <v>2368</v>
      </c>
      <c r="AT27" s="39">
        <f ca="1">SUMIF(Totals!$A:$A,$A27,Totals!AZ:AZ)</f>
        <v>2656</v>
      </c>
      <c r="AU27" s="39">
        <f ca="1">SUMIF(Totals!$A:$A,$A27,Totals!BA:BA)</f>
        <v>2177</v>
      </c>
      <c r="AV27" s="39">
        <f ca="1">SUMIF(Totals!$A:$A,$A27,Totals!BB:BB)</f>
        <v>0</v>
      </c>
      <c r="AW27" s="39">
        <f ca="1">SUMIF(Totals!$A:$A,$A27,Totals!BC:BC)</f>
        <v>441</v>
      </c>
      <c r="AX27" s="1"/>
      <c r="AY27" s="35">
        <f t="shared" ref="AY27:BE27" ca="1" si="72">IFERROR(AQ27/SUM($AQ27:$AW27),"")*100</f>
        <v>25.365683191053868</v>
      </c>
      <c r="AZ27" s="35">
        <f t="shared" ca="1" si="72"/>
        <v>36.483450651490188</v>
      </c>
      <c r="BA27" s="35">
        <f t="shared" ca="1" si="72"/>
        <v>11.821676401577555</v>
      </c>
      <c r="BB27" s="35">
        <f t="shared" ca="1" si="72"/>
        <v>13.259447855823472</v>
      </c>
      <c r="BC27" s="35">
        <f t="shared" ca="1" si="72"/>
        <v>10.868154360740851</v>
      </c>
      <c r="BD27" s="35">
        <f t="shared" ca="1" si="72"/>
        <v>0</v>
      </c>
      <c r="BE27" s="35">
        <f t="shared" ca="1" si="72"/>
        <v>2.2015875393140631</v>
      </c>
      <c r="BF27" s="1"/>
    </row>
    <row r="28" spans="1:58" ht="13">
      <c r="A28" s="28" t="str">
        <f ca="1">IFERROR(__xludf.DUMMYFUNCTION("""COMPUTED_VALUE"""),"Greenwich")</f>
        <v>Greenwich</v>
      </c>
      <c r="B28" s="30">
        <f t="shared" ca="1" si="0"/>
        <v>51</v>
      </c>
      <c r="C28" s="31">
        <f ca="1">SUMIF(Totals!A:A,A28,Totals!F:F)</f>
        <v>6</v>
      </c>
      <c r="D28" s="32">
        <f ca="1">SUMIF(Totals!A:A,A28,Totals!G:G)</f>
        <v>45</v>
      </c>
      <c r="E28" s="32">
        <f ca="1">SUMIF(Totals!A:A,A28,Totals!H:H)</f>
        <v>0</v>
      </c>
      <c r="F28" s="32">
        <f ca="1">SUMIF(Totals!A:A,A28,Totals!I:I)</f>
        <v>0</v>
      </c>
      <c r="G28" s="32">
        <f ca="1">SUMIF(Totals!A:A,A28,Totals!J:J)</f>
        <v>0</v>
      </c>
      <c r="H28" s="32">
        <f ca="1">SUMIF(Totals!A:A,A28,Totals!K:K)</f>
        <v>0</v>
      </c>
      <c r="I28" s="32">
        <f ca="1">SUMIF(Totals!A:A,A28,Totals!L:L)</f>
        <v>0</v>
      </c>
      <c r="J28" s="10"/>
      <c r="K28" s="31">
        <f ca="1">SUMIF(Totals!$A:$A,$A28,Totals!N:N)</f>
        <v>8</v>
      </c>
      <c r="L28" s="31">
        <f ca="1">SUMIF(Totals!$A:$A,$A28,Totals!O:O)</f>
        <v>43</v>
      </c>
      <c r="M28" s="31">
        <f ca="1">SUMIF(Totals!$A:$A,$A28,Totals!P:P)</f>
        <v>0</v>
      </c>
      <c r="N28" s="31">
        <f ca="1">SUMIF(Totals!$A:$A,$A28,Totals!Q:Q)</f>
        <v>0</v>
      </c>
      <c r="O28" s="31">
        <f ca="1">SUMIF(Totals!$A:$A,$A28,Totals!R:R)</f>
        <v>0</v>
      </c>
      <c r="P28" s="31">
        <f ca="1">SUMIF(Totals!$A:$A,$A28,Totals!S:S)</f>
        <v>0</v>
      </c>
      <c r="Q28" s="31">
        <f ca="1">SUMIF(Totals!$A:$A,$A28,Totals!T:T)</f>
        <v>0</v>
      </c>
      <c r="R28" s="1"/>
      <c r="S28" s="37">
        <f ca="1">SUMIF(Totals!$A:$A,$A28,Totals!V:V)</f>
        <v>16282</v>
      </c>
      <c r="T28" s="37">
        <f ca="1">SUMIF(Totals!$A:$A,$A28,Totals!W:W)</f>
        <v>37471</v>
      </c>
      <c r="U28" s="37">
        <f ca="1">SUMIF(Totals!$A:$A,$A28,Totals!X:X)</f>
        <v>6028</v>
      </c>
      <c r="V28" s="37">
        <f ca="1">SUMIF(Totals!$A:$A,$A28,Totals!Y:Y)</f>
        <v>615</v>
      </c>
      <c r="W28" s="37">
        <f ca="1">SUMIF(Totals!$A:$A,$A28,Totals!Z:Z)</f>
        <v>8241</v>
      </c>
      <c r="X28" s="37">
        <f ca="1">SUMIF(Totals!$A:$A,$A28,Totals!AA:AA)</f>
        <v>507</v>
      </c>
      <c r="Y28" s="37">
        <f ca="1">SUMIF(Totals!$A:$A,$A28,Totals!AB:AB)</f>
        <v>2982</v>
      </c>
      <c r="Z28" s="1"/>
      <c r="AA28" s="35">
        <f t="shared" ref="AA28:AG28" ca="1" si="73">(S28/SUM($S28:$Y28))*100</f>
        <v>22.574383717383466</v>
      </c>
      <c r="AB28" s="35">
        <f t="shared" ca="1" si="73"/>
        <v>51.952139311759971</v>
      </c>
      <c r="AC28" s="35">
        <f t="shared" ca="1" si="73"/>
        <v>8.3575964284723963</v>
      </c>
      <c r="AD28" s="35">
        <f t="shared" ca="1" si="73"/>
        <v>0.85267448631561427</v>
      </c>
      <c r="AE28" s="35">
        <f t="shared" ca="1" si="73"/>
        <v>11.425838116629231</v>
      </c>
      <c r="AF28" s="35">
        <f t="shared" ca="1" si="73"/>
        <v>0.70293652774311621</v>
      </c>
      <c r="AG28" s="35">
        <f t="shared" ca="1" si="73"/>
        <v>4.1344314116961982</v>
      </c>
      <c r="AH28" s="1"/>
      <c r="AI28" s="35">
        <f t="shared" ref="AI28:AO28" ca="1" si="74">IFERROR(AA28-AY28,"")</f>
        <v>3.0644801150205012</v>
      </c>
      <c r="AJ28" s="35">
        <f t="shared" ca="1" si="74"/>
        <v>8.5101387712124748</v>
      </c>
      <c r="AK28" s="35">
        <f t="shared" ca="1" si="74"/>
        <v>1.6123358717084733</v>
      </c>
      <c r="AL28" s="35">
        <f t="shared" ca="1" si="74"/>
        <v>-13.654590729452927</v>
      </c>
      <c r="AM28" s="35">
        <f t="shared" ca="1" si="74"/>
        <v>-2.1637833714208075</v>
      </c>
      <c r="AN28" s="35">
        <f t="shared" ca="1" si="74"/>
        <v>-1.5030120687639177</v>
      </c>
      <c r="AO28" s="35">
        <f t="shared" ca="1" si="74"/>
        <v>4.1344314116961982</v>
      </c>
      <c r="AP28" s="1"/>
      <c r="AQ28" s="39">
        <f ca="1">SUMIF(Totals!$A:$A,$A28,Totals!AW:AW)</f>
        <v>15159</v>
      </c>
      <c r="AR28" s="39">
        <f ca="1">SUMIF(Totals!$A:$A,$A28,Totals!AX:AX)</f>
        <v>33754</v>
      </c>
      <c r="AS28" s="39">
        <f ca="1">SUMIF(Totals!$A:$A,$A28,Totals!AY:AY)</f>
        <v>5241</v>
      </c>
      <c r="AT28" s="39">
        <f ca="1">SUMIF(Totals!$A:$A,$A28,Totals!AZ:AZ)</f>
        <v>11272</v>
      </c>
      <c r="AU28" s="39">
        <f ca="1">SUMIF(Totals!$A:$A,$A28,Totals!BA:BA)</f>
        <v>10559</v>
      </c>
      <c r="AV28" s="39">
        <f ca="1">SUMIF(Totals!$A:$A,$A28,Totals!BB:BB)</f>
        <v>1714</v>
      </c>
      <c r="AW28" s="39">
        <f ca="1">SUMIF(Totals!$A:$A,$A28,Totals!BC:BC)</f>
        <v>0</v>
      </c>
      <c r="AX28" s="1"/>
      <c r="AY28" s="35">
        <f t="shared" ref="AY28:BE28" ca="1" si="75">IFERROR(AQ28/SUM($AQ28:$AW28),"")*100</f>
        <v>19.509903602362964</v>
      </c>
      <c r="AZ28" s="35">
        <f t="shared" ca="1" si="75"/>
        <v>43.442000540547497</v>
      </c>
      <c r="BA28" s="35">
        <f t="shared" ca="1" si="75"/>
        <v>6.745260556763923</v>
      </c>
      <c r="BB28" s="35">
        <f t="shared" ca="1" si="75"/>
        <v>14.507265215768541</v>
      </c>
      <c r="BC28" s="35">
        <f t="shared" ca="1" si="75"/>
        <v>13.589621488050039</v>
      </c>
      <c r="BD28" s="35">
        <f t="shared" ca="1" si="75"/>
        <v>2.2059485965070338</v>
      </c>
      <c r="BE28" s="35">
        <f t="shared" ca="1" si="75"/>
        <v>0</v>
      </c>
      <c r="BF28" s="1"/>
    </row>
    <row r="29" spans="1:58" ht="13">
      <c r="A29" s="28" t="str">
        <f ca="1">IFERROR(__xludf.DUMMYFUNCTION("""COMPUTED_VALUE"""),"Hackney")</f>
        <v>Hackney</v>
      </c>
      <c r="B29" s="30">
        <f t="shared" ca="1" si="0"/>
        <v>57</v>
      </c>
      <c r="C29" s="31">
        <f ca="1">SUMIF(Totals!A:A,A29,Totals!F:F)</f>
        <v>5</v>
      </c>
      <c r="D29" s="32">
        <f ca="1">SUMIF(Totals!A:A,A29,Totals!G:G)</f>
        <v>52</v>
      </c>
      <c r="E29" s="32">
        <f ca="1">SUMIF(Totals!A:A,A29,Totals!H:H)</f>
        <v>0</v>
      </c>
      <c r="F29" s="32">
        <f ca="1">SUMIF(Totals!A:A,A29,Totals!I:I)</f>
        <v>0</v>
      </c>
      <c r="G29" s="32">
        <f ca="1">SUMIF(Totals!A:A,A29,Totals!J:J)</f>
        <v>0</v>
      </c>
      <c r="H29" s="32">
        <f ca="1">SUMIF(Totals!A:A,A29,Totals!K:K)</f>
        <v>0</v>
      </c>
      <c r="I29" s="32">
        <f ca="1">SUMIF(Totals!A:A,A29,Totals!L:L)</f>
        <v>0</v>
      </c>
      <c r="J29" s="10"/>
      <c r="K29" s="31">
        <f ca="1">SUMIF(Totals!$A:$A,$A29,Totals!N:N)</f>
        <v>4</v>
      </c>
      <c r="L29" s="31">
        <f ca="1">SUMIF(Totals!$A:$A,$A29,Totals!O:O)</f>
        <v>50</v>
      </c>
      <c r="M29" s="31">
        <f ca="1">SUMIF(Totals!$A:$A,$A29,Totals!P:P)</f>
        <v>3</v>
      </c>
      <c r="N29" s="31">
        <f ca="1">SUMIF(Totals!$A:$A,$A29,Totals!Q:Q)</f>
        <v>0</v>
      </c>
      <c r="O29" s="31">
        <f ca="1">SUMIF(Totals!$A:$A,$A29,Totals!R:R)</f>
        <v>0</v>
      </c>
      <c r="P29" s="31">
        <f ca="1">SUMIF(Totals!$A:$A,$A29,Totals!S:S)</f>
        <v>0</v>
      </c>
      <c r="Q29" s="31">
        <f ca="1">SUMIF(Totals!$A:$A,$A29,Totals!T:T)</f>
        <v>0</v>
      </c>
      <c r="R29" s="1"/>
      <c r="S29" s="37">
        <f ca="1">SUMIF(Totals!$A:$A,$A29,Totals!V:V)</f>
        <v>7396</v>
      </c>
      <c r="T29" s="37">
        <f ca="1">SUMIF(Totals!$A:$A,$A29,Totals!W:W)</f>
        <v>41072</v>
      </c>
      <c r="U29" s="37">
        <f ca="1">SUMIF(Totals!$A:$A,$A29,Totals!X:X)</f>
        <v>4265</v>
      </c>
      <c r="V29" s="37">
        <f ca="1">SUMIF(Totals!$A:$A,$A29,Totals!Y:Y)</f>
        <v>0</v>
      </c>
      <c r="W29" s="37">
        <f ca="1">SUMIF(Totals!$A:$A,$A29,Totals!Z:Z)</f>
        <v>11202</v>
      </c>
      <c r="X29" s="37">
        <f ca="1">SUMIF(Totals!$A:$A,$A29,Totals!AA:AA)</f>
        <v>0</v>
      </c>
      <c r="Y29" s="37">
        <f ca="1">SUMIF(Totals!$A:$A,$A29,Totals!AB:AB)</f>
        <v>581</v>
      </c>
      <c r="Z29" s="1"/>
      <c r="AA29" s="35">
        <f t="shared" ref="AA29:AG29" ca="1" si="76">(S29/SUM($S29:$Y29))*100</f>
        <v>11.463822927645856</v>
      </c>
      <c r="AB29" s="35">
        <f t="shared" ca="1" si="76"/>
        <v>63.661727323454642</v>
      </c>
      <c r="AC29" s="35">
        <f t="shared" ca="1" si="76"/>
        <v>6.6107632215264429</v>
      </c>
      <c r="AD29" s="35">
        <f t="shared" ca="1" si="76"/>
        <v>0</v>
      </c>
      <c r="AE29" s="35">
        <f t="shared" ca="1" si="76"/>
        <v>17.363134726269454</v>
      </c>
      <c r="AF29" s="35">
        <f t="shared" ca="1" si="76"/>
        <v>0</v>
      </c>
      <c r="AG29" s="35">
        <f t="shared" ca="1" si="76"/>
        <v>0.90055180110360211</v>
      </c>
      <c r="AH29" s="1"/>
      <c r="AI29" s="35">
        <f t="shared" ref="AI29:AO29" ca="1" si="77">IFERROR(AA29-AY29,"")</f>
        <v>-0.75679503365937251</v>
      </c>
      <c r="AJ29" s="35">
        <f t="shared" ca="1" si="77"/>
        <v>7.7954264282770538</v>
      </c>
      <c r="AK29" s="35">
        <f t="shared" ca="1" si="77"/>
        <v>-1.9179690914969472</v>
      </c>
      <c r="AL29" s="35">
        <f t="shared" ca="1" si="77"/>
        <v>-0.49956684955241121</v>
      </c>
      <c r="AM29" s="35">
        <f t="shared" ca="1" si="77"/>
        <v>-3.1566458108371016</v>
      </c>
      <c r="AN29" s="35">
        <f t="shared" ca="1" si="77"/>
        <v>-0.47357782269708348</v>
      </c>
      <c r="AO29" s="35">
        <f t="shared" ca="1" si="77"/>
        <v>-0.99087182003413987</v>
      </c>
      <c r="AP29" s="1"/>
      <c r="AQ29" s="39">
        <f ca="1">SUMIF(Totals!$A:$A,$A29,Totals!AW:AW)</f>
        <v>8464</v>
      </c>
      <c r="AR29" s="39">
        <f ca="1">SUMIF(Totals!$A:$A,$A29,Totals!AX:AX)</f>
        <v>38693</v>
      </c>
      <c r="AS29" s="39">
        <f ca="1">SUMIF(Totals!$A:$A,$A29,Totals!AY:AY)</f>
        <v>5907</v>
      </c>
      <c r="AT29" s="39">
        <f ca="1">SUMIF(Totals!$A:$A,$A29,Totals!AZ:AZ)</f>
        <v>346</v>
      </c>
      <c r="AU29" s="39">
        <f ca="1">SUMIF(Totals!$A:$A,$A29,Totals!BA:BA)</f>
        <v>14212</v>
      </c>
      <c r="AV29" s="39">
        <f ca="1">SUMIF(Totals!$A:$A,$A29,Totals!BB:BB)</f>
        <v>328</v>
      </c>
      <c r="AW29" s="39">
        <f ca="1">SUMIF(Totals!$A:$A,$A29,Totals!BC:BC)</f>
        <v>1310</v>
      </c>
      <c r="AX29" s="1"/>
      <c r="AY29" s="35">
        <f t="shared" ref="AY29:BE29" ca="1" si="78">IFERROR(AQ29/SUM($AQ29:$AW29),"")*100</f>
        <v>12.220617961305228</v>
      </c>
      <c r="AZ29" s="35">
        <f t="shared" ca="1" si="78"/>
        <v>55.866300895177588</v>
      </c>
      <c r="BA29" s="35">
        <f t="shared" ca="1" si="78"/>
        <v>8.5287323130233901</v>
      </c>
      <c r="BB29" s="35">
        <f t="shared" ca="1" si="78"/>
        <v>0.49956684955241121</v>
      </c>
      <c r="BC29" s="35">
        <f t="shared" ca="1" si="78"/>
        <v>20.519780537106556</v>
      </c>
      <c r="BD29" s="35">
        <f t="shared" ca="1" si="78"/>
        <v>0.47357782269708348</v>
      </c>
      <c r="BE29" s="35">
        <f t="shared" ca="1" si="78"/>
        <v>1.891423621137742</v>
      </c>
      <c r="BF29" s="1"/>
    </row>
    <row r="30" spans="1:58" ht="13">
      <c r="A30" s="28" t="str">
        <f ca="1">IFERROR(__xludf.DUMMYFUNCTION("""COMPUTED_VALUE"""),"Halton")</f>
        <v>Halton</v>
      </c>
      <c r="B30" s="30">
        <f t="shared" ca="1" si="0"/>
        <v>1</v>
      </c>
      <c r="C30" s="31">
        <f ca="1">SUMIF(Totals!A:A,A30,Totals!F:F)</f>
        <v>0</v>
      </c>
      <c r="D30" s="32">
        <f ca="1">SUMIF(Totals!A:A,A30,Totals!G:G)</f>
        <v>1</v>
      </c>
      <c r="E30" s="32">
        <f ca="1">SUMIF(Totals!A:A,A30,Totals!H:H)</f>
        <v>0</v>
      </c>
      <c r="F30" s="32">
        <f ca="1">SUMIF(Totals!A:A,A30,Totals!I:I)</f>
        <v>0</v>
      </c>
      <c r="G30" s="32">
        <f ca="1">SUMIF(Totals!A:A,A30,Totals!J:J)</f>
        <v>0</v>
      </c>
      <c r="H30" s="32">
        <f ca="1">SUMIF(Totals!A:A,A30,Totals!K:K)</f>
        <v>0</v>
      </c>
      <c r="I30" s="32">
        <f ca="1">SUMIF(Totals!A:A,A30,Totals!L:L)</f>
        <v>0</v>
      </c>
      <c r="J30" s="10"/>
      <c r="K30" s="31">
        <f ca="1">SUMIF(Totals!$A:$A,$A30,Totals!N:N)</f>
        <v>0</v>
      </c>
      <c r="L30" s="31">
        <f ca="1">SUMIF(Totals!$A:$A,$A30,Totals!O:O)</f>
        <v>1</v>
      </c>
      <c r="M30" s="31">
        <f ca="1">SUMIF(Totals!$A:$A,$A30,Totals!P:P)</f>
        <v>0</v>
      </c>
      <c r="N30" s="31">
        <f ca="1">SUMIF(Totals!$A:$A,$A30,Totals!Q:Q)</f>
        <v>0</v>
      </c>
      <c r="O30" s="31">
        <f ca="1">SUMIF(Totals!$A:$A,$A30,Totals!R:R)</f>
        <v>0</v>
      </c>
      <c r="P30" s="31">
        <f ca="1">SUMIF(Totals!$A:$A,$A30,Totals!S:S)</f>
        <v>0</v>
      </c>
      <c r="Q30" s="31">
        <f ca="1">SUMIF(Totals!$A:$A,$A30,Totals!T:T)</f>
        <v>0</v>
      </c>
      <c r="R30" s="1"/>
      <c r="S30" s="37">
        <f ca="1">SUMIF(Totals!$A:$A,$A30,Totals!V:V)</f>
        <v>113</v>
      </c>
      <c r="T30" s="37">
        <f ca="1">SUMIF(Totals!$A:$A,$A30,Totals!W:W)</f>
        <v>918</v>
      </c>
      <c r="U30" s="37">
        <f ca="1">SUMIF(Totals!$A:$A,$A30,Totals!X:X)</f>
        <v>0</v>
      </c>
      <c r="V30" s="37">
        <f ca="1">SUMIF(Totals!$A:$A,$A30,Totals!Y:Y)</f>
        <v>74</v>
      </c>
      <c r="W30" s="37">
        <f ca="1">SUMIF(Totals!$A:$A,$A30,Totals!Z:Z)</f>
        <v>0</v>
      </c>
      <c r="X30" s="37">
        <f ca="1">SUMIF(Totals!$A:$A,$A30,Totals!AA:AA)</f>
        <v>0</v>
      </c>
      <c r="Y30" s="37">
        <f ca="1">SUMIF(Totals!$A:$A,$A30,Totals!AB:AB)</f>
        <v>0</v>
      </c>
      <c r="Z30" s="1"/>
      <c r="AA30" s="35">
        <f t="shared" ref="AA30:AG30" ca="1" si="79">(S30/SUM($S30:$Y30))*100</f>
        <v>10.226244343891402</v>
      </c>
      <c r="AB30" s="35">
        <f t="shared" ca="1" si="79"/>
        <v>83.07692307692308</v>
      </c>
      <c r="AC30" s="35">
        <f t="shared" ca="1" si="79"/>
        <v>0</v>
      </c>
      <c r="AD30" s="35">
        <f t="shared" ca="1" si="79"/>
        <v>6.6968325791855206</v>
      </c>
      <c r="AE30" s="35">
        <f t="shared" ca="1" si="79"/>
        <v>0</v>
      </c>
      <c r="AF30" s="35">
        <f t="shared" ca="1" si="79"/>
        <v>0</v>
      </c>
      <c r="AG30" s="35">
        <f t="shared" ca="1" si="79"/>
        <v>0</v>
      </c>
      <c r="AH30" s="1"/>
      <c r="AI30" s="35">
        <f t="shared" ref="AI30:AO30" ca="1" si="80">IFERROR(AA30-AY30,"")</f>
        <v>10.226244343891402</v>
      </c>
      <c r="AJ30" s="35">
        <f t="shared" ca="1" si="80"/>
        <v>7.5441012525411537</v>
      </c>
      <c r="AK30" s="35">
        <f t="shared" ca="1" si="80"/>
        <v>0</v>
      </c>
      <c r="AL30" s="35">
        <f t="shared" ca="1" si="80"/>
        <v>-17.770345596432552</v>
      </c>
      <c r="AM30" s="35">
        <f t="shared" ca="1" si="80"/>
        <v>0</v>
      </c>
      <c r="AN30" s="35">
        <f t="shared" ca="1" si="80"/>
        <v>0</v>
      </c>
      <c r="AO30" s="35">
        <f t="shared" ca="1" si="80"/>
        <v>0</v>
      </c>
      <c r="AP30" s="1"/>
      <c r="AQ30" s="39">
        <f ca="1">SUMIF(Totals!$A:$A,$A30,Totals!AW:AW)</f>
        <v>0</v>
      </c>
      <c r="AR30" s="39">
        <f ca="1">SUMIF(Totals!$A:$A,$A30,Totals!AX:AX)</f>
        <v>886</v>
      </c>
      <c r="AS30" s="39">
        <f ca="1">SUMIF(Totals!$A:$A,$A30,Totals!AY:AY)</f>
        <v>0</v>
      </c>
      <c r="AT30" s="39">
        <f ca="1">SUMIF(Totals!$A:$A,$A30,Totals!AZ:AZ)</f>
        <v>287</v>
      </c>
      <c r="AU30" s="39">
        <f ca="1">SUMIF(Totals!$A:$A,$A30,Totals!BA:BA)</f>
        <v>0</v>
      </c>
      <c r="AV30" s="39">
        <f ca="1">SUMIF(Totals!$A:$A,$A30,Totals!BB:BB)</f>
        <v>0</v>
      </c>
      <c r="AW30" s="39">
        <f ca="1">SUMIF(Totals!$A:$A,$A30,Totals!BC:BC)</f>
        <v>0</v>
      </c>
      <c r="AX30" s="1"/>
      <c r="AY30" s="35">
        <f t="shared" ref="AY30:BE30" ca="1" si="81">IFERROR(AQ30/SUM($AQ30:$AW30),"")*100</f>
        <v>0</v>
      </c>
      <c r="AZ30" s="35">
        <f t="shared" ca="1" si="81"/>
        <v>75.532821824381926</v>
      </c>
      <c r="BA30" s="35">
        <f t="shared" ca="1" si="81"/>
        <v>0</v>
      </c>
      <c r="BB30" s="35">
        <f t="shared" ca="1" si="81"/>
        <v>24.467178175618074</v>
      </c>
      <c r="BC30" s="35">
        <f t="shared" ca="1" si="81"/>
        <v>0</v>
      </c>
      <c r="BD30" s="35">
        <f t="shared" ca="1" si="81"/>
        <v>0</v>
      </c>
      <c r="BE30" s="35">
        <f t="shared" ca="1" si="81"/>
        <v>0</v>
      </c>
      <c r="BF30" s="1"/>
    </row>
    <row r="31" spans="1:58" ht="13">
      <c r="A31" s="28" t="str">
        <f ca="1">IFERROR(__xludf.DUMMYFUNCTION("""COMPUTED_VALUE"""),"Hammersmith &amp; Fulham")</f>
        <v>Hammersmith &amp; Fulham</v>
      </c>
      <c r="B31" s="30">
        <f t="shared" ca="1" si="0"/>
        <v>46</v>
      </c>
      <c r="C31" s="31">
        <f ca="1">SUMIF(Totals!A:A,A31,Totals!F:F)</f>
        <v>11</v>
      </c>
      <c r="D31" s="32">
        <f ca="1">SUMIF(Totals!A:A,A31,Totals!G:G)</f>
        <v>35</v>
      </c>
      <c r="E31" s="32">
        <f ca="1">SUMIF(Totals!A:A,A31,Totals!H:H)</f>
        <v>0</v>
      </c>
      <c r="F31" s="32">
        <f ca="1">SUMIF(Totals!A:A,A31,Totals!I:I)</f>
        <v>0</v>
      </c>
      <c r="G31" s="32">
        <f ca="1">SUMIF(Totals!A:A,A31,Totals!J:J)</f>
        <v>0</v>
      </c>
      <c r="H31" s="32">
        <f ca="1">SUMIF(Totals!A:A,A31,Totals!K:K)</f>
        <v>0</v>
      </c>
      <c r="I31" s="32">
        <f ca="1">SUMIF(Totals!A:A,A31,Totals!L:L)</f>
        <v>0</v>
      </c>
      <c r="J31" s="10"/>
      <c r="K31" s="31">
        <f ca="1">SUMIF(Totals!$A:$A,$A31,Totals!N:N)</f>
        <v>20</v>
      </c>
      <c r="L31" s="31">
        <f ca="1">SUMIF(Totals!$A:$A,$A31,Totals!O:O)</f>
        <v>26</v>
      </c>
      <c r="M31" s="31">
        <f ca="1">SUMIF(Totals!$A:$A,$A31,Totals!P:P)</f>
        <v>0</v>
      </c>
      <c r="N31" s="31">
        <f ca="1">SUMIF(Totals!$A:$A,$A31,Totals!Q:Q)</f>
        <v>0</v>
      </c>
      <c r="O31" s="31">
        <f ca="1">SUMIF(Totals!$A:$A,$A31,Totals!R:R)</f>
        <v>0</v>
      </c>
      <c r="P31" s="31">
        <f ca="1">SUMIF(Totals!$A:$A,$A31,Totals!S:S)</f>
        <v>0</v>
      </c>
      <c r="Q31" s="31">
        <f ca="1">SUMIF(Totals!$A:$A,$A31,Totals!T:T)</f>
        <v>0</v>
      </c>
      <c r="R31" s="1"/>
      <c r="S31" s="37">
        <f ca="1">SUMIF(Totals!$A:$A,$A31,Totals!V:V)</f>
        <v>17210</v>
      </c>
      <c r="T31" s="37">
        <f ca="1">SUMIF(Totals!$A:$A,$A31,Totals!W:W)</f>
        <v>27401</v>
      </c>
      <c r="U31" s="37">
        <f ca="1">SUMIF(Totals!$A:$A,$A31,Totals!X:X)</f>
        <v>5868</v>
      </c>
      <c r="V31" s="37">
        <f ca="1">SUMIF(Totals!$A:$A,$A31,Totals!Y:Y)</f>
        <v>121</v>
      </c>
      <c r="W31" s="37">
        <f ca="1">SUMIF(Totals!$A:$A,$A31,Totals!Z:Z)</f>
        <v>660</v>
      </c>
      <c r="X31" s="37">
        <f ca="1">SUMIF(Totals!$A:$A,$A31,Totals!AA:AA)</f>
        <v>89</v>
      </c>
      <c r="Y31" s="37">
        <f ca="1">SUMIF(Totals!$A:$A,$A31,Totals!AB:AB)</f>
        <v>0</v>
      </c>
      <c r="Z31" s="1"/>
      <c r="AA31" s="35">
        <f t="shared" ref="AA31:AG31" ca="1" si="82">(S31/SUM($S31:$Y31))*100</f>
        <v>33.515745194648389</v>
      </c>
      <c r="AB31" s="35">
        <f t="shared" ca="1" si="82"/>
        <v>53.362285536232449</v>
      </c>
      <c r="AC31" s="35">
        <f t="shared" ca="1" si="82"/>
        <v>11.427681162242692</v>
      </c>
      <c r="AD31" s="35">
        <f t="shared" ca="1" si="82"/>
        <v>0.23564236888741746</v>
      </c>
      <c r="AE31" s="35">
        <f t="shared" ca="1" si="82"/>
        <v>1.2853220121131861</v>
      </c>
      <c r="AF31" s="35">
        <f t="shared" ca="1" si="82"/>
        <v>0.17332372587586906</v>
      </c>
      <c r="AG31" s="35">
        <f t="shared" ca="1" si="82"/>
        <v>0</v>
      </c>
      <c r="AH31" s="1"/>
      <c r="AI31" s="35">
        <f t="shared" ref="AI31:AO31" ca="1" si="83">IFERROR(AA31-AY31,"")</f>
        <v>-4.3937921336720294</v>
      </c>
      <c r="AJ31" s="35">
        <f t="shared" ca="1" si="83"/>
        <v>11.11376255610508</v>
      </c>
      <c r="AK31" s="35">
        <f t="shared" ca="1" si="83"/>
        <v>2.6326991933943837</v>
      </c>
      <c r="AL31" s="35">
        <f t="shared" ca="1" si="83"/>
        <v>-3.45882552031691</v>
      </c>
      <c r="AM31" s="35">
        <f t="shared" ca="1" si="83"/>
        <v>-4.9469345673389737</v>
      </c>
      <c r="AN31" s="35">
        <f t="shared" ca="1" si="83"/>
        <v>6.2067683521844663E-2</v>
      </c>
      <c r="AO31" s="35">
        <f t="shared" ca="1" si="83"/>
        <v>-1.0089772116933937</v>
      </c>
      <c r="AP31" s="1"/>
      <c r="AQ31" s="39">
        <f ca="1">SUMIF(Totals!$A:$A,$A31,Totals!AW:AW)</f>
        <v>19763</v>
      </c>
      <c r="AR31" s="39">
        <f ca="1">SUMIF(Totals!$A:$A,$A31,Totals!AX:AX)</f>
        <v>22025</v>
      </c>
      <c r="AS31" s="39">
        <f ca="1">SUMIF(Totals!$A:$A,$A31,Totals!AY:AY)</f>
        <v>4585</v>
      </c>
      <c r="AT31" s="39">
        <f ca="1">SUMIF(Totals!$A:$A,$A31,Totals!AZ:AZ)</f>
        <v>1926</v>
      </c>
      <c r="AU31" s="39">
        <f ca="1">SUMIF(Totals!$A:$A,$A31,Totals!BA:BA)</f>
        <v>3249</v>
      </c>
      <c r="AV31" s="39">
        <f ca="1">SUMIF(Totals!$A:$A,$A31,Totals!BB:BB)</f>
        <v>58</v>
      </c>
      <c r="AW31" s="39">
        <f ca="1">SUMIF(Totals!$A:$A,$A31,Totals!BC:BC)</f>
        <v>526</v>
      </c>
      <c r="AX31" s="1"/>
      <c r="AY31" s="35">
        <f t="shared" ref="AY31:BE31" ca="1" si="84">IFERROR(AQ31/SUM($AQ31:$AW31),"")*100</f>
        <v>37.909537328320418</v>
      </c>
      <c r="AZ31" s="35">
        <f t="shared" ca="1" si="84"/>
        <v>42.248522980127369</v>
      </c>
      <c r="BA31" s="35">
        <f t="shared" ca="1" si="84"/>
        <v>8.7949819688483082</v>
      </c>
      <c r="BB31" s="35">
        <f t="shared" ca="1" si="84"/>
        <v>3.6944678892043274</v>
      </c>
      <c r="BC31" s="35">
        <f t="shared" ca="1" si="84"/>
        <v>6.2322565794521596</v>
      </c>
      <c r="BD31" s="35">
        <f t="shared" ca="1" si="84"/>
        <v>0.11125604235402439</v>
      </c>
      <c r="BE31" s="35">
        <f t="shared" ca="1" si="84"/>
        <v>1.0089772116933937</v>
      </c>
      <c r="BF31" s="1"/>
    </row>
    <row r="32" spans="1:58" ht="13">
      <c r="A32" s="28" t="str">
        <f ca="1">IFERROR(__xludf.DUMMYFUNCTION("""COMPUTED_VALUE"""),"Haringey")</f>
        <v>Haringey</v>
      </c>
      <c r="B32" s="30">
        <f t="shared" ca="1" si="0"/>
        <v>57</v>
      </c>
      <c r="C32" s="31">
        <f ca="1">SUMIF(Totals!A:A,A32,Totals!F:F)</f>
        <v>0</v>
      </c>
      <c r="D32" s="32">
        <f ca="1">SUMIF(Totals!A:A,A32,Totals!G:G)</f>
        <v>42</v>
      </c>
      <c r="E32" s="32">
        <f ca="1">SUMIF(Totals!A:A,A32,Totals!H:H)</f>
        <v>15</v>
      </c>
      <c r="F32" s="32">
        <f ca="1">SUMIF(Totals!A:A,A32,Totals!I:I)</f>
        <v>0</v>
      </c>
      <c r="G32" s="32">
        <f ca="1">SUMIF(Totals!A:A,A32,Totals!J:J)</f>
        <v>0</v>
      </c>
      <c r="H32" s="32">
        <f ca="1">SUMIF(Totals!A:A,A32,Totals!K:K)</f>
        <v>0</v>
      </c>
      <c r="I32" s="32">
        <f ca="1">SUMIF(Totals!A:A,A32,Totals!L:L)</f>
        <v>0</v>
      </c>
      <c r="J32" s="10"/>
      <c r="K32" s="31">
        <f ca="1">SUMIF(Totals!$A:$A,$A32,Totals!N:N)</f>
        <v>0</v>
      </c>
      <c r="L32" s="31">
        <f ca="1">SUMIF(Totals!$A:$A,$A32,Totals!O:O)</f>
        <v>48</v>
      </c>
      <c r="M32" s="31">
        <f ca="1">SUMIF(Totals!$A:$A,$A32,Totals!P:P)</f>
        <v>9</v>
      </c>
      <c r="N32" s="31">
        <f ca="1">SUMIF(Totals!$A:$A,$A32,Totals!Q:Q)</f>
        <v>0</v>
      </c>
      <c r="O32" s="31">
        <f ca="1">SUMIF(Totals!$A:$A,$A32,Totals!R:R)</f>
        <v>0</v>
      </c>
      <c r="P32" s="31">
        <f ca="1">SUMIF(Totals!$A:$A,$A32,Totals!S:S)</f>
        <v>0</v>
      </c>
      <c r="Q32" s="31">
        <f ca="1">SUMIF(Totals!$A:$A,$A32,Totals!T:T)</f>
        <v>0</v>
      </c>
      <c r="R32" s="1"/>
      <c r="S32" s="37">
        <f ca="1">SUMIF(Totals!$A:$A,$A32,Totals!V:V)</f>
        <v>5563</v>
      </c>
      <c r="T32" s="37">
        <f ca="1">SUMIF(Totals!$A:$A,$A32,Totals!W:W)</f>
        <v>38992</v>
      </c>
      <c r="U32" s="37">
        <f ca="1">SUMIF(Totals!$A:$A,$A32,Totals!X:X)</f>
        <v>16738</v>
      </c>
      <c r="V32" s="37">
        <f ca="1">SUMIF(Totals!$A:$A,$A32,Totals!Y:Y)</f>
        <v>0</v>
      </c>
      <c r="W32" s="37">
        <f ca="1">SUMIF(Totals!$A:$A,$A32,Totals!Z:Z)</f>
        <v>7991</v>
      </c>
      <c r="X32" s="37">
        <f ca="1">SUMIF(Totals!$A:$A,$A32,Totals!AA:AA)</f>
        <v>287</v>
      </c>
      <c r="Y32" s="37">
        <f ca="1">SUMIF(Totals!$A:$A,$A32,Totals!AB:AB)</f>
        <v>505</v>
      </c>
      <c r="Z32" s="1"/>
      <c r="AA32" s="35">
        <f t="shared" ref="AA32:AG32" ca="1" si="85">(S32/SUM($S32:$Y32))*100</f>
        <v>7.9385238883497911</v>
      </c>
      <c r="AB32" s="35">
        <f t="shared" ca="1" si="85"/>
        <v>55.642445345053936</v>
      </c>
      <c r="AC32" s="35">
        <f t="shared" ca="1" si="85"/>
        <v>23.88549574747417</v>
      </c>
      <c r="AD32" s="35">
        <f t="shared" ca="1" si="85"/>
        <v>0</v>
      </c>
      <c r="AE32" s="35">
        <f t="shared" ca="1" si="85"/>
        <v>11.403333523602946</v>
      </c>
      <c r="AF32" s="35">
        <f t="shared" ca="1" si="85"/>
        <v>0.40955533991666193</v>
      </c>
      <c r="AG32" s="35">
        <f t="shared" ca="1" si="85"/>
        <v>0.72064615560248879</v>
      </c>
      <c r="AH32" s="1"/>
      <c r="AI32" s="35">
        <f t="shared" ref="AI32:AO32" ca="1" si="86">IFERROR(AA32-AY32,"")</f>
        <v>-1.6796128456211621</v>
      </c>
      <c r="AJ32" s="35">
        <f t="shared" ca="1" si="86"/>
        <v>8.6753890219933609</v>
      </c>
      <c r="AK32" s="35">
        <f t="shared" ca="1" si="86"/>
        <v>3.92516985303563</v>
      </c>
      <c r="AL32" s="35">
        <f t="shared" ca="1" si="86"/>
        <v>-2.679419057739993</v>
      </c>
      <c r="AM32" s="35">
        <f t="shared" ca="1" si="86"/>
        <v>-4.5159013329326534</v>
      </c>
      <c r="AN32" s="35">
        <f t="shared" ca="1" si="86"/>
        <v>-1.190161273615042</v>
      </c>
      <c r="AO32" s="35">
        <f t="shared" ca="1" si="86"/>
        <v>-2.5354643651201467</v>
      </c>
      <c r="AP32" s="1"/>
      <c r="AQ32" s="39">
        <f ca="1">SUMIF(Totals!$A:$A,$A32,Totals!AW:AW)</f>
        <v>6788</v>
      </c>
      <c r="AR32" s="39">
        <f ca="1">SUMIF(Totals!$A:$A,$A32,Totals!AX:AX)</f>
        <v>33147</v>
      </c>
      <c r="AS32" s="39">
        <f ca="1">SUMIF(Totals!$A:$A,$A32,Totals!AY:AY)</f>
        <v>14087</v>
      </c>
      <c r="AT32" s="39">
        <f ca="1">SUMIF(Totals!$A:$A,$A32,Totals!AZ:AZ)</f>
        <v>1891</v>
      </c>
      <c r="AU32" s="39">
        <f ca="1">SUMIF(Totals!$A:$A,$A32,Totals!BA:BA)</f>
        <v>11235</v>
      </c>
      <c r="AV32" s="39">
        <f ca="1">SUMIF(Totals!$A:$A,$A32,Totals!BB:BB)</f>
        <v>1129</v>
      </c>
      <c r="AW32" s="39">
        <f ca="1">SUMIF(Totals!$A:$A,$A32,Totals!BC:BC)</f>
        <v>2298</v>
      </c>
      <c r="AX32" s="1"/>
      <c r="AY32" s="35">
        <f t="shared" ref="AY32:BE32" ca="1" si="87">IFERROR(AQ32/SUM($AQ32:$AW32),"")*100</f>
        <v>9.6181367339709531</v>
      </c>
      <c r="AZ32" s="35">
        <f t="shared" ca="1" si="87"/>
        <v>46.967056323060575</v>
      </c>
      <c r="BA32" s="35">
        <f t="shared" ca="1" si="87"/>
        <v>19.96032589443854</v>
      </c>
      <c r="BB32" s="35">
        <f t="shared" ca="1" si="87"/>
        <v>2.679419057739993</v>
      </c>
      <c r="BC32" s="35">
        <f t="shared" ca="1" si="87"/>
        <v>15.919234856535599</v>
      </c>
      <c r="BD32" s="35">
        <f t="shared" ca="1" si="87"/>
        <v>1.5997166135317038</v>
      </c>
      <c r="BE32" s="35">
        <f t="shared" ca="1" si="87"/>
        <v>3.2561105207226353</v>
      </c>
      <c r="BF32" s="1"/>
    </row>
    <row r="33" spans="1:58" ht="13">
      <c r="A33" s="28" t="str">
        <f ca="1">IFERROR(__xludf.DUMMYFUNCTION("""COMPUTED_VALUE"""),"Harrogate")</f>
        <v>Harrogate</v>
      </c>
      <c r="B33" s="30">
        <f t="shared" ca="1" si="0"/>
        <v>40</v>
      </c>
      <c r="C33" s="31">
        <f ca="1">SUMIF(Totals!A:A,A33,Totals!F:F)</f>
        <v>31</v>
      </c>
      <c r="D33" s="32">
        <f ca="1">SUMIF(Totals!A:A,A33,Totals!G:G)</f>
        <v>0</v>
      </c>
      <c r="E33" s="32">
        <f ca="1">SUMIF(Totals!A:A,A33,Totals!H:H)</f>
        <v>7</v>
      </c>
      <c r="F33" s="32">
        <f ca="1">SUMIF(Totals!A:A,A33,Totals!I:I)</f>
        <v>0</v>
      </c>
      <c r="G33" s="32">
        <f ca="1">SUMIF(Totals!A:A,A33,Totals!J:J)</f>
        <v>0</v>
      </c>
      <c r="H33" s="32">
        <f ca="1">SUMIF(Totals!A:A,A33,Totals!K:K)</f>
        <v>2</v>
      </c>
      <c r="I33" s="32">
        <f ca="1">SUMIF(Totals!A:A,A33,Totals!L:L)</f>
        <v>0</v>
      </c>
      <c r="J33" s="10"/>
      <c r="K33" s="31">
        <f ca="1">SUMIF(Totals!$A:$A,$A33,Totals!N:N)</f>
        <v>0</v>
      </c>
      <c r="L33" s="31">
        <f ca="1">SUMIF(Totals!$A:$A,$A33,Totals!O:O)</f>
        <v>0</v>
      </c>
      <c r="M33" s="31">
        <f ca="1">SUMIF(Totals!$A:$A,$A33,Totals!P:P)</f>
        <v>0</v>
      </c>
      <c r="N33" s="31">
        <f ca="1">SUMIF(Totals!$A:$A,$A33,Totals!Q:Q)</f>
        <v>0</v>
      </c>
      <c r="O33" s="31">
        <f ca="1">SUMIF(Totals!$A:$A,$A33,Totals!R:R)</f>
        <v>0</v>
      </c>
      <c r="P33" s="31">
        <f ca="1">SUMIF(Totals!$A:$A,$A33,Totals!S:S)</f>
        <v>0</v>
      </c>
      <c r="Q33" s="31">
        <f ca="1">SUMIF(Totals!$A:$A,$A33,Totals!T:T)</f>
        <v>0</v>
      </c>
      <c r="R33" s="1"/>
      <c r="S33" s="37">
        <f ca="1">SUMIF(Totals!$A:$A,$A33,Totals!V:V)</f>
        <v>24250</v>
      </c>
      <c r="T33" s="37">
        <f ca="1">SUMIF(Totals!$A:$A,$A33,Totals!W:W)</f>
        <v>5785</v>
      </c>
      <c r="U33" s="37">
        <f ca="1">SUMIF(Totals!$A:$A,$A33,Totals!X:X)</f>
        <v>11388</v>
      </c>
      <c r="V33" s="37">
        <f ca="1">SUMIF(Totals!$A:$A,$A33,Totals!Y:Y)</f>
        <v>88</v>
      </c>
      <c r="W33" s="37">
        <f ca="1">SUMIF(Totals!$A:$A,$A33,Totals!Z:Z)</f>
        <v>1522</v>
      </c>
      <c r="X33" s="37">
        <f ca="1">SUMIF(Totals!$A:$A,$A33,Totals!AA:AA)</f>
        <v>1360</v>
      </c>
      <c r="Y33" s="37">
        <f ca="1">SUMIF(Totals!$A:$A,$A33,Totals!AB:AB)</f>
        <v>0</v>
      </c>
      <c r="Z33" s="1"/>
      <c r="AA33" s="35">
        <f t="shared" ref="AA33:AG33" ca="1" si="88">(S33/SUM($S33:$Y33))*100</f>
        <v>54.625729281643501</v>
      </c>
      <c r="AB33" s="35">
        <f t="shared" ca="1" si="88"/>
        <v>13.031333768837431</v>
      </c>
      <c r="AC33" s="35">
        <f t="shared" ca="1" si="88"/>
        <v>25.652692992138398</v>
      </c>
      <c r="AD33" s="35">
        <f t="shared" ca="1" si="88"/>
        <v>0.19822945058905686</v>
      </c>
      <c r="AE33" s="35">
        <f t="shared" ca="1" si="88"/>
        <v>3.4284684522334601</v>
      </c>
      <c r="AF33" s="35">
        <f t="shared" ca="1" si="88"/>
        <v>3.063546054558151</v>
      </c>
      <c r="AG33" s="35">
        <f t="shared" ca="1" si="88"/>
        <v>0</v>
      </c>
      <c r="AH33" s="1"/>
      <c r="AI33" s="35" t="str">
        <f t="shared" ref="AI33:AO33" ca="1" si="89">IFERROR(AA33-AY33,"")</f>
        <v/>
      </c>
      <c r="AJ33" s="35" t="str">
        <f t="shared" ca="1" si="89"/>
        <v/>
      </c>
      <c r="AK33" s="35" t="str">
        <f t="shared" ca="1" si="89"/>
        <v/>
      </c>
      <c r="AL33" s="35" t="str">
        <f t="shared" ca="1" si="89"/>
        <v/>
      </c>
      <c r="AM33" s="35" t="str">
        <f t="shared" ca="1" si="89"/>
        <v/>
      </c>
      <c r="AN33" s="35" t="str">
        <f t="shared" ca="1" si="89"/>
        <v/>
      </c>
      <c r="AO33" s="35" t="str">
        <f t="shared" ca="1" si="89"/>
        <v/>
      </c>
      <c r="AP33" s="1"/>
      <c r="AQ33" s="39">
        <f ca="1">SUMIF(Totals!$A:$A,$A33,Totals!AW:AW)</f>
        <v>0</v>
      </c>
      <c r="AR33" s="39">
        <f ca="1">SUMIF(Totals!$A:$A,$A33,Totals!AX:AX)</f>
        <v>0</v>
      </c>
      <c r="AS33" s="39">
        <f ca="1">SUMIF(Totals!$A:$A,$A33,Totals!AY:AY)</f>
        <v>0</v>
      </c>
      <c r="AT33" s="39">
        <f ca="1">SUMIF(Totals!$A:$A,$A33,Totals!AZ:AZ)</f>
        <v>0</v>
      </c>
      <c r="AU33" s="39">
        <f ca="1">SUMIF(Totals!$A:$A,$A33,Totals!BA:BA)</f>
        <v>0</v>
      </c>
      <c r="AV33" s="39">
        <f ca="1">SUMIF(Totals!$A:$A,$A33,Totals!BB:BB)</f>
        <v>0</v>
      </c>
      <c r="AW33" s="39">
        <f ca="1">SUMIF(Totals!$A:$A,$A33,Totals!BC:BC)</f>
        <v>0</v>
      </c>
      <c r="AX33" s="1"/>
      <c r="AY33" s="35" t="e">
        <f t="shared" ref="AY33:BE33" ca="1" si="90">IFERROR(AQ33/SUM($AQ33:$AW33),"")*100</f>
        <v>#VALUE!</v>
      </c>
      <c r="AZ33" s="35" t="e">
        <f t="shared" ca="1" si="90"/>
        <v>#VALUE!</v>
      </c>
      <c r="BA33" s="35" t="e">
        <f t="shared" ca="1" si="90"/>
        <v>#VALUE!</v>
      </c>
      <c r="BB33" s="35" t="e">
        <f t="shared" ca="1" si="90"/>
        <v>#VALUE!</v>
      </c>
      <c r="BC33" s="35" t="e">
        <f t="shared" ca="1" si="90"/>
        <v>#VALUE!</v>
      </c>
      <c r="BD33" s="35" t="e">
        <f t="shared" ca="1" si="90"/>
        <v>#VALUE!</v>
      </c>
      <c r="BE33" s="35" t="e">
        <f t="shared" ca="1" si="90"/>
        <v>#VALUE!</v>
      </c>
      <c r="BF33" s="1"/>
    </row>
    <row r="34" spans="1:58" ht="13">
      <c r="A34" s="28" t="str">
        <f ca="1">IFERROR(__xludf.DUMMYFUNCTION("""COMPUTED_VALUE"""),"Harrow")</f>
        <v>Harrow</v>
      </c>
      <c r="B34" s="30">
        <f t="shared" ca="1" si="0"/>
        <v>63</v>
      </c>
      <c r="C34" s="31">
        <f ca="1">SUMIF(Totals!A:A,A34,Totals!F:F)</f>
        <v>28</v>
      </c>
      <c r="D34" s="32">
        <f ca="1">SUMIF(Totals!A:A,A34,Totals!G:G)</f>
        <v>35</v>
      </c>
      <c r="E34" s="32">
        <f ca="1">SUMIF(Totals!A:A,A34,Totals!H:H)</f>
        <v>0</v>
      </c>
      <c r="F34" s="32">
        <f ca="1">SUMIF(Totals!A:A,A34,Totals!I:I)</f>
        <v>0</v>
      </c>
      <c r="G34" s="32">
        <f ca="1">SUMIF(Totals!A:A,A34,Totals!J:J)</f>
        <v>0</v>
      </c>
      <c r="H34" s="32">
        <f ca="1">SUMIF(Totals!A:A,A34,Totals!K:K)</f>
        <v>0</v>
      </c>
      <c r="I34" s="32">
        <f ca="1">SUMIF(Totals!A:A,A34,Totals!L:L)</f>
        <v>0</v>
      </c>
      <c r="J34" s="10"/>
      <c r="K34" s="31">
        <f ca="1">SUMIF(Totals!$A:$A,$A34,Totals!N:N)</f>
        <v>26</v>
      </c>
      <c r="L34" s="31">
        <f ca="1">SUMIF(Totals!$A:$A,$A34,Totals!O:O)</f>
        <v>34</v>
      </c>
      <c r="M34" s="31">
        <f ca="1">SUMIF(Totals!$A:$A,$A34,Totals!P:P)</f>
        <v>1</v>
      </c>
      <c r="N34" s="31">
        <f ca="1">SUMIF(Totals!$A:$A,$A34,Totals!Q:Q)</f>
        <v>0</v>
      </c>
      <c r="O34" s="31">
        <f ca="1">SUMIF(Totals!$A:$A,$A34,Totals!R:R)</f>
        <v>0</v>
      </c>
      <c r="P34" s="31">
        <f ca="1">SUMIF(Totals!$A:$A,$A34,Totals!S:S)</f>
        <v>2</v>
      </c>
      <c r="Q34" s="31">
        <f ca="1">SUMIF(Totals!$A:$A,$A34,Totals!T:T)</f>
        <v>0</v>
      </c>
      <c r="R34" s="1"/>
      <c r="S34" s="37">
        <f ca="1">SUMIF(Totals!$A:$A,$A34,Totals!V:V)</f>
        <v>33239</v>
      </c>
      <c r="T34" s="37">
        <f ca="1">SUMIF(Totals!$A:$A,$A34,Totals!W:W)</f>
        <v>34592</v>
      </c>
      <c r="U34" s="37">
        <f ca="1">SUMIF(Totals!$A:$A,$A34,Totals!X:X)</f>
        <v>7302</v>
      </c>
      <c r="V34" s="37">
        <f ca="1">SUMIF(Totals!$A:$A,$A34,Totals!Y:Y)</f>
        <v>0</v>
      </c>
      <c r="W34" s="37">
        <f ca="1">SUMIF(Totals!$A:$A,$A34,Totals!Z:Z)</f>
        <v>2368</v>
      </c>
      <c r="X34" s="37">
        <f ca="1">SUMIF(Totals!$A:$A,$A34,Totals!AA:AA)</f>
        <v>807</v>
      </c>
      <c r="Y34" s="37">
        <f ca="1">SUMIF(Totals!$A:$A,$A34,Totals!AB:AB)</f>
        <v>325</v>
      </c>
      <c r="Z34" s="1"/>
      <c r="AA34" s="35">
        <f t="shared" ref="AA34:AG34" ca="1" si="91">(S34/SUM($S34:$Y34))*100</f>
        <v>42.271056681037223</v>
      </c>
      <c r="AB34" s="35">
        <f t="shared" ca="1" si="91"/>
        <v>43.991708315847042</v>
      </c>
      <c r="AC34" s="35">
        <f t="shared" ca="1" si="91"/>
        <v>9.2861775590400963</v>
      </c>
      <c r="AD34" s="35">
        <f t="shared" ca="1" si="91"/>
        <v>0</v>
      </c>
      <c r="AE34" s="35">
        <f t="shared" ca="1" si="91"/>
        <v>3.0114582935917489</v>
      </c>
      <c r="AF34" s="35">
        <f t="shared" ca="1" si="91"/>
        <v>1.0262866735340124</v>
      </c>
      <c r="AG34" s="35">
        <f t="shared" ca="1" si="91"/>
        <v>0.4133124769498811</v>
      </c>
      <c r="AH34" s="1"/>
      <c r="AI34" s="35">
        <f t="shared" ref="AI34:AO34" ca="1" si="92">IFERROR(AA34-AY34,"")</f>
        <v>6.7157491136774254</v>
      </c>
      <c r="AJ34" s="35">
        <f t="shared" ca="1" si="92"/>
        <v>8.5814738430079487</v>
      </c>
      <c r="AK34" s="35">
        <f t="shared" ca="1" si="92"/>
        <v>1.7870145192007936</v>
      </c>
      <c r="AL34" s="35">
        <f t="shared" ca="1" si="92"/>
        <v>-4.994482262644298</v>
      </c>
      <c r="AM34" s="35">
        <f t="shared" ca="1" si="92"/>
        <v>0.28358814021104983</v>
      </c>
      <c r="AN34" s="35">
        <f t="shared" ca="1" si="92"/>
        <v>-4.5819663736209435</v>
      </c>
      <c r="AO34" s="35">
        <f t="shared" ca="1" si="92"/>
        <v>-7.7913769798319761</v>
      </c>
      <c r="AP34" s="1"/>
      <c r="AQ34" s="39">
        <f ca="1">SUMIF(Totals!$A:$A,$A34,Totals!AW:AW)</f>
        <v>28675</v>
      </c>
      <c r="AR34" s="39">
        <f ca="1">SUMIF(Totals!$A:$A,$A34,Totals!AX:AX)</f>
        <v>28558</v>
      </c>
      <c r="AS34" s="39">
        <f ca="1">SUMIF(Totals!$A:$A,$A34,Totals!AY:AY)</f>
        <v>6048</v>
      </c>
      <c r="AT34" s="39">
        <f ca="1">SUMIF(Totals!$A:$A,$A34,Totals!AZ:AZ)</f>
        <v>4028</v>
      </c>
      <c r="AU34" s="39">
        <f ca="1">SUMIF(Totals!$A:$A,$A34,Totals!BA:BA)</f>
        <v>2200</v>
      </c>
      <c r="AV34" s="39">
        <f ca="1">SUMIF(Totals!$A:$A,$A34,Totals!BB:BB)</f>
        <v>4523</v>
      </c>
      <c r="AW34" s="39">
        <f ca="1">SUMIF(Totals!$A:$A,$A34,Totals!BC:BC)</f>
        <v>6617</v>
      </c>
      <c r="AX34" s="1"/>
      <c r="AY34" s="35">
        <f t="shared" ref="AY34:BE34" ca="1" si="93">IFERROR(AQ34/SUM($AQ34:$AW34),"")*100</f>
        <v>35.555307567359797</v>
      </c>
      <c r="AZ34" s="35">
        <f t="shared" ca="1" si="93"/>
        <v>35.410234472839093</v>
      </c>
      <c r="BA34" s="35">
        <f t="shared" ca="1" si="93"/>
        <v>7.4991630398393028</v>
      </c>
      <c r="BB34" s="35">
        <f t="shared" ca="1" si="93"/>
        <v>4.994482262644298</v>
      </c>
      <c r="BC34" s="35">
        <f t="shared" ca="1" si="93"/>
        <v>2.727870153380699</v>
      </c>
      <c r="BD34" s="35">
        <f t="shared" ca="1" si="93"/>
        <v>5.6082530471549559</v>
      </c>
      <c r="BE34" s="35">
        <f t="shared" ca="1" si="93"/>
        <v>8.2046894567818569</v>
      </c>
      <c r="BF34" s="1"/>
    </row>
    <row r="35" spans="1:58" ht="13">
      <c r="A35" s="28" t="str">
        <f ca="1">IFERROR(__xludf.DUMMYFUNCTION("""COMPUTED_VALUE"""),"Havering")</f>
        <v>Havering</v>
      </c>
      <c r="B35" s="30">
        <f t="shared" ca="1" si="0"/>
        <v>54</v>
      </c>
      <c r="C35" s="31">
        <f ca="1">SUMIF(Totals!A:A,A35,Totals!F:F)</f>
        <v>25</v>
      </c>
      <c r="D35" s="32">
        <f ca="1">SUMIF(Totals!A:A,A35,Totals!G:G)</f>
        <v>5</v>
      </c>
      <c r="E35" s="32">
        <f ca="1">SUMIF(Totals!A:A,A35,Totals!H:H)</f>
        <v>0</v>
      </c>
      <c r="F35" s="32">
        <f ca="1">SUMIF(Totals!A:A,A35,Totals!I:I)</f>
        <v>0</v>
      </c>
      <c r="G35" s="32">
        <f ca="1">SUMIF(Totals!A:A,A35,Totals!J:J)</f>
        <v>0</v>
      </c>
      <c r="H35" s="32">
        <f ca="1">SUMIF(Totals!A:A,A35,Totals!K:K)</f>
        <v>1</v>
      </c>
      <c r="I35" s="32">
        <f ca="1">SUMIF(Totals!A:A,A35,Totals!L:L)</f>
        <v>23</v>
      </c>
      <c r="J35" s="10"/>
      <c r="K35" s="31">
        <f ca="1">SUMIF(Totals!$A:$A,$A35,Totals!N:N)</f>
        <v>22</v>
      </c>
      <c r="L35" s="31">
        <f ca="1">SUMIF(Totals!$A:$A,$A35,Totals!O:O)</f>
        <v>1</v>
      </c>
      <c r="M35" s="31">
        <f ca="1">SUMIF(Totals!$A:$A,$A35,Totals!P:P)</f>
        <v>0</v>
      </c>
      <c r="N35" s="31">
        <f ca="1">SUMIF(Totals!$A:$A,$A35,Totals!Q:Q)</f>
        <v>7</v>
      </c>
      <c r="O35" s="31">
        <f ca="1">SUMIF(Totals!$A:$A,$A35,Totals!R:R)</f>
        <v>0</v>
      </c>
      <c r="P35" s="31">
        <f ca="1">SUMIF(Totals!$A:$A,$A35,Totals!S:S)</f>
        <v>0</v>
      </c>
      <c r="Q35" s="31">
        <f ca="1">SUMIF(Totals!$A:$A,$A35,Totals!T:T)</f>
        <v>24</v>
      </c>
      <c r="R35" s="1"/>
      <c r="S35" s="37">
        <f ca="1">SUMIF(Totals!$A:$A,$A35,Totals!V:V)</f>
        <v>27176</v>
      </c>
      <c r="T35" s="37">
        <f ca="1">SUMIF(Totals!$A:$A,$A35,Totals!W:W)</f>
        <v>15035</v>
      </c>
      <c r="U35" s="37">
        <f ca="1">SUMIF(Totals!$A:$A,$A35,Totals!X:X)</f>
        <v>2461</v>
      </c>
      <c r="V35" s="37">
        <f ca="1">SUMIF(Totals!$A:$A,$A35,Totals!Y:Y)</f>
        <v>4971</v>
      </c>
      <c r="W35" s="37">
        <f ca="1">SUMIF(Totals!$A:$A,$A35,Totals!Z:Z)</f>
        <v>3484</v>
      </c>
      <c r="X35" s="37">
        <f ca="1">SUMIF(Totals!$A:$A,$A35,Totals!AA:AA)</f>
        <v>2225</v>
      </c>
      <c r="Y35" s="37">
        <f ca="1">SUMIF(Totals!$A:$A,$A35,Totals!AB:AB)</f>
        <v>25296</v>
      </c>
      <c r="Z35" s="1"/>
      <c r="AA35" s="35">
        <f t="shared" ref="AA35:AG35" ca="1" si="94">(S35/SUM($S35:$Y35))*100</f>
        <v>33.697053863703999</v>
      </c>
      <c r="AB35" s="35">
        <f t="shared" ca="1" si="94"/>
        <v>18.642743775419106</v>
      </c>
      <c r="AC35" s="35">
        <f t="shared" ca="1" si="94"/>
        <v>3.051532586052971</v>
      </c>
      <c r="AD35" s="35">
        <f t="shared" ca="1" si="94"/>
        <v>6.1638230334292237</v>
      </c>
      <c r="AE35" s="35">
        <f t="shared" ca="1" si="94"/>
        <v>4.3200079357206631</v>
      </c>
      <c r="AF35" s="35">
        <f t="shared" ca="1" si="94"/>
        <v>2.7589028866183911</v>
      </c>
      <c r="AG35" s="35">
        <f t="shared" ca="1" si="94"/>
        <v>31.365935919055648</v>
      </c>
      <c r="AH35" s="1"/>
      <c r="AI35" s="35">
        <f t="shared" ref="AI35:AO35" ca="1" si="95">IFERROR(AA35-AY35,"")</f>
        <v>10.052889772249454</v>
      </c>
      <c r="AJ35" s="35">
        <f t="shared" ca="1" si="95"/>
        <v>4.5858023840611981</v>
      </c>
      <c r="AK35" s="35">
        <f t="shared" ca="1" si="95"/>
        <v>1.1517163022168078</v>
      </c>
      <c r="AL35" s="35">
        <f t="shared" ca="1" si="95"/>
        <v>-20.993248976935337</v>
      </c>
      <c r="AM35" s="35">
        <f t="shared" ca="1" si="95"/>
        <v>0.49595067574636165</v>
      </c>
      <c r="AN35" s="35">
        <f t="shared" ca="1" si="95"/>
        <v>0.93023679340102183</v>
      </c>
      <c r="AO35" s="35">
        <f t="shared" ca="1" si="95"/>
        <v>3.7766530492604957</v>
      </c>
      <c r="AP35" s="1"/>
      <c r="AQ35" s="39">
        <f ca="1">SUMIF(Totals!$A:$A,$A35,Totals!AW:AW)</f>
        <v>22265</v>
      </c>
      <c r="AR35" s="39">
        <f ca="1">SUMIF(Totals!$A:$A,$A35,Totals!AX:AX)</f>
        <v>13237</v>
      </c>
      <c r="AS35" s="39">
        <f ca="1">SUMIF(Totals!$A:$A,$A35,Totals!AY:AY)</f>
        <v>1789</v>
      </c>
      <c r="AT35" s="39">
        <f ca="1">SUMIF(Totals!$A:$A,$A35,Totals!AZ:AZ)</f>
        <v>25573</v>
      </c>
      <c r="AU35" s="39">
        <f ca="1">SUMIF(Totals!$A:$A,$A35,Totals!BA:BA)</f>
        <v>3601</v>
      </c>
      <c r="AV35" s="39">
        <f ca="1">SUMIF(Totals!$A:$A,$A35,Totals!BB:BB)</f>
        <v>1722</v>
      </c>
      <c r="AW35" s="39">
        <f ca="1">SUMIF(Totals!$A:$A,$A35,Totals!BC:BC)</f>
        <v>25980</v>
      </c>
      <c r="AX35" s="1"/>
      <c r="AY35" s="35">
        <f t="shared" ref="AY35:BE35" ca="1" si="96">IFERROR(AQ35/SUM($AQ35:$AW35),"")*100</f>
        <v>23.644164091454545</v>
      </c>
      <c r="AZ35" s="35">
        <f t="shared" ca="1" si="96"/>
        <v>14.056941391357908</v>
      </c>
      <c r="BA35" s="35">
        <f t="shared" ca="1" si="96"/>
        <v>1.8998162838361632</v>
      </c>
      <c r="BB35" s="35">
        <f t="shared" ca="1" si="96"/>
        <v>27.157072010364562</v>
      </c>
      <c r="BC35" s="35">
        <f t="shared" ca="1" si="96"/>
        <v>3.8240572599743015</v>
      </c>
      <c r="BD35" s="35">
        <f t="shared" ca="1" si="96"/>
        <v>1.8286660932173693</v>
      </c>
      <c r="BE35" s="35">
        <f t="shared" ca="1" si="96"/>
        <v>27.589282869795152</v>
      </c>
      <c r="BF35" s="1"/>
    </row>
    <row r="36" spans="1:58" ht="13">
      <c r="A36" s="28" t="str">
        <f ca="1">IFERROR(__xludf.DUMMYFUNCTION("""COMPUTED_VALUE"""),"Hillingdon")</f>
        <v>Hillingdon</v>
      </c>
      <c r="B36" s="30">
        <f t="shared" ca="1" si="0"/>
        <v>65</v>
      </c>
      <c r="C36" s="31">
        <f ca="1">SUMIF(Totals!A:A,A36,Totals!F:F)</f>
        <v>44</v>
      </c>
      <c r="D36" s="32">
        <f ca="1">SUMIF(Totals!A:A,A36,Totals!G:G)</f>
        <v>21</v>
      </c>
      <c r="E36" s="32">
        <f ca="1">SUMIF(Totals!A:A,A36,Totals!H:H)</f>
        <v>0</v>
      </c>
      <c r="F36" s="32">
        <f ca="1">SUMIF(Totals!A:A,A36,Totals!I:I)</f>
        <v>0</v>
      </c>
      <c r="G36" s="32">
        <f ca="1">SUMIF(Totals!A:A,A36,Totals!J:J)</f>
        <v>0</v>
      </c>
      <c r="H36" s="32">
        <f ca="1">SUMIF(Totals!A:A,A36,Totals!K:K)</f>
        <v>0</v>
      </c>
      <c r="I36" s="32">
        <f ca="1">SUMIF(Totals!A:A,A36,Totals!L:L)</f>
        <v>0</v>
      </c>
      <c r="J36" s="10"/>
      <c r="K36" s="31">
        <f ca="1">SUMIF(Totals!$A:$A,$A36,Totals!N:N)</f>
        <v>42</v>
      </c>
      <c r="L36" s="31">
        <f ca="1">SUMIF(Totals!$A:$A,$A36,Totals!O:O)</f>
        <v>23</v>
      </c>
      <c r="M36" s="31">
        <f ca="1">SUMIF(Totals!$A:$A,$A36,Totals!P:P)</f>
        <v>0</v>
      </c>
      <c r="N36" s="31">
        <f ca="1">SUMIF(Totals!$A:$A,$A36,Totals!Q:Q)</f>
        <v>0</v>
      </c>
      <c r="O36" s="31">
        <f ca="1">SUMIF(Totals!$A:$A,$A36,Totals!R:R)</f>
        <v>0</v>
      </c>
      <c r="P36" s="31">
        <f ca="1">SUMIF(Totals!$A:$A,$A36,Totals!S:S)</f>
        <v>0</v>
      </c>
      <c r="Q36" s="31">
        <f ca="1">SUMIF(Totals!$A:$A,$A36,Totals!T:T)</f>
        <v>0</v>
      </c>
      <c r="R36" s="1"/>
      <c r="S36" s="37">
        <f ca="1">SUMIF(Totals!$A:$A,$A36,Totals!V:V)</f>
        <v>40912</v>
      </c>
      <c r="T36" s="37">
        <f ca="1">SUMIF(Totals!$A:$A,$A36,Totals!W:W)</f>
        <v>29371</v>
      </c>
      <c r="U36" s="37">
        <f ca="1">SUMIF(Totals!$A:$A,$A36,Totals!X:X)</f>
        <v>1843</v>
      </c>
      <c r="V36" s="37">
        <f ca="1">SUMIF(Totals!$A:$A,$A36,Totals!Y:Y)</f>
        <v>0</v>
      </c>
      <c r="W36" s="37">
        <f ca="1">SUMIF(Totals!$A:$A,$A36,Totals!Z:Z)</f>
        <v>5496</v>
      </c>
      <c r="X36" s="37">
        <f ca="1">SUMIF(Totals!$A:$A,$A36,Totals!AA:AA)</f>
        <v>1101</v>
      </c>
      <c r="Y36" s="37">
        <f ca="1">SUMIF(Totals!$A:$A,$A36,Totals!AB:AB)</f>
        <v>511</v>
      </c>
      <c r="Z36" s="1"/>
      <c r="AA36" s="35">
        <f t="shared" ref="AA36:AG36" ca="1" si="97">(S36/SUM($S36:$Y36))*100</f>
        <v>51.634399374006115</v>
      </c>
      <c r="AB36" s="35">
        <f t="shared" ca="1" si="97"/>
        <v>37.068682636242016</v>
      </c>
      <c r="AC36" s="35">
        <f t="shared" ca="1" si="97"/>
        <v>2.3260216573693109</v>
      </c>
      <c r="AD36" s="35">
        <f t="shared" ca="1" si="97"/>
        <v>0</v>
      </c>
      <c r="AE36" s="35">
        <f t="shared" ca="1" si="97"/>
        <v>6.9364161849710975</v>
      </c>
      <c r="AF36" s="35">
        <f t="shared" ca="1" si="97"/>
        <v>1.3895549890198653</v>
      </c>
      <c r="AG36" s="35">
        <f t="shared" ca="1" si="97"/>
        <v>0.64492515839159958</v>
      </c>
      <c r="AH36" s="1"/>
      <c r="AI36" s="35">
        <f t="shared" ref="AI36:AO36" ca="1" si="98">IFERROR(AA36-AY36,"")</f>
        <v>15.630196763964094</v>
      </c>
      <c r="AJ36" s="35">
        <f t="shared" ca="1" si="98"/>
        <v>9.1025247065804393</v>
      </c>
      <c r="AK36" s="35">
        <f t="shared" ca="1" si="98"/>
        <v>-1.3258252791491585</v>
      </c>
      <c r="AL36" s="35">
        <f t="shared" ca="1" si="98"/>
        <v>-17.760451227604513</v>
      </c>
      <c r="AM36" s="35">
        <f t="shared" ca="1" si="98"/>
        <v>-0.43805848877364895</v>
      </c>
      <c r="AN36" s="35">
        <f t="shared" ca="1" si="98"/>
        <v>-1.6153111910287967</v>
      </c>
      <c r="AO36" s="35">
        <f t="shared" ca="1" si="98"/>
        <v>-3.5930752839884046</v>
      </c>
      <c r="AP36" s="1"/>
      <c r="AQ36" s="39">
        <f ca="1">SUMIF(Totals!$A:$A,$A36,Totals!AW:AW)</f>
        <v>32555</v>
      </c>
      <c r="AR36" s="39">
        <f ca="1">SUMIF(Totals!$A:$A,$A36,Totals!AX:AX)</f>
        <v>25287</v>
      </c>
      <c r="AS36" s="39">
        <f ca="1">SUMIF(Totals!$A:$A,$A36,Totals!AY:AY)</f>
        <v>3302</v>
      </c>
      <c r="AT36" s="39">
        <f ca="1">SUMIF(Totals!$A:$A,$A36,Totals!AZ:AZ)</f>
        <v>16059</v>
      </c>
      <c r="AU36" s="39">
        <f ca="1">SUMIF(Totals!$A:$A,$A36,Totals!BA:BA)</f>
        <v>6668</v>
      </c>
      <c r="AV36" s="39">
        <f ca="1">SUMIF(Totals!$A:$A,$A36,Totals!BB:BB)</f>
        <v>2717</v>
      </c>
      <c r="AW36" s="39">
        <f ca="1">SUMIF(Totals!$A:$A,$A36,Totals!BC:BC)</f>
        <v>3832</v>
      </c>
      <c r="AX36" s="1"/>
      <c r="AY36" s="35">
        <f t="shared" ref="AY36:BE36" ca="1" si="99">IFERROR(AQ36/SUM($AQ36:$AW36),"")*100</f>
        <v>36.004202610042022</v>
      </c>
      <c r="AZ36" s="35">
        <f t="shared" ca="1" si="99"/>
        <v>27.966157929661577</v>
      </c>
      <c r="BA36" s="35">
        <f t="shared" ca="1" si="99"/>
        <v>3.6518469365184694</v>
      </c>
      <c r="BB36" s="35">
        <f t="shared" ca="1" si="99"/>
        <v>17.760451227604513</v>
      </c>
      <c r="BC36" s="35">
        <f t="shared" ca="1" si="99"/>
        <v>7.3744746737447464</v>
      </c>
      <c r="BD36" s="35">
        <f t="shared" ca="1" si="99"/>
        <v>3.004866180048662</v>
      </c>
      <c r="BE36" s="35">
        <f t="shared" ca="1" si="99"/>
        <v>4.2380004423800042</v>
      </c>
      <c r="BF36" s="1"/>
    </row>
    <row r="37" spans="1:58" ht="13">
      <c r="A37" s="28" t="str">
        <f ca="1">IFERROR(__xludf.DUMMYFUNCTION("""COMPUTED_VALUE"""),"Hounslow")</f>
        <v>Hounslow</v>
      </c>
      <c r="B37" s="30">
        <f t="shared" ca="1" si="0"/>
        <v>60</v>
      </c>
      <c r="C37" s="31">
        <f ca="1">SUMIF(Totals!A:A,A37,Totals!F:F)</f>
        <v>9</v>
      </c>
      <c r="D37" s="32">
        <f ca="1">SUMIF(Totals!A:A,A37,Totals!G:G)</f>
        <v>51</v>
      </c>
      <c r="E37" s="32">
        <f ca="1">SUMIF(Totals!A:A,A37,Totals!H:H)</f>
        <v>0</v>
      </c>
      <c r="F37" s="32">
        <f ca="1">SUMIF(Totals!A:A,A37,Totals!I:I)</f>
        <v>0</v>
      </c>
      <c r="G37" s="32">
        <f ca="1">SUMIF(Totals!A:A,A37,Totals!J:J)</f>
        <v>0</v>
      </c>
      <c r="H37" s="32">
        <f ca="1">SUMIF(Totals!A:A,A37,Totals!K:K)</f>
        <v>0</v>
      </c>
      <c r="I37" s="32">
        <f ca="1">SUMIF(Totals!A:A,A37,Totals!L:L)</f>
        <v>0</v>
      </c>
      <c r="J37" s="10"/>
      <c r="K37" s="31">
        <f ca="1">SUMIF(Totals!$A:$A,$A37,Totals!N:N)</f>
        <v>11</v>
      </c>
      <c r="L37" s="31">
        <f ca="1">SUMIF(Totals!$A:$A,$A37,Totals!O:O)</f>
        <v>49</v>
      </c>
      <c r="M37" s="31">
        <f ca="1">SUMIF(Totals!$A:$A,$A37,Totals!P:P)</f>
        <v>0</v>
      </c>
      <c r="N37" s="31">
        <f ca="1">SUMIF(Totals!$A:$A,$A37,Totals!Q:Q)</f>
        <v>0</v>
      </c>
      <c r="O37" s="31">
        <f ca="1">SUMIF(Totals!$A:$A,$A37,Totals!R:R)</f>
        <v>0</v>
      </c>
      <c r="P37" s="31">
        <f ca="1">SUMIF(Totals!$A:$A,$A37,Totals!S:S)</f>
        <v>0</v>
      </c>
      <c r="Q37" s="31">
        <f ca="1">SUMIF(Totals!$A:$A,$A37,Totals!T:T)</f>
        <v>0</v>
      </c>
      <c r="R37" s="1"/>
      <c r="S37" s="37">
        <f ca="1">SUMIF(Totals!$A:$A,$A37,Totals!V:V)</f>
        <v>20270</v>
      </c>
      <c r="T37" s="37">
        <f ca="1">SUMIF(Totals!$A:$A,$A37,Totals!W:W)</f>
        <v>37835</v>
      </c>
      <c r="U37" s="37">
        <f ca="1">SUMIF(Totals!$A:$A,$A37,Totals!X:X)</f>
        <v>7208</v>
      </c>
      <c r="V37" s="37">
        <f ca="1">SUMIF(Totals!$A:$A,$A37,Totals!Y:Y)</f>
        <v>0</v>
      </c>
      <c r="W37" s="37">
        <f ca="1">SUMIF(Totals!$A:$A,$A37,Totals!Z:Z)</f>
        <v>6344</v>
      </c>
      <c r="X37" s="37">
        <f ca="1">SUMIF(Totals!$A:$A,$A37,Totals!AA:AA)</f>
        <v>1278</v>
      </c>
      <c r="Y37" s="37">
        <f ca="1">SUMIF(Totals!$A:$A,$A37,Totals!AB:AB)</f>
        <v>916</v>
      </c>
      <c r="Z37" s="1"/>
      <c r="AA37" s="35">
        <f t="shared" ref="AA37:AG37" ca="1" si="100">(S37/SUM($S37:$Y37))*100</f>
        <v>27.447157113647751</v>
      </c>
      <c r="AB37" s="35">
        <f t="shared" ca="1" si="100"/>
        <v>51.231533763930074</v>
      </c>
      <c r="AC37" s="35">
        <f t="shared" ca="1" si="100"/>
        <v>9.7601928206794764</v>
      </c>
      <c r="AD37" s="35">
        <f t="shared" ca="1" si="100"/>
        <v>0</v>
      </c>
      <c r="AE37" s="35">
        <f t="shared" ca="1" si="100"/>
        <v>8.5902695968910372</v>
      </c>
      <c r="AF37" s="35">
        <f t="shared" ca="1" si="100"/>
        <v>1.7305114351870658</v>
      </c>
      <c r="AG37" s="35">
        <f t="shared" ca="1" si="100"/>
        <v>1.2403352696645948</v>
      </c>
      <c r="AH37" s="1"/>
      <c r="AI37" s="35">
        <f t="shared" ref="AI37:AO37" ca="1" si="101">IFERROR(AA37-AY37,"")</f>
        <v>2.102855766219772</v>
      </c>
      <c r="AJ37" s="35">
        <f t="shared" ca="1" si="101"/>
        <v>7.4277172920573236</v>
      </c>
      <c r="AK37" s="35">
        <f t="shared" ca="1" si="101"/>
        <v>2.7414082354540357</v>
      </c>
      <c r="AL37" s="35">
        <f t="shared" ca="1" si="101"/>
        <v>-10.54120449638949</v>
      </c>
      <c r="AM37" s="35">
        <f t="shared" ca="1" si="101"/>
        <v>-0.39382430122057777</v>
      </c>
      <c r="AN37" s="35">
        <f t="shared" ca="1" si="101"/>
        <v>-1.6430176267312691E-2</v>
      </c>
      <c r="AO37" s="35">
        <f t="shared" ca="1" si="101"/>
        <v>-1.3205223198537552</v>
      </c>
      <c r="AP37" s="1"/>
      <c r="AQ37" s="39">
        <f ca="1">SUMIF(Totals!$A:$A,$A37,Totals!AW:AW)</f>
        <v>20427</v>
      </c>
      <c r="AR37" s="39">
        <f ca="1">SUMIF(Totals!$A:$A,$A37,Totals!AX:AX)</f>
        <v>35305</v>
      </c>
      <c r="AS37" s="39">
        <f ca="1">SUMIF(Totals!$A:$A,$A37,Totals!AY:AY)</f>
        <v>5657</v>
      </c>
      <c r="AT37" s="39">
        <f ca="1">SUMIF(Totals!$A:$A,$A37,Totals!AZ:AZ)</f>
        <v>8496</v>
      </c>
      <c r="AU37" s="39">
        <f ca="1">SUMIF(Totals!$A:$A,$A37,Totals!BA:BA)</f>
        <v>7241</v>
      </c>
      <c r="AV37" s="39">
        <f ca="1">SUMIF(Totals!$A:$A,$A37,Totals!BB:BB)</f>
        <v>1408</v>
      </c>
      <c r="AW37" s="39">
        <f ca="1">SUMIF(Totals!$A:$A,$A37,Totals!BC:BC)</f>
        <v>2064</v>
      </c>
      <c r="AX37" s="1"/>
      <c r="AY37" s="35">
        <f t="shared" ref="AY37:BE37" ca="1" si="102">IFERROR(AQ37/SUM($AQ37:$AW37),"")*100</f>
        <v>25.344301347427979</v>
      </c>
      <c r="AZ37" s="35">
        <f t="shared" ca="1" si="102"/>
        <v>43.80381647187275</v>
      </c>
      <c r="BA37" s="35">
        <f t="shared" ca="1" si="102"/>
        <v>7.0187845852254407</v>
      </c>
      <c r="BB37" s="35">
        <f t="shared" ca="1" si="102"/>
        <v>10.54120449638949</v>
      </c>
      <c r="BC37" s="35">
        <f t="shared" ca="1" si="102"/>
        <v>8.984093898111615</v>
      </c>
      <c r="BD37" s="35">
        <f t="shared" ca="1" si="102"/>
        <v>1.7469416114543785</v>
      </c>
      <c r="BE37" s="35">
        <f t="shared" ca="1" si="102"/>
        <v>2.5608575895183501</v>
      </c>
      <c r="BF37" s="1"/>
    </row>
    <row r="38" spans="1:58" ht="13">
      <c r="A38" s="28" t="str">
        <f ca="1">IFERROR(__xludf.DUMMYFUNCTION("""COMPUTED_VALUE"""),"Islington")</f>
        <v>Islington</v>
      </c>
      <c r="B38" s="30">
        <f t="shared" ca="1" si="0"/>
        <v>48</v>
      </c>
      <c r="C38" s="31">
        <f ca="1">SUMIF(Totals!A:A,A38,Totals!F:F)</f>
        <v>0</v>
      </c>
      <c r="D38" s="32">
        <f ca="1">SUMIF(Totals!A:A,A38,Totals!G:G)</f>
        <v>47</v>
      </c>
      <c r="E38" s="32">
        <f ca="1">SUMIF(Totals!A:A,A38,Totals!H:H)</f>
        <v>0</v>
      </c>
      <c r="F38" s="32">
        <f ca="1">SUMIF(Totals!A:A,A38,Totals!I:I)</f>
        <v>0</v>
      </c>
      <c r="G38" s="32">
        <f ca="1">SUMIF(Totals!A:A,A38,Totals!J:J)</f>
        <v>1</v>
      </c>
      <c r="H38" s="32">
        <f ca="1">SUMIF(Totals!A:A,A38,Totals!K:K)</f>
        <v>0</v>
      </c>
      <c r="I38" s="32">
        <f ca="1">SUMIF(Totals!A:A,A38,Totals!L:L)</f>
        <v>0</v>
      </c>
      <c r="J38" s="10"/>
      <c r="K38" s="31">
        <f ca="1">SUMIF(Totals!$A:$A,$A38,Totals!N:N)</f>
        <v>0</v>
      </c>
      <c r="L38" s="31">
        <f ca="1">SUMIF(Totals!$A:$A,$A38,Totals!O:O)</f>
        <v>47</v>
      </c>
      <c r="M38" s="31">
        <f ca="1">SUMIF(Totals!$A:$A,$A38,Totals!P:P)</f>
        <v>0</v>
      </c>
      <c r="N38" s="31">
        <f ca="1">SUMIF(Totals!$A:$A,$A38,Totals!Q:Q)</f>
        <v>0</v>
      </c>
      <c r="O38" s="31">
        <f ca="1">SUMIF(Totals!$A:$A,$A38,Totals!R:R)</f>
        <v>1</v>
      </c>
      <c r="P38" s="31">
        <f ca="1">SUMIF(Totals!$A:$A,$A38,Totals!S:S)</f>
        <v>0</v>
      </c>
      <c r="Q38" s="31">
        <f ca="1">SUMIF(Totals!$A:$A,$A38,Totals!T:T)</f>
        <v>0</v>
      </c>
      <c r="R38" s="1"/>
      <c r="S38" s="37">
        <f ca="1">SUMIF(Totals!$A:$A,$A38,Totals!V:V)</f>
        <v>5904</v>
      </c>
      <c r="T38" s="37">
        <f ca="1">SUMIF(Totals!$A:$A,$A38,Totals!W:W)</f>
        <v>35332</v>
      </c>
      <c r="U38" s="37">
        <f ca="1">SUMIF(Totals!$A:$A,$A38,Totals!X:X)</f>
        <v>7707</v>
      </c>
      <c r="V38" s="37">
        <f ca="1">SUMIF(Totals!$A:$A,$A38,Totals!Y:Y)</f>
        <v>244</v>
      </c>
      <c r="W38" s="37">
        <f ca="1">SUMIF(Totals!$A:$A,$A38,Totals!Z:Z)</f>
        <v>11228</v>
      </c>
      <c r="X38" s="37">
        <f ca="1">SUMIF(Totals!$A:$A,$A38,Totals!AA:AA)</f>
        <v>0</v>
      </c>
      <c r="Y38" s="37">
        <f ca="1">SUMIF(Totals!$A:$A,$A38,Totals!AB:AB)</f>
        <v>1411</v>
      </c>
      <c r="Z38" s="1"/>
      <c r="AA38" s="35">
        <f t="shared" ref="AA38:AG38" ca="1" si="103">(S38/SUM($S38:$Y38))*100</f>
        <v>9.549380519522531</v>
      </c>
      <c r="AB38" s="35">
        <f t="shared" ca="1" si="103"/>
        <v>57.147478407142628</v>
      </c>
      <c r="AC38" s="35">
        <f t="shared" ca="1" si="103"/>
        <v>12.465629346876717</v>
      </c>
      <c r="AD38" s="35">
        <f t="shared" ca="1" si="103"/>
        <v>0.3946559699802672</v>
      </c>
      <c r="AE38" s="35">
        <f t="shared" ca="1" si="103"/>
        <v>18.160644389091967</v>
      </c>
      <c r="AF38" s="35">
        <f t="shared" ca="1" si="103"/>
        <v>0</v>
      </c>
      <c r="AG38" s="35">
        <f t="shared" ca="1" si="103"/>
        <v>2.2822113673858895</v>
      </c>
      <c r="AH38" s="1"/>
      <c r="AI38" s="35">
        <f t="shared" ref="AI38:AO38" ca="1" si="104">IFERROR(AA38-AY38,"")</f>
        <v>3.1197082877282512E-2</v>
      </c>
      <c r="AJ38" s="35">
        <f t="shared" ca="1" si="104"/>
        <v>3.3724124547578214</v>
      </c>
      <c r="AK38" s="35">
        <f t="shared" ca="1" si="104"/>
        <v>-2.2834278981748302</v>
      </c>
      <c r="AL38" s="35">
        <f t="shared" ca="1" si="104"/>
        <v>-1.3031121689486336</v>
      </c>
      <c r="AM38" s="35">
        <f t="shared" ca="1" si="104"/>
        <v>-1.5344371005417763</v>
      </c>
      <c r="AN38" s="35">
        <f t="shared" ca="1" si="104"/>
        <v>0</v>
      </c>
      <c r="AO38" s="35">
        <f t="shared" ca="1" si="104"/>
        <v>1.717367630030135</v>
      </c>
      <c r="AP38" s="1"/>
      <c r="AQ38" s="39">
        <f ca="1">SUMIF(Totals!$A:$A,$A38,Totals!AW:AW)</f>
        <v>5881</v>
      </c>
      <c r="AR38" s="39">
        <f ca="1">SUMIF(Totals!$A:$A,$A38,Totals!AX:AX)</f>
        <v>33226</v>
      </c>
      <c r="AS38" s="39">
        <f ca="1">SUMIF(Totals!$A:$A,$A38,Totals!AY:AY)</f>
        <v>9113</v>
      </c>
      <c r="AT38" s="39">
        <f ca="1">SUMIF(Totals!$A:$A,$A38,Totals!AZ:AZ)</f>
        <v>1049</v>
      </c>
      <c r="AU38" s="39">
        <f ca="1">SUMIF(Totals!$A:$A,$A38,Totals!BA:BA)</f>
        <v>12169</v>
      </c>
      <c r="AV38" s="39">
        <f ca="1">SUMIF(Totals!$A:$A,$A38,Totals!BB:BB)</f>
        <v>0</v>
      </c>
      <c r="AW38" s="39">
        <f ca="1">SUMIF(Totals!$A:$A,$A38,Totals!BC:BC)</f>
        <v>349</v>
      </c>
      <c r="AX38" s="1"/>
      <c r="AY38" s="35">
        <f t="shared" ref="AY38:BE38" ca="1" si="105">IFERROR(AQ38/SUM($AQ38:$AW38),"")*100</f>
        <v>9.5181834366452485</v>
      </c>
      <c r="AZ38" s="35">
        <f t="shared" ca="1" si="105"/>
        <v>53.775065952384807</v>
      </c>
      <c r="BA38" s="35">
        <f t="shared" ca="1" si="105"/>
        <v>14.749057245051548</v>
      </c>
      <c r="BB38" s="35">
        <f t="shared" ca="1" si="105"/>
        <v>1.6977681389289008</v>
      </c>
      <c r="BC38" s="35">
        <f t="shared" ca="1" si="105"/>
        <v>19.695081489633743</v>
      </c>
      <c r="BD38" s="35">
        <f t="shared" ca="1" si="105"/>
        <v>0</v>
      </c>
      <c r="BE38" s="35">
        <f t="shared" ca="1" si="105"/>
        <v>0.56484373735575444</v>
      </c>
      <c r="BF38" s="1"/>
    </row>
    <row r="39" spans="1:58" ht="13">
      <c r="A39" s="28" t="str">
        <f ca="1">IFERROR(__xludf.DUMMYFUNCTION("""COMPUTED_VALUE"""),"Kensington &amp; Chelsea")</f>
        <v>Kensington &amp; Chelsea</v>
      </c>
      <c r="B39" s="30">
        <f t="shared" ca="1" si="0"/>
        <v>50</v>
      </c>
      <c r="C39" s="31">
        <f ca="1">SUMIF(Totals!A:A,A39,Totals!F:F)</f>
        <v>37</v>
      </c>
      <c r="D39" s="32">
        <f ca="1">SUMIF(Totals!A:A,A39,Totals!G:G)</f>
        <v>13</v>
      </c>
      <c r="E39" s="32">
        <f ca="1">SUMIF(Totals!A:A,A39,Totals!H:H)</f>
        <v>0</v>
      </c>
      <c r="F39" s="32">
        <f ca="1">SUMIF(Totals!A:A,A39,Totals!I:I)</f>
        <v>0</v>
      </c>
      <c r="G39" s="32">
        <f ca="1">SUMIF(Totals!A:A,A39,Totals!J:J)</f>
        <v>0</v>
      </c>
      <c r="H39" s="32">
        <f ca="1">SUMIF(Totals!A:A,A39,Totals!K:K)</f>
        <v>0</v>
      </c>
      <c r="I39" s="32">
        <f ca="1">SUMIF(Totals!A:A,A39,Totals!L:L)</f>
        <v>0</v>
      </c>
      <c r="J39" s="10"/>
      <c r="K39" s="31">
        <f ca="1">SUMIF(Totals!$A:$A,$A39,Totals!N:N)</f>
        <v>37</v>
      </c>
      <c r="L39" s="31">
        <f ca="1">SUMIF(Totals!$A:$A,$A39,Totals!O:O)</f>
        <v>12</v>
      </c>
      <c r="M39" s="31">
        <f ca="1">SUMIF(Totals!$A:$A,$A39,Totals!P:P)</f>
        <v>1</v>
      </c>
      <c r="N39" s="31">
        <f ca="1">SUMIF(Totals!$A:$A,$A39,Totals!Q:Q)</f>
        <v>0</v>
      </c>
      <c r="O39" s="31">
        <f ca="1">SUMIF(Totals!$A:$A,$A39,Totals!R:R)</f>
        <v>0</v>
      </c>
      <c r="P39" s="31">
        <f ca="1">SUMIF(Totals!$A:$A,$A39,Totals!S:S)</f>
        <v>0</v>
      </c>
      <c r="Q39" s="31">
        <f ca="1">SUMIF(Totals!$A:$A,$A39,Totals!T:T)</f>
        <v>0</v>
      </c>
      <c r="R39" s="1"/>
      <c r="S39" s="37">
        <f ca="1">SUMIF(Totals!$A:$A,$A39,Totals!V:V)</f>
        <v>21710</v>
      </c>
      <c r="T39" s="37">
        <f ca="1">SUMIF(Totals!$A:$A,$A39,Totals!W:W)</f>
        <v>9898</v>
      </c>
      <c r="U39" s="37">
        <f ca="1">SUMIF(Totals!$A:$A,$A39,Totals!X:X)</f>
        <v>5306</v>
      </c>
      <c r="V39" s="37">
        <f ca="1">SUMIF(Totals!$A:$A,$A39,Totals!Y:Y)</f>
        <v>322</v>
      </c>
      <c r="W39" s="37">
        <f ca="1">SUMIF(Totals!$A:$A,$A39,Totals!Z:Z)</f>
        <v>223</v>
      </c>
      <c r="X39" s="37">
        <f ca="1">SUMIF(Totals!$A:$A,$A39,Totals!AA:AA)</f>
        <v>58</v>
      </c>
      <c r="Y39" s="37">
        <f ca="1">SUMIF(Totals!$A:$A,$A39,Totals!AB:AB)</f>
        <v>2006</v>
      </c>
      <c r="Z39" s="1"/>
      <c r="AA39" s="35">
        <f t="shared" ref="AA39:AG39" ca="1" si="106">(S39/SUM($S39:$Y39))*100</f>
        <v>54.930040735774114</v>
      </c>
      <c r="AB39" s="35">
        <f t="shared" ca="1" si="106"/>
        <v>25.04364547225666</v>
      </c>
      <c r="AC39" s="35">
        <f t="shared" ca="1" si="106"/>
        <v>13.42509424891835</v>
      </c>
      <c r="AD39" s="35">
        <f t="shared" ca="1" si="106"/>
        <v>0.81471548212433276</v>
      </c>
      <c r="AE39" s="35">
        <f t="shared" ca="1" si="106"/>
        <v>0.56422842395567141</v>
      </c>
      <c r="AF39" s="35">
        <f t="shared" ca="1" si="106"/>
        <v>0.14674999367456926</v>
      </c>
      <c r="AG39" s="35">
        <f t="shared" ca="1" si="106"/>
        <v>5.0755256432963085</v>
      </c>
      <c r="AH39" s="1"/>
      <c r="AI39" s="35">
        <f t="shared" ref="AI39:AO39" ca="1" si="107">IFERROR(AA39-AY39,"")</f>
        <v>4.4155224338278245</v>
      </c>
      <c r="AJ39" s="35">
        <f t="shared" ca="1" si="107"/>
        <v>-1.674043065020836</v>
      </c>
      <c r="AK39" s="35">
        <f t="shared" ca="1" si="107"/>
        <v>2.1257563866774021</v>
      </c>
      <c r="AL39" s="35">
        <f t="shared" ca="1" si="107"/>
        <v>-0.39203774973853878</v>
      </c>
      <c r="AM39" s="35">
        <f t="shared" ca="1" si="107"/>
        <v>-2.6833996323403704</v>
      </c>
      <c r="AN39" s="35">
        <f t="shared" ca="1" si="107"/>
        <v>-6.8673240167017884</v>
      </c>
      <c r="AO39" s="35">
        <f t="shared" ca="1" si="107"/>
        <v>5.0755256432963085</v>
      </c>
      <c r="AP39" s="1"/>
      <c r="AQ39" s="39">
        <f ca="1">SUMIF(Totals!$A:$A,$A39,Totals!AW:AW)</f>
        <v>17623</v>
      </c>
      <c r="AR39" s="39">
        <f ca="1">SUMIF(Totals!$A:$A,$A39,Totals!AX:AX)</f>
        <v>9321</v>
      </c>
      <c r="AS39" s="39">
        <f ca="1">SUMIF(Totals!$A:$A,$A39,Totals!AY:AY)</f>
        <v>3942</v>
      </c>
      <c r="AT39" s="39">
        <f ca="1">SUMIF(Totals!$A:$A,$A39,Totals!AZ:AZ)</f>
        <v>421</v>
      </c>
      <c r="AU39" s="39">
        <f ca="1">SUMIF(Totals!$A:$A,$A39,Totals!BA:BA)</f>
        <v>1133</v>
      </c>
      <c r="AV39" s="39">
        <f ca="1">SUMIF(Totals!$A:$A,$A39,Totals!BB:BB)</f>
        <v>2447</v>
      </c>
      <c r="AW39" s="39">
        <f ca="1">SUMIF(Totals!$A:$A,$A39,Totals!BC:BC)</f>
        <v>0</v>
      </c>
      <c r="AX39" s="1"/>
      <c r="AY39" s="35">
        <f t="shared" ref="AY39:BE39" ca="1" si="108">IFERROR(AQ39/SUM($AQ39:$AW39),"")*100</f>
        <v>50.514518301946289</v>
      </c>
      <c r="AZ39" s="35">
        <f t="shared" ca="1" si="108"/>
        <v>26.717688537277496</v>
      </c>
      <c r="BA39" s="35">
        <f t="shared" ca="1" si="108"/>
        <v>11.299337862240948</v>
      </c>
      <c r="BB39" s="35">
        <f t="shared" ca="1" si="108"/>
        <v>1.2067532318628715</v>
      </c>
      <c r="BC39" s="35">
        <f t="shared" ca="1" si="108"/>
        <v>3.2476280562960418</v>
      </c>
      <c r="BD39" s="35">
        <f t="shared" ca="1" si="108"/>
        <v>7.0140740103763575</v>
      </c>
      <c r="BE39" s="35">
        <f t="shared" ca="1" si="108"/>
        <v>0</v>
      </c>
      <c r="BF39" s="1"/>
    </row>
    <row r="40" spans="1:58" ht="13">
      <c r="A40" s="28" t="str">
        <f ca="1">IFERROR(__xludf.DUMMYFUNCTION("""COMPUTED_VALUE"""),"Kingston upon Thames")</f>
        <v>Kingston upon Thames</v>
      </c>
      <c r="B40" s="30">
        <f t="shared" ca="1" si="0"/>
        <v>48</v>
      </c>
      <c r="C40" s="31">
        <f ca="1">SUMIF(Totals!A:A,A40,Totals!F:F)</f>
        <v>9</v>
      </c>
      <c r="D40" s="32">
        <f ca="1">SUMIF(Totals!A:A,A40,Totals!G:G)</f>
        <v>0</v>
      </c>
      <c r="E40" s="32">
        <f ca="1">SUMIF(Totals!A:A,A40,Totals!H:H)</f>
        <v>39</v>
      </c>
      <c r="F40" s="32">
        <f ca="1">SUMIF(Totals!A:A,A40,Totals!I:I)</f>
        <v>0</v>
      </c>
      <c r="G40" s="32">
        <f ca="1">SUMIF(Totals!A:A,A40,Totals!J:J)</f>
        <v>0</v>
      </c>
      <c r="H40" s="32">
        <f ca="1">SUMIF(Totals!A:A,A40,Totals!K:K)</f>
        <v>0</v>
      </c>
      <c r="I40" s="32">
        <f ca="1">SUMIF(Totals!A:A,A40,Totals!L:L)</f>
        <v>0</v>
      </c>
      <c r="J40" s="10"/>
      <c r="K40" s="31">
        <f ca="1">SUMIF(Totals!$A:$A,$A40,Totals!N:N)</f>
        <v>28</v>
      </c>
      <c r="L40" s="31">
        <f ca="1">SUMIF(Totals!$A:$A,$A40,Totals!O:O)</f>
        <v>2</v>
      </c>
      <c r="M40" s="31">
        <f ca="1">SUMIF(Totals!$A:$A,$A40,Totals!P:P)</f>
        <v>18</v>
      </c>
      <c r="N40" s="31">
        <f ca="1">SUMIF(Totals!$A:$A,$A40,Totals!Q:Q)</f>
        <v>0</v>
      </c>
      <c r="O40" s="31">
        <f ca="1">SUMIF(Totals!$A:$A,$A40,Totals!R:R)</f>
        <v>0</v>
      </c>
      <c r="P40" s="31">
        <f ca="1">SUMIF(Totals!$A:$A,$A40,Totals!S:S)</f>
        <v>0</v>
      </c>
      <c r="Q40" s="31">
        <f ca="1">SUMIF(Totals!$A:$A,$A40,Totals!T:T)</f>
        <v>0</v>
      </c>
      <c r="R40" s="1"/>
      <c r="S40" s="37">
        <f ca="1">SUMIF(Totals!$A:$A,$A40,Totals!V:V)</f>
        <v>17478</v>
      </c>
      <c r="T40" s="37">
        <f ca="1">SUMIF(Totals!$A:$A,$A40,Totals!W:W)</f>
        <v>6949</v>
      </c>
      <c r="U40" s="37">
        <f ca="1">SUMIF(Totals!$A:$A,$A40,Totals!X:X)</f>
        <v>28989</v>
      </c>
      <c r="V40" s="37">
        <f ca="1">SUMIF(Totals!$A:$A,$A40,Totals!Y:Y)</f>
        <v>158</v>
      </c>
      <c r="W40" s="37">
        <f ca="1">SUMIF(Totals!$A:$A,$A40,Totals!Z:Z)</f>
        <v>2641</v>
      </c>
      <c r="X40" s="37">
        <f ca="1">SUMIF(Totals!$A:$A,$A40,Totals!AA:AA)</f>
        <v>109</v>
      </c>
      <c r="Y40" s="37">
        <f ca="1">SUMIF(Totals!$A:$A,$A40,Totals!AB:AB)</f>
        <v>2836</v>
      </c>
      <c r="Z40" s="1"/>
      <c r="AA40" s="35">
        <f t="shared" ref="AA40:AG40" ca="1" si="109">(S40/SUM($S40:$Y40))*100</f>
        <v>29.543610547667342</v>
      </c>
      <c r="AB40" s="35">
        <f t="shared" ca="1" si="109"/>
        <v>11.746112237998647</v>
      </c>
      <c r="AC40" s="35">
        <f t="shared" ca="1" si="109"/>
        <v>49.001014198782961</v>
      </c>
      <c r="AD40" s="35">
        <f t="shared" ca="1" si="109"/>
        <v>0.26707234617985126</v>
      </c>
      <c r="AE40" s="35">
        <f t="shared" ca="1" si="109"/>
        <v>4.4641649763353612</v>
      </c>
      <c r="AF40" s="35">
        <f t="shared" ca="1" si="109"/>
        <v>0.18424611223799864</v>
      </c>
      <c r="AG40" s="35">
        <f t="shared" ca="1" si="109"/>
        <v>4.7937795807978363</v>
      </c>
      <c r="AH40" s="1"/>
      <c r="AI40" s="35">
        <f t="shared" ref="AI40:AO40" ca="1" si="110">IFERROR(AA40-AY40,"")</f>
        <v>-4.37890933960837</v>
      </c>
      <c r="AJ40" s="35">
        <f t="shared" ca="1" si="110"/>
        <v>-4.0352882542783117</v>
      </c>
      <c r="AK40" s="35">
        <f t="shared" ca="1" si="110"/>
        <v>22.179054365729062</v>
      </c>
      <c r="AL40" s="35">
        <f t="shared" ca="1" si="110"/>
        <v>-11.174799733155218</v>
      </c>
      <c r="AM40" s="35">
        <f t="shared" ca="1" si="110"/>
        <v>-6.1037371390286737</v>
      </c>
      <c r="AN40" s="35">
        <f t="shared" ca="1" si="110"/>
        <v>-0.1510729759794594</v>
      </c>
      <c r="AO40" s="35">
        <f t="shared" ca="1" si="110"/>
        <v>3.6647530763209697</v>
      </c>
      <c r="AP40" s="1"/>
      <c r="AQ40" s="39">
        <f ca="1">SUMIF(Totals!$A:$A,$A40,Totals!AW:AW)</f>
        <v>19019</v>
      </c>
      <c r="AR40" s="39">
        <f ca="1">SUMIF(Totals!$A:$A,$A40,Totals!AX:AX)</f>
        <v>8848</v>
      </c>
      <c r="AS40" s="39">
        <f ca="1">SUMIF(Totals!$A:$A,$A40,Totals!AY:AY)</f>
        <v>15038</v>
      </c>
      <c r="AT40" s="39">
        <f ca="1">SUMIF(Totals!$A:$A,$A40,Totals!AZ:AZ)</f>
        <v>6415</v>
      </c>
      <c r="AU40" s="39">
        <f ca="1">SUMIF(Totals!$A:$A,$A40,Totals!BA:BA)</f>
        <v>5925</v>
      </c>
      <c r="AV40" s="39">
        <f ca="1">SUMIF(Totals!$A:$A,$A40,Totals!BB:BB)</f>
        <v>188</v>
      </c>
      <c r="AW40" s="39">
        <f ca="1">SUMIF(Totals!$A:$A,$A40,Totals!BC:BC)</f>
        <v>633</v>
      </c>
      <c r="AX40" s="1"/>
      <c r="AY40" s="35">
        <f t="shared" ref="AY40:BE40" ca="1" si="111">IFERROR(AQ40/SUM($AQ40:$AW40),"")*100</f>
        <v>33.922519887275712</v>
      </c>
      <c r="AZ40" s="35">
        <f t="shared" ca="1" si="111"/>
        <v>15.781400492276958</v>
      </c>
      <c r="BA40" s="35">
        <f t="shared" ca="1" si="111"/>
        <v>26.821959833053899</v>
      </c>
      <c r="BB40" s="35">
        <f t="shared" ca="1" si="111"/>
        <v>11.44187207933507</v>
      </c>
      <c r="BC40" s="35">
        <f t="shared" ca="1" si="111"/>
        <v>10.567902115364035</v>
      </c>
      <c r="BD40" s="35">
        <f t="shared" ca="1" si="111"/>
        <v>0.33531908821745804</v>
      </c>
      <c r="BE40" s="35">
        <f t="shared" ca="1" si="111"/>
        <v>1.1290265044768666</v>
      </c>
      <c r="BF40" s="1"/>
    </row>
    <row r="41" spans="1:58" ht="13">
      <c r="A41" s="28" t="str">
        <f ca="1">IFERROR(__xludf.DUMMYFUNCTION("""COMPUTED_VALUE"""),"Lambeth")</f>
        <v>Lambeth</v>
      </c>
      <c r="B41" s="30">
        <f t="shared" ca="1" si="0"/>
        <v>63</v>
      </c>
      <c r="C41" s="31">
        <f ca="1">SUMIF(Totals!A:A,A41,Totals!F:F)</f>
        <v>1</v>
      </c>
      <c r="D41" s="32">
        <f ca="1">SUMIF(Totals!A:A,A41,Totals!G:G)</f>
        <v>57</v>
      </c>
      <c r="E41" s="32">
        <f ca="1">SUMIF(Totals!A:A,A41,Totals!H:H)</f>
        <v>0</v>
      </c>
      <c r="F41" s="32">
        <f ca="1">SUMIF(Totals!A:A,A41,Totals!I:I)</f>
        <v>0</v>
      </c>
      <c r="G41" s="32">
        <f ca="1">SUMIF(Totals!A:A,A41,Totals!J:J)</f>
        <v>5</v>
      </c>
      <c r="H41" s="32">
        <f ca="1">SUMIF(Totals!A:A,A41,Totals!K:K)</f>
        <v>0</v>
      </c>
      <c r="I41" s="32">
        <f ca="1">SUMIF(Totals!A:A,A41,Totals!L:L)</f>
        <v>0</v>
      </c>
      <c r="J41" s="10"/>
      <c r="K41" s="31">
        <f ca="1">SUMIF(Totals!$A:$A,$A41,Totals!N:N)</f>
        <v>3</v>
      </c>
      <c r="L41" s="31">
        <f ca="1">SUMIF(Totals!$A:$A,$A41,Totals!O:O)</f>
        <v>59</v>
      </c>
      <c r="M41" s="31">
        <f ca="1">SUMIF(Totals!$A:$A,$A41,Totals!P:P)</f>
        <v>0</v>
      </c>
      <c r="N41" s="31">
        <f ca="1">SUMIF(Totals!$A:$A,$A41,Totals!Q:Q)</f>
        <v>0</v>
      </c>
      <c r="O41" s="31">
        <f ca="1">SUMIF(Totals!$A:$A,$A41,Totals!R:R)</f>
        <v>1</v>
      </c>
      <c r="P41" s="31">
        <f ca="1">SUMIF(Totals!$A:$A,$A41,Totals!S:S)</f>
        <v>0</v>
      </c>
      <c r="Q41" s="31">
        <f ca="1">SUMIF(Totals!$A:$A,$A41,Totals!T:T)</f>
        <v>0</v>
      </c>
      <c r="R41" s="1"/>
      <c r="S41" s="37">
        <f ca="1">SUMIF(Totals!$A:$A,$A41,Totals!V:V)</f>
        <v>10572</v>
      </c>
      <c r="T41" s="37">
        <f ca="1">SUMIF(Totals!$A:$A,$A41,Totals!W:W)</f>
        <v>43526</v>
      </c>
      <c r="U41" s="37">
        <f ca="1">SUMIF(Totals!$A:$A,$A41,Totals!X:X)</f>
        <v>10355</v>
      </c>
      <c r="V41" s="37">
        <f ca="1">SUMIF(Totals!$A:$A,$A41,Totals!Y:Y)</f>
        <v>305</v>
      </c>
      <c r="W41" s="37">
        <f ca="1">SUMIF(Totals!$A:$A,$A41,Totals!Z:Z)</f>
        <v>16232</v>
      </c>
      <c r="X41" s="37">
        <f ca="1">SUMIF(Totals!$A:$A,$A41,Totals!AA:AA)</f>
        <v>660</v>
      </c>
      <c r="Y41" s="37">
        <f ca="1">SUMIF(Totals!$A:$A,$A41,Totals!AB:AB)</f>
        <v>2476</v>
      </c>
      <c r="Z41" s="1"/>
      <c r="AA41" s="35">
        <f t="shared" ref="AA41:AG41" ca="1" si="112">(S41/SUM($S41:$Y41))*100</f>
        <v>12.56686398972969</v>
      </c>
      <c r="AB41" s="35">
        <f t="shared" ca="1" si="112"/>
        <v>51.739058079547348</v>
      </c>
      <c r="AC41" s="35">
        <f t="shared" ca="1" si="112"/>
        <v>12.308917576016928</v>
      </c>
      <c r="AD41" s="35">
        <f t="shared" ca="1" si="112"/>
        <v>0.36255141097876997</v>
      </c>
      <c r="AE41" s="35">
        <f t="shared" ca="1" si="112"/>
        <v>19.294867222975061</v>
      </c>
      <c r="AF41" s="35">
        <f t="shared" ca="1" si="112"/>
        <v>0.78453747949504327</v>
      </c>
      <c r="AG41" s="35">
        <f t="shared" ca="1" si="112"/>
        <v>2.943204241257162</v>
      </c>
      <c r="AH41" s="1"/>
      <c r="AI41" s="35">
        <f t="shared" ref="AI41:AO41" ca="1" si="113">IFERROR(AA41-AY41,"")</f>
        <v>-1.9666815538550324</v>
      </c>
      <c r="AJ41" s="35">
        <f t="shared" ca="1" si="113"/>
        <v>2.0671677759234512</v>
      </c>
      <c r="AK41" s="35">
        <f t="shared" ca="1" si="113"/>
        <v>-0.49225774229845065</v>
      </c>
      <c r="AL41" s="35">
        <f t="shared" ca="1" si="113"/>
        <v>-5.0059598524884192</v>
      </c>
      <c r="AM41" s="35">
        <f t="shared" ca="1" si="113"/>
        <v>3.8443285354138474</v>
      </c>
      <c r="AN41" s="35">
        <f t="shared" ca="1" si="113"/>
        <v>0.30584012396125287</v>
      </c>
      <c r="AO41" s="35">
        <f t="shared" ca="1" si="113"/>
        <v>1.247562713343352</v>
      </c>
      <c r="AP41" s="1"/>
      <c r="AQ41" s="39">
        <f ca="1">SUMIF(Totals!$A:$A,$A41,Totals!AW:AW)</f>
        <v>11871</v>
      </c>
      <c r="AR41" s="39">
        <f ca="1">SUMIF(Totals!$A:$A,$A41,Totals!AX:AX)</f>
        <v>40572</v>
      </c>
      <c r="AS41" s="39">
        <f ca="1">SUMIF(Totals!$A:$A,$A41,Totals!AY:AY)</f>
        <v>10456</v>
      </c>
      <c r="AT41" s="39">
        <f ca="1">SUMIF(Totals!$A:$A,$A41,Totals!AZ:AZ)</f>
        <v>4385</v>
      </c>
      <c r="AU41" s="39">
        <f ca="1">SUMIF(Totals!$A:$A,$A41,Totals!BA:BA)</f>
        <v>12620</v>
      </c>
      <c r="AV41" s="39">
        <f ca="1">SUMIF(Totals!$A:$A,$A41,Totals!BB:BB)</f>
        <v>391</v>
      </c>
      <c r="AW41" s="39">
        <f ca="1">SUMIF(Totals!$A:$A,$A41,Totals!BC:BC)</f>
        <v>1385</v>
      </c>
      <c r="AX41" s="1"/>
      <c r="AY41" s="35">
        <f t="shared" ref="AY41:BE41" ca="1" si="114">IFERROR(AQ41/SUM($AQ41:$AW41),"")*100</f>
        <v>14.533545543584722</v>
      </c>
      <c r="AZ41" s="35">
        <f t="shared" ca="1" si="114"/>
        <v>49.671890303623897</v>
      </c>
      <c r="BA41" s="35">
        <f t="shared" ca="1" si="114"/>
        <v>12.801175318315378</v>
      </c>
      <c r="BB41" s="35">
        <f t="shared" ca="1" si="114"/>
        <v>5.3685112634671892</v>
      </c>
      <c r="BC41" s="35">
        <f t="shared" ca="1" si="114"/>
        <v>15.450538687561213</v>
      </c>
      <c r="BD41" s="35">
        <f t="shared" ca="1" si="114"/>
        <v>0.47869735553379039</v>
      </c>
      <c r="BE41" s="35">
        <f t="shared" ca="1" si="114"/>
        <v>1.69564152791381</v>
      </c>
      <c r="BF41" s="1"/>
    </row>
    <row r="42" spans="1:58" ht="13">
      <c r="A42" s="28" t="str">
        <f ca="1">IFERROR(__xludf.DUMMYFUNCTION("""COMPUTED_VALUE"""),"Leeds")</f>
        <v>Leeds</v>
      </c>
      <c r="B42" s="30">
        <f t="shared" ca="1" si="0"/>
        <v>3</v>
      </c>
      <c r="C42" s="31">
        <f ca="1">SUMIF(Totals!A:A,A42,Totals!F:F)</f>
        <v>0</v>
      </c>
      <c r="D42" s="32">
        <f ca="1">SUMIF(Totals!A:A,A42,Totals!G:G)</f>
        <v>3</v>
      </c>
      <c r="E42" s="32">
        <f ca="1">SUMIF(Totals!A:A,A42,Totals!H:H)</f>
        <v>0</v>
      </c>
      <c r="F42" s="32">
        <f ca="1">SUMIF(Totals!A:A,A42,Totals!I:I)</f>
        <v>0</v>
      </c>
      <c r="G42" s="32">
        <f ca="1">SUMIF(Totals!A:A,A42,Totals!J:J)</f>
        <v>0</v>
      </c>
      <c r="H42" s="32">
        <f ca="1">SUMIF(Totals!A:A,A42,Totals!K:K)</f>
        <v>0</v>
      </c>
      <c r="I42" s="32">
        <f ca="1">SUMIF(Totals!A:A,A42,Totals!L:L)</f>
        <v>0</v>
      </c>
      <c r="J42" s="10"/>
      <c r="K42" s="31">
        <f ca="1">SUMIF(Totals!$A:$A,$A42,Totals!N:N)</f>
        <v>0</v>
      </c>
      <c r="L42" s="31">
        <f ca="1">SUMIF(Totals!$A:$A,$A42,Totals!O:O)</f>
        <v>0</v>
      </c>
      <c r="M42" s="31">
        <f ca="1">SUMIF(Totals!$A:$A,$A42,Totals!P:P)</f>
        <v>0</v>
      </c>
      <c r="N42" s="31">
        <f ca="1">SUMIF(Totals!$A:$A,$A42,Totals!Q:Q)</f>
        <v>0</v>
      </c>
      <c r="O42" s="31">
        <f ca="1">SUMIF(Totals!$A:$A,$A42,Totals!R:R)</f>
        <v>0</v>
      </c>
      <c r="P42" s="31">
        <f ca="1">SUMIF(Totals!$A:$A,$A42,Totals!S:S)</f>
        <v>0</v>
      </c>
      <c r="Q42" s="31">
        <f ca="1">SUMIF(Totals!$A:$A,$A42,Totals!T:T)</f>
        <v>0</v>
      </c>
      <c r="R42" s="1"/>
      <c r="S42" s="37">
        <f ca="1">SUMIF(Totals!$A:$A,$A42,Totals!V:V)</f>
        <v>645</v>
      </c>
      <c r="T42" s="37">
        <f ca="1">SUMIF(Totals!$A:$A,$A42,Totals!W:W)</f>
        <v>3977</v>
      </c>
      <c r="U42" s="37">
        <f ca="1">SUMIF(Totals!$A:$A,$A42,Totals!X:X)</f>
        <v>445</v>
      </c>
      <c r="V42" s="37">
        <f ca="1">SUMIF(Totals!$A:$A,$A42,Totals!Y:Y)</f>
        <v>0</v>
      </c>
      <c r="W42" s="37">
        <f ca="1">SUMIF(Totals!$A:$A,$A42,Totals!Z:Z)</f>
        <v>978</v>
      </c>
      <c r="X42" s="37">
        <f ca="1">SUMIF(Totals!$A:$A,$A42,Totals!AA:AA)</f>
        <v>0</v>
      </c>
      <c r="Y42" s="37">
        <f ca="1">SUMIF(Totals!$A:$A,$A42,Totals!AB:AB)</f>
        <v>0</v>
      </c>
      <c r="Z42" s="1"/>
      <c r="AA42" s="35">
        <f t="shared" ref="AA42:AG42" ca="1" si="115">(S42/SUM($S42:$Y42))*100</f>
        <v>10.669975186104217</v>
      </c>
      <c r="AB42" s="35">
        <f t="shared" ca="1" si="115"/>
        <v>65.789909015715466</v>
      </c>
      <c r="AC42" s="35">
        <f t="shared" ca="1" si="115"/>
        <v>7.3614557485525225</v>
      </c>
      <c r="AD42" s="35">
        <f t="shared" ca="1" si="115"/>
        <v>0</v>
      </c>
      <c r="AE42" s="35">
        <f t="shared" ca="1" si="115"/>
        <v>16.178660049627791</v>
      </c>
      <c r="AF42" s="35">
        <f t="shared" ca="1" si="115"/>
        <v>0</v>
      </c>
      <c r="AG42" s="35">
        <f t="shared" ca="1" si="115"/>
        <v>0</v>
      </c>
      <c r="AH42" s="1"/>
      <c r="AI42" s="35" t="str">
        <f t="shared" ref="AI42:AO42" ca="1" si="116">IFERROR(AA42-AY42,"")</f>
        <v/>
      </c>
      <c r="AJ42" s="35" t="str">
        <f t="shared" ca="1" si="116"/>
        <v/>
      </c>
      <c r="AK42" s="35" t="str">
        <f t="shared" ca="1" si="116"/>
        <v/>
      </c>
      <c r="AL42" s="35" t="str">
        <f t="shared" ca="1" si="116"/>
        <v/>
      </c>
      <c r="AM42" s="35" t="str">
        <f t="shared" ca="1" si="116"/>
        <v/>
      </c>
      <c r="AN42" s="35" t="str">
        <f t="shared" ca="1" si="116"/>
        <v/>
      </c>
      <c r="AO42" s="35" t="str">
        <f t="shared" ca="1" si="116"/>
        <v/>
      </c>
      <c r="AP42" s="1"/>
      <c r="AQ42" s="39">
        <f ca="1">SUMIF(Totals!$A:$A,$A42,Totals!AW:AW)</f>
        <v>0</v>
      </c>
      <c r="AR42" s="39">
        <f ca="1">SUMIF(Totals!$A:$A,$A42,Totals!AX:AX)</f>
        <v>0</v>
      </c>
      <c r="AS42" s="39">
        <f ca="1">SUMIF(Totals!$A:$A,$A42,Totals!AY:AY)</f>
        <v>0</v>
      </c>
      <c r="AT42" s="39">
        <f ca="1">SUMIF(Totals!$A:$A,$A42,Totals!AZ:AZ)</f>
        <v>0</v>
      </c>
      <c r="AU42" s="39">
        <f ca="1">SUMIF(Totals!$A:$A,$A42,Totals!BA:BA)</f>
        <v>0</v>
      </c>
      <c r="AV42" s="39">
        <f ca="1">SUMIF(Totals!$A:$A,$A42,Totals!BB:BB)</f>
        <v>0</v>
      </c>
      <c r="AW42" s="39">
        <f ca="1">SUMIF(Totals!$A:$A,$A42,Totals!BC:BC)</f>
        <v>0</v>
      </c>
      <c r="AX42" s="1"/>
      <c r="AY42" s="35" t="e">
        <f t="shared" ref="AY42:BE42" ca="1" si="117">IFERROR(AQ42/SUM($AQ42:$AW42),"")*100</f>
        <v>#VALUE!</v>
      </c>
      <c r="AZ42" s="35" t="e">
        <f t="shared" ca="1" si="117"/>
        <v>#VALUE!</v>
      </c>
      <c r="BA42" s="35" t="e">
        <f t="shared" ca="1" si="117"/>
        <v>#VALUE!</v>
      </c>
      <c r="BB42" s="35" t="e">
        <f t="shared" ca="1" si="117"/>
        <v>#VALUE!</v>
      </c>
      <c r="BC42" s="35" t="e">
        <f t="shared" ca="1" si="117"/>
        <v>#VALUE!</v>
      </c>
      <c r="BD42" s="35" t="e">
        <f t="shared" ca="1" si="117"/>
        <v>#VALUE!</v>
      </c>
      <c r="BE42" s="35" t="e">
        <f t="shared" ca="1" si="117"/>
        <v>#VALUE!</v>
      </c>
      <c r="BF42" s="1"/>
    </row>
    <row r="43" spans="1:58" ht="13">
      <c r="A43" s="28" t="str">
        <f ca="1">IFERROR(__xludf.DUMMYFUNCTION("""COMPUTED_VALUE"""),"Lewisham")</f>
        <v>Lewisham</v>
      </c>
      <c r="B43" s="30">
        <f t="shared" ca="1" si="0"/>
        <v>54</v>
      </c>
      <c r="C43" s="31">
        <f ca="1">SUMIF(Totals!A:A,A43,Totals!F:F)</f>
        <v>0</v>
      </c>
      <c r="D43" s="32">
        <f ca="1">SUMIF(Totals!A:A,A43,Totals!G:G)</f>
        <v>54</v>
      </c>
      <c r="E43" s="32">
        <f ca="1">SUMIF(Totals!A:A,A43,Totals!H:H)</f>
        <v>0</v>
      </c>
      <c r="F43" s="32">
        <f ca="1">SUMIF(Totals!A:A,A43,Totals!I:I)</f>
        <v>0</v>
      </c>
      <c r="G43" s="32">
        <f ca="1">SUMIF(Totals!A:A,A43,Totals!J:J)</f>
        <v>0</v>
      </c>
      <c r="H43" s="32">
        <f ca="1">SUMIF(Totals!A:A,A43,Totals!K:K)</f>
        <v>0</v>
      </c>
      <c r="I43" s="32">
        <f ca="1">SUMIF(Totals!A:A,A43,Totals!L:L)</f>
        <v>0</v>
      </c>
      <c r="J43" s="10"/>
      <c r="K43" s="31">
        <f ca="1">SUMIF(Totals!$A:$A,$A43,Totals!N:N)</f>
        <v>0</v>
      </c>
      <c r="L43" s="31">
        <f ca="1">SUMIF(Totals!$A:$A,$A43,Totals!O:O)</f>
        <v>53</v>
      </c>
      <c r="M43" s="31">
        <f ca="1">SUMIF(Totals!$A:$A,$A43,Totals!P:P)</f>
        <v>0</v>
      </c>
      <c r="N43" s="31">
        <f ca="1">SUMIF(Totals!$A:$A,$A43,Totals!Q:Q)</f>
        <v>0</v>
      </c>
      <c r="O43" s="31">
        <f ca="1">SUMIF(Totals!$A:$A,$A43,Totals!R:R)</f>
        <v>1</v>
      </c>
      <c r="P43" s="31">
        <f ca="1">SUMIF(Totals!$A:$A,$A43,Totals!S:S)</f>
        <v>0</v>
      </c>
      <c r="Q43" s="31">
        <f ca="1">SUMIF(Totals!$A:$A,$A43,Totals!T:T)</f>
        <v>0</v>
      </c>
      <c r="R43" s="1"/>
      <c r="S43" s="37">
        <f ca="1">SUMIF(Totals!$A:$A,$A43,Totals!V:V)</f>
        <v>10273</v>
      </c>
      <c r="T43" s="37">
        <f ca="1">SUMIF(Totals!$A:$A,$A43,Totals!W:W)</f>
        <v>41187</v>
      </c>
      <c r="U43" s="37">
        <f ca="1">SUMIF(Totals!$A:$A,$A43,Totals!X:X)</f>
        <v>9343</v>
      </c>
      <c r="V43" s="37">
        <f ca="1">SUMIF(Totals!$A:$A,$A43,Totals!Y:Y)</f>
        <v>343</v>
      </c>
      <c r="W43" s="37">
        <f ca="1">SUMIF(Totals!$A:$A,$A43,Totals!Z:Z)</f>
        <v>14558</v>
      </c>
      <c r="X43" s="37">
        <f ca="1">SUMIF(Totals!$A:$A,$A43,Totals!AA:AA)</f>
        <v>0</v>
      </c>
      <c r="Y43" s="37">
        <f ca="1">SUMIF(Totals!$A:$A,$A43,Totals!AB:AB)</f>
        <v>3551</v>
      </c>
      <c r="Z43" s="1"/>
      <c r="AA43" s="35">
        <f t="shared" ref="AA43:AG43" ca="1" si="118">(S43/SUM($S43:$Y43))*100</f>
        <v>12.961958236073434</v>
      </c>
      <c r="AB43" s="35">
        <f t="shared" ca="1" si="118"/>
        <v>51.967699198788722</v>
      </c>
      <c r="AC43" s="35">
        <f t="shared" ca="1" si="118"/>
        <v>11.788530692069902</v>
      </c>
      <c r="AD43" s="35">
        <f t="shared" ca="1" si="118"/>
        <v>0.43278026622925997</v>
      </c>
      <c r="AE43" s="35">
        <f t="shared" ca="1" si="118"/>
        <v>18.368557188820894</v>
      </c>
      <c r="AF43" s="35">
        <f t="shared" ca="1" si="118"/>
        <v>0</v>
      </c>
      <c r="AG43" s="35">
        <f t="shared" ca="1" si="118"/>
        <v>4.4804744180177911</v>
      </c>
      <c r="AH43" s="1"/>
      <c r="AI43" s="35">
        <f t="shared" ref="AI43:AO43" ca="1" si="119">IFERROR(AA43-AY43,"")</f>
        <v>1.84898210697156</v>
      </c>
      <c r="AJ43" s="35">
        <f t="shared" ca="1" si="119"/>
        <v>8.7291221009432149</v>
      </c>
      <c r="AK43" s="35">
        <f t="shared" ca="1" si="119"/>
        <v>2.7593125209331877</v>
      </c>
      <c r="AL43" s="35">
        <f t="shared" ca="1" si="119"/>
        <v>-5.7273741572603756</v>
      </c>
      <c r="AM43" s="35">
        <f t="shared" ca="1" si="119"/>
        <v>3.9105380777151115</v>
      </c>
      <c r="AN43" s="35">
        <f t="shared" ca="1" si="119"/>
        <v>-0.44360785066001657</v>
      </c>
      <c r="AO43" s="35">
        <f t="shared" ca="1" si="119"/>
        <v>-11.076972798642682</v>
      </c>
      <c r="AP43" s="1"/>
      <c r="AQ43" s="39">
        <f ca="1">SUMIF(Totals!$A:$A,$A43,Totals!AW:AW)</f>
        <v>9269</v>
      </c>
      <c r="AR43" s="39">
        <f ca="1">SUMIF(Totals!$A:$A,$A43,Totals!AX:AX)</f>
        <v>36064</v>
      </c>
      <c r="AS43" s="39">
        <f ca="1">SUMIF(Totals!$A:$A,$A43,Totals!AY:AY)</f>
        <v>7531</v>
      </c>
      <c r="AT43" s="39">
        <f ca="1">SUMIF(Totals!$A:$A,$A43,Totals!AZ:AZ)</f>
        <v>5138</v>
      </c>
      <c r="AU43" s="39">
        <f ca="1">SUMIF(Totals!$A:$A,$A43,Totals!BA:BA)</f>
        <v>12059</v>
      </c>
      <c r="AV43" s="39">
        <f ca="1">SUMIF(Totals!$A:$A,$A43,Totals!BB:BB)</f>
        <v>370</v>
      </c>
      <c r="AW43" s="39">
        <f ca="1">SUMIF(Totals!$A:$A,$A43,Totals!BC:BC)</f>
        <v>12976</v>
      </c>
      <c r="AX43" s="1"/>
      <c r="AY43" s="35">
        <f t="shared" ref="AY43:BE43" ca="1" si="120">IFERROR(AQ43/SUM($AQ43:$AW43),"")*100</f>
        <v>11.112976129101874</v>
      </c>
      <c r="AZ43" s="35">
        <f t="shared" ca="1" si="120"/>
        <v>43.238577097845507</v>
      </c>
      <c r="BA43" s="35">
        <f t="shared" ca="1" si="120"/>
        <v>9.0292181711367139</v>
      </c>
      <c r="BB43" s="35">
        <f t="shared" ca="1" si="120"/>
        <v>6.1601544234896357</v>
      </c>
      <c r="BC43" s="35">
        <f t="shared" ca="1" si="120"/>
        <v>14.458019111105783</v>
      </c>
      <c r="BD43" s="35">
        <f t="shared" ca="1" si="120"/>
        <v>0.44360785066001657</v>
      </c>
      <c r="BE43" s="35">
        <f t="shared" ca="1" si="120"/>
        <v>15.557447216660472</v>
      </c>
      <c r="BF43" s="1"/>
    </row>
    <row r="44" spans="1:58" ht="13">
      <c r="A44" s="28" t="str">
        <f ca="1">IFERROR(__xludf.DUMMYFUNCTION("""COMPUTED_VALUE"""),"Liverpool")</f>
        <v>Liverpool</v>
      </c>
      <c r="B44" s="30">
        <f t="shared" ca="1" si="0"/>
        <v>31</v>
      </c>
      <c r="C44" s="31">
        <f ca="1">SUMIF(Totals!A:A,A44,Totals!F:F)</f>
        <v>0</v>
      </c>
      <c r="D44" s="32">
        <f ca="1">SUMIF(Totals!A:A,A44,Totals!G:G)</f>
        <v>25</v>
      </c>
      <c r="E44" s="32">
        <f ca="1">SUMIF(Totals!A:A,A44,Totals!H:H)</f>
        <v>3</v>
      </c>
      <c r="F44" s="32">
        <f ca="1">SUMIF(Totals!A:A,A44,Totals!I:I)</f>
        <v>0</v>
      </c>
      <c r="G44" s="32">
        <f ca="1">SUMIF(Totals!A:A,A44,Totals!J:J)</f>
        <v>2</v>
      </c>
      <c r="H44" s="32">
        <f ca="1">SUMIF(Totals!A:A,A44,Totals!K:K)</f>
        <v>0</v>
      </c>
      <c r="I44" s="32">
        <f ca="1">SUMIF(Totals!A:A,A44,Totals!L:L)</f>
        <v>1</v>
      </c>
      <c r="J44" s="10"/>
      <c r="K44" s="31">
        <f ca="1">SUMIF(Totals!$A:$A,$A44,Totals!N:N)</f>
        <v>0</v>
      </c>
      <c r="L44" s="31">
        <f ca="1">SUMIF(Totals!$A:$A,$A44,Totals!O:O)</f>
        <v>28</v>
      </c>
      <c r="M44" s="31">
        <f ca="1">SUMIF(Totals!$A:$A,$A44,Totals!P:P)</f>
        <v>0</v>
      </c>
      <c r="N44" s="31">
        <f ca="1">SUMIF(Totals!$A:$A,$A44,Totals!Q:Q)</f>
        <v>0</v>
      </c>
      <c r="O44" s="31">
        <f ca="1">SUMIF(Totals!$A:$A,$A44,Totals!R:R)</f>
        <v>2</v>
      </c>
      <c r="P44" s="31">
        <f ca="1">SUMIF(Totals!$A:$A,$A44,Totals!S:S)</f>
        <v>0</v>
      </c>
      <c r="Q44" s="31">
        <f ca="1">SUMIF(Totals!$A:$A,$A44,Totals!T:T)</f>
        <v>1</v>
      </c>
      <c r="R44" s="1"/>
      <c r="S44" s="37">
        <f ca="1">SUMIF(Totals!$A:$A,$A44,Totals!V:V)</f>
        <v>5323</v>
      </c>
      <c r="T44" s="37">
        <f ca="1">SUMIF(Totals!$A:$A,$A44,Totals!W:W)</f>
        <v>60277</v>
      </c>
      <c r="U44" s="37">
        <f ca="1">SUMIF(Totals!$A:$A,$A44,Totals!X:X)</f>
        <v>15673</v>
      </c>
      <c r="V44" s="37">
        <f ca="1">SUMIF(Totals!$A:$A,$A44,Totals!Y:Y)</f>
        <v>0</v>
      </c>
      <c r="W44" s="37">
        <f ca="1">SUMIF(Totals!$A:$A,$A44,Totals!Z:Z)</f>
        <v>8839</v>
      </c>
      <c r="X44" s="37">
        <f ca="1">SUMIF(Totals!$A:$A,$A44,Totals!AA:AA)</f>
        <v>253</v>
      </c>
      <c r="Y44" s="37">
        <f ca="1">SUMIF(Totals!$A:$A,$A44,Totals!AB:AB)</f>
        <v>4286</v>
      </c>
      <c r="Z44" s="1"/>
      <c r="AA44" s="35">
        <f t="shared" ref="AA44:AG44" ca="1" si="121">(S44/SUM($S44:$Y44))*100</f>
        <v>5.6238180262226498</v>
      </c>
      <c r="AB44" s="35">
        <f t="shared" ca="1" si="121"/>
        <v>63.683426482551688</v>
      </c>
      <c r="AC44" s="35">
        <f t="shared" ca="1" si="121"/>
        <v>16.558726268079578</v>
      </c>
      <c r="AD44" s="35">
        <f t="shared" ca="1" si="121"/>
        <v>0</v>
      </c>
      <c r="AE44" s="35">
        <f t="shared" ca="1" si="121"/>
        <v>9.3385172898331774</v>
      </c>
      <c r="AF44" s="35">
        <f t="shared" ca="1" si="121"/>
        <v>0.26729775702316932</v>
      </c>
      <c r="AG44" s="35">
        <f t="shared" ca="1" si="121"/>
        <v>4.5282141762897385</v>
      </c>
      <c r="AH44" s="1"/>
      <c r="AI44" s="35">
        <f t="shared" ref="AI44:AO44" ca="1" si="122">IFERROR(AA44-AY44,"")</f>
        <v>0.48995274208801565</v>
      </c>
      <c r="AJ44" s="35">
        <f t="shared" ca="1" si="122"/>
        <v>5.576577278452703</v>
      </c>
      <c r="AK44" s="35">
        <f t="shared" ca="1" si="122"/>
        <v>7.1162620127431939</v>
      </c>
      <c r="AL44" s="35">
        <f t="shared" ca="1" si="122"/>
        <v>-9.7330795090931197</v>
      </c>
      <c r="AM44" s="35">
        <f t="shared" ca="1" si="122"/>
        <v>-1.3757684244525361</v>
      </c>
      <c r="AN44" s="35">
        <f t="shared" ca="1" si="122"/>
        <v>-3.5468657169386075E-2</v>
      </c>
      <c r="AO44" s="35">
        <f t="shared" ca="1" si="122"/>
        <v>-2.0384754425688625</v>
      </c>
      <c r="AP44" s="1"/>
      <c r="AQ44" s="39">
        <f ca="1">SUMIF(Totals!$A:$A,$A44,Totals!AW:AW)</f>
        <v>5070</v>
      </c>
      <c r="AR44" s="39">
        <f ca="1">SUMIF(Totals!$A:$A,$A44,Totals!AX:AX)</f>
        <v>57384</v>
      </c>
      <c r="AS44" s="39">
        <f ca="1">SUMIF(Totals!$A:$A,$A44,Totals!AY:AY)</f>
        <v>9325</v>
      </c>
      <c r="AT44" s="39">
        <f ca="1">SUMIF(Totals!$A:$A,$A44,Totals!AZ:AZ)</f>
        <v>9612</v>
      </c>
      <c r="AU44" s="39">
        <f ca="1">SUMIF(Totals!$A:$A,$A44,Totals!BA:BA)</f>
        <v>10581</v>
      </c>
      <c r="AV44" s="39">
        <f ca="1">SUMIF(Totals!$A:$A,$A44,Totals!BB:BB)</f>
        <v>299</v>
      </c>
      <c r="AW44" s="39">
        <f ca="1">SUMIF(Totals!$A:$A,$A44,Totals!BC:BC)</f>
        <v>6485</v>
      </c>
      <c r="AX44" s="1"/>
      <c r="AY44" s="35">
        <f t="shared" ref="AY44:BE44" ca="1" si="123">IFERROR(AQ44/SUM($AQ44:$AW44),"")*100</f>
        <v>5.1338652841346342</v>
      </c>
      <c r="AZ44" s="35">
        <f t="shared" ca="1" si="123"/>
        <v>58.106849204098985</v>
      </c>
      <c r="BA44" s="35">
        <f t="shared" ca="1" si="123"/>
        <v>9.4424642553363842</v>
      </c>
      <c r="BB44" s="35">
        <f t="shared" ca="1" si="123"/>
        <v>9.7330795090931197</v>
      </c>
      <c r="BC44" s="35">
        <f t="shared" ca="1" si="123"/>
        <v>10.714285714285714</v>
      </c>
      <c r="BD44" s="35">
        <f t="shared" ca="1" si="123"/>
        <v>0.3027664141925554</v>
      </c>
      <c r="BE44" s="35">
        <f t="shared" ca="1" si="123"/>
        <v>6.566689618858601</v>
      </c>
      <c r="BF44" s="1"/>
    </row>
    <row r="45" spans="1:58" ht="13">
      <c r="A45" s="28" t="str">
        <f ca="1">IFERROR(__xludf.DUMMYFUNCTION("""COMPUTED_VALUE"""),"Merton")</f>
        <v>Merton</v>
      </c>
      <c r="B45" s="30">
        <f t="shared" ca="1" si="0"/>
        <v>60</v>
      </c>
      <c r="C45" s="31">
        <f ca="1">SUMIF(Totals!A:A,A45,Totals!F:F)</f>
        <v>17</v>
      </c>
      <c r="D45" s="32">
        <f ca="1">SUMIF(Totals!A:A,A45,Totals!G:G)</f>
        <v>34</v>
      </c>
      <c r="E45" s="32">
        <f ca="1">SUMIF(Totals!A:A,A45,Totals!H:H)</f>
        <v>6</v>
      </c>
      <c r="F45" s="32">
        <f ca="1">SUMIF(Totals!A:A,A45,Totals!I:I)</f>
        <v>0</v>
      </c>
      <c r="G45" s="32">
        <f ca="1">SUMIF(Totals!A:A,A45,Totals!J:J)</f>
        <v>0</v>
      </c>
      <c r="H45" s="32">
        <f ca="1">SUMIF(Totals!A:A,A45,Totals!K:K)</f>
        <v>0</v>
      </c>
      <c r="I45" s="32">
        <f ca="1">SUMIF(Totals!A:A,A45,Totals!L:L)</f>
        <v>3</v>
      </c>
      <c r="J45" s="10"/>
      <c r="K45" s="31">
        <f ca="1">SUMIF(Totals!$A:$A,$A45,Totals!N:N)</f>
        <v>20</v>
      </c>
      <c r="L45" s="31">
        <f ca="1">SUMIF(Totals!$A:$A,$A45,Totals!O:O)</f>
        <v>36</v>
      </c>
      <c r="M45" s="31">
        <f ca="1">SUMIF(Totals!$A:$A,$A45,Totals!P:P)</f>
        <v>1</v>
      </c>
      <c r="N45" s="31">
        <f ca="1">SUMIF(Totals!$A:$A,$A45,Totals!Q:Q)</f>
        <v>0</v>
      </c>
      <c r="O45" s="31">
        <f ca="1">SUMIF(Totals!$A:$A,$A45,Totals!R:R)</f>
        <v>0</v>
      </c>
      <c r="P45" s="31">
        <f ca="1">SUMIF(Totals!$A:$A,$A45,Totals!S:S)</f>
        <v>0</v>
      </c>
      <c r="Q45" s="31">
        <f ca="1">SUMIF(Totals!$A:$A,$A45,Totals!T:T)</f>
        <v>3</v>
      </c>
      <c r="R45" s="1"/>
      <c r="S45" s="37">
        <f ca="1">SUMIF(Totals!$A:$A,$A45,Totals!V:V)</f>
        <v>19439</v>
      </c>
      <c r="T45" s="37">
        <f ca="1">SUMIF(Totals!$A:$A,$A45,Totals!W:W)</f>
        <v>29082</v>
      </c>
      <c r="U45" s="37">
        <f ca="1">SUMIF(Totals!$A:$A,$A45,Totals!X:X)</f>
        <v>9664</v>
      </c>
      <c r="V45" s="37">
        <f ca="1">SUMIF(Totals!$A:$A,$A45,Totals!Y:Y)</f>
        <v>459</v>
      </c>
      <c r="W45" s="37">
        <f ca="1">SUMIF(Totals!$A:$A,$A45,Totals!Z:Z)</f>
        <v>4296</v>
      </c>
      <c r="X45" s="37">
        <f ca="1">SUMIF(Totals!$A:$A,$A45,Totals!AA:AA)</f>
        <v>303</v>
      </c>
      <c r="Y45" s="37">
        <f ca="1">SUMIF(Totals!$A:$A,$A45,Totals!AB:AB)</f>
        <v>2828</v>
      </c>
      <c r="Z45" s="1"/>
      <c r="AA45" s="35">
        <f t="shared" ref="AA45:AG45" ca="1" si="124">(S45/SUM($S45:$Y45))*100</f>
        <v>29.421380030573168</v>
      </c>
      <c r="AB45" s="35">
        <f t="shared" ca="1" si="124"/>
        <v>44.016285511041154</v>
      </c>
      <c r="AC45" s="35">
        <f t="shared" ca="1" si="124"/>
        <v>14.626689470418185</v>
      </c>
      <c r="AD45" s="35">
        <f t="shared" ca="1" si="124"/>
        <v>0.69470720891162541</v>
      </c>
      <c r="AE45" s="35">
        <f t="shared" ca="1" si="124"/>
        <v>6.5020962298133824</v>
      </c>
      <c r="AF45" s="35">
        <f t="shared" ca="1" si="124"/>
        <v>0.4585975692815305</v>
      </c>
      <c r="AG45" s="35">
        <f t="shared" ca="1" si="124"/>
        <v>4.2802439799609511</v>
      </c>
      <c r="AH45" s="1"/>
      <c r="AI45" s="35">
        <f t="shared" ref="AI45:AO45" ca="1" si="125">IFERROR(AA45-AY45,"")</f>
        <v>1.1626989793808882</v>
      </c>
      <c r="AJ45" s="35">
        <f t="shared" ca="1" si="125"/>
        <v>0.13246359467375157</v>
      </c>
      <c r="AK45" s="35">
        <f t="shared" ca="1" si="125"/>
        <v>4.5865710685429875</v>
      </c>
      <c r="AL45" s="35">
        <f t="shared" ca="1" si="125"/>
        <v>-8.4889509282121711</v>
      </c>
      <c r="AM45" s="35">
        <f t="shared" ca="1" si="125"/>
        <v>2.6495276003000625</v>
      </c>
      <c r="AN45" s="35">
        <f t="shared" ca="1" si="125"/>
        <v>0.4585975692815305</v>
      </c>
      <c r="AO45" s="35">
        <f t="shared" ca="1" si="125"/>
        <v>-0.500907883967046</v>
      </c>
      <c r="AP45" s="1"/>
      <c r="AQ45" s="39">
        <f ca="1">SUMIF(Totals!$A:$A,$A45,Totals!AW:AW)</f>
        <v>18807</v>
      </c>
      <c r="AR45" s="39">
        <f ca="1">SUMIF(Totals!$A:$A,$A45,Totals!AX:AX)</f>
        <v>29206</v>
      </c>
      <c r="AS45" s="39">
        <f ca="1">SUMIF(Totals!$A:$A,$A45,Totals!AY:AY)</f>
        <v>6682</v>
      </c>
      <c r="AT45" s="39">
        <f ca="1">SUMIF(Totals!$A:$A,$A45,Totals!AZ:AZ)</f>
        <v>6112</v>
      </c>
      <c r="AU45" s="39">
        <f ca="1">SUMIF(Totals!$A:$A,$A45,Totals!BA:BA)</f>
        <v>2564</v>
      </c>
      <c r="AV45" s="39">
        <f ca="1">SUMIF(Totals!$A:$A,$A45,Totals!BB:BB)</f>
        <v>0</v>
      </c>
      <c r="AW45" s="39">
        <f ca="1">SUMIF(Totals!$A:$A,$A45,Totals!BC:BC)</f>
        <v>3182</v>
      </c>
      <c r="AX45" s="1"/>
      <c r="AY45" s="35">
        <f t="shared" ref="AY45:BE45" ca="1" si="126">IFERROR(AQ45/SUM($AQ45:$AW45),"")*100</f>
        <v>28.25868105119228</v>
      </c>
      <c r="AZ45" s="35">
        <f t="shared" ca="1" si="126"/>
        <v>43.883821916367403</v>
      </c>
      <c r="BA45" s="35">
        <f t="shared" ca="1" si="126"/>
        <v>10.040118401875198</v>
      </c>
      <c r="BB45" s="35">
        <f t="shared" ca="1" si="126"/>
        <v>9.1836581371237962</v>
      </c>
      <c r="BC45" s="35">
        <f t="shared" ca="1" si="126"/>
        <v>3.8525686295133199</v>
      </c>
      <c r="BD45" s="35">
        <f t="shared" ca="1" si="126"/>
        <v>0</v>
      </c>
      <c r="BE45" s="35">
        <f t="shared" ca="1" si="126"/>
        <v>4.7811518639279971</v>
      </c>
      <c r="BF45" s="1"/>
    </row>
    <row r="46" spans="1:58" ht="13">
      <c r="A46" s="28" t="str">
        <f ca="1">IFERROR(__xludf.DUMMYFUNCTION("""COMPUTED_VALUE"""),"Newcastle upon Tyne")</f>
        <v>Newcastle upon Tyne</v>
      </c>
      <c r="B46" s="30">
        <f t="shared" ca="1" si="0"/>
        <v>78</v>
      </c>
      <c r="C46" s="31">
        <f ca="1">SUMIF(Totals!A:A,A46,Totals!F:F)</f>
        <v>0</v>
      </c>
      <c r="D46" s="32">
        <f ca="1">SUMIF(Totals!A:A,A46,Totals!G:G)</f>
        <v>57</v>
      </c>
      <c r="E46" s="32">
        <f ca="1">SUMIF(Totals!A:A,A46,Totals!H:H)</f>
        <v>18</v>
      </c>
      <c r="F46" s="32">
        <f ca="1">SUMIF(Totals!A:A,A46,Totals!I:I)</f>
        <v>0</v>
      </c>
      <c r="G46" s="32">
        <f ca="1">SUMIF(Totals!A:A,A46,Totals!J:J)</f>
        <v>0</v>
      </c>
      <c r="H46" s="32">
        <f ca="1">SUMIF(Totals!A:A,A46,Totals!K:K)</f>
        <v>3</v>
      </c>
      <c r="I46" s="32">
        <f ca="1">SUMIF(Totals!A:A,A46,Totals!L:L)</f>
        <v>0</v>
      </c>
      <c r="J46" s="10"/>
      <c r="K46" s="31">
        <f ca="1">SUMIF(Totals!$A:$A,$A46,Totals!N:N)</f>
        <v>0</v>
      </c>
      <c r="L46" s="31">
        <f ca="1">SUMIF(Totals!$A:$A,$A46,Totals!O:O)</f>
        <v>0</v>
      </c>
      <c r="M46" s="31">
        <f ca="1">SUMIF(Totals!$A:$A,$A46,Totals!P:P)</f>
        <v>0</v>
      </c>
      <c r="N46" s="31">
        <f ca="1">SUMIF(Totals!$A:$A,$A46,Totals!Q:Q)</f>
        <v>0</v>
      </c>
      <c r="O46" s="31">
        <f ca="1">SUMIF(Totals!$A:$A,$A46,Totals!R:R)</f>
        <v>0</v>
      </c>
      <c r="P46" s="31">
        <f ca="1">SUMIF(Totals!$A:$A,$A46,Totals!S:S)</f>
        <v>0</v>
      </c>
      <c r="Q46" s="31">
        <f ca="1">SUMIF(Totals!$A:$A,$A46,Totals!T:T)</f>
        <v>0</v>
      </c>
      <c r="R46" s="1"/>
      <c r="S46" s="37">
        <f ca="1">SUMIF(Totals!$A:$A,$A46,Totals!V:V)</f>
        <v>9884</v>
      </c>
      <c r="T46" s="37">
        <f ca="1">SUMIF(Totals!$A:$A,$A46,Totals!W:W)</f>
        <v>33164</v>
      </c>
      <c r="U46" s="37">
        <f ca="1">SUMIF(Totals!$A:$A,$A46,Totals!X:X)</f>
        <v>16159</v>
      </c>
      <c r="V46" s="37">
        <f ca="1">SUMIF(Totals!$A:$A,$A46,Totals!Y:Y)</f>
        <v>1877</v>
      </c>
      <c r="W46" s="37">
        <f ca="1">SUMIF(Totals!$A:$A,$A46,Totals!Z:Z)</f>
        <v>6363</v>
      </c>
      <c r="X46" s="37">
        <f ca="1">SUMIF(Totals!$A:$A,$A46,Totals!AA:AA)</f>
        <v>10114</v>
      </c>
      <c r="Y46" s="37">
        <f ca="1">SUMIF(Totals!$A:$A,$A46,Totals!AB:AB)</f>
        <v>2501</v>
      </c>
      <c r="Z46" s="1"/>
      <c r="AA46" s="35">
        <f t="shared" ref="AA46:AG46" ca="1" si="127">(S46/SUM($S46:$Y46))*100</f>
        <v>12.345432289975269</v>
      </c>
      <c r="AB46" s="35">
        <f t="shared" ca="1" si="127"/>
        <v>41.422897254627664</v>
      </c>
      <c r="AC46" s="35">
        <f t="shared" ca="1" si="127"/>
        <v>20.183108091229297</v>
      </c>
      <c r="AD46" s="35">
        <f t="shared" ca="1" si="127"/>
        <v>2.3444330643751092</v>
      </c>
      <c r="AE46" s="35">
        <f t="shared" ca="1" si="127"/>
        <v>7.9475906172716142</v>
      </c>
      <c r="AF46" s="35">
        <f t="shared" ca="1" si="127"/>
        <v>12.632709650021233</v>
      </c>
      <c r="AG46" s="35">
        <f t="shared" ca="1" si="127"/>
        <v>3.1238290324998128</v>
      </c>
      <c r="AH46" s="1"/>
      <c r="AI46" s="35" t="str">
        <f t="shared" ref="AI46:AO46" ca="1" si="128">IFERROR(AA46-AY46,"")</f>
        <v/>
      </c>
      <c r="AJ46" s="35" t="str">
        <f t="shared" ca="1" si="128"/>
        <v/>
      </c>
      <c r="AK46" s="35" t="str">
        <f t="shared" ca="1" si="128"/>
        <v/>
      </c>
      <c r="AL46" s="35" t="str">
        <f t="shared" ca="1" si="128"/>
        <v/>
      </c>
      <c r="AM46" s="35" t="str">
        <f t="shared" ca="1" si="128"/>
        <v/>
      </c>
      <c r="AN46" s="35" t="str">
        <f t="shared" ca="1" si="128"/>
        <v/>
      </c>
      <c r="AO46" s="35" t="str">
        <f t="shared" ca="1" si="128"/>
        <v/>
      </c>
      <c r="AP46" s="1"/>
      <c r="AQ46" s="39">
        <f ca="1">SUMIF(Totals!$A:$A,$A46,Totals!AW:AW)</f>
        <v>0</v>
      </c>
      <c r="AR46" s="39">
        <f ca="1">SUMIF(Totals!$A:$A,$A46,Totals!AX:AX)</f>
        <v>0</v>
      </c>
      <c r="AS46" s="39">
        <f ca="1">SUMIF(Totals!$A:$A,$A46,Totals!AY:AY)</f>
        <v>0</v>
      </c>
      <c r="AT46" s="39">
        <f ca="1">SUMIF(Totals!$A:$A,$A46,Totals!AZ:AZ)</f>
        <v>0</v>
      </c>
      <c r="AU46" s="39">
        <f ca="1">SUMIF(Totals!$A:$A,$A46,Totals!BA:BA)</f>
        <v>0</v>
      </c>
      <c r="AV46" s="39">
        <f ca="1">SUMIF(Totals!$A:$A,$A46,Totals!BB:BB)</f>
        <v>0</v>
      </c>
      <c r="AW46" s="39">
        <f ca="1">SUMIF(Totals!$A:$A,$A46,Totals!BC:BC)</f>
        <v>0</v>
      </c>
      <c r="AX46" s="1"/>
      <c r="AY46" s="35" t="e">
        <f t="shared" ref="AY46:BE46" ca="1" si="129">IFERROR(AQ46/SUM($AQ46:$AW46),"")*100</f>
        <v>#VALUE!</v>
      </c>
      <c r="AZ46" s="35" t="e">
        <f t="shared" ca="1" si="129"/>
        <v>#VALUE!</v>
      </c>
      <c r="BA46" s="35" t="e">
        <f t="shared" ca="1" si="129"/>
        <v>#VALUE!</v>
      </c>
      <c r="BB46" s="35" t="e">
        <f t="shared" ca="1" si="129"/>
        <v>#VALUE!</v>
      </c>
      <c r="BC46" s="35" t="e">
        <f t="shared" ca="1" si="129"/>
        <v>#VALUE!</v>
      </c>
      <c r="BD46" s="35" t="e">
        <f t="shared" ca="1" si="129"/>
        <v>#VALUE!</v>
      </c>
      <c r="BE46" s="35" t="e">
        <f t="shared" ca="1" si="129"/>
        <v>#VALUE!</v>
      </c>
      <c r="BF46" s="1"/>
    </row>
    <row r="47" spans="1:58" ht="13">
      <c r="A47" s="28" t="str">
        <f ca="1">IFERROR(__xludf.DUMMYFUNCTION("""COMPUTED_VALUE"""),"Nuneaton &amp; Bedworth")</f>
        <v>Nuneaton &amp; Bedworth</v>
      </c>
      <c r="B47" s="30">
        <f t="shared" ca="1" si="0"/>
        <v>17</v>
      </c>
      <c r="C47" s="31">
        <f ca="1">SUMIF(Totals!A:A,A47,Totals!F:F)</f>
        <v>11</v>
      </c>
      <c r="D47" s="32">
        <f ca="1">SUMIF(Totals!A:A,A47,Totals!G:G)</f>
        <v>6</v>
      </c>
      <c r="E47" s="32">
        <f ca="1">SUMIF(Totals!A:A,A47,Totals!H:H)</f>
        <v>0</v>
      </c>
      <c r="F47" s="32">
        <f ca="1">SUMIF(Totals!A:A,A47,Totals!I:I)</f>
        <v>0</v>
      </c>
      <c r="G47" s="32">
        <f ca="1">SUMIF(Totals!A:A,A47,Totals!J:J)</f>
        <v>0</v>
      </c>
      <c r="H47" s="32">
        <f ca="1">SUMIF(Totals!A:A,A47,Totals!K:K)</f>
        <v>0</v>
      </c>
      <c r="I47" s="32">
        <f ca="1">SUMIF(Totals!A:A,A47,Totals!L:L)</f>
        <v>0</v>
      </c>
      <c r="J47" s="10"/>
      <c r="K47" s="31">
        <f ca="1">SUMIF(Totals!$A:$A,$A47,Totals!N:N)</f>
        <v>2</v>
      </c>
      <c r="L47" s="31">
        <f ca="1">SUMIF(Totals!$A:$A,$A47,Totals!O:O)</f>
        <v>14</v>
      </c>
      <c r="M47" s="31">
        <f ca="1">SUMIF(Totals!$A:$A,$A47,Totals!P:P)</f>
        <v>0</v>
      </c>
      <c r="N47" s="31">
        <f ca="1">SUMIF(Totals!$A:$A,$A47,Totals!Q:Q)</f>
        <v>0</v>
      </c>
      <c r="O47" s="31">
        <f ca="1">SUMIF(Totals!$A:$A,$A47,Totals!R:R)</f>
        <v>1</v>
      </c>
      <c r="P47" s="31">
        <f ca="1">SUMIF(Totals!$A:$A,$A47,Totals!S:S)</f>
        <v>0</v>
      </c>
      <c r="Q47" s="31">
        <f ca="1">SUMIF(Totals!$A:$A,$A47,Totals!T:T)</f>
        <v>0</v>
      </c>
      <c r="R47" s="1"/>
      <c r="S47" s="37">
        <f ca="1">SUMIF(Totals!$A:$A,$A47,Totals!V:V)</f>
        <v>16153</v>
      </c>
      <c r="T47" s="37">
        <f ca="1">SUMIF(Totals!$A:$A,$A47,Totals!W:W)</f>
        <v>11350</v>
      </c>
      <c r="U47" s="37">
        <f ca="1">SUMIF(Totals!$A:$A,$A47,Totals!X:X)</f>
        <v>0</v>
      </c>
      <c r="V47" s="37">
        <f ca="1">SUMIF(Totals!$A:$A,$A47,Totals!Y:Y)</f>
        <v>253</v>
      </c>
      <c r="W47" s="37">
        <f ca="1">SUMIF(Totals!$A:$A,$A47,Totals!Z:Z)</f>
        <v>2854</v>
      </c>
      <c r="X47" s="37">
        <f ca="1">SUMIF(Totals!$A:$A,$A47,Totals!AA:AA)</f>
        <v>361</v>
      </c>
      <c r="Y47" s="37">
        <f ca="1">SUMIF(Totals!$A:$A,$A47,Totals!AB:AB)</f>
        <v>675</v>
      </c>
      <c r="Z47" s="1"/>
      <c r="AA47" s="35">
        <f t="shared" ref="AA47:AG47" ca="1" si="130">(S47/SUM($S47:$Y47))*100</f>
        <v>51.042785818112876</v>
      </c>
      <c r="AB47" s="35">
        <f t="shared" ca="1" si="130"/>
        <v>35.865512229033683</v>
      </c>
      <c r="AC47" s="35">
        <f t="shared" ca="1" si="130"/>
        <v>0</v>
      </c>
      <c r="AD47" s="35">
        <f t="shared" ca="1" si="130"/>
        <v>0.79946912721986974</v>
      </c>
      <c r="AE47" s="35">
        <f t="shared" ca="1" si="130"/>
        <v>9.0185173481640657</v>
      </c>
      <c r="AF47" s="35">
        <f t="shared" ca="1" si="130"/>
        <v>1.140744485874992</v>
      </c>
      <c r="AG47" s="35">
        <f t="shared" ca="1" si="130"/>
        <v>2.1329709915945143</v>
      </c>
      <c r="AH47" s="1"/>
      <c r="AI47" s="35">
        <f t="shared" ref="AI47:AO47" ca="1" si="131">IFERROR(AA47-AY47,"")</f>
        <v>21.188393786897571</v>
      </c>
      <c r="AJ47" s="35">
        <f t="shared" ca="1" si="131"/>
        <v>-5.5931052883345842</v>
      </c>
      <c r="AK47" s="35">
        <f t="shared" ca="1" si="131"/>
        <v>0</v>
      </c>
      <c r="AL47" s="35">
        <f t="shared" ca="1" si="131"/>
        <v>-17.859922428152398</v>
      </c>
      <c r="AM47" s="35">
        <f t="shared" ca="1" si="131"/>
        <v>2.4709171832051462</v>
      </c>
      <c r="AN47" s="35">
        <f t="shared" ca="1" si="131"/>
        <v>1.0519204526294252</v>
      </c>
      <c r="AO47" s="35">
        <f t="shared" ca="1" si="131"/>
        <v>-1.2582037062451583</v>
      </c>
      <c r="AP47" s="1"/>
      <c r="AQ47" s="39">
        <f ca="1">SUMIF(Totals!$A:$A,$A47,Totals!AW:AW)</f>
        <v>9411</v>
      </c>
      <c r="AR47" s="39">
        <f ca="1">SUMIF(Totals!$A:$A,$A47,Totals!AX:AX)</f>
        <v>13069</v>
      </c>
      <c r="AS47" s="39">
        <f ca="1">SUMIF(Totals!$A:$A,$A47,Totals!AY:AY)</f>
        <v>0</v>
      </c>
      <c r="AT47" s="39">
        <f ca="1">SUMIF(Totals!$A:$A,$A47,Totals!AZ:AZ)</f>
        <v>5882</v>
      </c>
      <c r="AU47" s="39">
        <f ca="1">SUMIF(Totals!$A:$A,$A47,Totals!BA:BA)</f>
        <v>2064</v>
      </c>
      <c r="AV47" s="39">
        <f ca="1">SUMIF(Totals!$A:$A,$A47,Totals!BB:BB)</f>
        <v>28</v>
      </c>
      <c r="AW47" s="39">
        <f ca="1">SUMIF(Totals!$A:$A,$A47,Totals!BC:BC)</f>
        <v>1069</v>
      </c>
      <c r="AX47" s="1"/>
      <c r="AY47" s="35">
        <f t="shared" ref="AY47:BE47" ca="1" si="132">IFERROR(AQ47/SUM($AQ47:$AW47),"")*100</f>
        <v>29.854392031215305</v>
      </c>
      <c r="AZ47" s="35">
        <f t="shared" ca="1" si="132"/>
        <v>41.458617517368268</v>
      </c>
      <c r="BA47" s="35">
        <f t="shared" ca="1" si="132"/>
        <v>0</v>
      </c>
      <c r="BB47" s="35">
        <f t="shared" ca="1" si="132"/>
        <v>18.659391555372267</v>
      </c>
      <c r="BC47" s="35">
        <f t="shared" ca="1" si="132"/>
        <v>6.5476001649589195</v>
      </c>
      <c r="BD47" s="35">
        <f t="shared" ca="1" si="132"/>
        <v>8.882403324556673E-2</v>
      </c>
      <c r="BE47" s="35">
        <f t="shared" ca="1" si="132"/>
        <v>3.3911746978396726</v>
      </c>
      <c r="BF47" s="1"/>
    </row>
    <row r="48" spans="1:58" ht="13">
      <c r="A48" s="28" t="str">
        <f ca="1">IFERROR(__xludf.DUMMYFUNCTION("""COMPUTED_VALUE"""),"Oldham")</f>
        <v>Oldham</v>
      </c>
      <c r="B48" s="30">
        <f t="shared" ca="1" si="0"/>
        <v>22</v>
      </c>
      <c r="C48" s="31">
        <f ca="1">SUMIF(Totals!A:A,A48,Totals!F:F)</f>
        <v>2</v>
      </c>
      <c r="D48" s="32">
        <f ca="1">SUMIF(Totals!A:A,A48,Totals!G:G)</f>
        <v>18</v>
      </c>
      <c r="E48" s="32">
        <f ca="1">SUMIF(Totals!A:A,A48,Totals!H:H)</f>
        <v>2</v>
      </c>
      <c r="F48" s="32">
        <f ca="1">SUMIF(Totals!A:A,A48,Totals!I:I)</f>
        <v>0</v>
      </c>
      <c r="G48" s="32">
        <f ca="1">SUMIF(Totals!A:A,A48,Totals!J:J)</f>
        <v>0</v>
      </c>
      <c r="H48" s="32">
        <f ca="1">SUMIF(Totals!A:A,A48,Totals!K:K)</f>
        <v>0</v>
      </c>
      <c r="I48" s="32">
        <f ca="1">SUMIF(Totals!A:A,A48,Totals!L:L)</f>
        <v>0</v>
      </c>
      <c r="J48" s="10"/>
      <c r="K48" s="31">
        <f ca="1">SUMIF(Totals!$A:$A,$A48,Totals!N:N)</f>
        <v>0</v>
      </c>
      <c r="L48" s="31">
        <f ca="1">SUMIF(Totals!$A:$A,$A48,Totals!O:O)</f>
        <v>16</v>
      </c>
      <c r="M48" s="31">
        <f ca="1">SUMIF(Totals!$A:$A,$A48,Totals!P:P)</f>
        <v>3</v>
      </c>
      <c r="N48" s="31">
        <f ca="1">SUMIF(Totals!$A:$A,$A48,Totals!Q:Q)</f>
        <v>2</v>
      </c>
      <c r="O48" s="31">
        <f ca="1">SUMIF(Totals!$A:$A,$A48,Totals!R:R)</f>
        <v>0</v>
      </c>
      <c r="P48" s="31">
        <f ca="1">SUMIF(Totals!$A:$A,$A48,Totals!S:S)</f>
        <v>1</v>
      </c>
      <c r="Q48" s="31">
        <f ca="1">SUMIF(Totals!$A:$A,$A48,Totals!T:T)</f>
        <v>0</v>
      </c>
      <c r="R48" s="1"/>
      <c r="S48" s="37">
        <f ca="1">SUMIF(Totals!$A:$A,$A48,Totals!V:V)</f>
        <v>11441</v>
      </c>
      <c r="T48" s="37">
        <f ca="1">SUMIF(Totals!$A:$A,$A48,Totals!W:W)</f>
        <v>26766</v>
      </c>
      <c r="U48" s="37">
        <f ca="1">SUMIF(Totals!$A:$A,$A48,Totals!X:X)</f>
        <v>7897</v>
      </c>
      <c r="V48" s="37">
        <f ca="1">SUMIF(Totals!$A:$A,$A48,Totals!Y:Y)</f>
        <v>0</v>
      </c>
      <c r="W48" s="37">
        <f ca="1">SUMIF(Totals!$A:$A,$A48,Totals!Z:Z)</f>
        <v>1754</v>
      </c>
      <c r="X48" s="37">
        <f ca="1">SUMIF(Totals!$A:$A,$A48,Totals!AA:AA)</f>
        <v>1788</v>
      </c>
      <c r="Y48" s="37">
        <f ca="1">SUMIF(Totals!$A:$A,$A48,Totals!AB:AB)</f>
        <v>217</v>
      </c>
      <c r="Z48" s="1"/>
      <c r="AA48" s="35">
        <f t="shared" ref="AA48:AG48" ca="1" si="133">(S48/SUM($S48:$Y48))*100</f>
        <v>22.944868940898061</v>
      </c>
      <c r="AB48" s="35">
        <f t="shared" ca="1" si="133"/>
        <v>53.679080681066118</v>
      </c>
      <c r="AC48" s="35">
        <f t="shared" ca="1" si="133"/>
        <v>15.837394460822654</v>
      </c>
      <c r="AD48" s="35">
        <f t="shared" ca="1" si="133"/>
        <v>0</v>
      </c>
      <c r="AE48" s="35">
        <f t="shared" ca="1" si="133"/>
        <v>3.5176383290215192</v>
      </c>
      <c r="AF48" s="35">
        <f t="shared" ca="1" si="133"/>
        <v>3.5858251609409781</v>
      </c>
      <c r="AG48" s="35">
        <f t="shared" ca="1" si="133"/>
        <v>0.43519242725066681</v>
      </c>
      <c r="AH48" s="1"/>
      <c r="AI48" s="35">
        <f t="shared" ref="AI48:AO48" ca="1" si="134">IFERROR(AA48-AY48,"")</f>
        <v>10.404868237588991</v>
      </c>
      <c r="AJ48" s="35">
        <f t="shared" ca="1" si="134"/>
        <v>8.3859766264893381</v>
      </c>
      <c r="AK48" s="35">
        <f t="shared" ca="1" si="134"/>
        <v>2.8226601358235328</v>
      </c>
      <c r="AL48" s="35">
        <f t="shared" ca="1" si="134"/>
        <v>-23.661075359566759</v>
      </c>
      <c r="AM48" s="35">
        <f t="shared" ca="1" si="134"/>
        <v>1.7329915660015101</v>
      </c>
      <c r="AN48" s="35">
        <f t="shared" ca="1" si="134"/>
        <v>-1.6875545884636356E-2</v>
      </c>
      <c r="AO48" s="35">
        <f t="shared" ca="1" si="134"/>
        <v>0.33145433954802589</v>
      </c>
      <c r="AP48" s="1"/>
      <c r="AQ48" s="39">
        <f ca="1">SUMIF(Totals!$A:$A,$A48,Totals!AW:AW)</f>
        <v>7132</v>
      </c>
      <c r="AR48" s="39">
        <f ca="1">SUMIF(Totals!$A:$A,$A48,Totals!AX:AX)</f>
        <v>25760</v>
      </c>
      <c r="AS48" s="39">
        <f ca="1">SUMIF(Totals!$A:$A,$A48,Totals!AY:AY)</f>
        <v>7402</v>
      </c>
      <c r="AT48" s="39">
        <f ca="1">SUMIF(Totals!$A:$A,$A48,Totals!AZ:AZ)</f>
        <v>13457</v>
      </c>
      <c r="AU48" s="39">
        <f ca="1">SUMIF(Totals!$A:$A,$A48,Totals!BA:BA)</f>
        <v>1015</v>
      </c>
      <c r="AV48" s="39">
        <f ca="1">SUMIF(Totals!$A:$A,$A48,Totals!BB:BB)</f>
        <v>2049</v>
      </c>
      <c r="AW48" s="39">
        <f ca="1">SUMIF(Totals!$A:$A,$A48,Totals!BC:BC)</f>
        <v>59</v>
      </c>
      <c r="AX48" s="1"/>
      <c r="AY48" s="35">
        <f t="shared" ref="AY48:BE48" ca="1" si="135">IFERROR(AQ48/SUM($AQ48:$AW48),"")*100</f>
        <v>12.540000703309071</v>
      </c>
      <c r="AZ48" s="35">
        <f t="shared" ca="1" si="135"/>
        <v>45.29310405457678</v>
      </c>
      <c r="BA48" s="35">
        <f t="shared" ca="1" si="135"/>
        <v>13.014734324999122</v>
      </c>
      <c r="BB48" s="35">
        <f t="shared" ca="1" si="135"/>
        <v>23.661075359566759</v>
      </c>
      <c r="BC48" s="35">
        <f t="shared" ca="1" si="135"/>
        <v>1.7846467630200091</v>
      </c>
      <c r="BD48" s="35">
        <f t="shared" ca="1" si="135"/>
        <v>3.6027007068256145</v>
      </c>
      <c r="BE48" s="35">
        <f t="shared" ca="1" si="135"/>
        <v>0.10373808770264092</v>
      </c>
      <c r="BF48" s="1"/>
    </row>
    <row r="49" spans="1:58" ht="13">
      <c r="A49" s="28" t="str">
        <f ca="1">IFERROR(__xludf.DUMMYFUNCTION("""COMPUTED_VALUE"""),"Oxford")</f>
        <v>Oxford</v>
      </c>
      <c r="B49" s="30">
        <f t="shared" ca="1" si="0"/>
        <v>24</v>
      </c>
      <c r="C49" s="31">
        <f ca="1">SUMIF(Totals!A:A,A49,Totals!F:F)</f>
        <v>0</v>
      </c>
      <c r="D49" s="32">
        <f ca="1">SUMIF(Totals!A:A,A49,Totals!G:G)</f>
        <v>18</v>
      </c>
      <c r="E49" s="32">
        <f ca="1">SUMIF(Totals!A:A,A49,Totals!H:H)</f>
        <v>5</v>
      </c>
      <c r="F49" s="32">
        <f ca="1">SUMIF(Totals!A:A,A49,Totals!I:I)</f>
        <v>0</v>
      </c>
      <c r="G49" s="32">
        <f ca="1">SUMIF(Totals!A:A,A49,Totals!J:J)</f>
        <v>1</v>
      </c>
      <c r="H49" s="32">
        <f ca="1">SUMIF(Totals!A:A,A49,Totals!K:K)</f>
        <v>0</v>
      </c>
      <c r="I49" s="32">
        <f ca="1">SUMIF(Totals!A:A,A49,Totals!L:L)</f>
        <v>0</v>
      </c>
      <c r="J49" s="10"/>
      <c r="K49" s="31">
        <f ca="1">SUMIF(Totals!$A:$A,$A49,Totals!N:N)</f>
        <v>0</v>
      </c>
      <c r="L49" s="31">
        <f ca="1">SUMIF(Totals!$A:$A,$A49,Totals!O:O)</f>
        <v>17</v>
      </c>
      <c r="M49" s="31">
        <f ca="1">SUMIF(Totals!$A:$A,$A49,Totals!P:P)</f>
        <v>4</v>
      </c>
      <c r="N49" s="31">
        <f ca="1">SUMIF(Totals!$A:$A,$A49,Totals!Q:Q)</f>
        <v>0</v>
      </c>
      <c r="O49" s="31">
        <f ca="1">SUMIF(Totals!$A:$A,$A49,Totals!R:R)</f>
        <v>3</v>
      </c>
      <c r="P49" s="31">
        <f ca="1">SUMIF(Totals!$A:$A,$A49,Totals!S:S)</f>
        <v>0</v>
      </c>
      <c r="Q49" s="31">
        <f ca="1">SUMIF(Totals!$A:$A,$A49,Totals!T:T)</f>
        <v>0</v>
      </c>
      <c r="R49" s="1"/>
      <c r="S49" s="37">
        <f ca="1">SUMIF(Totals!$A:$A,$A49,Totals!V:V)</f>
        <v>4938</v>
      </c>
      <c r="T49" s="37">
        <f ca="1">SUMIF(Totals!$A:$A,$A49,Totals!W:W)</f>
        <v>18277</v>
      </c>
      <c r="U49" s="37">
        <f ca="1">SUMIF(Totals!$A:$A,$A49,Totals!X:X)</f>
        <v>8874</v>
      </c>
      <c r="V49" s="37">
        <f ca="1">SUMIF(Totals!$A:$A,$A49,Totals!Y:Y)</f>
        <v>0</v>
      </c>
      <c r="W49" s="37">
        <f ca="1">SUMIF(Totals!$A:$A,$A49,Totals!Z:Z)</f>
        <v>5535</v>
      </c>
      <c r="X49" s="37">
        <f ca="1">SUMIF(Totals!$A:$A,$A49,Totals!AA:AA)</f>
        <v>478</v>
      </c>
      <c r="Y49" s="37">
        <f ca="1">SUMIF(Totals!$A:$A,$A49,Totals!AB:AB)</f>
        <v>0</v>
      </c>
      <c r="Z49" s="1"/>
      <c r="AA49" s="35">
        <f t="shared" ref="AA49:AG49" ca="1" si="136">(S49/SUM($S49:$Y49))*100</f>
        <v>12.959949608944413</v>
      </c>
      <c r="AB49" s="35">
        <f t="shared" ca="1" si="136"/>
        <v>47.968610571623536</v>
      </c>
      <c r="AC49" s="35">
        <f t="shared" ca="1" si="136"/>
        <v>23.290116004409217</v>
      </c>
      <c r="AD49" s="35">
        <f t="shared" ca="1" si="136"/>
        <v>0</v>
      </c>
      <c r="AE49" s="35">
        <f t="shared" ca="1" si="136"/>
        <v>14.526796493622381</v>
      </c>
      <c r="AF49" s="35">
        <f t="shared" ca="1" si="136"/>
        <v>1.2545273214004515</v>
      </c>
      <c r="AG49" s="35">
        <f t="shared" ca="1" si="136"/>
        <v>0</v>
      </c>
      <c r="AH49" s="1"/>
      <c r="AI49" s="35">
        <f t="shared" ref="AI49:AO49" ca="1" si="137">IFERROR(AA49-AY49,"")</f>
        <v>-2.6310139958234355</v>
      </c>
      <c r="AJ49" s="35">
        <f t="shared" ca="1" si="137"/>
        <v>5.6772039583137044</v>
      </c>
      <c r="AK49" s="35">
        <f t="shared" ca="1" si="137"/>
        <v>5.6676767651111781</v>
      </c>
      <c r="AL49" s="35">
        <f t="shared" ca="1" si="137"/>
        <v>-3.005604914702499</v>
      </c>
      <c r="AM49" s="35">
        <f t="shared" ca="1" si="137"/>
        <v>-5.7585891196140295</v>
      </c>
      <c r="AN49" s="35">
        <f t="shared" ca="1" si="137"/>
        <v>0.1604675519606984</v>
      </c>
      <c r="AO49" s="35">
        <f t="shared" ca="1" si="137"/>
        <v>-0.11014024524561275</v>
      </c>
      <c r="AP49" s="1"/>
      <c r="AQ49" s="39">
        <f ca="1">SUMIF(Totals!$A:$A,$A49,Totals!AW:AW)</f>
        <v>6370</v>
      </c>
      <c r="AR49" s="39">
        <f ca="1">SUMIF(Totals!$A:$A,$A49,Totals!AX:AX)</f>
        <v>17279</v>
      </c>
      <c r="AS49" s="39">
        <f ca="1">SUMIF(Totals!$A:$A,$A49,Totals!AY:AY)</f>
        <v>7200</v>
      </c>
      <c r="AT49" s="39">
        <f ca="1">SUMIF(Totals!$A:$A,$A49,Totals!AZ:AZ)</f>
        <v>1228</v>
      </c>
      <c r="AU49" s="39">
        <f ca="1">SUMIF(Totals!$A:$A,$A49,Totals!BA:BA)</f>
        <v>8288</v>
      </c>
      <c r="AV49" s="39">
        <f ca="1">SUMIF(Totals!$A:$A,$A49,Totals!BB:BB)</f>
        <v>447</v>
      </c>
      <c r="AW49" s="39">
        <f ca="1">SUMIF(Totals!$A:$A,$A49,Totals!BC:BC)</f>
        <v>45</v>
      </c>
      <c r="AX49" s="1"/>
      <c r="AY49" s="35">
        <f t="shared" ref="AY49:BE49" ca="1" si="138">IFERROR(AQ49/SUM($AQ49:$AW49),"")*100</f>
        <v>15.590963604767849</v>
      </c>
      <c r="AZ49" s="35">
        <f t="shared" ca="1" si="138"/>
        <v>42.291406613309832</v>
      </c>
      <c r="BA49" s="35">
        <f t="shared" ca="1" si="138"/>
        <v>17.622439239298039</v>
      </c>
      <c r="BB49" s="35">
        <f t="shared" ca="1" si="138"/>
        <v>3.005604914702499</v>
      </c>
      <c r="BC49" s="35">
        <f t="shared" ca="1" si="138"/>
        <v>20.285385613236411</v>
      </c>
      <c r="BD49" s="35">
        <f t="shared" ca="1" si="138"/>
        <v>1.0940597694397531</v>
      </c>
      <c r="BE49" s="35">
        <f t="shared" ca="1" si="138"/>
        <v>0.11014024524561275</v>
      </c>
      <c r="BF49" s="1"/>
    </row>
    <row r="50" spans="1:58" ht="13">
      <c r="A50" s="28" t="str">
        <f ca="1">IFERROR(__xludf.DUMMYFUNCTION("""COMPUTED_VALUE"""),"Plymouth")</f>
        <v>Plymouth</v>
      </c>
      <c r="B50" s="30">
        <f t="shared" ca="1" si="0"/>
        <v>19</v>
      </c>
      <c r="C50" s="31">
        <f ca="1">SUMIF(Totals!A:A,A50,Totals!F:F)</f>
        <v>8</v>
      </c>
      <c r="D50" s="32">
        <f ca="1">SUMIF(Totals!A:A,A50,Totals!G:G)</f>
        <v>11</v>
      </c>
      <c r="E50" s="32">
        <f ca="1">SUMIF(Totals!A:A,A50,Totals!H:H)</f>
        <v>0</v>
      </c>
      <c r="F50" s="32">
        <f ca="1">SUMIF(Totals!A:A,A50,Totals!I:I)</f>
        <v>0</v>
      </c>
      <c r="G50" s="32">
        <f ca="1">SUMIF(Totals!A:A,A50,Totals!J:J)</f>
        <v>0</v>
      </c>
      <c r="H50" s="32">
        <f ca="1">SUMIF(Totals!A:A,A50,Totals!K:K)</f>
        <v>0</v>
      </c>
      <c r="I50" s="32">
        <f ca="1">SUMIF(Totals!A:A,A50,Totals!L:L)</f>
        <v>0</v>
      </c>
      <c r="J50" s="10"/>
      <c r="K50" s="31">
        <f ca="1">SUMIF(Totals!$A:$A,$A50,Totals!N:N)</f>
        <v>9</v>
      </c>
      <c r="L50" s="31">
        <f ca="1">SUMIF(Totals!$A:$A,$A50,Totals!O:O)</f>
        <v>7</v>
      </c>
      <c r="M50" s="31">
        <f ca="1">SUMIF(Totals!$A:$A,$A50,Totals!P:P)</f>
        <v>0</v>
      </c>
      <c r="N50" s="31">
        <f ca="1">SUMIF(Totals!$A:$A,$A50,Totals!Q:Q)</f>
        <v>3</v>
      </c>
      <c r="O50" s="31">
        <f ca="1">SUMIF(Totals!$A:$A,$A50,Totals!R:R)</f>
        <v>0</v>
      </c>
      <c r="P50" s="31">
        <f ca="1">SUMIF(Totals!$A:$A,$A50,Totals!S:S)</f>
        <v>0</v>
      </c>
      <c r="Q50" s="31">
        <f ca="1">SUMIF(Totals!$A:$A,$A50,Totals!T:T)</f>
        <v>0</v>
      </c>
      <c r="R50" s="1"/>
      <c r="S50" s="37">
        <f ca="1">SUMIF(Totals!$A:$A,$A50,Totals!V:V)</f>
        <v>29005</v>
      </c>
      <c r="T50" s="37">
        <f ca="1">SUMIF(Totals!$A:$A,$A50,Totals!W:W)</f>
        <v>28554</v>
      </c>
      <c r="U50" s="37">
        <f ca="1">SUMIF(Totals!$A:$A,$A50,Totals!X:X)</f>
        <v>3158</v>
      </c>
      <c r="V50" s="37">
        <f ca="1">SUMIF(Totals!$A:$A,$A50,Totals!Y:Y)</f>
        <v>1359</v>
      </c>
      <c r="W50" s="37">
        <f ca="1">SUMIF(Totals!$A:$A,$A50,Totals!Z:Z)</f>
        <v>1178</v>
      </c>
      <c r="X50" s="37">
        <f ca="1">SUMIF(Totals!$A:$A,$A50,Totals!AA:AA)</f>
        <v>1016</v>
      </c>
      <c r="Y50" s="37">
        <f ca="1">SUMIF(Totals!$A:$A,$A50,Totals!AB:AB)</f>
        <v>343</v>
      </c>
      <c r="Z50" s="1"/>
      <c r="AA50" s="35">
        <f t="shared" ref="AA50:AG50" ca="1" si="139">(S50/SUM($S50:$Y50))*100</f>
        <v>44.890347143763634</v>
      </c>
      <c r="AB50" s="35">
        <f t="shared" ca="1" si="139"/>
        <v>44.192345193691672</v>
      </c>
      <c r="AC50" s="35">
        <f t="shared" ca="1" si="139"/>
        <v>4.887561326668008</v>
      </c>
      <c r="AD50" s="35">
        <f t="shared" ca="1" si="139"/>
        <v>2.1032919072013372</v>
      </c>
      <c r="AE50" s="35">
        <f t="shared" ca="1" si="139"/>
        <v>1.8231625214740068</v>
      </c>
      <c r="AF50" s="35">
        <f t="shared" ca="1" si="139"/>
        <v>1.5724389828672247</v>
      </c>
      <c r="AG50" s="35">
        <f t="shared" ca="1" si="139"/>
        <v>0.53085292433411235</v>
      </c>
      <c r="AH50" s="1"/>
      <c r="AI50" s="35">
        <f t="shared" ref="AI50:AO50" ca="1" si="140">IFERROR(AA50-AY50,"")</f>
        <v>14.612885868242433</v>
      </c>
      <c r="AJ50" s="35">
        <f t="shared" ca="1" si="140"/>
        <v>13.385213114733766</v>
      </c>
      <c r="AK50" s="35">
        <f t="shared" ca="1" si="140"/>
        <v>3.9683361241921049</v>
      </c>
      <c r="AL50" s="35">
        <f t="shared" ca="1" si="140"/>
        <v>-28.951738425690603</v>
      </c>
      <c r="AM50" s="35">
        <f t="shared" ca="1" si="140"/>
        <v>-2.0770006910410057</v>
      </c>
      <c r="AN50" s="35">
        <f t="shared" ca="1" si="140"/>
        <v>0.60548181845371196</v>
      </c>
      <c r="AO50" s="35">
        <f t="shared" ca="1" si="140"/>
        <v>-1.5431778088904125</v>
      </c>
      <c r="AP50" s="1"/>
      <c r="AQ50" s="39">
        <f ca="1">SUMIF(Totals!$A:$A,$A50,Totals!AW:AW)</f>
        <v>19664</v>
      </c>
      <c r="AR50" s="39">
        <f ca="1">SUMIF(Totals!$A:$A,$A50,Totals!AX:AX)</f>
        <v>20008</v>
      </c>
      <c r="AS50" s="39">
        <f ca="1">SUMIF(Totals!$A:$A,$A50,Totals!AY:AY)</f>
        <v>597</v>
      </c>
      <c r="AT50" s="39">
        <f ca="1">SUMIF(Totals!$A:$A,$A50,Totals!AZ:AZ)</f>
        <v>20169</v>
      </c>
      <c r="AU50" s="39">
        <f ca="1">SUMIF(Totals!$A:$A,$A50,Totals!BA:BA)</f>
        <v>2533</v>
      </c>
      <c r="AV50" s="39">
        <f ca="1">SUMIF(Totals!$A:$A,$A50,Totals!BB:BB)</f>
        <v>628</v>
      </c>
      <c r="AW50" s="39">
        <f ca="1">SUMIF(Totals!$A:$A,$A50,Totals!BC:BC)</f>
        <v>1347</v>
      </c>
      <c r="AX50" s="1"/>
      <c r="AY50" s="35">
        <f t="shared" ref="AY50:BE50" ca="1" si="141">IFERROR(AQ50/SUM($AQ50:$AW50),"")*100</f>
        <v>30.277461275521201</v>
      </c>
      <c r="AZ50" s="35">
        <f t="shared" ca="1" si="141"/>
        <v>30.807132078957906</v>
      </c>
      <c r="BA50" s="35">
        <f t="shared" ca="1" si="141"/>
        <v>0.91922520247590311</v>
      </c>
      <c r="BB50" s="35">
        <f t="shared" ca="1" si="141"/>
        <v>31.055030332891942</v>
      </c>
      <c r="BC50" s="35">
        <f t="shared" ca="1" si="141"/>
        <v>3.9001632125150127</v>
      </c>
      <c r="BD50" s="35">
        <f t="shared" ca="1" si="141"/>
        <v>0.96695716441351276</v>
      </c>
      <c r="BE50" s="35">
        <f t="shared" ca="1" si="141"/>
        <v>2.0740307332245247</v>
      </c>
      <c r="BF50" s="1"/>
    </row>
    <row r="51" spans="1:58" ht="13">
      <c r="A51" s="28" t="str">
        <f ca="1">IFERROR(__xludf.DUMMYFUNCTION("""COMPUTED_VALUE"""),"Portsmouth")</f>
        <v>Portsmouth</v>
      </c>
      <c r="B51" s="30">
        <f t="shared" ca="1" si="0"/>
        <v>14</v>
      </c>
      <c r="C51" s="31">
        <f ca="1">SUMIF(Totals!A:A,A51,Totals!F:F)</f>
        <v>6</v>
      </c>
      <c r="D51" s="32">
        <f ca="1">SUMIF(Totals!A:A,A51,Totals!G:G)</f>
        <v>4</v>
      </c>
      <c r="E51" s="32">
        <f ca="1">SUMIF(Totals!A:A,A51,Totals!H:H)</f>
        <v>4</v>
      </c>
      <c r="F51" s="32">
        <f ca="1">SUMIF(Totals!A:A,A51,Totals!I:I)</f>
        <v>0</v>
      </c>
      <c r="G51" s="32">
        <f ca="1">SUMIF(Totals!A:A,A51,Totals!J:J)</f>
        <v>0</v>
      </c>
      <c r="H51" s="32">
        <f ca="1">SUMIF(Totals!A:A,A51,Totals!K:K)</f>
        <v>0</v>
      </c>
      <c r="I51" s="32">
        <f ca="1">SUMIF(Totals!A:A,A51,Totals!L:L)</f>
        <v>0</v>
      </c>
      <c r="J51" s="10"/>
      <c r="K51" s="31">
        <f ca="1">SUMIF(Totals!$A:$A,$A51,Totals!N:N)</f>
        <v>5</v>
      </c>
      <c r="L51" s="31">
        <f ca="1">SUMIF(Totals!$A:$A,$A51,Totals!O:O)</f>
        <v>0</v>
      </c>
      <c r="M51" s="31">
        <f ca="1">SUMIF(Totals!$A:$A,$A51,Totals!P:P)</f>
        <v>3</v>
      </c>
      <c r="N51" s="31">
        <f ca="1">SUMIF(Totals!$A:$A,$A51,Totals!Q:Q)</f>
        <v>6</v>
      </c>
      <c r="O51" s="31">
        <f ca="1">SUMIF(Totals!$A:$A,$A51,Totals!R:R)</f>
        <v>0</v>
      </c>
      <c r="P51" s="31">
        <f ca="1">SUMIF(Totals!$A:$A,$A51,Totals!S:S)</f>
        <v>0</v>
      </c>
      <c r="Q51" s="31">
        <f ca="1">SUMIF(Totals!$A:$A,$A51,Totals!T:T)</f>
        <v>0</v>
      </c>
      <c r="R51" s="1"/>
      <c r="S51" s="37">
        <f ca="1">SUMIF(Totals!$A:$A,$A51,Totals!V:V)</f>
        <v>17058</v>
      </c>
      <c r="T51" s="37">
        <f ca="1">SUMIF(Totals!$A:$A,$A51,Totals!W:W)</f>
        <v>14626</v>
      </c>
      <c r="U51" s="37">
        <f ca="1">SUMIF(Totals!$A:$A,$A51,Totals!X:X)</f>
        <v>11739</v>
      </c>
      <c r="V51" s="37">
        <f ca="1">SUMIF(Totals!$A:$A,$A51,Totals!Y:Y)</f>
        <v>996</v>
      </c>
      <c r="W51" s="37">
        <f ca="1">SUMIF(Totals!$A:$A,$A51,Totals!Z:Z)</f>
        <v>1739</v>
      </c>
      <c r="X51" s="37">
        <f ca="1">SUMIF(Totals!$A:$A,$A51,Totals!AA:AA)</f>
        <v>265</v>
      </c>
      <c r="Y51" s="37">
        <f ca="1">SUMIF(Totals!$A:$A,$A51,Totals!AB:AB)</f>
        <v>0</v>
      </c>
      <c r="Z51" s="1"/>
      <c r="AA51" s="35">
        <f t="shared" ref="AA51:AG51" ca="1" si="142">(S51/SUM($S51:$Y51))*100</f>
        <v>36.744717058354695</v>
      </c>
      <c r="AB51" s="35">
        <f t="shared" ca="1" si="142"/>
        <v>31.50593455830084</v>
      </c>
      <c r="AC51" s="35">
        <f t="shared" ca="1" si="142"/>
        <v>25.287034444133294</v>
      </c>
      <c r="AD51" s="35">
        <f t="shared" ca="1" si="142"/>
        <v>2.1454882278181073</v>
      </c>
      <c r="AE51" s="35">
        <f t="shared" ca="1" si="142"/>
        <v>3.7459879800960731</v>
      </c>
      <c r="AF51" s="35">
        <f t="shared" ca="1" si="142"/>
        <v>0.57083773129698645</v>
      </c>
      <c r="AG51" s="35">
        <f t="shared" ca="1" si="142"/>
        <v>0</v>
      </c>
      <c r="AH51" s="1"/>
      <c r="AI51" s="35">
        <f t="shared" ref="AI51:AO51" ca="1" si="143">IFERROR(AA51-AY51,"")</f>
        <v>8.5457346774623879</v>
      </c>
      <c r="AJ51" s="35">
        <f t="shared" ca="1" si="143"/>
        <v>11.97563726214004</v>
      </c>
      <c r="AK51" s="35">
        <f t="shared" ca="1" si="143"/>
        <v>4.2113858170780816</v>
      </c>
      <c r="AL51" s="35">
        <f t="shared" ca="1" si="143"/>
        <v>-22.58223558531002</v>
      </c>
      <c r="AM51" s="35">
        <f t="shared" ca="1" si="143"/>
        <v>0.55226189624762245</v>
      </c>
      <c r="AN51" s="35">
        <f t="shared" ca="1" si="143"/>
        <v>-0.74954408612027945</v>
      </c>
      <c r="AO51" s="35">
        <f t="shared" ca="1" si="143"/>
        <v>-1.9532399814978345</v>
      </c>
      <c r="AP51" s="1"/>
      <c r="AQ51" s="39">
        <f ca="1">SUMIF(Totals!$A:$A,$A51,Totals!AW:AW)</f>
        <v>13412</v>
      </c>
      <c r="AR51" s="39">
        <f ca="1">SUMIF(Totals!$A:$A,$A51,Totals!AX:AX)</f>
        <v>9289</v>
      </c>
      <c r="AS51" s="39">
        <f ca="1">SUMIF(Totals!$A:$A,$A51,Totals!AY:AY)</f>
        <v>10024</v>
      </c>
      <c r="AT51" s="39">
        <f ca="1">SUMIF(Totals!$A:$A,$A51,Totals!AZ:AZ)</f>
        <v>11761</v>
      </c>
      <c r="AU51" s="39">
        <f ca="1">SUMIF(Totals!$A:$A,$A51,Totals!BA:BA)</f>
        <v>1519</v>
      </c>
      <c r="AV51" s="39">
        <f ca="1">SUMIF(Totals!$A:$A,$A51,Totals!BB:BB)</f>
        <v>628</v>
      </c>
      <c r="AW51" s="39">
        <f ca="1">SUMIF(Totals!$A:$A,$A51,Totals!BC:BC)</f>
        <v>929</v>
      </c>
      <c r="AX51" s="1"/>
      <c r="AY51" s="35">
        <f t="shared" ref="AY51:BE51" ca="1" si="144">IFERROR(AQ51/SUM($AQ51:$AW51),"")*100</f>
        <v>28.198982380892307</v>
      </c>
      <c r="AZ51" s="35">
        <f t="shared" ca="1" si="144"/>
        <v>19.5302972961608</v>
      </c>
      <c r="BA51" s="35">
        <f t="shared" ca="1" si="144"/>
        <v>21.075648627055212</v>
      </c>
      <c r="BB51" s="35">
        <f t="shared" ca="1" si="144"/>
        <v>24.727723813128126</v>
      </c>
      <c r="BC51" s="35">
        <f t="shared" ca="1" si="144"/>
        <v>3.1937260838484507</v>
      </c>
      <c r="BD51" s="35">
        <f t="shared" ca="1" si="144"/>
        <v>1.3203818174172659</v>
      </c>
      <c r="BE51" s="35">
        <f t="shared" ca="1" si="144"/>
        <v>1.9532399814978345</v>
      </c>
      <c r="BF51" s="1"/>
    </row>
    <row r="52" spans="1:58" ht="13">
      <c r="A52" s="28" t="str">
        <f ca="1">IFERROR(__xludf.DUMMYFUNCTION("""COMPUTED_VALUE"""),"Preston")</f>
        <v>Preston</v>
      </c>
      <c r="B52" s="30">
        <f t="shared" ca="1" si="0"/>
        <v>20</v>
      </c>
      <c r="C52" s="31">
        <f ca="1">SUMIF(Totals!A:A,A52,Totals!F:F)</f>
        <v>5</v>
      </c>
      <c r="D52" s="32">
        <f ca="1">SUMIF(Totals!A:A,A52,Totals!G:G)</f>
        <v>13</v>
      </c>
      <c r="E52" s="32">
        <f ca="1">SUMIF(Totals!A:A,A52,Totals!H:H)</f>
        <v>2</v>
      </c>
      <c r="F52" s="32">
        <f ca="1">SUMIF(Totals!A:A,A52,Totals!I:I)</f>
        <v>0</v>
      </c>
      <c r="G52" s="32">
        <f ca="1">SUMIF(Totals!A:A,A52,Totals!J:J)</f>
        <v>0</v>
      </c>
      <c r="H52" s="32">
        <f ca="1">SUMIF(Totals!A:A,A52,Totals!K:K)</f>
        <v>0</v>
      </c>
      <c r="I52" s="32">
        <f ca="1">SUMIF(Totals!A:A,A52,Totals!L:L)</f>
        <v>0</v>
      </c>
      <c r="J52" s="10"/>
      <c r="K52" s="31">
        <f ca="1">SUMIF(Totals!$A:$A,$A52,Totals!N:N)</f>
        <v>7</v>
      </c>
      <c r="L52" s="31">
        <f ca="1">SUMIF(Totals!$A:$A,$A52,Totals!O:O)</f>
        <v>11</v>
      </c>
      <c r="M52" s="31">
        <f ca="1">SUMIF(Totals!$A:$A,$A52,Totals!P:P)</f>
        <v>2</v>
      </c>
      <c r="N52" s="31">
        <f ca="1">SUMIF(Totals!$A:$A,$A52,Totals!Q:Q)</f>
        <v>0</v>
      </c>
      <c r="O52" s="31">
        <f ca="1">SUMIF(Totals!$A:$A,$A52,Totals!R:R)</f>
        <v>0</v>
      </c>
      <c r="P52" s="31">
        <f ca="1">SUMIF(Totals!$A:$A,$A52,Totals!S:S)</f>
        <v>0</v>
      </c>
      <c r="Q52" s="31">
        <f ca="1">SUMIF(Totals!$A:$A,$A52,Totals!T:T)</f>
        <v>0</v>
      </c>
      <c r="R52" s="1"/>
      <c r="S52" s="37">
        <f ca="1">SUMIF(Totals!$A:$A,$A52,Totals!V:V)</f>
        <v>8600</v>
      </c>
      <c r="T52" s="37">
        <f ca="1">SUMIF(Totals!$A:$A,$A52,Totals!W:W)</f>
        <v>13196</v>
      </c>
      <c r="U52" s="37">
        <f ca="1">SUMIF(Totals!$A:$A,$A52,Totals!X:X)</f>
        <v>3808</v>
      </c>
      <c r="V52" s="37">
        <f ca="1">SUMIF(Totals!$A:$A,$A52,Totals!Y:Y)</f>
        <v>495</v>
      </c>
      <c r="W52" s="37">
        <f ca="1">SUMIF(Totals!$A:$A,$A52,Totals!Z:Z)</f>
        <v>0</v>
      </c>
      <c r="X52" s="37">
        <f ca="1">SUMIF(Totals!$A:$A,$A52,Totals!AA:AA)</f>
        <v>0</v>
      </c>
      <c r="Y52" s="37">
        <f ca="1">SUMIF(Totals!$A:$A,$A52,Totals!AB:AB)</f>
        <v>26</v>
      </c>
      <c r="Z52" s="1"/>
      <c r="AA52" s="35">
        <f t="shared" ref="AA52:AG52" ca="1" si="145">(S52/SUM($S52:$Y52))*100</f>
        <v>32.918660287081345</v>
      </c>
      <c r="AB52" s="35">
        <f t="shared" ca="1" si="145"/>
        <v>50.511004784688993</v>
      </c>
      <c r="AC52" s="35">
        <f t="shared" ca="1" si="145"/>
        <v>14.576076555023922</v>
      </c>
      <c r="AD52" s="35">
        <f t="shared" ca="1" si="145"/>
        <v>1.8947368421052633</v>
      </c>
      <c r="AE52" s="35">
        <f t="shared" ca="1" si="145"/>
        <v>0</v>
      </c>
      <c r="AF52" s="35">
        <f t="shared" ca="1" si="145"/>
        <v>0</v>
      </c>
      <c r="AG52" s="35">
        <f t="shared" ca="1" si="145"/>
        <v>9.9521531100478469E-2</v>
      </c>
      <c r="AH52" s="1"/>
      <c r="AI52" s="35">
        <f t="shared" ref="AI52:AO52" ca="1" si="146">IFERROR(AA52-AY52,"")</f>
        <v>5.0434825980540623</v>
      </c>
      <c r="AJ52" s="35">
        <f t="shared" ca="1" si="146"/>
        <v>3.4961804429845316</v>
      </c>
      <c r="AK52" s="35">
        <f t="shared" ca="1" si="146"/>
        <v>5.1602503856608948</v>
      </c>
      <c r="AL52" s="35">
        <f t="shared" ca="1" si="146"/>
        <v>-12.073312978513433</v>
      </c>
      <c r="AM52" s="35">
        <f t="shared" ca="1" si="146"/>
        <v>-1.2759764435118119</v>
      </c>
      <c r="AN52" s="35">
        <f t="shared" ca="1" si="146"/>
        <v>-0.4501455357747241</v>
      </c>
      <c r="AO52" s="35">
        <f t="shared" ca="1" si="146"/>
        <v>9.9521531100478469E-2</v>
      </c>
      <c r="AP52" s="1"/>
      <c r="AQ52" s="39">
        <f ca="1">SUMIF(Totals!$A:$A,$A52,Totals!AW:AW)</f>
        <v>8236</v>
      </c>
      <c r="AR52" s="39">
        <f ca="1">SUMIF(Totals!$A:$A,$A52,Totals!AX:AX)</f>
        <v>13891</v>
      </c>
      <c r="AS52" s="39">
        <f ca="1">SUMIF(Totals!$A:$A,$A52,Totals!AY:AY)</f>
        <v>2782</v>
      </c>
      <c r="AT52" s="39">
        <f ca="1">SUMIF(Totals!$A:$A,$A52,Totals!AZ:AZ)</f>
        <v>4127</v>
      </c>
      <c r="AU52" s="39">
        <f ca="1">SUMIF(Totals!$A:$A,$A52,Totals!BA:BA)</f>
        <v>377</v>
      </c>
      <c r="AV52" s="39">
        <f ca="1">SUMIF(Totals!$A:$A,$A52,Totals!BB:BB)</f>
        <v>133</v>
      </c>
      <c r="AW52" s="39">
        <f ca="1">SUMIF(Totals!$A:$A,$A52,Totals!BC:BC)</f>
        <v>0</v>
      </c>
      <c r="AX52" s="1"/>
      <c r="AY52" s="35">
        <f t="shared" ref="AY52:BE52" ca="1" si="147">IFERROR(AQ52/SUM($AQ52:$AW52),"")*100</f>
        <v>27.875177689027282</v>
      </c>
      <c r="AZ52" s="35">
        <f t="shared" ca="1" si="147"/>
        <v>47.014824341704461</v>
      </c>
      <c r="BA52" s="35">
        <f t="shared" ca="1" si="147"/>
        <v>9.4158261693630276</v>
      </c>
      <c r="BB52" s="35">
        <f t="shared" ca="1" si="147"/>
        <v>13.968049820618697</v>
      </c>
      <c r="BC52" s="35">
        <f t="shared" ca="1" si="147"/>
        <v>1.2759764435118119</v>
      </c>
      <c r="BD52" s="35">
        <f t="shared" ca="1" si="147"/>
        <v>0.4501455357747241</v>
      </c>
      <c r="BE52" s="35">
        <f t="shared" ca="1" si="147"/>
        <v>0</v>
      </c>
      <c r="BF52" s="1"/>
    </row>
    <row r="53" spans="1:58" ht="13">
      <c r="A53" s="28" t="str">
        <f ca="1">IFERROR(__xludf.DUMMYFUNCTION("""COMPUTED_VALUE"""),"Reading")</f>
        <v>Reading</v>
      </c>
      <c r="B53" s="30">
        <f t="shared" ca="1" si="0"/>
        <v>18</v>
      </c>
      <c r="C53" s="31">
        <f ca="1">SUMIF(Totals!A:A,A53,Totals!F:F)</f>
        <v>5</v>
      </c>
      <c r="D53" s="32">
        <f ca="1">SUMIF(Totals!A:A,A53,Totals!G:G)</f>
        <v>12</v>
      </c>
      <c r="E53" s="32">
        <f ca="1">SUMIF(Totals!A:A,A53,Totals!H:H)</f>
        <v>0</v>
      </c>
      <c r="F53" s="32">
        <f ca="1">SUMIF(Totals!A:A,A53,Totals!I:I)</f>
        <v>0</v>
      </c>
      <c r="G53" s="32">
        <f ca="1">SUMIF(Totals!A:A,A53,Totals!J:J)</f>
        <v>1</v>
      </c>
      <c r="H53" s="32">
        <f ca="1">SUMIF(Totals!A:A,A53,Totals!K:K)</f>
        <v>0</v>
      </c>
      <c r="I53" s="32">
        <f ca="1">SUMIF(Totals!A:A,A53,Totals!L:L)</f>
        <v>0</v>
      </c>
      <c r="J53" s="10"/>
      <c r="K53" s="31">
        <f ca="1">SUMIF(Totals!$A:$A,$A53,Totals!N:N)</f>
        <v>4</v>
      </c>
      <c r="L53" s="31">
        <f ca="1">SUMIF(Totals!$A:$A,$A53,Totals!O:O)</f>
        <v>12</v>
      </c>
      <c r="M53" s="31">
        <f ca="1">SUMIF(Totals!$A:$A,$A53,Totals!P:P)</f>
        <v>1</v>
      </c>
      <c r="N53" s="31">
        <f ca="1">SUMIF(Totals!$A:$A,$A53,Totals!Q:Q)</f>
        <v>0</v>
      </c>
      <c r="O53" s="31">
        <f ca="1">SUMIF(Totals!$A:$A,$A53,Totals!R:R)</f>
        <v>1</v>
      </c>
      <c r="P53" s="31">
        <f ca="1">SUMIF(Totals!$A:$A,$A53,Totals!S:S)</f>
        <v>0</v>
      </c>
      <c r="Q53" s="31">
        <f ca="1">SUMIF(Totals!$A:$A,$A53,Totals!T:T)</f>
        <v>0</v>
      </c>
      <c r="R53" s="1"/>
      <c r="S53" s="37">
        <f ca="1">SUMIF(Totals!$A:$A,$A53,Totals!V:V)</f>
        <v>11288</v>
      </c>
      <c r="T53" s="37">
        <f ca="1">SUMIF(Totals!$A:$A,$A53,Totals!W:W)</f>
        <v>18271</v>
      </c>
      <c r="U53" s="37">
        <f ca="1">SUMIF(Totals!$A:$A,$A53,Totals!X:X)</f>
        <v>4066</v>
      </c>
      <c r="V53" s="37">
        <f ca="1">SUMIF(Totals!$A:$A,$A53,Totals!Y:Y)</f>
        <v>0</v>
      </c>
      <c r="W53" s="37">
        <f ca="1">SUMIF(Totals!$A:$A,$A53,Totals!Z:Z)</f>
        <v>4904</v>
      </c>
      <c r="X53" s="37">
        <f ca="1">SUMIF(Totals!$A:$A,$A53,Totals!AA:AA)</f>
        <v>61</v>
      </c>
      <c r="Y53" s="37">
        <f ca="1">SUMIF(Totals!$A:$A,$A53,Totals!AB:AB)</f>
        <v>150</v>
      </c>
      <c r="Z53" s="1"/>
      <c r="AA53" s="35">
        <f t="shared" ref="AA53:AG53" ca="1" si="148">(S53/SUM($S53:$Y53))*100</f>
        <v>29.13784202374806</v>
      </c>
      <c r="AB53" s="35">
        <f t="shared" ca="1" si="148"/>
        <v>47.163138874548274</v>
      </c>
      <c r="AC53" s="35">
        <f t="shared" ca="1" si="148"/>
        <v>10.495611770779556</v>
      </c>
      <c r="AD53" s="35">
        <f t="shared" ca="1" si="148"/>
        <v>0</v>
      </c>
      <c r="AE53" s="35">
        <f t="shared" ca="1" si="148"/>
        <v>12.658750645327826</v>
      </c>
      <c r="AF53" s="35">
        <f t="shared" ca="1" si="148"/>
        <v>0.15745998967475477</v>
      </c>
      <c r="AG53" s="35">
        <f t="shared" ca="1" si="148"/>
        <v>0.38719669592152817</v>
      </c>
      <c r="AH53" s="1"/>
      <c r="AI53" s="35">
        <f t="shared" ref="AI53:AO53" ca="1" si="149">IFERROR(AA53-AY53,"")</f>
        <v>3.6197409485909411</v>
      </c>
      <c r="AJ53" s="35">
        <f t="shared" ca="1" si="149"/>
        <v>8.1458428687309947</v>
      </c>
      <c r="AK53" s="35">
        <f t="shared" ca="1" si="149"/>
        <v>1.6294610410231538</v>
      </c>
      <c r="AL53" s="35">
        <f t="shared" ca="1" si="149"/>
        <v>-8.9492546616111781</v>
      </c>
      <c r="AM53" s="35">
        <f t="shared" ca="1" si="149"/>
        <v>-0.95730918950310873</v>
      </c>
      <c r="AN53" s="35">
        <f t="shared" ca="1" si="149"/>
        <v>-3.7042758437018617</v>
      </c>
      <c r="AO53" s="35">
        <f t="shared" ca="1" si="149"/>
        <v>0.21579483647105291</v>
      </c>
      <c r="AP53" s="1"/>
      <c r="AQ53" s="39">
        <f ca="1">SUMIF(Totals!$A:$A,$A53,Totals!AW:AW)</f>
        <v>9826</v>
      </c>
      <c r="AR53" s="39">
        <f ca="1">SUMIF(Totals!$A:$A,$A53,Totals!AX:AX)</f>
        <v>15024</v>
      </c>
      <c r="AS53" s="39">
        <f ca="1">SUMIF(Totals!$A:$A,$A53,Totals!AY:AY)</f>
        <v>3414</v>
      </c>
      <c r="AT53" s="39">
        <f ca="1">SUMIF(Totals!$A:$A,$A53,Totals!AZ:AZ)</f>
        <v>3446</v>
      </c>
      <c r="AU53" s="39">
        <f ca="1">SUMIF(Totals!$A:$A,$A53,Totals!BA:BA)</f>
        <v>5243</v>
      </c>
      <c r="AV53" s="39">
        <f ca="1">SUMIF(Totals!$A:$A,$A53,Totals!BB:BB)</f>
        <v>1487</v>
      </c>
      <c r="AW53" s="39">
        <f ca="1">SUMIF(Totals!$A:$A,$A53,Totals!BC:BC)</f>
        <v>66</v>
      </c>
      <c r="AX53" s="1"/>
      <c r="AY53" s="35">
        <f t="shared" ref="AY53:BE53" ca="1" si="150">IFERROR(AQ53/SUM($AQ53:$AW53),"")*100</f>
        <v>25.518101075157119</v>
      </c>
      <c r="AZ53" s="35">
        <f t="shared" ca="1" si="150"/>
        <v>39.017296005817279</v>
      </c>
      <c r="BA53" s="35">
        <f t="shared" ca="1" si="150"/>
        <v>8.8661507297564022</v>
      </c>
      <c r="BB53" s="35">
        <f t="shared" ca="1" si="150"/>
        <v>8.9492546616111781</v>
      </c>
      <c r="BC53" s="35">
        <f t="shared" ca="1" si="150"/>
        <v>13.616059834830935</v>
      </c>
      <c r="BD53" s="35">
        <f t="shared" ca="1" si="150"/>
        <v>3.8617358333766165</v>
      </c>
      <c r="BE53" s="35">
        <f t="shared" ca="1" si="150"/>
        <v>0.17140185945047526</v>
      </c>
      <c r="BF53" s="1"/>
    </row>
    <row r="54" spans="1:58" ht="13">
      <c r="A54" s="28" t="str">
        <f ca="1">IFERROR(__xludf.DUMMYFUNCTION("""COMPUTED_VALUE"""),"Redbridge")</f>
        <v>Redbridge</v>
      </c>
      <c r="B54" s="30">
        <f t="shared" ca="1" si="0"/>
        <v>63</v>
      </c>
      <c r="C54" s="31">
        <f ca="1">SUMIF(Totals!A:A,A54,Totals!F:F)</f>
        <v>12</v>
      </c>
      <c r="D54" s="32">
        <f ca="1">SUMIF(Totals!A:A,A54,Totals!G:G)</f>
        <v>51</v>
      </c>
      <c r="E54" s="32">
        <f ca="1">SUMIF(Totals!A:A,A54,Totals!H:H)</f>
        <v>0</v>
      </c>
      <c r="F54" s="32">
        <f ca="1">SUMIF(Totals!A:A,A54,Totals!I:I)</f>
        <v>0</v>
      </c>
      <c r="G54" s="32">
        <f ca="1">SUMIF(Totals!A:A,A54,Totals!J:J)</f>
        <v>0</v>
      </c>
      <c r="H54" s="32">
        <f ca="1">SUMIF(Totals!A:A,A54,Totals!K:K)</f>
        <v>0</v>
      </c>
      <c r="I54" s="32">
        <f ca="1">SUMIF(Totals!A:A,A54,Totals!L:L)</f>
        <v>0</v>
      </c>
      <c r="J54" s="10"/>
      <c r="K54" s="31">
        <f ca="1">SUMIF(Totals!$A:$A,$A54,Totals!N:N)</f>
        <v>0</v>
      </c>
      <c r="L54" s="31">
        <f ca="1">SUMIF(Totals!$A:$A,$A54,Totals!O:O)</f>
        <v>0</v>
      </c>
      <c r="M54" s="31">
        <f ca="1">SUMIF(Totals!$A:$A,$A54,Totals!P:P)</f>
        <v>0</v>
      </c>
      <c r="N54" s="31">
        <f ca="1">SUMIF(Totals!$A:$A,$A54,Totals!Q:Q)</f>
        <v>0</v>
      </c>
      <c r="O54" s="31">
        <f ca="1">SUMIF(Totals!$A:$A,$A54,Totals!R:R)</f>
        <v>0</v>
      </c>
      <c r="P54" s="31">
        <f ca="1">SUMIF(Totals!$A:$A,$A54,Totals!S:S)</f>
        <v>0</v>
      </c>
      <c r="Q54" s="31">
        <f ca="1">SUMIF(Totals!$A:$A,$A54,Totals!T:T)</f>
        <v>0</v>
      </c>
      <c r="R54" s="1"/>
      <c r="S54" s="37">
        <f ca="1">SUMIF(Totals!$A:$A,$A54,Totals!V:V)</f>
        <v>28424</v>
      </c>
      <c r="T54" s="37">
        <f ca="1">SUMIF(Totals!$A:$A,$A54,Totals!W:W)</f>
        <v>44775</v>
      </c>
      <c r="U54" s="37">
        <f ca="1">SUMIF(Totals!$A:$A,$A54,Totals!X:X)</f>
        <v>4140</v>
      </c>
      <c r="V54" s="37">
        <f ca="1">SUMIF(Totals!$A:$A,$A54,Totals!Y:Y)</f>
        <v>0</v>
      </c>
      <c r="W54" s="37">
        <f ca="1">SUMIF(Totals!$A:$A,$A54,Totals!Z:Z)</f>
        <v>2023</v>
      </c>
      <c r="X54" s="37">
        <f ca="1">SUMIF(Totals!$A:$A,$A54,Totals!AA:AA)</f>
        <v>1171</v>
      </c>
      <c r="Y54" s="37">
        <f ca="1">SUMIF(Totals!$A:$A,$A54,Totals!AB:AB)</f>
        <v>1088</v>
      </c>
      <c r="Z54" s="1"/>
      <c r="AA54" s="35">
        <f t="shared" ref="AA54:AG54" ca="1" si="151">(S54/SUM($S54:$Y54))*100</f>
        <v>34.8243711789858</v>
      </c>
      <c r="AB54" s="35">
        <f t="shared" ca="1" si="151"/>
        <v>54.857205866137392</v>
      </c>
      <c r="AC54" s="35">
        <f t="shared" ca="1" si="151"/>
        <v>5.0722240599845625</v>
      </c>
      <c r="AD54" s="35">
        <f t="shared" ca="1" si="151"/>
        <v>0</v>
      </c>
      <c r="AE54" s="35">
        <f t="shared" ca="1" si="151"/>
        <v>2.4785288099876257</v>
      </c>
      <c r="AF54" s="35">
        <f t="shared" ca="1" si="151"/>
        <v>1.4346798005415273</v>
      </c>
      <c r="AG54" s="35">
        <f t="shared" ca="1" si="151"/>
        <v>1.3329902843630927</v>
      </c>
      <c r="AH54" s="1"/>
      <c r="AI54" s="35" t="str">
        <f t="shared" ref="AI54:AO54" ca="1" si="152">IFERROR(AA54-AY54,"")</f>
        <v/>
      </c>
      <c r="AJ54" s="35" t="str">
        <f t="shared" ca="1" si="152"/>
        <v/>
      </c>
      <c r="AK54" s="35" t="str">
        <f t="shared" ca="1" si="152"/>
        <v/>
      </c>
      <c r="AL54" s="35" t="str">
        <f t="shared" ca="1" si="152"/>
        <v/>
      </c>
      <c r="AM54" s="35" t="str">
        <f t="shared" ca="1" si="152"/>
        <v/>
      </c>
      <c r="AN54" s="35" t="str">
        <f t="shared" ca="1" si="152"/>
        <v/>
      </c>
      <c r="AO54" s="35" t="str">
        <f t="shared" ca="1" si="152"/>
        <v/>
      </c>
      <c r="AP54" s="1"/>
      <c r="AQ54" s="39">
        <f ca="1">SUMIF(Totals!$A:$A,$A54,Totals!AW:AW)</f>
        <v>0</v>
      </c>
      <c r="AR54" s="39">
        <f ca="1">SUMIF(Totals!$A:$A,$A54,Totals!AX:AX)</f>
        <v>0</v>
      </c>
      <c r="AS54" s="39">
        <f ca="1">SUMIF(Totals!$A:$A,$A54,Totals!AY:AY)</f>
        <v>0</v>
      </c>
      <c r="AT54" s="39">
        <f ca="1">SUMIF(Totals!$A:$A,$A54,Totals!AZ:AZ)</f>
        <v>0</v>
      </c>
      <c r="AU54" s="39">
        <f ca="1">SUMIF(Totals!$A:$A,$A54,Totals!BA:BA)</f>
        <v>0</v>
      </c>
      <c r="AV54" s="39">
        <f ca="1">SUMIF(Totals!$A:$A,$A54,Totals!BB:BB)</f>
        <v>0</v>
      </c>
      <c r="AW54" s="39">
        <f ca="1">SUMIF(Totals!$A:$A,$A54,Totals!BC:BC)</f>
        <v>0</v>
      </c>
      <c r="AX54" s="1"/>
      <c r="AY54" s="35" t="e">
        <f t="shared" ref="AY54:BE54" ca="1" si="153">IFERROR(AQ54/SUM($AQ54:$AW54),"")*100</f>
        <v>#VALUE!</v>
      </c>
      <c r="AZ54" s="35" t="e">
        <f t="shared" ca="1" si="153"/>
        <v>#VALUE!</v>
      </c>
      <c r="BA54" s="35" t="e">
        <f t="shared" ca="1" si="153"/>
        <v>#VALUE!</v>
      </c>
      <c r="BB54" s="35" t="e">
        <f t="shared" ca="1" si="153"/>
        <v>#VALUE!</v>
      </c>
      <c r="BC54" s="35" t="e">
        <f t="shared" ca="1" si="153"/>
        <v>#VALUE!</v>
      </c>
      <c r="BD54" s="35" t="e">
        <f t="shared" ca="1" si="153"/>
        <v>#VALUE!</v>
      </c>
      <c r="BE54" s="35" t="e">
        <f t="shared" ca="1" si="153"/>
        <v>#VALUE!</v>
      </c>
      <c r="BF54" s="1"/>
    </row>
    <row r="55" spans="1:58" ht="13">
      <c r="A55" s="28" t="str">
        <f ca="1">IFERROR(__xludf.DUMMYFUNCTION("""COMPUTED_VALUE"""),"Redditch")</f>
        <v>Redditch</v>
      </c>
      <c r="B55" s="30">
        <f t="shared" ca="1" si="0"/>
        <v>10</v>
      </c>
      <c r="C55" s="31">
        <f ca="1">SUMIF(Totals!A:A,A55,Totals!F:F)</f>
        <v>7</v>
      </c>
      <c r="D55" s="32">
        <f ca="1">SUMIF(Totals!A:A,A55,Totals!G:G)</f>
        <v>3</v>
      </c>
      <c r="E55" s="32">
        <f ca="1">SUMIF(Totals!A:A,A55,Totals!H:H)</f>
        <v>0</v>
      </c>
      <c r="F55" s="32">
        <f ca="1">SUMIF(Totals!A:A,A55,Totals!I:I)</f>
        <v>0</v>
      </c>
      <c r="G55" s="32">
        <f ca="1">SUMIF(Totals!A:A,A55,Totals!J:J)</f>
        <v>0</v>
      </c>
      <c r="H55" s="32">
        <f ca="1">SUMIF(Totals!A:A,A55,Totals!K:K)</f>
        <v>0</v>
      </c>
      <c r="I55" s="32">
        <f ca="1">SUMIF(Totals!A:A,A55,Totals!L:L)</f>
        <v>0</v>
      </c>
      <c r="J55" s="10"/>
      <c r="K55" s="31">
        <f ca="1">SUMIF(Totals!$A:$A,$A55,Totals!N:N)</f>
        <v>3</v>
      </c>
      <c r="L55" s="31">
        <f ca="1">SUMIF(Totals!$A:$A,$A55,Totals!O:O)</f>
        <v>5</v>
      </c>
      <c r="M55" s="31">
        <f ca="1">SUMIF(Totals!$A:$A,$A55,Totals!P:P)</f>
        <v>0</v>
      </c>
      <c r="N55" s="31">
        <f ca="1">SUMIF(Totals!$A:$A,$A55,Totals!Q:Q)</f>
        <v>2</v>
      </c>
      <c r="O55" s="31">
        <f ca="1">SUMIF(Totals!$A:$A,$A55,Totals!R:R)</f>
        <v>0</v>
      </c>
      <c r="P55" s="31">
        <f ca="1">SUMIF(Totals!$A:$A,$A55,Totals!S:S)</f>
        <v>0</v>
      </c>
      <c r="Q55" s="31">
        <f ca="1">SUMIF(Totals!$A:$A,$A55,Totals!T:T)</f>
        <v>0</v>
      </c>
      <c r="R55" s="1"/>
      <c r="S55" s="37">
        <f ca="1">SUMIF(Totals!$A:$A,$A55,Totals!V:V)</f>
        <v>7379</v>
      </c>
      <c r="T55" s="37">
        <f ca="1">SUMIF(Totals!$A:$A,$A55,Totals!W:W)</f>
        <v>6665</v>
      </c>
      <c r="U55" s="37">
        <f ca="1">SUMIF(Totals!$A:$A,$A55,Totals!X:X)</f>
        <v>536</v>
      </c>
      <c r="V55" s="37">
        <f ca="1">SUMIF(Totals!$A:$A,$A55,Totals!Y:Y)</f>
        <v>1324</v>
      </c>
      <c r="W55" s="37">
        <f ca="1">SUMIF(Totals!$A:$A,$A55,Totals!Z:Z)</f>
        <v>873</v>
      </c>
      <c r="X55" s="37">
        <f ca="1">SUMIF(Totals!$A:$A,$A55,Totals!AA:AA)</f>
        <v>0</v>
      </c>
      <c r="Y55" s="37">
        <f ca="1">SUMIF(Totals!$A:$A,$A55,Totals!AB:AB)</f>
        <v>0</v>
      </c>
      <c r="Z55" s="1"/>
      <c r="AA55" s="35">
        <f t="shared" ref="AA55:AG55" ca="1" si="154">(S55/SUM($S55:$Y55))*100</f>
        <v>43.982833641294626</v>
      </c>
      <c r="AB55" s="35">
        <f t="shared" ca="1" si="154"/>
        <v>39.727007212254875</v>
      </c>
      <c r="AC55" s="35">
        <f t="shared" ca="1" si="154"/>
        <v>3.1948500923883891</v>
      </c>
      <c r="AD55" s="35">
        <f t="shared" ca="1" si="154"/>
        <v>7.8917565714966917</v>
      </c>
      <c r="AE55" s="35">
        <f t="shared" ca="1" si="154"/>
        <v>5.2035524825654171</v>
      </c>
      <c r="AF55" s="35">
        <f t="shared" ca="1" si="154"/>
        <v>0</v>
      </c>
      <c r="AG55" s="35">
        <f t="shared" ca="1" si="154"/>
        <v>0</v>
      </c>
      <c r="AH55" s="1"/>
      <c r="AI55" s="35">
        <f t="shared" ref="AI55:AO55" ca="1" si="155">IFERROR(AA55-AY55,"")</f>
        <v>14.446019718938533</v>
      </c>
      <c r="AJ55" s="35">
        <f t="shared" ca="1" si="155"/>
        <v>5.1460165830714786</v>
      </c>
      <c r="AK55" s="35">
        <f t="shared" ca="1" si="155"/>
        <v>0.35147659841248569</v>
      </c>
      <c r="AL55" s="35">
        <f t="shared" ca="1" si="155"/>
        <v>-14.678524553001299</v>
      </c>
      <c r="AM55" s="35">
        <f t="shared" ca="1" si="155"/>
        <v>-1.013314987314101</v>
      </c>
      <c r="AN55" s="35">
        <f t="shared" ca="1" si="155"/>
        <v>-4.2516733601070955</v>
      </c>
      <c r="AO55" s="35">
        <f t="shared" ca="1" si="155"/>
        <v>0</v>
      </c>
      <c r="AP55" s="1"/>
      <c r="AQ55" s="39">
        <f ca="1">SUMIF(Totals!$A:$A,$A55,Totals!AW:AW)</f>
        <v>5516</v>
      </c>
      <c r="AR55" s="39">
        <f ca="1">SUMIF(Totals!$A:$A,$A55,Totals!AX:AX)</f>
        <v>6458</v>
      </c>
      <c r="AS55" s="39">
        <f ca="1">SUMIF(Totals!$A:$A,$A55,Totals!AY:AY)</f>
        <v>531</v>
      </c>
      <c r="AT55" s="39">
        <f ca="1">SUMIF(Totals!$A:$A,$A55,Totals!AZ:AZ)</f>
        <v>4215</v>
      </c>
      <c r="AU55" s="39">
        <f ca="1">SUMIF(Totals!$A:$A,$A55,Totals!BA:BA)</f>
        <v>1161</v>
      </c>
      <c r="AV55" s="39">
        <f ca="1">SUMIF(Totals!$A:$A,$A55,Totals!BB:BB)</f>
        <v>794</v>
      </c>
      <c r="AW55" s="39">
        <f ca="1">SUMIF(Totals!$A:$A,$A55,Totals!BC:BC)</f>
        <v>0</v>
      </c>
      <c r="AX55" s="1"/>
      <c r="AY55" s="35">
        <f t="shared" ref="AY55:BE55" ca="1" si="156">IFERROR(AQ55/SUM($AQ55:$AW55),"")*100</f>
        <v>29.536813922356092</v>
      </c>
      <c r="AZ55" s="35">
        <f t="shared" ca="1" si="156"/>
        <v>34.580990629183397</v>
      </c>
      <c r="BA55" s="35">
        <f t="shared" ca="1" si="156"/>
        <v>2.8433734939759034</v>
      </c>
      <c r="BB55" s="35">
        <f t="shared" ca="1" si="156"/>
        <v>22.570281124497992</v>
      </c>
      <c r="BC55" s="35">
        <f t="shared" ca="1" si="156"/>
        <v>6.2168674698795181</v>
      </c>
      <c r="BD55" s="35">
        <f t="shared" ca="1" si="156"/>
        <v>4.2516733601070955</v>
      </c>
      <c r="BE55" s="35">
        <f t="shared" ca="1" si="156"/>
        <v>0</v>
      </c>
      <c r="BF55" s="1"/>
    </row>
    <row r="56" spans="1:58" ht="13">
      <c r="A56" s="28" t="str">
        <f ca="1">IFERROR(__xludf.DUMMYFUNCTION("""COMPUTED_VALUE"""),"Richmond upon Thames")</f>
        <v>Richmond upon Thames</v>
      </c>
      <c r="B56" s="30">
        <f t="shared" ca="1" si="0"/>
        <v>54</v>
      </c>
      <c r="C56" s="31">
        <f ca="1">SUMIF(Totals!A:A,A56,Totals!F:F)</f>
        <v>11</v>
      </c>
      <c r="D56" s="32">
        <f ca="1">SUMIF(Totals!A:A,A56,Totals!G:G)</f>
        <v>0</v>
      </c>
      <c r="E56" s="32">
        <f ca="1">SUMIF(Totals!A:A,A56,Totals!H:H)</f>
        <v>39</v>
      </c>
      <c r="F56" s="32">
        <f ca="1">SUMIF(Totals!A:A,A56,Totals!I:I)</f>
        <v>0</v>
      </c>
      <c r="G56" s="32">
        <f ca="1">SUMIF(Totals!A:A,A56,Totals!J:J)</f>
        <v>4</v>
      </c>
      <c r="H56" s="32">
        <f ca="1">SUMIF(Totals!A:A,A56,Totals!K:K)</f>
        <v>0</v>
      </c>
      <c r="I56" s="32">
        <f ca="1">SUMIF(Totals!A:A,A56,Totals!L:L)</f>
        <v>0</v>
      </c>
      <c r="J56" s="10"/>
      <c r="K56" s="31">
        <f ca="1">SUMIF(Totals!$A:$A,$A56,Totals!N:N)</f>
        <v>39</v>
      </c>
      <c r="L56" s="31">
        <f ca="1">SUMIF(Totals!$A:$A,$A56,Totals!O:O)</f>
        <v>0</v>
      </c>
      <c r="M56" s="31">
        <f ca="1">SUMIF(Totals!$A:$A,$A56,Totals!P:P)</f>
        <v>15</v>
      </c>
      <c r="N56" s="31">
        <f ca="1">SUMIF(Totals!$A:$A,$A56,Totals!Q:Q)</f>
        <v>0</v>
      </c>
      <c r="O56" s="31">
        <f ca="1">SUMIF(Totals!$A:$A,$A56,Totals!R:R)</f>
        <v>0</v>
      </c>
      <c r="P56" s="31">
        <f ca="1">SUMIF(Totals!$A:$A,$A56,Totals!S:S)</f>
        <v>0</v>
      </c>
      <c r="Q56" s="31">
        <f ca="1">SUMIF(Totals!$A:$A,$A56,Totals!T:T)</f>
        <v>0</v>
      </c>
      <c r="R56" s="1"/>
      <c r="S56" s="37">
        <f ca="1">SUMIF(Totals!$A:$A,$A56,Totals!V:V)</f>
        <v>27602</v>
      </c>
      <c r="T56" s="37">
        <f ca="1">SUMIF(Totals!$A:$A,$A56,Totals!W:W)</f>
        <v>9029</v>
      </c>
      <c r="U56" s="37">
        <f ca="1">SUMIF(Totals!$A:$A,$A56,Totals!X:X)</f>
        <v>38404</v>
      </c>
      <c r="V56" s="37">
        <f ca="1">SUMIF(Totals!$A:$A,$A56,Totals!Y:Y)</f>
        <v>452</v>
      </c>
      <c r="W56" s="37">
        <f ca="1">SUMIF(Totals!$A:$A,$A56,Totals!Z:Z)</f>
        <v>9392</v>
      </c>
      <c r="X56" s="37">
        <f ca="1">SUMIF(Totals!$A:$A,$A56,Totals!AA:AA)</f>
        <v>547</v>
      </c>
      <c r="Y56" s="37">
        <f ca="1">SUMIF(Totals!$A:$A,$A56,Totals!AB:AB)</f>
        <v>741</v>
      </c>
      <c r="Z56" s="1"/>
      <c r="AA56" s="35">
        <f t="shared" ref="AA56:AG56" ca="1" si="157">(S56/SUM($S56:$Y56))*100</f>
        <v>32.033144939477992</v>
      </c>
      <c r="AB56" s="35">
        <f t="shared" ca="1" si="157"/>
        <v>10.478489444915107</v>
      </c>
      <c r="AC56" s="35">
        <f t="shared" ca="1" si="157"/>
        <v>44.569266656608683</v>
      </c>
      <c r="AD56" s="35">
        <f t="shared" ca="1" si="157"/>
        <v>0.52456276764886789</v>
      </c>
      <c r="AE56" s="35">
        <f t="shared" ca="1" si="157"/>
        <v>10.899764410969397</v>
      </c>
      <c r="AF56" s="35">
        <f t="shared" ca="1" si="157"/>
        <v>0.63481379182285558</v>
      </c>
      <c r="AG56" s="35">
        <f t="shared" ca="1" si="157"/>
        <v>0.85995798855710426</v>
      </c>
      <c r="AH56" s="1"/>
      <c r="AI56" s="35">
        <f t="shared" ref="AI56:AO56" ca="1" si="158">IFERROR(AA56-AY56,"")</f>
        <v>-7.3750220220835132</v>
      </c>
      <c r="AJ56" s="35">
        <f t="shared" ca="1" si="158"/>
        <v>-0.62395284161121722</v>
      </c>
      <c r="AK56" s="35">
        <f t="shared" ca="1" si="158"/>
        <v>16.111682750900727</v>
      </c>
      <c r="AL56" s="35">
        <f t="shared" ca="1" si="158"/>
        <v>-5.6264326765742121</v>
      </c>
      <c r="AM56" s="35">
        <f t="shared" ca="1" si="158"/>
        <v>-1.7533138731606179</v>
      </c>
      <c r="AN56" s="35">
        <f t="shared" ca="1" si="158"/>
        <v>-1.5929193260282664</v>
      </c>
      <c r="AO56" s="35">
        <f t="shared" ca="1" si="158"/>
        <v>0.85995798855710426</v>
      </c>
      <c r="AP56" s="1"/>
      <c r="AQ56" s="39">
        <f ca="1">SUMIF(Totals!$A:$A,$A56,Totals!AW:AW)</f>
        <v>28286</v>
      </c>
      <c r="AR56" s="39">
        <f ca="1">SUMIF(Totals!$A:$A,$A56,Totals!AX:AX)</f>
        <v>7969</v>
      </c>
      <c r="AS56" s="39">
        <f ca="1">SUMIF(Totals!$A:$A,$A56,Totals!AY:AY)</f>
        <v>20426</v>
      </c>
      <c r="AT56" s="39">
        <f ca="1">SUMIF(Totals!$A:$A,$A56,Totals!AZ:AZ)</f>
        <v>4415</v>
      </c>
      <c r="AU56" s="39">
        <f ca="1">SUMIF(Totals!$A:$A,$A56,Totals!BA:BA)</f>
        <v>9082</v>
      </c>
      <c r="AV56" s="39">
        <f ca="1">SUMIF(Totals!$A:$A,$A56,Totals!BB:BB)</f>
        <v>1599</v>
      </c>
      <c r="AW56" s="39">
        <f ca="1">SUMIF(Totals!$A:$A,$A56,Totals!BC:BC)</f>
        <v>0</v>
      </c>
      <c r="AX56" s="1"/>
      <c r="AY56" s="35">
        <f t="shared" ref="AY56:BE56" ca="1" si="159">IFERROR(AQ56/SUM($AQ56:$AW56),"")*100</f>
        <v>39.408166961561506</v>
      </c>
      <c r="AZ56" s="35">
        <f t="shared" ca="1" si="159"/>
        <v>11.102442286526324</v>
      </c>
      <c r="BA56" s="35">
        <f t="shared" ca="1" si="159"/>
        <v>28.457583905707956</v>
      </c>
      <c r="BB56" s="35">
        <f t="shared" ca="1" si="159"/>
        <v>6.1509954442230796</v>
      </c>
      <c r="BC56" s="35">
        <f t="shared" ca="1" si="159"/>
        <v>12.653078284130014</v>
      </c>
      <c r="BD56" s="35">
        <f t="shared" ca="1" si="159"/>
        <v>2.2277331178511219</v>
      </c>
      <c r="BE56" s="35">
        <f t="shared" ca="1" si="159"/>
        <v>0</v>
      </c>
      <c r="BF56" s="1"/>
    </row>
    <row r="57" spans="1:58" ht="13">
      <c r="A57" s="28" t="str">
        <f ca="1">IFERROR(__xludf.DUMMYFUNCTION("""COMPUTED_VALUE"""),"Rochdale")</f>
        <v>Rochdale</v>
      </c>
      <c r="B57" s="30">
        <f t="shared" ca="1" si="0"/>
        <v>20</v>
      </c>
      <c r="C57" s="31">
        <f ca="1">SUMIF(Totals!A:A,A57,Totals!F:F)</f>
        <v>3</v>
      </c>
      <c r="D57" s="32">
        <f ca="1">SUMIF(Totals!A:A,A57,Totals!G:G)</f>
        <v>16</v>
      </c>
      <c r="E57" s="32">
        <f ca="1">SUMIF(Totals!A:A,A57,Totals!H:H)</f>
        <v>1</v>
      </c>
      <c r="F57" s="32">
        <f ca="1">SUMIF(Totals!A:A,A57,Totals!I:I)</f>
        <v>0</v>
      </c>
      <c r="G57" s="32">
        <f ca="1">SUMIF(Totals!A:A,A57,Totals!J:J)</f>
        <v>0</v>
      </c>
      <c r="H57" s="32">
        <f ca="1">SUMIF(Totals!A:A,A57,Totals!K:K)</f>
        <v>0</v>
      </c>
      <c r="I57" s="32">
        <f ca="1">SUMIF(Totals!A:A,A57,Totals!L:L)</f>
        <v>0</v>
      </c>
      <c r="J57" s="10"/>
      <c r="K57" s="31">
        <f ca="1">SUMIF(Totals!$A:$A,$A57,Totals!N:N)</f>
        <v>3</v>
      </c>
      <c r="L57" s="31">
        <f ca="1">SUMIF(Totals!$A:$A,$A57,Totals!O:O)</f>
        <v>16</v>
      </c>
      <c r="M57" s="31">
        <f ca="1">SUMIF(Totals!$A:$A,$A57,Totals!P:P)</f>
        <v>1</v>
      </c>
      <c r="N57" s="31">
        <f ca="1">SUMIF(Totals!$A:$A,$A57,Totals!Q:Q)</f>
        <v>0</v>
      </c>
      <c r="O57" s="31">
        <f ca="1">SUMIF(Totals!$A:$A,$A57,Totals!R:R)</f>
        <v>0</v>
      </c>
      <c r="P57" s="31">
        <f ca="1">SUMIF(Totals!$A:$A,$A57,Totals!S:S)</f>
        <v>0</v>
      </c>
      <c r="Q57" s="31">
        <f ca="1">SUMIF(Totals!$A:$A,$A57,Totals!T:T)</f>
        <v>0</v>
      </c>
      <c r="R57" s="1"/>
      <c r="S57" s="37">
        <f ca="1">SUMIF(Totals!$A:$A,$A57,Totals!V:V)</f>
        <v>13590</v>
      </c>
      <c r="T57" s="37">
        <f ca="1">SUMIF(Totals!$A:$A,$A57,Totals!W:W)</f>
        <v>26250</v>
      </c>
      <c r="U57" s="37">
        <f ca="1">SUMIF(Totals!$A:$A,$A57,Totals!X:X)</f>
        <v>6558</v>
      </c>
      <c r="V57" s="37">
        <f ca="1">SUMIF(Totals!$A:$A,$A57,Totals!Y:Y)</f>
        <v>1989</v>
      </c>
      <c r="W57" s="37">
        <f ca="1">SUMIF(Totals!$A:$A,$A57,Totals!Z:Z)</f>
        <v>656</v>
      </c>
      <c r="X57" s="37">
        <f ca="1">SUMIF(Totals!$A:$A,$A57,Totals!AA:AA)</f>
        <v>1350</v>
      </c>
      <c r="Y57" s="37">
        <f ca="1">SUMIF(Totals!$A:$A,$A57,Totals!AB:AB)</f>
        <v>0</v>
      </c>
      <c r="Z57" s="1"/>
      <c r="AA57" s="35">
        <f t="shared" ref="AA57:AG57" ca="1" si="160">(S57/SUM($S57:$Y57))*100</f>
        <v>26.968031274184906</v>
      </c>
      <c r="AB57" s="35">
        <f t="shared" ca="1" si="160"/>
        <v>52.090568134463119</v>
      </c>
      <c r="AC57" s="35">
        <f t="shared" ca="1" si="160"/>
        <v>13.013712221935586</v>
      </c>
      <c r="AD57" s="35">
        <f t="shared" ca="1" si="160"/>
        <v>3.9469767626456056</v>
      </c>
      <c r="AE57" s="35">
        <f t="shared" ca="1" si="160"/>
        <v>1.3017681027126784</v>
      </c>
      <c r="AF57" s="35">
        <f t="shared" ca="1" si="160"/>
        <v>2.6789435040581031</v>
      </c>
      <c r="AG57" s="35">
        <f t="shared" ca="1" si="160"/>
        <v>0</v>
      </c>
      <c r="AH57" s="1"/>
      <c r="AI57" s="35">
        <f t="shared" ref="AI57:AO57" ca="1" si="161">IFERROR(AA57-AY57,"")</f>
        <v>6.2752088099413683</v>
      </c>
      <c r="AJ57" s="35">
        <f t="shared" ca="1" si="161"/>
        <v>6.2904294200086994</v>
      </c>
      <c r="AK57" s="35">
        <f t="shared" ca="1" si="161"/>
        <v>2.9250474422853703</v>
      </c>
      <c r="AL57" s="35">
        <f t="shared" ca="1" si="161"/>
        <v>-13.133646327687497</v>
      </c>
      <c r="AM57" s="35">
        <f t="shared" ca="1" si="161"/>
        <v>-1.4650229070910594</v>
      </c>
      <c r="AN57" s="35">
        <f t="shared" ca="1" si="161"/>
        <v>-0.64457984308419158</v>
      </c>
      <c r="AO57" s="35">
        <f t="shared" ca="1" si="161"/>
        <v>-0.247436594372692</v>
      </c>
      <c r="AP57" s="1"/>
      <c r="AQ57" s="39">
        <f ca="1">SUMIF(Totals!$A:$A,$A57,Totals!AW:AW)</f>
        <v>11039</v>
      </c>
      <c r="AR57" s="39">
        <f ca="1">SUMIF(Totals!$A:$A,$A57,Totals!AX:AX)</f>
        <v>24433</v>
      </c>
      <c r="AS57" s="39">
        <f ca="1">SUMIF(Totals!$A:$A,$A57,Totals!AY:AY)</f>
        <v>5382</v>
      </c>
      <c r="AT57" s="39">
        <f ca="1">SUMIF(Totals!$A:$A,$A57,Totals!AZ:AZ)</f>
        <v>9112</v>
      </c>
      <c r="AU57" s="39">
        <f ca="1">SUMIF(Totals!$A:$A,$A57,Totals!BA:BA)</f>
        <v>1476</v>
      </c>
      <c r="AV57" s="39">
        <f ca="1">SUMIF(Totals!$A:$A,$A57,Totals!BB:BB)</f>
        <v>1773</v>
      </c>
      <c r="AW57" s="39">
        <f ca="1">SUMIF(Totals!$A:$A,$A57,Totals!BC:BC)</f>
        <v>132</v>
      </c>
      <c r="AX57" s="1"/>
      <c r="AY57" s="35">
        <f t="shared" ref="AY57:BE57" ca="1" si="162">IFERROR(AQ57/SUM($AQ57:$AW57),"")*100</f>
        <v>20.692822464243537</v>
      </c>
      <c r="AZ57" s="35">
        <f t="shared" ca="1" si="162"/>
        <v>45.80013871445442</v>
      </c>
      <c r="BA57" s="35">
        <f t="shared" ca="1" si="162"/>
        <v>10.088664779650216</v>
      </c>
      <c r="BB57" s="35">
        <f t="shared" ca="1" si="162"/>
        <v>17.080623090333102</v>
      </c>
      <c r="BC57" s="35">
        <f t="shared" ca="1" si="162"/>
        <v>2.7667910098037378</v>
      </c>
      <c r="BD57" s="35">
        <f t="shared" ca="1" si="162"/>
        <v>3.3235233471422947</v>
      </c>
      <c r="BE57" s="35">
        <f t="shared" ca="1" si="162"/>
        <v>0.247436594372692</v>
      </c>
      <c r="BF57" s="1"/>
    </row>
    <row r="58" spans="1:58" ht="13">
      <c r="A58" s="28" t="str">
        <f ca="1">IFERROR(__xludf.DUMMYFUNCTION("""COMPUTED_VALUE"""),"Sandwell")</f>
        <v>Sandwell</v>
      </c>
      <c r="B58" s="30">
        <f t="shared" ca="1" si="0"/>
        <v>26</v>
      </c>
      <c r="C58" s="31">
        <f ca="1">SUMIF(Totals!A:A,A58,Totals!F:F)</f>
        <v>0</v>
      </c>
      <c r="D58" s="32">
        <f ca="1">SUMIF(Totals!A:A,A58,Totals!G:G)</f>
        <v>26</v>
      </c>
      <c r="E58" s="32">
        <f ca="1">SUMIF(Totals!A:A,A58,Totals!H:H)</f>
        <v>0</v>
      </c>
      <c r="F58" s="32">
        <f ca="1">SUMIF(Totals!A:A,A58,Totals!I:I)</f>
        <v>0</v>
      </c>
      <c r="G58" s="32">
        <f ca="1">SUMIF(Totals!A:A,A58,Totals!J:J)</f>
        <v>0</v>
      </c>
      <c r="H58" s="32">
        <f ca="1">SUMIF(Totals!A:A,A58,Totals!K:K)</f>
        <v>0</v>
      </c>
      <c r="I58" s="32">
        <f ca="1">SUMIF(Totals!A:A,A58,Totals!L:L)</f>
        <v>0</v>
      </c>
      <c r="J58" s="10"/>
      <c r="K58" s="31">
        <f ca="1">SUMIF(Totals!$A:$A,$A58,Totals!N:N)</f>
        <v>0</v>
      </c>
      <c r="L58" s="31">
        <f ca="1">SUMIF(Totals!$A:$A,$A58,Totals!O:O)</f>
        <v>25</v>
      </c>
      <c r="M58" s="31">
        <f ca="1">SUMIF(Totals!$A:$A,$A58,Totals!P:P)</f>
        <v>0</v>
      </c>
      <c r="N58" s="31">
        <f ca="1">SUMIF(Totals!$A:$A,$A58,Totals!Q:Q)</f>
        <v>1</v>
      </c>
      <c r="O58" s="31">
        <f ca="1">SUMIF(Totals!$A:$A,$A58,Totals!R:R)</f>
        <v>0</v>
      </c>
      <c r="P58" s="31">
        <f ca="1">SUMIF(Totals!$A:$A,$A58,Totals!S:S)</f>
        <v>0</v>
      </c>
      <c r="Q58" s="31">
        <f ca="1">SUMIF(Totals!$A:$A,$A58,Totals!T:T)</f>
        <v>0</v>
      </c>
      <c r="R58" s="1"/>
      <c r="S58" s="37">
        <f ca="1">SUMIF(Totals!$A:$A,$A58,Totals!V:V)</f>
        <v>15333</v>
      </c>
      <c r="T58" s="37">
        <f ca="1">SUMIF(Totals!$A:$A,$A58,Totals!W:W)</f>
        <v>39567</v>
      </c>
      <c r="U58" s="37">
        <f ca="1">SUMIF(Totals!$A:$A,$A58,Totals!X:X)</f>
        <v>276</v>
      </c>
      <c r="V58" s="37">
        <f ca="1">SUMIF(Totals!$A:$A,$A58,Totals!Y:Y)</f>
        <v>115</v>
      </c>
      <c r="W58" s="37">
        <f ca="1">SUMIF(Totals!$A:$A,$A58,Totals!Z:Z)</f>
        <v>3627</v>
      </c>
      <c r="X58" s="37">
        <f ca="1">SUMIF(Totals!$A:$A,$A58,Totals!AA:AA)</f>
        <v>511</v>
      </c>
      <c r="Y58" s="37">
        <f ca="1">SUMIF(Totals!$A:$A,$A58,Totals!AB:AB)</f>
        <v>723</v>
      </c>
      <c r="Z58" s="1"/>
      <c r="AA58" s="35">
        <f t="shared" ref="AA58:AG58" ca="1" si="163">(S58/SUM($S58:$Y58))*100</f>
        <v>25.490424258545019</v>
      </c>
      <c r="AB58" s="35">
        <f t="shared" ca="1" si="163"/>
        <v>65.778361484239923</v>
      </c>
      <c r="AC58" s="35">
        <f t="shared" ca="1" si="163"/>
        <v>0.45883761138449264</v>
      </c>
      <c r="AD58" s="35">
        <f t="shared" ca="1" si="163"/>
        <v>0.19118233807687193</v>
      </c>
      <c r="AE58" s="35">
        <f t="shared" ca="1" si="163"/>
        <v>6.0297246974331689</v>
      </c>
      <c r="AF58" s="35">
        <f t="shared" ca="1" si="163"/>
        <v>0.84951456310679607</v>
      </c>
      <c r="AG58" s="35">
        <f t="shared" ca="1" si="163"/>
        <v>1.2019550472137253</v>
      </c>
      <c r="AH58" s="1"/>
      <c r="AI58" s="35">
        <f t="shared" ref="AI58:AO58" ca="1" si="164">IFERROR(AA58-AY58,"")</f>
        <v>10.046744329203309</v>
      </c>
      <c r="AJ58" s="35">
        <f t="shared" ca="1" si="164"/>
        <v>7.3271456203141128</v>
      </c>
      <c r="AK58" s="35">
        <f t="shared" ca="1" si="164"/>
        <v>-1.0284054331900618</v>
      </c>
      <c r="AL58" s="35">
        <f t="shared" ca="1" si="164"/>
        <v>-20.989209986381439</v>
      </c>
      <c r="AM58" s="35">
        <f t="shared" ca="1" si="164"/>
        <v>2.8059402052184015</v>
      </c>
      <c r="AN58" s="35">
        <f t="shared" ca="1" si="164"/>
        <v>0.84951456310679607</v>
      </c>
      <c r="AO58" s="35">
        <f t="shared" ca="1" si="164"/>
        <v>0.98827070172887543</v>
      </c>
      <c r="AP58" s="1"/>
      <c r="AQ58" s="39">
        <f ca="1">SUMIF(Totals!$A:$A,$A58,Totals!AW:AW)</f>
        <v>10841</v>
      </c>
      <c r="AR58" s="39">
        <f ca="1">SUMIF(Totals!$A:$A,$A58,Totals!AX:AX)</f>
        <v>41031</v>
      </c>
      <c r="AS58" s="39">
        <f ca="1">SUMIF(Totals!$A:$A,$A58,Totals!AY:AY)</f>
        <v>1044</v>
      </c>
      <c r="AT58" s="39">
        <f ca="1">SUMIF(Totals!$A:$A,$A58,Totals!AZ:AZ)</f>
        <v>14868</v>
      </c>
      <c r="AU58" s="39">
        <f ca="1">SUMIF(Totals!$A:$A,$A58,Totals!BA:BA)</f>
        <v>2263</v>
      </c>
      <c r="AV58" s="39">
        <f ca="1">SUMIF(Totals!$A:$A,$A58,Totals!BB:BB)</f>
        <v>0</v>
      </c>
      <c r="AW58" s="39">
        <f ca="1">SUMIF(Totals!$A:$A,$A58,Totals!BC:BC)</f>
        <v>150</v>
      </c>
      <c r="AX58" s="1"/>
      <c r="AY58" s="35">
        <f t="shared" ref="AY58:BE58" ca="1" si="165">IFERROR(AQ58/SUM($AQ58:$AW58),"")*100</f>
        <v>15.443679929341711</v>
      </c>
      <c r="AZ58" s="35">
        <f t="shared" ca="1" si="165"/>
        <v>58.45121586392581</v>
      </c>
      <c r="BA58" s="35">
        <f t="shared" ca="1" si="165"/>
        <v>1.4872430445745546</v>
      </c>
      <c r="BB58" s="35">
        <f t="shared" ca="1" si="165"/>
        <v>21.18039232445831</v>
      </c>
      <c r="BC58" s="35">
        <f t="shared" ca="1" si="165"/>
        <v>3.2237844922147674</v>
      </c>
      <c r="BD58" s="35">
        <f t="shared" ca="1" si="165"/>
        <v>0</v>
      </c>
      <c r="BE58" s="35">
        <f t="shared" ca="1" si="165"/>
        <v>0.21368434548484977</v>
      </c>
      <c r="BF58" s="1"/>
    </row>
    <row r="59" spans="1:58" ht="13">
      <c r="A59" s="28" t="str">
        <f ca="1">IFERROR(__xludf.DUMMYFUNCTION("""COMPUTED_VALUE"""),"Sheffield")</f>
        <v>Sheffield</v>
      </c>
      <c r="B59" s="30">
        <f t="shared" ca="1" si="0"/>
        <v>28</v>
      </c>
      <c r="C59" s="31">
        <f ca="1">SUMIF(Totals!A:A,A59,Totals!F:F)</f>
        <v>0</v>
      </c>
      <c r="D59" s="32">
        <f ca="1">SUMIF(Totals!A:A,A59,Totals!G:G)</f>
        <v>17</v>
      </c>
      <c r="E59" s="32">
        <f ca="1">SUMIF(Totals!A:A,A59,Totals!H:H)</f>
        <v>8</v>
      </c>
      <c r="F59" s="32">
        <f ca="1">SUMIF(Totals!A:A,A59,Totals!I:I)</f>
        <v>0</v>
      </c>
      <c r="G59" s="32">
        <f ca="1">SUMIF(Totals!A:A,A59,Totals!J:J)</f>
        <v>3</v>
      </c>
      <c r="H59" s="32">
        <f ca="1">SUMIF(Totals!A:A,A59,Totals!K:K)</f>
        <v>0</v>
      </c>
      <c r="I59" s="32">
        <f ca="1">SUMIF(Totals!A:A,A59,Totals!L:L)</f>
        <v>0</v>
      </c>
      <c r="J59" s="10"/>
      <c r="K59" s="31">
        <f ca="1">SUMIF(Totals!$A:$A,$A59,Totals!N:N)</f>
        <v>0</v>
      </c>
      <c r="L59" s="31">
        <f ca="1">SUMIF(Totals!$A:$A,$A59,Totals!O:O)</f>
        <v>20</v>
      </c>
      <c r="M59" s="31">
        <f ca="1">SUMIF(Totals!$A:$A,$A59,Totals!P:P)</f>
        <v>6</v>
      </c>
      <c r="N59" s="31">
        <f ca="1">SUMIF(Totals!$A:$A,$A59,Totals!Q:Q)</f>
        <v>1</v>
      </c>
      <c r="O59" s="31">
        <f ca="1">SUMIF(Totals!$A:$A,$A59,Totals!R:R)</f>
        <v>1</v>
      </c>
      <c r="P59" s="31">
        <f ca="1">SUMIF(Totals!$A:$A,$A59,Totals!S:S)</f>
        <v>0</v>
      </c>
      <c r="Q59" s="31">
        <f ca="1">SUMIF(Totals!$A:$A,$A59,Totals!T:T)</f>
        <v>0</v>
      </c>
      <c r="R59" s="1"/>
      <c r="S59" s="37">
        <f ca="1">SUMIF(Totals!$A:$A,$A59,Totals!V:V)</f>
        <v>17181</v>
      </c>
      <c r="T59" s="37">
        <f ca="1">SUMIF(Totals!$A:$A,$A59,Totals!W:W)</f>
        <v>51593</v>
      </c>
      <c r="U59" s="37">
        <f ca="1">SUMIF(Totals!$A:$A,$A59,Totals!X:X)</f>
        <v>31359</v>
      </c>
      <c r="V59" s="37">
        <f ca="1">SUMIF(Totals!$A:$A,$A59,Totals!Y:Y)</f>
        <v>2647</v>
      </c>
      <c r="W59" s="37">
        <f ca="1">SUMIF(Totals!$A:$A,$A59,Totals!Z:Z)</f>
        <v>20959</v>
      </c>
      <c r="X59" s="37">
        <f ca="1">SUMIF(Totals!$A:$A,$A59,Totals!AA:AA)</f>
        <v>1095</v>
      </c>
      <c r="Y59" s="37">
        <f ca="1">SUMIF(Totals!$A:$A,$A59,Totals!AB:AB)</f>
        <v>1648</v>
      </c>
      <c r="Z59" s="1"/>
      <c r="AA59" s="35">
        <f t="shared" ref="AA59:AG59" ca="1" si="166">(S59/SUM($S59:$Y59))*100</f>
        <v>13.583751047579891</v>
      </c>
      <c r="AB59" s="35">
        <f t="shared" ca="1" si="166"/>
        <v>40.790784459448773</v>
      </c>
      <c r="AC59" s="35">
        <f t="shared" ca="1" si="166"/>
        <v>24.793251213611423</v>
      </c>
      <c r="AD59" s="35">
        <f t="shared" ca="1" si="166"/>
        <v>2.0927879065795922</v>
      </c>
      <c r="AE59" s="35">
        <f t="shared" ca="1" si="166"/>
        <v>16.570737338119258</v>
      </c>
      <c r="AF59" s="35">
        <f t="shared" ca="1" si="166"/>
        <v>0.86573583592922321</v>
      </c>
      <c r="AG59" s="35">
        <f t="shared" ca="1" si="166"/>
        <v>1.3029521987318353</v>
      </c>
      <c r="AH59" s="1"/>
      <c r="AI59" s="35">
        <f t="shared" ref="AI59:AO59" ca="1" si="167">IFERROR(AA59-AY59,"")</f>
        <v>4.3881076975595956</v>
      </c>
      <c r="AJ59" s="35">
        <f t="shared" ca="1" si="167"/>
        <v>2.6119182708410023</v>
      </c>
      <c r="AK59" s="35">
        <f t="shared" ca="1" si="167"/>
        <v>3.5566120578814804</v>
      </c>
      <c r="AL59" s="35">
        <f t="shared" ca="1" si="167"/>
        <v>-13.2745507485415</v>
      </c>
      <c r="AM59" s="35">
        <f t="shared" ca="1" si="167"/>
        <v>3.0942118341279183</v>
      </c>
      <c r="AN59" s="35">
        <f t="shared" ca="1" si="167"/>
        <v>0.69390523113961422</v>
      </c>
      <c r="AO59" s="35">
        <f t="shared" ca="1" si="167"/>
        <v>-1.0702043430081187</v>
      </c>
      <c r="AP59" s="1"/>
      <c r="AQ59" s="39">
        <f ca="1">SUMIF(Totals!$A:$A,$A59,Totals!AW:AW)</f>
        <v>13593</v>
      </c>
      <c r="AR59" s="39">
        <f ca="1">SUMIF(Totals!$A:$A,$A59,Totals!AX:AX)</f>
        <v>56436</v>
      </c>
      <c r="AS59" s="39">
        <f ca="1">SUMIF(Totals!$A:$A,$A59,Totals!AY:AY)</f>
        <v>31392</v>
      </c>
      <c r="AT59" s="39">
        <f ca="1">SUMIF(Totals!$A:$A,$A59,Totals!AZ:AZ)</f>
        <v>22716</v>
      </c>
      <c r="AU59" s="39">
        <f ca="1">SUMIF(Totals!$A:$A,$A59,Totals!BA:BA)</f>
        <v>19921</v>
      </c>
      <c r="AV59" s="39">
        <f ca="1">SUMIF(Totals!$A:$A,$A59,Totals!BB:BB)</f>
        <v>254</v>
      </c>
      <c r="AW59" s="39">
        <f ca="1">SUMIF(Totals!$A:$A,$A59,Totals!BC:BC)</f>
        <v>3508</v>
      </c>
      <c r="AX59" s="1"/>
      <c r="AY59" s="35">
        <f t="shared" ref="AY59:BE59" ca="1" si="168">IFERROR(AQ59/SUM($AQ59:$AW59),"")*100</f>
        <v>9.1956433500202959</v>
      </c>
      <c r="AZ59" s="35">
        <f t="shared" ca="1" si="168"/>
        <v>38.17886618860777</v>
      </c>
      <c r="BA59" s="35">
        <f t="shared" ca="1" si="168"/>
        <v>21.236639155729943</v>
      </c>
      <c r="BB59" s="35">
        <f t="shared" ca="1" si="168"/>
        <v>15.367338655121094</v>
      </c>
      <c r="BC59" s="35">
        <f t="shared" ca="1" si="168"/>
        <v>13.47652550399134</v>
      </c>
      <c r="BD59" s="35">
        <f t="shared" ca="1" si="168"/>
        <v>0.17183060478960899</v>
      </c>
      <c r="BE59" s="35">
        <f t="shared" ca="1" si="168"/>
        <v>2.3731565417399541</v>
      </c>
      <c r="BF59" s="1"/>
    </row>
    <row r="60" spans="1:58" ht="13">
      <c r="A60" s="28" t="str">
        <f ca="1">IFERROR(__xludf.DUMMYFUNCTION("""COMPUTED_VALUE"""),"Southampton")</f>
        <v>Southampton</v>
      </c>
      <c r="B60" s="30">
        <f t="shared" ca="1" si="0"/>
        <v>1</v>
      </c>
      <c r="C60" s="31">
        <f ca="1">SUMIF(Totals!A:A,A60,Totals!F:F)</f>
        <v>0</v>
      </c>
      <c r="D60" s="32">
        <f ca="1">SUMIF(Totals!A:A,A60,Totals!G:G)</f>
        <v>1</v>
      </c>
      <c r="E60" s="32">
        <f ca="1">SUMIF(Totals!A:A,A60,Totals!H:H)</f>
        <v>0</v>
      </c>
      <c r="F60" s="32">
        <f ca="1">SUMIF(Totals!A:A,A60,Totals!I:I)</f>
        <v>0</v>
      </c>
      <c r="G60" s="32">
        <f ca="1">SUMIF(Totals!A:A,A60,Totals!J:J)</f>
        <v>0</v>
      </c>
      <c r="H60" s="32">
        <f ca="1">SUMIF(Totals!A:A,A60,Totals!K:K)</f>
        <v>0</v>
      </c>
      <c r="I60" s="32">
        <f ca="1">SUMIF(Totals!A:A,A60,Totals!L:L)</f>
        <v>0</v>
      </c>
      <c r="J60" s="10"/>
      <c r="K60" s="31">
        <f ca="1">SUMIF(Totals!$A:$A,$A60,Totals!N:N)</f>
        <v>0</v>
      </c>
      <c r="L60" s="31">
        <f ca="1">SUMIF(Totals!$A:$A,$A60,Totals!O:O)</f>
        <v>1</v>
      </c>
      <c r="M60" s="31">
        <f ca="1">SUMIF(Totals!$A:$A,$A60,Totals!P:P)</f>
        <v>0</v>
      </c>
      <c r="N60" s="31">
        <f ca="1">SUMIF(Totals!$A:$A,$A60,Totals!Q:Q)</f>
        <v>0</v>
      </c>
      <c r="O60" s="31">
        <f ca="1">SUMIF(Totals!$A:$A,$A60,Totals!R:R)</f>
        <v>0</v>
      </c>
      <c r="P60" s="31">
        <f ca="1">SUMIF(Totals!$A:$A,$A60,Totals!S:S)</f>
        <v>0</v>
      </c>
      <c r="Q60" s="31">
        <f ca="1">SUMIF(Totals!$A:$A,$A60,Totals!T:T)</f>
        <v>0</v>
      </c>
      <c r="R60" s="1"/>
      <c r="S60" s="37">
        <f ca="1">SUMIF(Totals!$A:$A,$A60,Totals!V:V)</f>
        <v>417</v>
      </c>
      <c r="T60" s="37">
        <f ca="1">SUMIF(Totals!$A:$A,$A60,Totals!W:W)</f>
        <v>2216</v>
      </c>
      <c r="U60" s="37">
        <f ca="1">SUMIF(Totals!$A:$A,$A60,Totals!X:X)</f>
        <v>173</v>
      </c>
      <c r="V60" s="37">
        <f ca="1">SUMIF(Totals!$A:$A,$A60,Totals!Y:Y)</f>
        <v>0</v>
      </c>
      <c r="W60" s="37">
        <f ca="1">SUMIF(Totals!$A:$A,$A60,Totals!Z:Z)</f>
        <v>233</v>
      </c>
      <c r="X60" s="37">
        <f ca="1">SUMIF(Totals!$A:$A,$A60,Totals!AA:AA)</f>
        <v>0</v>
      </c>
      <c r="Y60" s="37">
        <f ca="1">SUMIF(Totals!$A:$A,$A60,Totals!AB:AB)</f>
        <v>0</v>
      </c>
      <c r="Z60" s="1"/>
      <c r="AA60" s="35">
        <f t="shared" ref="AA60:AG60" ca="1" si="169">(S60/SUM($S60:$Y60))*100</f>
        <v>13.72161895360316</v>
      </c>
      <c r="AB60" s="35">
        <f t="shared" ca="1" si="169"/>
        <v>72.918723264231659</v>
      </c>
      <c r="AC60" s="35">
        <f t="shared" ca="1" si="169"/>
        <v>5.6926620598881215</v>
      </c>
      <c r="AD60" s="35">
        <f t="shared" ca="1" si="169"/>
        <v>0</v>
      </c>
      <c r="AE60" s="35">
        <f t="shared" ca="1" si="169"/>
        <v>7.6669957222770648</v>
      </c>
      <c r="AF60" s="35">
        <f t="shared" ca="1" si="169"/>
        <v>0</v>
      </c>
      <c r="AG60" s="35">
        <f t="shared" ca="1" si="169"/>
        <v>0</v>
      </c>
      <c r="AH60" s="1"/>
      <c r="AI60" s="35">
        <f t="shared" ref="AI60:AO60" ca="1" si="170">IFERROR(AA60-AY60,"")</f>
        <v>-1.0858179653875446</v>
      </c>
      <c r="AJ60" s="35">
        <f t="shared" ca="1" si="170"/>
        <v>12.028949027843872</v>
      </c>
      <c r="AK60" s="35">
        <f t="shared" ca="1" si="170"/>
        <v>-2.142663305317722</v>
      </c>
      <c r="AL60" s="35">
        <f t="shared" ca="1" si="170"/>
        <v>0</v>
      </c>
      <c r="AM60" s="35">
        <f t="shared" ca="1" si="170"/>
        <v>-5.6132167611226684</v>
      </c>
      <c r="AN60" s="35">
        <f t="shared" ca="1" si="170"/>
        <v>0</v>
      </c>
      <c r="AO60" s="35">
        <f t="shared" ca="1" si="170"/>
        <v>-3.1872509960159361</v>
      </c>
      <c r="AP60" s="1"/>
      <c r="AQ60" s="39">
        <f ca="1">SUMIF(Totals!$A:$A,$A60,Totals!AW:AW)</f>
        <v>446</v>
      </c>
      <c r="AR60" s="39">
        <f ca="1">SUMIF(Totals!$A:$A,$A60,Totals!AX:AX)</f>
        <v>1834</v>
      </c>
      <c r="AS60" s="39">
        <f ca="1">SUMIF(Totals!$A:$A,$A60,Totals!AY:AY)</f>
        <v>236</v>
      </c>
      <c r="AT60" s="39">
        <f ca="1">SUMIF(Totals!$A:$A,$A60,Totals!AZ:AZ)</f>
        <v>0</v>
      </c>
      <c r="AU60" s="39">
        <f ca="1">SUMIF(Totals!$A:$A,$A60,Totals!BA:BA)</f>
        <v>400</v>
      </c>
      <c r="AV60" s="39">
        <f ca="1">SUMIF(Totals!$A:$A,$A60,Totals!BB:BB)</f>
        <v>0</v>
      </c>
      <c r="AW60" s="39">
        <f ca="1">SUMIF(Totals!$A:$A,$A60,Totals!BC:BC)</f>
        <v>96</v>
      </c>
      <c r="AX60" s="1"/>
      <c r="AY60" s="35">
        <f t="shared" ref="AY60:BE60" ca="1" si="171">IFERROR(AQ60/SUM($AQ60:$AW60),"")*100</f>
        <v>14.807436918990705</v>
      </c>
      <c r="AZ60" s="35">
        <f t="shared" ca="1" si="171"/>
        <v>60.889774236387787</v>
      </c>
      <c r="BA60" s="35">
        <f t="shared" ca="1" si="171"/>
        <v>7.8353253652058434</v>
      </c>
      <c r="BB60" s="35">
        <f t="shared" ca="1" si="171"/>
        <v>0</v>
      </c>
      <c r="BC60" s="35">
        <f t="shared" ca="1" si="171"/>
        <v>13.280212483399733</v>
      </c>
      <c r="BD60" s="35">
        <f t="shared" ca="1" si="171"/>
        <v>0</v>
      </c>
      <c r="BE60" s="35">
        <f t="shared" ca="1" si="171"/>
        <v>3.1872509960159361</v>
      </c>
      <c r="BF60" s="1"/>
    </row>
    <row r="61" spans="1:58" ht="13">
      <c r="A61" s="28" t="str">
        <f ca="1">IFERROR(__xludf.DUMMYFUNCTION("""COMPUTED_VALUE"""),"Southwark")</f>
        <v>Southwark</v>
      </c>
      <c r="B61" s="30">
        <f t="shared" ca="1" si="0"/>
        <v>60</v>
      </c>
      <c r="C61" s="31">
        <f ca="1">SUMIF(Totals!A:A,A61,Totals!F:F)</f>
        <v>0</v>
      </c>
      <c r="D61" s="32">
        <f ca="1">SUMIF(Totals!A:A,A61,Totals!G:G)</f>
        <v>51</v>
      </c>
      <c r="E61" s="32">
        <f ca="1">SUMIF(Totals!A:A,A61,Totals!H:H)</f>
        <v>9</v>
      </c>
      <c r="F61" s="32">
        <f ca="1">SUMIF(Totals!A:A,A61,Totals!I:I)</f>
        <v>0</v>
      </c>
      <c r="G61" s="32">
        <f ca="1">SUMIF(Totals!A:A,A61,Totals!J:J)</f>
        <v>0</v>
      </c>
      <c r="H61" s="32">
        <f ca="1">SUMIF(Totals!A:A,A61,Totals!K:K)</f>
        <v>0</v>
      </c>
      <c r="I61" s="32">
        <f ca="1">SUMIF(Totals!A:A,A61,Totals!L:L)</f>
        <v>0</v>
      </c>
      <c r="J61" s="10"/>
      <c r="K61" s="31">
        <f ca="1">SUMIF(Totals!$A:$A,$A61,Totals!N:N)</f>
        <v>0</v>
      </c>
      <c r="L61" s="31">
        <f ca="1">SUMIF(Totals!$A:$A,$A61,Totals!O:O)</f>
        <v>0</v>
      </c>
      <c r="M61" s="31">
        <f ca="1">SUMIF(Totals!$A:$A,$A61,Totals!P:P)</f>
        <v>0</v>
      </c>
      <c r="N61" s="31">
        <f ca="1">SUMIF(Totals!$A:$A,$A61,Totals!Q:Q)</f>
        <v>0</v>
      </c>
      <c r="O61" s="31">
        <f ca="1">SUMIF(Totals!$A:$A,$A61,Totals!R:R)</f>
        <v>0</v>
      </c>
      <c r="P61" s="31">
        <f ca="1">SUMIF(Totals!$A:$A,$A61,Totals!S:S)</f>
        <v>0</v>
      </c>
      <c r="Q61" s="31">
        <f ca="1">SUMIF(Totals!$A:$A,$A61,Totals!T:T)</f>
        <v>0</v>
      </c>
      <c r="R61" s="1"/>
      <c r="S61" s="37">
        <f ca="1">SUMIF(Totals!$A:$A,$A61,Totals!V:V)</f>
        <v>7806</v>
      </c>
      <c r="T61" s="37">
        <f ca="1">SUMIF(Totals!$A:$A,$A61,Totals!W:W)</f>
        <v>39691</v>
      </c>
      <c r="U61" s="37">
        <f ca="1">SUMIF(Totals!$A:$A,$A61,Totals!X:X)</f>
        <v>15778</v>
      </c>
      <c r="V61" s="37">
        <f ca="1">SUMIF(Totals!$A:$A,$A61,Totals!Y:Y)</f>
        <v>283</v>
      </c>
      <c r="W61" s="37">
        <f ca="1">SUMIF(Totals!$A:$A,$A61,Totals!Z:Z)</f>
        <v>9894</v>
      </c>
      <c r="X61" s="37">
        <f ca="1">SUMIF(Totals!$A:$A,$A61,Totals!AA:AA)</f>
        <v>612</v>
      </c>
      <c r="Y61" s="37">
        <f ca="1">SUMIF(Totals!$A:$A,$A61,Totals!AB:AB)</f>
        <v>1353</v>
      </c>
      <c r="Z61" s="1"/>
      <c r="AA61" s="35">
        <f t="shared" ref="AA61:AG61" ca="1" si="172">(S61/SUM($S61:$Y61))*100</f>
        <v>10.350451489717173</v>
      </c>
      <c r="AB61" s="35">
        <f t="shared" ca="1" si="172"/>
        <v>52.628717663126345</v>
      </c>
      <c r="AC61" s="35">
        <f t="shared" ca="1" si="172"/>
        <v>20.92101250381214</v>
      </c>
      <c r="AD61" s="35">
        <f t="shared" ca="1" si="172"/>
        <v>0.37524696023442988</v>
      </c>
      <c r="AE61" s="35">
        <f t="shared" ca="1" si="172"/>
        <v>13.119058037312541</v>
      </c>
      <c r="AF61" s="35">
        <f t="shared" ca="1" si="172"/>
        <v>0.8114881260193324</v>
      </c>
      <c r="AG61" s="35">
        <f t="shared" ca="1" si="172"/>
        <v>1.7940252197780342</v>
      </c>
      <c r="AH61" s="1"/>
      <c r="AI61" s="35" t="str">
        <f t="shared" ref="AI61:AO61" ca="1" si="173">IFERROR(AA61-AY61,"")</f>
        <v/>
      </c>
      <c r="AJ61" s="35" t="str">
        <f t="shared" ca="1" si="173"/>
        <v/>
      </c>
      <c r="AK61" s="35" t="str">
        <f t="shared" ca="1" si="173"/>
        <v/>
      </c>
      <c r="AL61" s="35" t="str">
        <f t="shared" ca="1" si="173"/>
        <v/>
      </c>
      <c r="AM61" s="35" t="str">
        <f t="shared" ca="1" si="173"/>
        <v/>
      </c>
      <c r="AN61" s="35" t="str">
        <f t="shared" ca="1" si="173"/>
        <v/>
      </c>
      <c r="AO61" s="35" t="str">
        <f t="shared" ca="1" si="173"/>
        <v/>
      </c>
      <c r="AP61" s="1"/>
      <c r="AQ61" s="39">
        <f ca="1">SUMIF(Totals!$A:$A,$A61,Totals!AW:AW)</f>
        <v>0</v>
      </c>
      <c r="AR61" s="39">
        <f ca="1">SUMIF(Totals!$A:$A,$A61,Totals!AX:AX)</f>
        <v>0</v>
      </c>
      <c r="AS61" s="39">
        <f ca="1">SUMIF(Totals!$A:$A,$A61,Totals!AY:AY)</f>
        <v>0</v>
      </c>
      <c r="AT61" s="39">
        <f ca="1">SUMIF(Totals!$A:$A,$A61,Totals!AZ:AZ)</f>
        <v>0</v>
      </c>
      <c r="AU61" s="39">
        <f ca="1">SUMIF(Totals!$A:$A,$A61,Totals!BA:BA)</f>
        <v>0</v>
      </c>
      <c r="AV61" s="39">
        <f ca="1">SUMIF(Totals!$A:$A,$A61,Totals!BB:BB)</f>
        <v>0</v>
      </c>
      <c r="AW61" s="39">
        <f ca="1">SUMIF(Totals!$A:$A,$A61,Totals!BC:BC)</f>
        <v>0</v>
      </c>
      <c r="AX61" s="1"/>
      <c r="AY61" s="35" t="e">
        <f t="shared" ref="AY61:BE61" ca="1" si="174">IFERROR(AQ61/SUM($AQ61:$AW61),"")*100</f>
        <v>#VALUE!</v>
      </c>
      <c r="AZ61" s="35" t="e">
        <f t="shared" ca="1" si="174"/>
        <v>#VALUE!</v>
      </c>
      <c r="BA61" s="35" t="e">
        <f t="shared" ca="1" si="174"/>
        <v>#VALUE!</v>
      </c>
      <c r="BB61" s="35" t="e">
        <f t="shared" ca="1" si="174"/>
        <v>#VALUE!</v>
      </c>
      <c r="BC61" s="35" t="e">
        <f t="shared" ca="1" si="174"/>
        <v>#VALUE!</v>
      </c>
      <c r="BD61" s="35" t="e">
        <f t="shared" ca="1" si="174"/>
        <v>#VALUE!</v>
      </c>
      <c r="BE61" s="35" t="e">
        <f t="shared" ca="1" si="174"/>
        <v>#VALUE!</v>
      </c>
      <c r="BF61" s="1"/>
    </row>
    <row r="62" spans="1:58" ht="13">
      <c r="A62" s="28" t="str">
        <f ca="1">IFERROR(__xludf.DUMMYFUNCTION("""COMPUTED_VALUE"""),"St Helens")</f>
        <v>St Helens</v>
      </c>
      <c r="B62" s="30">
        <f t="shared" ca="1" si="0"/>
        <v>2</v>
      </c>
      <c r="C62" s="31">
        <f ca="1">SUMIF(Totals!A:A,A62,Totals!F:F)</f>
        <v>0</v>
      </c>
      <c r="D62" s="32">
        <f ca="1">SUMIF(Totals!A:A,A62,Totals!G:G)</f>
        <v>2</v>
      </c>
      <c r="E62" s="32">
        <f ca="1">SUMIF(Totals!A:A,A62,Totals!H:H)</f>
        <v>0</v>
      </c>
      <c r="F62" s="32">
        <f ca="1">SUMIF(Totals!A:A,A62,Totals!I:I)</f>
        <v>0</v>
      </c>
      <c r="G62" s="32">
        <f ca="1">SUMIF(Totals!A:A,A62,Totals!J:J)</f>
        <v>0</v>
      </c>
      <c r="H62" s="32">
        <f ca="1">SUMIF(Totals!A:A,A62,Totals!K:K)</f>
        <v>0</v>
      </c>
      <c r="I62" s="32">
        <f ca="1">SUMIF(Totals!A:A,A62,Totals!L:L)</f>
        <v>0</v>
      </c>
      <c r="J62" s="10"/>
      <c r="K62" s="31">
        <f ca="1">SUMIF(Totals!$A:$A,$A62,Totals!N:N)</f>
        <v>0</v>
      </c>
      <c r="L62" s="31">
        <f ca="1">SUMIF(Totals!$A:$A,$A62,Totals!O:O)</f>
        <v>2</v>
      </c>
      <c r="M62" s="31">
        <f ca="1">SUMIF(Totals!$A:$A,$A62,Totals!P:P)</f>
        <v>0</v>
      </c>
      <c r="N62" s="31">
        <f ca="1">SUMIF(Totals!$A:$A,$A62,Totals!Q:Q)</f>
        <v>0</v>
      </c>
      <c r="O62" s="31">
        <f ca="1">SUMIF(Totals!$A:$A,$A62,Totals!R:R)</f>
        <v>0</v>
      </c>
      <c r="P62" s="31">
        <f ca="1">SUMIF(Totals!$A:$A,$A62,Totals!S:S)</f>
        <v>0</v>
      </c>
      <c r="Q62" s="31">
        <f ca="1">SUMIF(Totals!$A:$A,$A62,Totals!T:T)</f>
        <v>0</v>
      </c>
      <c r="R62" s="1"/>
      <c r="S62" s="37">
        <f ca="1">SUMIF(Totals!$A:$A,$A62,Totals!V:V)</f>
        <v>861</v>
      </c>
      <c r="T62" s="37">
        <f ca="1">SUMIF(Totals!$A:$A,$A62,Totals!W:W)</f>
        <v>2638</v>
      </c>
      <c r="U62" s="37">
        <f ca="1">SUMIF(Totals!$A:$A,$A62,Totals!X:X)</f>
        <v>0</v>
      </c>
      <c r="V62" s="37">
        <f ca="1">SUMIF(Totals!$A:$A,$A62,Totals!Y:Y)</f>
        <v>194</v>
      </c>
      <c r="W62" s="37">
        <f ca="1">SUMIF(Totals!$A:$A,$A62,Totals!Z:Z)</f>
        <v>952</v>
      </c>
      <c r="X62" s="37">
        <f ca="1">SUMIF(Totals!$A:$A,$A62,Totals!AA:AA)</f>
        <v>0</v>
      </c>
      <c r="Y62" s="37">
        <f ca="1">SUMIF(Totals!$A:$A,$A62,Totals!AB:AB)</f>
        <v>0</v>
      </c>
      <c r="Z62" s="1"/>
      <c r="AA62" s="35">
        <f t="shared" ref="AA62:AG62" ca="1" si="175">(S62/SUM($S62:$Y62))*100</f>
        <v>18.536060279870828</v>
      </c>
      <c r="AB62" s="35">
        <f t="shared" ca="1" si="175"/>
        <v>56.792249730893431</v>
      </c>
      <c r="AC62" s="35">
        <f t="shared" ca="1" si="175"/>
        <v>0</v>
      </c>
      <c r="AD62" s="35">
        <f t="shared" ca="1" si="175"/>
        <v>4.1765339074273413</v>
      </c>
      <c r="AE62" s="35">
        <f t="shared" ca="1" si="175"/>
        <v>20.495156081808396</v>
      </c>
      <c r="AF62" s="35">
        <f t="shared" ca="1" si="175"/>
        <v>0</v>
      </c>
      <c r="AG62" s="35">
        <f t="shared" ca="1" si="175"/>
        <v>0</v>
      </c>
      <c r="AH62" s="1"/>
      <c r="AI62" s="35">
        <f t="shared" ref="AI62:AO62" ca="1" si="176">IFERROR(AA62-AY62,"")</f>
        <v>9.5390394258489799</v>
      </c>
      <c r="AJ62" s="35">
        <f t="shared" ca="1" si="176"/>
        <v>-3.8234404379248375</v>
      </c>
      <c r="AK62" s="35">
        <f t="shared" ca="1" si="176"/>
        <v>-1.6881827209533267</v>
      </c>
      <c r="AL62" s="35">
        <f t="shared" ca="1" si="176"/>
        <v>-17.174012269335318</v>
      </c>
      <c r="AM62" s="35">
        <f t="shared" ca="1" si="176"/>
        <v>15.172415267508494</v>
      </c>
      <c r="AN62" s="35">
        <f t="shared" ca="1" si="176"/>
        <v>0</v>
      </c>
      <c r="AO62" s="35">
        <f t="shared" ca="1" si="176"/>
        <v>-2.0258192651439919</v>
      </c>
      <c r="AP62" s="1"/>
      <c r="AQ62" s="39">
        <f ca="1">SUMIF(Totals!$A:$A,$A62,Totals!AW:AW)</f>
        <v>453</v>
      </c>
      <c r="AR62" s="39">
        <f ca="1">SUMIF(Totals!$A:$A,$A62,Totals!AX:AX)</f>
        <v>3052</v>
      </c>
      <c r="AS62" s="39">
        <f ca="1">SUMIF(Totals!$A:$A,$A62,Totals!AY:AY)</f>
        <v>85</v>
      </c>
      <c r="AT62" s="39">
        <f ca="1">SUMIF(Totals!$A:$A,$A62,Totals!AZ:AZ)</f>
        <v>1075</v>
      </c>
      <c r="AU62" s="39">
        <f ca="1">SUMIF(Totals!$A:$A,$A62,Totals!BA:BA)</f>
        <v>268</v>
      </c>
      <c r="AV62" s="39">
        <f ca="1">SUMIF(Totals!$A:$A,$A62,Totals!BB:BB)</f>
        <v>0</v>
      </c>
      <c r="AW62" s="39">
        <f ca="1">SUMIF(Totals!$A:$A,$A62,Totals!BC:BC)</f>
        <v>102</v>
      </c>
      <c r="AX62" s="1"/>
      <c r="AY62" s="35">
        <f t="shared" ref="AY62:BE62" ca="1" si="177">IFERROR(AQ62/SUM($AQ62:$AW62),"")*100</f>
        <v>8.9970208540218479</v>
      </c>
      <c r="AZ62" s="35">
        <f t="shared" ca="1" si="177"/>
        <v>60.615690168818269</v>
      </c>
      <c r="BA62" s="35">
        <f t="shared" ca="1" si="177"/>
        <v>1.6881827209533267</v>
      </c>
      <c r="BB62" s="35">
        <f t="shared" ca="1" si="177"/>
        <v>21.350546176762659</v>
      </c>
      <c r="BC62" s="35">
        <f t="shared" ca="1" si="177"/>
        <v>5.3227408142999009</v>
      </c>
      <c r="BD62" s="35">
        <f t="shared" ca="1" si="177"/>
        <v>0</v>
      </c>
      <c r="BE62" s="35">
        <f t="shared" ca="1" si="177"/>
        <v>2.0258192651439919</v>
      </c>
      <c r="BF62" s="1"/>
    </row>
    <row r="63" spans="1:58" ht="13">
      <c r="A63" s="28" t="str">
        <f ca="1">IFERROR(__xludf.DUMMYFUNCTION("""COMPUTED_VALUE"""),"Stevenage")</f>
        <v>Stevenage</v>
      </c>
      <c r="B63" s="30">
        <f t="shared" ca="1" si="0"/>
        <v>1</v>
      </c>
      <c r="C63" s="31">
        <f ca="1">SUMIF(Totals!A:A,A63,Totals!F:F)</f>
        <v>0</v>
      </c>
      <c r="D63" s="32">
        <f ca="1">SUMIF(Totals!A:A,A63,Totals!G:G)</f>
        <v>1</v>
      </c>
      <c r="E63" s="32">
        <f ca="1">SUMIF(Totals!A:A,A63,Totals!H:H)</f>
        <v>0</v>
      </c>
      <c r="F63" s="32">
        <f ca="1">SUMIF(Totals!A:A,A63,Totals!I:I)</f>
        <v>0</v>
      </c>
      <c r="G63" s="32">
        <f ca="1">SUMIF(Totals!A:A,A63,Totals!J:J)</f>
        <v>0</v>
      </c>
      <c r="H63" s="32">
        <f ca="1">SUMIF(Totals!A:A,A63,Totals!K:K)</f>
        <v>0</v>
      </c>
      <c r="I63" s="32">
        <f ca="1">SUMIF(Totals!A:A,A63,Totals!L:L)</f>
        <v>0</v>
      </c>
      <c r="J63" s="10"/>
      <c r="K63" s="31">
        <f ca="1">SUMIF(Totals!$A:$A,$A63,Totals!N:N)</f>
        <v>0</v>
      </c>
      <c r="L63" s="31">
        <f ca="1">SUMIF(Totals!$A:$A,$A63,Totals!O:O)</f>
        <v>1</v>
      </c>
      <c r="M63" s="31">
        <f ca="1">SUMIF(Totals!$A:$A,$A63,Totals!P:P)</f>
        <v>0</v>
      </c>
      <c r="N63" s="31">
        <f ca="1">SUMIF(Totals!$A:$A,$A63,Totals!Q:Q)</f>
        <v>0</v>
      </c>
      <c r="O63" s="31">
        <f ca="1">SUMIF(Totals!$A:$A,$A63,Totals!R:R)</f>
        <v>0</v>
      </c>
      <c r="P63" s="31">
        <f ca="1">SUMIF(Totals!$A:$A,$A63,Totals!S:S)</f>
        <v>0</v>
      </c>
      <c r="Q63" s="31">
        <f ca="1">SUMIF(Totals!$A:$A,$A63,Totals!T:T)</f>
        <v>0</v>
      </c>
      <c r="R63" s="1"/>
      <c r="S63" s="37">
        <f ca="1">SUMIF(Totals!$A:$A,$A63,Totals!V:V)</f>
        <v>518</v>
      </c>
      <c r="T63" s="37">
        <f ca="1">SUMIF(Totals!$A:$A,$A63,Totals!W:W)</f>
        <v>639</v>
      </c>
      <c r="U63" s="37">
        <f ca="1">SUMIF(Totals!$A:$A,$A63,Totals!X:X)</f>
        <v>382</v>
      </c>
      <c r="V63" s="37">
        <f ca="1">SUMIF(Totals!$A:$A,$A63,Totals!Y:Y)</f>
        <v>0</v>
      </c>
      <c r="W63" s="37">
        <f ca="1">SUMIF(Totals!$A:$A,$A63,Totals!Z:Z)</f>
        <v>0</v>
      </c>
      <c r="X63" s="37">
        <f ca="1">SUMIF(Totals!$A:$A,$A63,Totals!AA:AA)</f>
        <v>0</v>
      </c>
      <c r="Y63" s="37">
        <f ca="1">SUMIF(Totals!$A:$A,$A63,Totals!AB:AB)</f>
        <v>0</v>
      </c>
      <c r="Z63" s="1"/>
      <c r="AA63" s="35">
        <f t="shared" ref="AA63:AG63" ca="1" si="178">(S63/SUM($S63:$Y63))*100</f>
        <v>33.658219623131899</v>
      </c>
      <c r="AB63" s="35">
        <f t="shared" ca="1" si="178"/>
        <v>41.520467836257311</v>
      </c>
      <c r="AC63" s="35">
        <f t="shared" ca="1" si="178"/>
        <v>24.821312540610784</v>
      </c>
      <c r="AD63" s="35">
        <f t="shared" ca="1" si="178"/>
        <v>0</v>
      </c>
      <c r="AE63" s="35">
        <f t="shared" ca="1" si="178"/>
        <v>0</v>
      </c>
      <c r="AF63" s="35">
        <f t="shared" ca="1" si="178"/>
        <v>0</v>
      </c>
      <c r="AG63" s="35">
        <f t="shared" ca="1" si="178"/>
        <v>0</v>
      </c>
      <c r="AH63" s="1"/>
      <c r="AI63" s="35">
        <f t="shared" ref="AI63:AO63" ca="1" si="179">IFERROR(AA63-AY63,"")</f>
        <v>6.0242641746069161</v>
      </c>
      <c r="AJ63" s="35">
        <f t="shared" ca="1" si="179"/>
        <v>-2.0677320433332937</v>
      </c>
      <c r="AK63" s="35">
        <f t="shared" ca="1" si="179"/>
        <v>24.821312540610784</v>
      </c>
      <c r="AL63" s="35">
        <f t="shared" ca="1" si="179"/>
        <v>-28.777844671884406</v>
      </c>
      <c r="AM63" s="35">
        <f t="shared" ca="1" si="179"/>
        <v>0</v>
      </c>
      <c r="AN63" s="35">
        <f t="shared" ca="1" si="179"/>
        <v>0</v>
      </c>
      <c r="AO63" s="35">
        <f t="shared" ca="1" si="179"/>
        <v>0</v>
      </c>
      <c r="AP63" s="1"/>
      <c r="AQ63" s="39">
        <f ca="1">SUMIF(Totals!$A:$A,$A63,Totals!AW:AW)</f>
        <v>459</v>
      </c>
      <c r="AR63" s="39">
        <f ca="1">SUMIF(Totals!$A:$A,$A63,Totals!AX:AX)</f>
        <v>724</v>
      </c>
      <c r="AS63" s="39">
        <f ca="1">SUMIF(Totals!$A:$A,$A63,Totals!AY:AY)</f>
        <v>0</v>
      </c>
      <c r="AT63" s="39">
        <f ca="1">SUMIF(Totals!$A:$A,$A63,Totals!AZ:AZ)</f>
        <v>478</v>
      </c>
      <c r="AU63" s="39">
        <f ca="1">SUMIF(Totals!$A:$A,$A63,Totals!BA:BA)</f>
        <v>0</v>
      </c>
      <c r="AV63" s="39">
        <f ca="1">SUMIF(Totals!$A:$A,$A63,Totals!BB:BB)</f>
        <v>0</v>
      </c>
      <c r="AW63" s="39">
        <f ca="1">SUMIF(Totals!$A:$A,$A63,Totals!BC:BC)</f>
        <v>0</v>
      </c>
      <c r="AX63" s="1"/>
      <c r="AY63" s="35">
        <f t="shared" ref="AY63:BE63" ca="1" si="180">IFERROR(AQ63/SUM($AQ63:$AW63),"")*100</f>
        <v>27.633955448524983</v>
      </c>
      <c r="AZ63" s="35">
        <f t="shared" ca="1" si="180"/>
        <v>43.588199879590604</v>
      </c>
      <c r="BA63" s="35">
        <f t="shared" ca="1" si="180"/>
        <v>0</v>
      </c>
      <c r="BB63" s="35">
        <f t="shared" ca="1" si="180"/>
        <v>28.777844671884406</v>
      </c>
      <c r="BC63" s="35">
        <f t="shared" ca="1" si="180"/>
        <v>0</v>
      </c>
      <c r="BD63" s="35">
        <f t="shared" ca="1" si="180"/>
        <v>0</v>
      </c>
      <c r="BE63" s="35">
        <f t="shared" ca="1" si="180"/>
        <v>0</v>
      </c>
      <c r="BF63" s="1"/>
    </row>
    <row r="64" spans="1:58" ht="13">
      <c r="A64" s="28" t="str">
        <f ca="1">IFERROR(__xludf.DUMMYFUNCTION("""COMPUTED_VALUE"""),"Sunderland")</f>
        <v>Sunderland</v>
      </c>
      <c r="B64" s="30">
        <f t="shared" ca="1" si="0"/>
        <v>25</v>
      </c>
      <c r="C64" s="31">
        <f ca="1">SUMIF(Totals!A:A,A64,Totals!F:F)</f>
        <v>5</v>
      </c>
      <c r="D64" s="32">
        <f ca="1">SUMIF(Totals!A:A,A64,Totals!G:G)</f>
        <v>17</v>
      </c>
      <c r="E64" s="32">
        <f ca="1">SUMIF(Totals!A:A,A64,Totals!H:H)</f>
        <v>3</v>
      </c>
      <c r="F64" s="32">
        <f ca="1">SUMIF(Totals!A:A,A64,Totals!I:I)</f>
        <v>0</v>
      </c>
      <c r="G64" s="32">
        <f ca="1">SUMIF(Totals!A:A,A64,Totals!J:J)</f>
        <v>0</v>
      </c>
      <c r="H64" s="32">
        <f ca="1">SUMIF(Totals!A:A,A64,Totals!K:K)</f>
        <v>0</v>
      </c>
      <c r="I64" s="32">
        <f ca="1">SUMIF(Totals!A:A,A64,Totals!L:L)</f>
        <v>0</v>
      </c>
      <c r="J64" s="10"/>
      <c r="K64" s="31">
        <f ca="1">SUMIF(Totals!$A:$A,$A64,Totals!N:N)</f>
        <v>3</v>
      </c>
      <c r="L64" s="31">
        <f ca="1">SUMIF(Totals!$A:$A,$A64,Totals!O:O)</f>
        <v>21</v>
      </c>
      <c r="M64" s="31">
        <f ca="1">SUMIF(Totals!$A:$A,$A64,Totals!P:P)</f>
        <v>0</v>
      </c>
      <c r="N64" s="31">
        <f ca="1">SUMIF(Totals!$A:$A,$A64,Totals!Q:Q)</f>
        <v>0</v>
      </c>
      <c r="O64" s="31">
        <f ca="1">SUMIF(Totals!$A:$A,$A64,Totals!R:R)</f>
        <v>0</v>
      </c>
      <c r="P64" s="31">
        <f ca="1">SUMIF(Totals!$A:$A,$A64,Totals!S:S)</f>
        <v>1</v>
      </c>
      <c r="Q64" s="31">
        <f ca="1">SUMIF(Totals!$A:$A,$A64,Totals!T:T)</f>
        <v>0</v>
      </c>
      <c r="R64" s="1"/>
      <c r="S64" s="37">
        <f ca="1">SUMIF(Totals!$A:$A,$A64,Totals!V:V)</f>
        <v>20195</v>
      </c>
      <c r="T64" s="37">
        <f ca="1">SUMIF(Totals!$A:$A,$A64,Totals!W:W)</f>
        <v>32344</v>
      </c>
      <c r="U64" s="37">
        <f ca="1">SUMIF(Totals!$A:$A,$A64,Totals!X:X)</f>
        <v>7910</v>
      </c>
      <c r="V64" s="37">
        <f ca="1">SUMIF(Totals!$A:$A,$A64,Totals!Y:Y)</f>
        <v>0</v>
      </c>
      <c r="W64" s="37">
        <f ca="1">SUMIF(Totals!$A:$A,$A64,Totals!Z:Z)</f>
        <v>3971</v>
      </c>
      <c r="X64" s="37">
        <f ca="1">SUMIF(Totals!$A:$A,$A64,Totals!AA:AA)</f>
        <v>2820</v>
      </c>
      <c r="Y64" s="37">
        <f ca="1">SUMIF(Totals!$A:$A,$A64,Totals!AB:AB)</f>
        <v>912</v>
      </c>
      <c r="Z64" s="1"/>
      <c r="AA64" s="35">
        <f t="shared" ref="AA64:AG64" ca="1" si="181">(S64/SUM($S64:$Y64))*100</f>
        <v>29.632292522596547</v>
      </c>
      <c r="AB64" s="35">
        <f t="shared" ca="1" si="181"/>
        <v>47.458621903979342</v>
      </c>
      <c r="AC64" s="35">
        <f t="shared" ca="1" si="181"/>
        <v>11.606409202958094</v>
      </c>
      <c r="AD64" s="35">
        <f t="shared" ca="1" si="181"/>
        <v>0</v>
      </c>
      <c r="AE64" s="35">
        <f t="shared" ca="1" si="181"/>
        <v>5.8266815353914776</v>
      </c>
      <c r="AF64" s="35">
        <f t="shared" ca="1" si="181"/>
        <v>4.1378096020659703</v>
      </c>
      <c r="AG64" s="35">
        <f t="shared" ca="1" si="181"/>
        <v>1.3381852330085691</v>
      </c>
      <c r="AH64" s="1"/>
      <c r="AI64" s="35">
        <f t="shared" ref="AI64:AO64" ca="1" si="182">IFERROR(AA64-AY64,"")</f>
        <v>10.192662664837741</v>
      </c>
      <c r="AJ64" s="35">
        <f t="shared" ca="1" si="182"/>
        <v>1.1206522430376538</v>
      </c>
      <c r="AK64" s="35">
        <f t="shared" ca="1" si="182"/>
        <v>7.9264733762259176</v>
      </c>
      <c r="AL64" s="35">
        <f t="shared" ca="1" si="182"/>
        <v>-24.295598114910259</v>
      </c>
      <c r="AM64" s="35">
        <f t="shared" ca="1" si="182"/>
        <v>4.0175110608244324</v>
      </c>
      <c r="AN64" s="35">
        <f t="shared" ca="1" si="182"/>
        <v>0.30746767887335036</v>
      </c>
      <c r="AO64" s="35">
        <f t="shared" ca="1" si="182"/>
        <v>0.73083109111116029</v>
      </c>
      <c r="AP64" s="1"/>
      <c r="AQ64" s="39">
        <f ca="1">SUMIF(Totals!$A:$A,$A64,Totals!AW:AW)</f>
        <v>13571</v>
      </c>
      <c r="AR64" s="39">
        <f ca="1">SUMIF(Totals!$A:$A,$A64,Totals!AX:AX)</f>
        <v>32349</v>
      </c>
      <c r="AS64" s="39">
        <f ca="1">SUMIF(Totals!$A:$A,$A64,Totals!AY:AY)</f>
        <v>2569</v>
      </c>
      <c r="AT64" s="39">
        <f ca="1">SUMIF(Totals!$A:$A,$A64,Totals!AZ:AZ)</f>
        <v>16961</v>
      </c>
      <c r="AU64" s="39">
        <f ca="1">SUMIF(Totals!$A:$A,$A64,Totals!BA:BA)</f>
        <v>1263</v>
      </c>
      <c r="AV64" s="39">
        <f ca="1">SUMIF(Totals!$A:$A,$A64,Totals!BB:BB)</f>
        <v>2674</v>
      </c>
      <c r="AW64" s="39">
        <f ca="1">SUMIF(Totals!$A:$A,$A64,Totals!BC:BC)</f>
        <v>424</v>
      </c>
      <c r="AX64" s="1"/>
      <c r="AY64" s="35">
        <f t="shared" ref="AY64:BE64" ca="1" si="183">IFERROR(AQ64/SUM($AQ64:$AW64),"")*100</f>
        <v>19.439629857758806</v>
      </c>
      <c r="AZ64" s="35">
        <f t="shared" ca="1" si="183"/>
        <v>46.337969660941688</v>
      </c>
      <c r="BA64" s="35">
        <f t="shared" ca="1" si="183"/>
        <v>3.6799358267321765</v>
      </c>
      <c r="BB64" s="35">
        <f t="shared" ca="1" si="183"/>
        <v>24.295598114910259</v>
      </c>
      <c r="BC64" s="35">
        <f t="shared" ca="1" si="183"/>
        <v>1.8091704745670452</v>
      </c>
      <c r="BD64" s="35">
        <f t="shared" ca="1" si="183"/>
        <v>3.8303419231926199</v>
      </c>
      <c r="BE64" s="35">
        <f t="shared" ca="1" si="183"/>
        <v>0.60735414189740877</v>
      </c>
      <c r="BF64" s="1"/>
    </row>
    <row r="65" spans="1:58" ht="13">
      <c r="A65" s="28" t="str">
        <f ca="1">IFERROR(__xludf.DUMMYFUNCTION("""COMPUTED_VALUE"""),"Swindon")</f>
        <v>Swindon</v>
      </c>
      <c r="B65" s="30">
        <f t="shared" ca="1" si="0"/>
        <v>19</v>
      </c>
      <c r="C65" s="31">
        <f ca="1">SUMIF(Totals!A:A,A65,Totals!F:F)</f>
        <v>9</v>
      </c>
      <c r="D65" s="32">
        <f ca="1">SUMIF(Totals!A:A,A65,Totals!G:G)</f>
        <v>9</v>
      </c>
      <c r="E65" s="32">
        <f ca="1">SUMIF(Totals!A:A,A65,Totals!H:H)</f>
        <v>1</v>
      </c>
      <c r="F65" s="32">
        <f ca="1">SUMIF(Totals!A:A,A65,Totals!I:I)</f>
        <v>0</v>
      </c>
      <c r="G65" s="32">
        <f ca="1">SUMIF(Totals!A:A,A65,Totals!J:J)</f>
        <v>0</v>
      </c>
      <c r="H65" s="32">
        <f ca="1">SUMIF(Totals!A:A,A65,Totals!K:K)</f>
        <v>0</v>
      </c>
      <c r="I65" s="32">
        <f ca="1">SUMIF(Totals!A:A,A65,Totals!L:L)</f>
        <v>0</v>
      </c>
      <c r="J65" s="10"/>
      <c r="K65" s="31">
        <f ca="1">SUMIF(Totals!$A:$A,$A65,Totals!N:N)</f>
        <v>10</v>
      </c>
      <c r="L65" s="31">
        <f ca="1">SUMIF(Totals!$A:$A,$A65,Totals!O:O)</f>
        <v>8</v>
      </c>
      <c r="M65" s="31">
        <f ca="1">SUMIF(Totals!$A:$A,$A65,Totals!P:P)</f>
        <v>1</v>
      </c>
      <c r="N65" s="31">
        <f ca="1">SUMIF(Totals!$A:$A,$A65,Totals!Q:Q)</f>
        <v>0</v>
      </c>
      <c r="O65" s="31">
        <f ca="1">SUMIF(Totals!$A:$A,$A65,Totals!R:R)</f>
        <v>0</v>
      </c>
      <c r="P65" s="31">
        <f ca="1">SUMIF(Totals!$A:$A,$A65,Totals!S:S)</f>
        <v>0</v>
      </c>
      <c r="Q65" s="31">
        <f ca="1">SUMIF(Totals!$A:$A,$A65,Totals!T:T)</f>
        <v>0</v>
      </c>
      <c r="R65" s="1"/>
      <c r="S65" s="37">
        <f ca="1">SUMIF(Totals!$A:$A,$A65,Totals!V:V)</f>
        <v>25766</v>
      </c>
      <c r="T65" s="37">
        <f ca="1">SUMIF(Totals!$A:$A,$A65,Totals!W:W)</f>
        <v>26346</v>
      </c>
      <c r="U65" s="37">
        <f ca="1">SUMIF(Totals!$A:$A,$A65,Totals!X:X)</f>
        <v>4761</v>
      </c>
      <c r="V65" s="37">
        <f ca="1">SUMIF(Totals!$A:$A,$A65,Totals!Y:Y)</f>
        <v>2418</v>
      </c>
      <c r="W65" s="37">
        <f ca="1">SUMIF(Totals!$A:$A,$A65,Totals!Z:Z)</f>
        <v>2875</v>
      </c>
      <c r="X65" s="37">
        <f ca="1">SUMIF(Totals!$A:$A,$A65,Totals!AA:AA)</f>
        <v>0</v>
      </c>
      <c r="Y65" s="37">
        <f ca="1">SUMIF(Totals!$A:$A,$A65,Totals!AB:AB)</f>
        <v>0</v>
      </c>
      <c r="Z65" s="1"/>
      <c r="AA65" s="35">
        <f t="shared" ref="AA65:AG65" ca="1" si="184">(S65/SUM($S65:$Y65))*100</f>
        <v>41.447093266415727</v>
      </c>
      <c r="AB65" s="35">
        <f t="shared" ca="1" si="184"/>
        <v>42.38007914293987</v>
      </c>
      <c r="AC65" s="35">
        <f t="shared" ca="1" si="184"/>
        <v>7.6585271691921628</v>
      </c>
      <c r="AD65" s="35">
        <f t="shared" ca="1" si="184"/>
        <v>3.8895859473023839</v>
      </c>
      <c r="AE65" s="35">
        <f t="shared" ca="1" si="184"/>
        <v>4.6247144741498571</v>
      </c>
      <c r="AF65" s="35">
        <f t="shared" ca="1" si="184"/>
        <v>0</v>
      </c>
      <c r="AG65" s="35">
        <f t="shared" ca="1" si="184"/>
        <v>0</v>
      </c>
      <c r="AH65" s="1"/>
      <c r="AI65" s="35">
        <f t="shared" ref="AI65:AO65" ca="1" si="185">IFERROR(AA65-AY65,"")</f>
        <v>9.1960071455210866</v>
      </c>
      <c r="AJ65" s="35">
        <f t="shared" ca="1" si="185"/>
        <v>10.14687155529036</v>
      </c>
      <c r="AK65" s="35">
        <f t="shared" ca="1" si="185"/>
        <v>-0.81768544232518803</v>
      </c>
      <c r="AL65" s="35">
        <f t="shared" ca="1" si="185"/>
        <v>-18.156433397270586</v>
      </c>
      <c r="AM65" s="35">
        <f t="shared" ca="1" si="185"/>
        <v>0.5037125611468003</v>
      </c>
      <c r="AN65" s="35">
        <f t="shared" ca="1" si="185"/>
        <v>-0.84744247581928378</v>
      </c>
      <c r="AO65" s="35">
        <f t="shared" ca="1" si="185"/>
        <v>-2.5029946543185598E-2</v>
      </c>
      <c r="AP65" s="1"/>
      <c r="AQ65" s="39">
        <f ca="1">SUMIF(Totals!$A:$A,$A65,Totals!AW:AW)</f>
        <v>18039</v>
      </c>
      <c r="AR65" s="39">
        <f ca="1">SUMIF(Totals!$A:$A,$A65,Totals!AX:AX)</f>
        <v>18029</v>
      </c>
      <c r="AS65" s="39">
        <f ca="1">SUMIF(Totals!$A:$A,$A65,Totals!AY:AY)</f>
        <v>4741</v>
      </c>
      <c r="AT65" s="39">
        <f ca="1">SUMIF(Totals!$A:$A,$A65,Totals!AZ:AZ)</f>
        <v>12331</v>
      </c>
      <c r="AU65" s="39">
        <f ca="1">SUMIF(Totals!$A:$A,$A65,Totals!BA:BA)</f>
        <v>2305</v>
      </c>
      <c r="AV65" s="39">
        <f ca="1">SUMIF(Totals!$A:$A,$A65,Totals!BB:BB)</f>
        <v>474</v>
      </c>
      <c r="AW65" s="39">
        <f ca="1">SUMIF(Totals!$A:$A,$A65,Totals!BC:BC)</f>
        <v>14</v>
      </c>
      <c r="AX65" s="1"/>
      <c r="AY65" s="35">
        <f t="shared" ref="AY65:BE65" ca="1" si="186">IFERROR(AQ65/SUM($AQ65:$AW65),"")*100</f>
        <v>32.251086120894641</v>
      </c>
      <c r="AZ65" s="35">
        <f t="shared" ca="1" si="186"/>
        <v>32.23320758764951</v>
      </c>
      <c r="BA65" s="35">
        <f t="shared" ca="1" si="186"/>
        <v>8.4762126115173508</v>
      </c>
      <c r="BB65" s="35">
        <f t="shared" ca="1" si="186"/>
        <v>22.046019344572969</v>
      </c>
      <c r="BC65" s="35">
        <f t="shared" ca="1" si="186"/>
        <v>4.1210019130030568</v>
      </c>
      <c r="BD65" s="35">
        <f t="shared" ca="1" si="186"/>
        <v>0.84744247581928378</v>
      </c>
      <c r="BE65" s="35">
        <f t="shared" ca="1" si="186"/>
        <v>2.5029946543185598E-2</v>
      </c>
      <c r="BF65" s="1"/>
    </row>
    <row r="66" spans="1:58" ht="13">
      <c r="A66" s="28" t="str">
        <f ca="1">IFERROR(__xludf.DUMMYFUNCTION("""COMPUTED_VALUE"""),"Trafford")</f>
        <v>Trafford</v>
      </c>
      <c r="B66" s="30">
        <f t="shared" ca="1" si="0"/>
        <v>22</v>
      </c>
      <c r="C66" s="31">
        <f ca="1">SUMIF(Totals!A:A,A66,Totals!F:F)</f>
        <v>7</v>
      </c>
      <c r="D66" s="32">
        <f ca="1">SUMIF(Totals!A:A,A66,Totals!G:G)</f>
        <v>13</v>
      </c>
      <c r="E66" s="32">
        <f ca="1">SUMIF(Totals!A:A,A66,Totals!H:H)</f>
        <v>0</v>
      </c>
      <c r="F66" s="32">
        <f ca="1">SUMIF(Totals!A:A,A66,Totals!I:I)</f>
        <v>0</v>
      </c>
      <c r="G66" s="32">
        <f ca="1">SUMIF(Totals!A:A,A66,Totals!J:J)</f>
        <v>2</v>
      </c>
      <c r="H66" s="32">
        <f ca="1">SUMIF(Totals!A:A,A66,Totals!K:K)</f>
        <v>0</v>
      </c>
      <c r="I66" s="32">
        <f ca="1">SUMIF(Totals!A:A,A66,Totals!L:L)</f>
        <v>0</v>
      </c>
      <c r="J66" s="10"/>
      <c r="K66" s="31">
        <f ca="1">SUMIF(Totals!$A:$A,$A66,Totals!N:N)</f>
        <v>12</v>
      </c>
      <c r="L66" s="31">
        <f ca="1">SUMIF(Totals!$A:$A,$A66,Totals!O:O)</f>
        <v>9</v>
      </c>
      <c r="M66" s="31">
        <f ca="1">SUMIF(Totals!$A:$A,$A66,Totals!P:P)</f>
        <v>1</v>
      </c>
      <c r="N66" s="31">
        <f ca="1">SUMIF(Totals!$A:$A,$A66,Totals!Q:Q)</f>
        <v>0</v>
      </c>
      <c r="O66" s="31">
        <f ca="1">SUMIF(Totals!$A:$A,$A66,Totals!R:R)</f>
        <v>0</v>
      </c>
      <c r="P66" s="31">
        <f ca="1">SUMIF(Totals!$A:$A,$A66,Totals!S:S)</f>
        <v>0</v>
      </c>
      <c r="Q66" s="31">
        <f ca="1">SUMIF(Totals!$A:$A,$A66,Totals!T:T)</f>
        <v>0</v>
      </c>
      <c r="R66" s="1"/>
      <c r="S66" s="37">
        <f ca="1">SUMIF(Totals!$A:$A,$A66,Totals!V:V)</f>
        <v>26884</v>
      </c>
      <c r="T66" s="37">
        <f ca="1">SUMIF(Totals!$A:$A,$A66,Totals!W:W)</f>
        <v>34563</v>
      </c>
      <c r="U66" s="37">
        <f ca="1">SUMIF(Totals!$A:$A,$A66,Totals!X:X)</f>
        <v>5318</v>
      </c>
      <c r="V66" s="37">
        <f ca="1">SUMIF(Totals!$A:$A,$A66,Totals!Y:Y)</f>
        <v>885</v>
      </c>
      <c r="W66" s="37">
        <f ca="1">SUMIF(Totals!$A:$A,$A66,Totals!Z:Z)</f>
        <v>4707</v>
      </c>
      <c r="X66" s="37">
        <f ca="1">SUMIF(Totals!$A:$A,$A66,Totals!AA:AA)</f>
        <v>280</v>
      </c>
      <c r="Y66" s="37">
        <f ca="1">SUMIF(Totals!$A:$A,$A66,Totals!AB:AB)</f>
        <v>391</v>
      </c>
      <c r="Z66" s="1"/>
      <c r="AA66" s="35">
        <f t="shared" ref="AA66:AG66" ca="1" si="187">(S66/SUM($S66:$Y66))*100</f>
        <v>36.813277099194828</v>
      </c>
      <c r="AB66" s="35">
        <f t="shared" ca="1" si="187"/>
        <v>47.328421975132827</v>
      </c>
      <c r="AC66" s="35">
        <f t="shared" ca="1" si="187"/>
        <v>7.2821383578901253</v>
      </c>
      <c r="AD66" s="35">
        <f t="shared" ca="1" si="187"/>
        <v>1.2118639425973599</v>
      </c>
      <c r="AE66" s="35">
        <f t="shared" ca="1" si="187"/>
        <v>6.4454729692720605</v>
      </c>
      <c r="AF66" s="35">
        <f t="shared" ca="1" si="187"/>
        <v>0.38341458070876921</v>
      </c>
      <c r="AG66" s="35">
        <f t="shared" ca="1" si="187"/>
        <v>0.53541107520403131</v>
      </c>
      <c r="AH66" s="1"/>
      <c r="AI66" s="35">
        <f t="shared" ref="AI66:AO66" ca="1" si="188">IFERROR(AA66-AY66,"")</f>
        <v>-1.960685859756758</v>
      </c>
      <c r="AJ66" s="35">
        <f t="shared" ca="1" si="188"/>
        <v>9.1161089983879222</v>
      </c>
      <c r="AK66" s="35">
        <f t="shared" ca="1" si="188"/>
        <v>-0.54692200014239756</v>
      </c>
      <c r="AL66" s="35">
        <f t="shared" ca="1" si="188"/>
        <v>-4.7357463372992843</v>
      </c>
      <c r="AM66" s="35">
        <f t="shared" ca="1" si="188"/>
        <v>-2.7281434067703962</v>
      </c>
      <c r="AN66" s="35">
        <f t="shared" ca="1" si="188"/>
        <v>0.38341458070876921</v>
      </c>
      <c r="AO66" s="35">
        <f t="shared" ca="1" si="188"/>
        <v>0.47197402487214724</v>
      </c>
      <c r="AP66" s="1"/>
      <c r="AQ66" s="39">
        <f ca="1">SUMIF(Totals!$A:$A,$A66,Totals!AW:AW)</f>
        <v>25060</v>
      </c>
      <c r="AR66" s="39">
        <f ca="1">SUMIF(Totals!$A:$A,$A66,Totals!AX:AX)</f>
        <v>24697</v>
      </c>
      <c r="AS66" s="39">
        <f ca="1">SUMIF(Totals!$A:$A,$A66,Totals!AY:AY)</f>
        <v>5060</v>
      </c>
      <c r="AT66" s="39">
        <f ca="1">SUMIF(Totals!$A:$A,$A66,Totals!AZ:AZ)</f>
        <v>3844</v>
      </c>
      <c r="AU66" s="39">
        <f ca="1">SUMIF(Totals!$A:$A,$A66,Totals!BA:BA)</f>
        <v>5929</v>
      </c>
      <c r="AV66" s="39">
        <f ca="1">SUMIF(Totals!$A:$A,$A66,Totals!BB:BB)</f>
        <v>0</v>
      </c>
      <c r="AW66" s="39">
        <f ca="1">SUMIF(Totals!$A:$A,$A66,Totals!BC:BC)</f>
        <v>41</v>
      </c>
      <c r="AX66" s="1"/>
      <c r="AY66" s="35">
        <f t="shared" ref="AY66:BE66" ca="1" si="189">IFERROR(AQ66/SUM($AQ66:$AW66),"")*100</f>
        <v>38.773962958951586</v>
      </c>
      <c r="AZ66" s="35">
        <f t="shared" ca="1" si="189"/>
        <v>38.212312976744904</v>
      </c>
      <c r="BA66" s="35">
        <f t="shared" ca="1" si="189"/>
        <v>7.8290603580325229</v>
      </c>
      <c r="BB66" s="35">
        <f t="shared" ca="1" si="189"/>
        <v>5.9476102798966437</v>
      </c>
      <c r="BC66" s="35">
        <f t="shared" ca="1" si="189"/>
        <v>9.1736163760424567</v>
      </c>
      <c r="BD66" s="35">
        <f t="shared" ca="1" si="189"/>
        <v>0</v>
      </c>
      <c r="BE66" s="35">
        <f t="shared" ca="1" si="189"/>
        <v>6.3437050331884084E-2</v>
      </c>
      <c r="BF66" s="1"/>
    </row>
    <row r="67" spans="1:58" ht="13">
      <c r="A67" s="28" t="str">
        <f ca="1">IFERROR(__xludf.DUMMYFUNCTION("""COMPUTED_VALUE"""),"Walsall")</f>
        <v>Walsall</v>
      </c>
      <c r="B67" s="30">
        <f t="shared" ca="1" si="0"/>
        <v>21</v>
      </c>
      <c r="C67" s="31">
        <f ca="1">SUMIF(Totals!A:A,A67,Totals!F:F)</f>
        <v>12</v>
      </c>
      <c r="D67" s="32">
        <f ca="1">SUMIF(Totals!A:A,A67,Totals!G:G)</f>
        <v>8</v>
      </c>
      <c r="E67" s="32">
        <f ca="1">SUMIF(Totals!A:A,A67,Totals!H:H)</f>
        <v>0</v>
      </c>
      <c r="F67" s="32">
        <f ca="1">SUMIF(Totals!A:A,A67,Totals!I:I)</f>
        <v>0</v>
      </c>
      <c r="G67" s="32">
        <f ca="1">SUMIF(Totals!A:A,A67,Totals!J:J)</f>
        <v>0</v>
      </c>
      <c r="H67" s="32">
        <f ca="1">SUMIF(Totals!A:A,A67,Totals!K:K)</f>
        <v>1</v>
      </c>
      <c r="I67" s="32">
        <f ca="1">SUMIF(Totals!A:A,A67,Totals!L:L)</f>
        <v>0</v>
      </c>
      <c r="J67" s="10"/>
      <c r="K67" s="31">
        <f ca="1">SUMIF(Totals!$A:$A,$A67,Totals!N:N)</f>
        <v>8</v>
      </c>
      <c r="L67" s="31">
        <f ca="1">SUMIF(Totals!$A:$A,$A67,Totals!O:O)</f>
        <v>9</v>
      </c>
      <c r="M67" s="31">
        <f ca="1">SUMIF(Totals!$A:$A,$A67,Totals!P:P)</f>
        <v>0</v>
      </c>
      <c r="N67" s="31">
        <f ca="1">SUMIF(Totals!$A:$A,$A67,Totals!Q:Q)</f>
        <v>3</v>
      </c>
      <c r="O67" s="31">
        <f ca="1">SUMIF(Totals!$A:$A,$A67,Totals!R:R)</f>
        <v>0</v>
      </c>
      <c r="P67" s="31">
        <f ca="1">SUMIF(Totals!$A:$A,$A67,Totals!S:S)</f>
        <v>1</v>
      </c>
      <c r="Q67" s="31">
        <f ca="1">SUMIF(Totals!$A:$A,$A67,Totals!T:T)</f>
        <v>0</v>
      </c>
      <c r="R67" s="1"/>
      <c r="S67" s="37">
        <f ca="1">SUMIF(Totals!$A:$A,$A67,Totals!V:V)</f>
        <v>26938</v>
      </c>
      <c r="T67" s="37">
        <f ca="1">SUMIF(Totals!$A:$A,$A67,Totals!W:W)</f>
        <v>24263</v>
      </c>
      <c r="U67" s="37">
        <f ca="1">SUMIF(Totals!$A:$A,$A67,Totals!X:X)</f>
        <v>2456</v>
      </c>
      <c r="V67" s="37">
        <f ca="1">SUMIF(Totals!$A:$A,$A67,Totals!Y:Y)</f>
        <v>1452</v>
      </c>
      <c r="W67" s="37">
        <f ca="1">SUMIF(Totals!$A:$A,$A67,Totals!Z:Z)</f>
        <v>626</v>
      </c>
      <c r="X67" s="37">
        <f ca="1">SUMIF(Totals!$A:$A,$A67,Totals!AA:AA)</f>
        <v>1782</v>
      </c>
      <c r="Y67" s="37">
        <f ca="1">SUMIF(Totals!$A:$A,$A67,Totals!AB:AB)</f>
        <v>0</v>
      </c>
      <c r="Z67" s="1"/>
      <c r="AA67" s="35">
        <f t="shared" ref="AA67:AG67" ca="1" si="190">(S67/SUM($S67:$Y67))*100</f>
        <v>46.834848827303233</v>
      </c>
      <c r="AB67" s="35">
        <f t="shared" ca="1" si="190"/>
        <v>42.184049933063264</v>
      </c>
      <c r="AC67" s="35">
        <f t="shared" ca="1" si="190"/>
        <v>4.2700419006554586</v>
      </c>
      <c r="AD67" s="35">
        <f t="shared" ca="1" si="190"/>
        <v>2.5244710259575429</v>
      </c>
      <c r="AE67" s="35">
        <f t="shared" ca="1" si="190"/>
        <v>1.0883738720726046</v>
      </c>
      <c r="AF67" s="35">
        <f t="shared" ca="1" si="190"/>
        <v>3.0982144409478938</v>
      </c>
      <c r="AG67" s="35">
        <f t="shared" ca="1" si="190"/>
        <v>0</v>
      </c>
      <c r="AH67" s="1"/>
      <c r="AI67" s="35">
        <f t="shared" ref="AI67:AO67" ca="1" si="191">IFERROR(AA67-AY67,"")</f>
        <v>15.733404751601377</v>
      </c>
      <c r="AJ67" s="35">
        <f t="shared" ca="1" si="191"/>
        <v>8.4650317849483372</v>
      </c>
      <c r="AK67" s="35">
        <f t="shared" ca="1" si="191"/>
        <v>0.59557184355018755</v>
      </c>
      <c r="AL67" s="35">
        <f t="shared" ca="1" si="191"/>
        <v>-24.401710694376121</v>
      </c>
      <c r="AM67" s="35">
        <f t="shared" ca="1" si="191"/>
        <v>1.0883738720726046</v>
      </c>
      <c r="AN67" s="35">
        <f t="shared" ca="1" si="191"/>
        <v>-1.2713852241939723</v>
      </c>
      <c r="AO67" s="35">
        <f t="shared" ca="1" si="191"/>
        <v>-0.20928633360241577</v>
      </c>
      <c r="AP67" s="1"/>
      <c r="AQ67" s="39">
        <f ca="1">SUMIF(Totals!$A:$A,$A67,Totals!AW:AW)</f>
        <v>20805</v>
      </c>
      <c r="AR67" s="39">
        <f ca="1">SUMIF(Totals!$A:$A,$A67,Totals!AX:AX)</f>
        <v>22556</v>
      </c>
      <c r="AS67" s="39">
        <f ca="1">SUMIF(Totals!$A:$A,$A67,Totals!AY:AY)</f>
        <v>2458</v>
      </c>
      <c r="AT67" s="39">
        <f ca="1">SUMIF(Totals!$A:$A,$A67,Totals!AZ:AZ)</f>
        <v>18012</v>
      </c>
      <c r="AU67" s="39">
        <f ca="1">SUMIF(Totals!$A:$A,$A67,Totals!BA:BA)</f>
        <v>0</v>
      </c>
      <c r="AV67" s="39">
        <f ca="1">SUMIF(Totals!$A:$A,$A67,Totals!BB:BB)</f>
        <v>2923</v>
      </c>
      <c r="AW67" s="39">
        <f ca="1">SUMIF(Totals!$A:$A,$A67,Totals!BC:BC)</f>
        <v>140</v>
      </c>
      <c r="AX67" s="1"/>
      <c r="AY67" s="35">
        <f t="shared" ref="AY67:BE67" ca="1" si="192">IFERROR(AQ67/SUM($AQ67:$AW67),"")*100</f>
        <v>31.101444075701856</v>
      </c>
      <c r="AZ67" s="35">
        <f t="shared" ca="1" si="192"/>
        <v>33.719018148114927</v>
      </c>
      <c r="BA67" s="35">
        <f t="shared" ca="1" si="192"/>
        <v>3.6744700571052711</v>
      </c>
      <c r="BB67" s="35">
        <f t="shared" ca="1" si="192"/>
        <v>26.926181720333663</v>
      </c>
      <c r="BC67" s="35">
        <f t="shared" ca="1" si="192"/>
        <v>0</v>
      </c>
      <c r="BD67" s="35">
        <f t="shared" ca="1" si="192"/>
        <v>4.369599665141866</v>
      </c>
      <c r="BE67" s="35">
        <f t="shared" ca="1" si="192"/>
        <v>0.20928633360241577</v>
      </c>
      <c r="BF67" s="1"/>
    </row>
    <row r="68" spans="1:58" ht="13">
      <c r="A68" s="28" t="str">
        <f ca="1">IFERROR(__xludf.DUMMYFUNCTION("""COMPUTED_VALUE"""),"Wandsworth")</f>
        <v>Wandsworth</v>
      </c>
      <c r="B68" s="30">
        <f t="shared" ca="1" si="0"/>
        <v>60</v>
      </c>
      <c r="C68" s="31">
        <f ca="1">SUMIF(Totals!A:A,A68,Totals!F:F)</f>
        <v>33</v>
      </c>
      <c r="D68" s="32">
        <f ca="1">SUMIF(Totals!A:A,A68,Totals!G:G)</f>
        <v>26</v>
      </c>
      <c r="E68" s="32">
        <f ca="1">SUMIF(Totals!A:A,A68,Totals!H:H)</f>
        <v>0</v>
      </c>
      <c r="F68" s="32">
        <f ca="1">SUMIF(Totals!A:A,A68,Totals!I:I)</f>
        <v>0</v>
      </c>
      <c r="G68" s="32">
        <f ca="1">SUMIF(Totals!A:A,A68,Totals!J:J)</f>
        <v>0</v>
      </c>
      <c r="H68" s="32">
        <f ca="1">SUMIF(Totals!A:A,A68,Totals!K:K)</f>
        <v>1</v>
      </c>
      <c r="I68" s="32">
        <f ca="1">SUMIF(Totals!A:A,A68,Totals!L:L)</f>
        <v>0</v>
      </c>
      <c r="J68" s="10"/>
      <c r="K68" s="31">
        <f ca="1">SUMIF(Totals!$A:$A,$A68,Totals!N:N)</f>
        <v>41</v>
      </c>
      <c r="L68" s="31">
        <f ca="1">SUMIF(Totals!$A:$A,$A68,Totals!O:O)</f>
        <v>19</v>
      </c>
      <c r="M68" s="31">
        <f ca="1">SUMIF(Totals!$A:$A,$A68,Totals!P:P)</f>
        <v>0</v>
      </c>
      <c r="N68" s="31">
        <f ca="1">SUMIF(Totals!$A:$A,$A68,Totals!Q:Q)</f>
        <v>0</v>
      </c>
      <c r="O68" s="31">
        <f ca="1">SUMIF(Totals!$A:$A,$A68,Totals!R:R)</f>
        <v>0</v>
      </c>
      <c r="P68" s="31">
        <f ca="1">SUMIF(Totals!$A:$A,$A68,Totals!S:S)</f>
        <v>0</v>
      </c>
      <c r="Q68" s="31">
        <f ca="1">SUMIF(Totals!$A:$A,$A68,Totals!T:T)</f>
        <v>0</v>
      </c>
      <c r="R68" s="1"/>
      <c r="S68" s="37">
        <f ca="1">SUMIF(Totals!$A:$A,$A68,Totals!V:V)</f>
        <v>42002</v>
      </c>
      <c r="T68" s="37">
        <f ca="1">SUMIF(Totals!$A:$A,$A68,Totals!W:W)</f>
        <v>42401</v>
      </c>
      <c r="U68" s="37">
        <f ca="1">SUMIF(Totals!$A:$A,$A68,Totals!X:X)</f>
        <v>9339</v>
      </c>
      <c r="V68" s="37">
        <f ca="1">SUMIF(Totals!$A:$A,$A68,Totals!Y:Y)</f>
        <v>660</v>
      </c>
      <c r="W68" s="37">
        <f ca="1">SUMIF(Totals!$A:$A,$A68,Totals!Z:Z)</f>
        <v>8684</v>
      </c>
      <c r="X68" s="37">
        <f ca="1">SUMIF(Totals!$A:$A,$A68,Totals!AA:AA)</f>
        <v>4002</v>
      </c>
      <c r="Y68" s="37">
        <f ca="1">SUMIF(Totals!$A:$A,$A68,Totals!AB:AB)</f>
        <v>2497</v>
      </c>
      <c r="Z68" s="1"/>
      <c r="AA68" s="35">
        <f t="shared" ref="AA68:AG68" ca="1" si="193">(S68/SUM($S68:$Y68))*100</f>
        <v>38.328238353789295</v>
      </c>
      <c r="AB68" s="35">
        <f t="shared" ca="1" si="193"/>
        <v>38.692339280010948</v>
      </c>
      <c r="AC68" s="35">
        <f t="shared" ca="1" si="193"/>
        <v>8.5221517543459413</v>
      </c>
      <c r="AD68" s="35">
        <f t="shared" ca="1" si="193"/>
        <v>0.60227220878769905</v>
      </c>
      <c r="AE68" s="35">
        <f t="shared" ca="1" si="193"/>
        <v>7.9244422138066346</v>
      </c>
      <c r="AF68" s="35">
        <f t="shared" ca="1" si="193"/>
        <v>3.6519596660126843</v>
      </c>
      <c r="AG68" s="35">
        <f t="shared" ca="1" si="193"/>
        <v>2.2785965232467946</v>
      </c>
      <c r="AH68" s="1"/>
      <c r="AI68" s="35">
        <f t="shared" ref="AI68:AO68" ca="1" si="194">IFERROR(AA68-AY68,"")</f>
        <v>-1.5234468096127358</v>
      </c>
      <c r="AJ68" s="35">
        <f t="shared" ca="1" si="194"/>
        <v>6.4241451410041464</v>
      </c>
      <c r="AK68" s="35">
        <f t="shared" ca="1" si="194"/>
        <v>0.80978025125178643</v>
      </c>
      <c r="AL68" s="35">
        <f t="shared" ca="1" si="194"/>
        <v>-5.0991546822264668</v>
      </c>
      <c r="AM68" s="35">
        <f t="shared" ca="1" si="194"/>
        <v>-4.6874332017306228</v>
      </c>
      <c r="AN68" s="35">
        <f t="shared" ca="1" si="194"/>
        <v>2.3457662430085415</v>
      </c>
      <c r="AO68" s="35">
        <f t="shared" ca="1" si="194"/>
        <v>1.7303430583053534</v>
      </c>
      <c r="AP68" s="1"/>
      <c r="AQ68" s="39">
        <f ca="1">SUMIF(Totals!$A:$A,$A68,Totals!AW:AW)</f>
        <v>38961</v>
      </c>
      <c r="AR68" s="39">
        <f ca="1">SUMIF(Totals!$A:$A,$A68,Totals!AX:AX)</f>
        <v>31547</v>
      </c>
      <c r="AS68" s="39">
        <f ca="1">SUMIF(Totals!$A:$A,$A68,Totals!AY:AY)</f>
        <v>7540</v>
      </c>
      <c r="AT68" s="39">
        <f ca="1">SUMIF(Totals!$A:$A,$A68,Totals!AZ:AZ)</f>
        <v>5574</v>
      </c>
      <c r="AU68" s="39">
        <f ca="1">SUMIF(Totals!$A:$A,$A68,Totals!BA:BA)</f>
        <v>12330</v>
      </c>
      <c r="AV68" s="39">
        <f ca="1">SUMIF(Totals!$A:$A,$A68,Totals!BB:BB)</f>
        <v>1277</v>
      </c>
      <c r="AW68" s="39">
        <f ca="1">SUMIF(Totals!$A:$A,$A68,Totals!BC:BC)</f>
        <v>536</v>
      </c>
      <c r="AX68" s="1"/>
      <c r="AY68" s="35">
        <f t="shared" ref="AY68:BE68" ca="1" si="195">IFERROR(AQ68/SUM($AQ68:$AW68),"")*100</f>
        <v>39.851685163402031</v>
      </c>
      <c r="AZ68" s="35">
        <f t="shared" ca="1" si="195"/>
        <v>32.268194139006802</v>
      </c>
      <c r="BA68" s="35">
        <f t="shared" ca="1" si="195"/>
        <v>7.7123715030941549</v>
      </c>
      <c r="BB68" s="35">
        <f t="shared" ca="1" si="195"/>
        <v>5.7014268910141661</v>
      </c>
      <c r="BC68" s="35">
        <f t="shared" ca="1" si="195"/>
        <v>12.611875415537257</v>
      </c>
      <c r="BD68" s="35">
        <f t="shared" ca="1" si="195"/>
        <v>1.3061934230041425</v>
      </c>
      <c r="BE68" s="35">
        <f t="shared" ca="1" si="195"/>
        <v>0.54825346494144123</v>
      </c>
      <c r="BF68" s="1"/>
    </row>
    <row r="69" spans="1:58" ht="13">
      <c r="A69" s="28" t="str">
        <f ca="1">IFERROR(__xludf.DUMMYFUNCTION("""COMPUTED_VALUE"""),"Westminster")</f>
        <v>Westminster</v>
      </c>
      <c r="B69" s="30">
        <f t="shared" ca="1" si="0"/>
        <v>60</v>
      </c>
      <c r="C69" s="31">
        <f ca="1">SUMIF(Totals!A:A,A69,Totals!F:F)</f>
        <v>41</v>
      </c>
      <c r="D69" s="32">
        <f ca="1">SUMIF(Totals!A:A,A69,Totals!G:G)</f>
        <v>19</v>
      </c>
      <c r="E69" s="32">
        <f ca="1">SUMIF(Totals!A:A,A69,Totals!H:H)</f>
        <v>0</v>
      </c>
      <c r="F69" s="32">
        <f ca="1">SUMIF(Totals!A:A,A69,Totals!I:I)</f>
        <v>0</v>
      </c>
      <c r="G69" s="32">
        <f ca="1">SUMIF(Totals!A:A,A69,Totals!J:J)</f>
        <v>0</v>
      </c>
      <c r="H69" s="32">
        <f ca="1">SUMIF(Totals!A:A,A69,Totals!K:K)</f>
        <v>0</v>
      </c>
      <c r="I69" s="32">
        <f ca="1">SUMIF(Totals!A:A,A69,Totals!L:L)</f>
        <v>0</v>
      </c>
      <c r="J69" s="10"/>
      <c r="K69" s="31">
        <f ca="1">SUMIF(Totals!$A:$A,$A69,Totals!N:N)</f>
        <v>44</v>
      </c>
      <c r="L69" s="31">
        <f ca="1">SUMIF(Totals!$A:$A,$A69,Totals!O:O)</f>
        <v>16</v>
      </c>
      <c r="M69" s="31">
        <f ca="1">SUMIF(Totals!$A:$A,$A69,Totals!P:P)</f>
        <v>0</v>
      </c>
      <c r="N69" s="31">
        <f ca="1">SUMIF(Totals!$A:$A,$A69,Totals!Q:Q)</f>
        <v>0</v>
      </c>
      <c r="O69" s="31">
        <f ca="1">SUMIF(Totals!$A:$A,$A69,Totals!R:R)</f>
        <v>0</v>
      </c>
      <c r="P69" s="31">
        <f ca="1">SUMIF(Totals!$A:$A,$A69,Totals!S:S)</f>
        <v>0</v>
      </c>
      <c r="Q69" s="31">
        <f ca="1">SUMIF(Totals!$A:$A,$A69,Totals!T:T)</f>
        <v>0</v>
      </c>
      <c r="R69" s="1"/>
      <c r="S69" s="37">
        <f ca="1">SUMIF(Totals!$A:$A,$A69,Totals!V:V)</f>
        <v>22656</v>
      </c>
      <c r="T69" s="37">
        <f ca="1">SUMIF(Totals!$A:$A,$A69,Totals!W:W)</f>
        <v>21733</v>
      </c>
      <c r="U69" s="37">
        <f ca="1">SUMIF(Totals!$A:$A,$A69,Totals!X:X)</f>
        <v>4955</v>
      </c>
      <c r="V69" s="37">
        <f ca="1">SUMIF(Totals!$A:$A,$A69,Totals!Y:Y)</f>
        <v>0</v>
      </c>
      <c r="W69" s="37">
        <f ca="1">SUMIF(Totals!$A:$A,$A69,Totals!Z:Z)</f>
        <v>2237</v>
      </c>
      <c r="X69" s="37">
        <f ca="1">SUMIF(Totals!$A:$A,$A69,Totals!AA:AA)</f>
        <v>164</v>
      </c>
      <c r="Y69" s="37">
        <f ca="1">SUMIF(Totals!$A:$A,$A69,Totals!AB:AB)</f>
        <v>1137</v>
      </c>
      <c r="Z69" s="1"/>
      <c r="AA69" s="35">
        <f t="shared" ref="AA69:AG69" ca="1" si="196">(S69/SUM($S69:$Y69))*100</f>
        <v>42.842555122726068</v>
      </c>
      <c r="AB69" s="35">
        <f t="shared" ca="1" si="196"/>
        <v>41.097159714080405</v>
      </c>
      <c r="AC69" s="35">
        <f t="shared" ca="1" si="196"/>
        <v>9.3699179304867446</v>
      </c>
      <c r="AD69" s="35">
        <f t="shared" ca="1" si="196"/>
        <v>0</v>
      </c>
      <c r="AE69" s="35">
        <f t="shared" ca="1" si="196"/>
        <v>4.2301728376385164</v>
      </c>
      <c r="AF69" s="35">
        <f t="shared" ca="1" si="196"/>
        <v>0.31012442797171064</v>
      </c>
      <c r="AG69" s="35">
        <f t="shared" ca="1" si="196"/>
        <v>2.1500699670965546</v>
      </c>
      <c r="AH69" s="1"/>
      <c r="AI69" s="35">
        <f t="shared" ref="AI69:AO69" ca="1" si="197">IFERROR(AA69-AY69,"")</f>
        <v>1.8886305116292306</v>
      </c>
      <c r="AJ69" s="35">
        <f t="shared" ca="1" si="197"/>
        <v>7.5556207051657793</v>
      </c>
      <c r="AK69" s="35">
        <f t="shared" ca="1" si="197"/>
        <v>3.0446822166245946</v>
      </c>
      <c r="AL69" s="35">
        <f t="shared" ca="1" si="197"/>
        <v>-3.9157162341127871</v>
      </c>
      <c r="AM69" s="35">
        <f t="shared" ca="1" si="197"/>
        <v>-9.2999016815447391</v>
      </c>
      <c r="AN69" s="35">
        <f t="shared" ca="1" si="197"/>
        <v>-1.4233854848586349</v>
      </c>
      <c r="AO69" s="35">
        <f t="shared" ca="1" si="197"/>
        <v>2.1500699670965546</v>
      </c>
      <c r="AP69" s="1"/>
      <c r="AQ69" s="39">
        <f ca="1">SUMIF(Totals!$A:$A,$A69,Totals!AW:AW)</f>
        <v>20719</v>
      </c>
      <c r="AR69" s="39">
        <f ca="1">SUMIF(Totals!$A:$A,$A69,Totals!AX:AX)</f>
        <v>16969</v>
      </c>
      <c r="AS69" s="39">
        <f ca="1">SUMIF(Totals!$A:$A,$A69,Totals!AY:AY)</f>
        <v>3200</v>
      </c>
      <c r="AT69" s="39">
        <f ca="1">SUMIF(Totals!$A:$A,$A69,Totals!AZ:AZ)</f>
        <v>1981</v>
      </c>
      <c r="AU69" s="39">
        <f ca="1">SUMIF(Totals!$A:$A,$A69,Totals!BA:BA)</f>
        <v>6845</v>
      </c>
      <c r="AV69" s="39">
        <f ca="1">SUMIF(Totals!$A:$A,$A69,Totals!BB:BB)</f>
        <v>877</v>
      </c>
      <c r="AW69" s="39">
        <f ca="1">SUMIF(Totals!$A:$A,$A69,Totals!BC:BC)</f>
        <v>0</v>
      </c>
      <c r="AX69" s="1"/>
      <c r="AY69" s="35">
        <f t="shared" ref="AY69:BE69" ca="1" si="198">IFERROR(AQ69/SUM($AQ69:$AW69),"")*100</f>
        <v>40.953924611096838</v>
      </c>
      <c r="AZ69" s="35">
        <f t="shared" ca="1" si="198"/>
        <v>33.541539008914626</v>
      </c>
      <c r="BA69" s="35">
        <f t="shared" ca="1" si="198"/>
        <v>6.32523571386215</v>
      </c>
      <c r="BB69" s="35">
        <f t="shared" ca="1" si="198"/>
        <v>3.9157162341127871</v>
      </c>
      <c r="BC69" s="35">
        <f t="shared" ca="1" si="198"/>
        <v>13.530074519183255</v>
      </c>
      <c r="BD69" s="35">
        <f t="shared" ca="1" si="198"/>
        <v>1.7335099128303455</v>
      </c>
      <c r="BE69" s="35">
        <f t="shared" ca="1" si="198"/>
        <v>0</v>
      </c>
      <c r="BF69" s="1"/>
    </row>
    <row r="70" spans="1:58" ht="13">
      <c r="A70" s="28" t="str">
        <f ca="1">IFERROR(__xludf.DUMMYFUNCTION("""COMPUTED_VALUE"""),"Weymouth &amp; Portland")</f>
        <v>Weymouth &amp; Portland</v>
      </c>
      <c r="B70" s="30">
        <f t="shared" ca="1" si="0"/>
        <v>1</v>
      </c>
      <c r="C70" s="31">
        <f ca="1">SUMIF(Totals!A:A,A70,Totals!F:F)</f>
        <v>1</v>
      </c>
      <c r="D70" s="32">
        <f ca="1">SUMIF(Totals!A:A,A70,Totals!G:G)</f>
        <v>0</v>
      </c>
      <c r="E70" s="32">
        <f ca="1">SUMIF(Totals!A:A,A70,Totals!H:H)</f>
        <v>0</v>
      </c>
      <c r="F70" s="32">
        <f ca="1">SUMIF(Totals!A:A,A70,Totals!I:I)</f>
        <v>0</v>
      </c>
      <c r="G70" s="32">
        <f ca="1">SUMIF(Totals!A:A,A70,Totals!J:J)</f>
        <v>0</v>
      </c>
      <c r="H70" s="32">
        <f ca="1">SUMIF(Totals!A:A,A70,Totals!K:K)</f>
        <v>0</v>
      </c>
      <c r="I70" s="32">
        <f ca="1">SUMIF(Totals!A:A,A70,Totals!L:L)</f>
        <v>0</v>
      </c>
      <c r="J70" s="10"/>
      <c r="K70" s="31">
        <f ca="1">SUMIF(Totals!$A:$A,$A70,Totals!N:N)</f>
        <v>1</v>
      </c>
      <c r="L70" s="31">
        <f ca="1">SUMIF(Totals!$A:$A,$A70,Totals!O:O)</f>
        <v>0</v>
      </c>
      <c r="M70" s="31">
        <f ca="1">SUMIF(Totals!$A:$A,$A70,Totals!P:P)</f>
        <v>0</v>
      </c>
      <c r="N70" s="31">
        <f ca="1">SUMIF(Totals!$A:$A,$A70,Totals!Q:Q)</f>
        <v>0</v>
      </c>
      <c r="O70" s="31">
        <f ca="1">SUMIF(Totals!$A:$A,$A70,Totals!R:R)</f>
        <v>0</v>
      </c>
      <c r="P70" s="31">
        <f ca="1">SUMIF(Totals!$A:$A,$A70,Totals!S:S)</f>
        <v>0</v>
      </c>
      <c r="Q70" s="31">
        <f ca="1">SUMIF(Totals!$A:$A,$A70,Totals!T:T)</f>
        <v>0</v>
      </c>
      <c r="R70" s="1"/>
      <c r="S70" s="37">
        <f ca="1">SUMIF(Totals!$A:$A,$A70,Totals!V:V)</f>
        <v>558</v>
      </c>
      <c r="T70" s="37">
        <f ca="1">SUMIF(Totals!$A:$A,$A70,Totals!W:W)</f>
        <v>356</v>
      </c>
      <c r="U70" s="37">
        <f ca="1">SUMIF(Totals!$A:$A,$A70,Totals!X:X)</f>
        <v>0</v>
      </c>
      <c r="V70" s="37">
        <f ca="1">SUMIF(Totals!$A:$A,$A70,Totals!Y:Y)</f>
        <v>0</v>
      </c>
      <c r="W70" s="37">
        <f ca="1">SUMIF(Totals!$A:$A,$A70,Totals!Z:Z)</f>
        <v>508</v>
      </c>
      <c r="X70" s="37">
        <f ca="1">SUMIF(Totals!$A:$A,$A70,Totals!AA:AA)</f>
        <v>0</v>
      </c>
      <c r="Y70" s="37">
        <f ca="1">SUMIF(Totals!$A:$A,$A70,Totals!AB:AB)</f>
        <v>0</v>
      </c>
      <c r="Z70" s="1"/>
      <c r="AA70" s="35">
        <f t="shared" ref="AA70:AG70" ca="1" si="199">(S70/SUM($S70:$Y70))*100</f>
        <v>39.24050632911392</v>
      </c>
      <c r="AB70" s="35">
        <f t="shared" ca="1" si="199"/>
        <v>25.035161744022506</v>
      </c>
      <c r="AC70" s="35">
        <f t="shared" ca="1" si="199"/>
        <v>0</v>
      </c>
      <c r="AD70" s="35">
        <f t="shared" ca="1" si="199"/>
        <v>0</v>
      </c>
      <c r="AE70" s="35">
        <f t="shared" ca="1" si="199"/>
        <v>35.72433192686357</v>
      </c>
      <c r="AF70" s="35">
        <f t="shared" ca="1" si="199"/>
        <v>0</v>
      </c>
      <c r="AG70" s="35">
        <f t="shared" ca="1" si="199"/>
        <v>0</v>
      </c>
      <c r="AH70" s="1"/>
      <c r="AI70" s="35" t="str">
        <f t="shared" ref="AI70:AO70" ca="1" si="200">IFERROR(AA70-AY70,"")</f>
        <v/>
      </c>
      <c r="AJ70" s="35" t="str">
        <f t="shared" ca="1" si="200"/>
        <v/>
      </c>
      <c r="AK70" s="35" t="str">
        <f t="shared" ca="1" si="200"/>
        <v/>
      </c>
      <c r="AL70" s="35" t="str">
        <f t="shared" ca="1" si="200"/>
        <v/>
      </c>
      <c r="AM70" s="35" t="str">
        <f t="shared" ca="1" si="200"/>
        <v/>
      </c>
      <c r="AN70" s="35" t="str">
        <f t="shared" ca="1" si="200"/>
        <v/>
      </c>
      <c r="AO70" s="35" t="str">
        <f t="shared" ca="1" si="200"/>
        <v/>
      </c>
      <c r="AP70" s="1"/>
      <c r="AQ70" s="39">
        <f ca="1">SUMIF(Totals!$A:$A,$A70,Totals!AW:AW)</f>
        <v>0</v>
      </c>
      <c r="AR70" s="39">
        <f ca="1">SUMIF(Totals!$A:$A,$A70,Totals!AX:AX)</f>
        <v>0</v>
      </c>
      <c r="AS70" s="39">
        <f ca="1">SUMIF(Totals!$A:$A,$A70,Totals!AY:AY)</f>
        <v>0</v>
      </c>
      <c r="AT70" s="39">
        <f ca="1">SUMIF(Totals!$A:$A,$A70,Totals!AZ:AZ)</f>
        <v>0</v>
      </c>
      <c r="AU70" s="39">
        <f ca="1">SUMIF(Totals!$A:$A,$A70,Totals!BA:BA)</f>
        <v>0</v>
      </c>
      <c r="AV70" s="39">
        <f ca="1">SUMIF(Totals!$A:$A,$A70,Totals!BB:BB)</f>
        <v>0</v>
      </c>
      <c r="AW70" s="39">
        <f ca="1">SUMIF(Totals!$A:$A,$A70,Totals!BC:BC)</f>
        <v>0</v>
      </c>
      <c r="AX70" s="1"/>
      <c r="AY70" s="35" t="e">
        <f t="shared" ref="AY70:BE70" ca="1" si="201">IFERROR(AQ70/SUM($AQ70:$AW70),"")*100</f>
        <v>#VALUE!</v>
      </c>
      <c r="AZ70" s="35" t="e">
        <f t="shared" ca="1" si="201"/>
        <v>#VALUE!</v>
      </c>
      <c r="BA70" s="35" t="e">
        <f t="shared" ca="1" si="201"/>
        <v>#VALUE!</v>
      </c>
      <c r="BB70" s="35" t="e">
        <f t="shared" ca="1" si="201"/>
        <v>#VALUE!</v>
      </c>
      <c r="BC70" s="35" t="e">
        <f t="shared" ca="1" si="201"/>
        <v>#VALUE!</v>
      </c>
      <c r="BD70" s="35" t="e">
        <f t="shared" ca="1" si="201"/>
        <v>#VALUE!</v>
      </c>
      <c r="BE70" s="35" t="e">
        <f t="shared" ca="1" si="201"/>
        <v>#VALUE!</v>
      </c>
      <c r="BF70" s="1"/>
    </row>
    <row r="71" spans="1:58" ht="13">
      <c r="A71" s="28" t="str">
        <f ca="1">IFERROR(__xludf.DUMMYFUNCTION("""COMPUTED_VALUE"""),"Wigan")</f>
        <v>Wigan</v>
      </c>
      <c r="B71" s="30">
        <f t="shared" ca="1" si="0"/>
        <v>25</v>
      </c>
      <c r="C71" s="31">
        <f ca="1">SUMIF(Totals!A:A,A71,Totals!F:F)</f>
        <v>3</v>
      </c>
      <c r="D71" s="32">
        <f ca="1">SUMIF(Totals!A:A,A71,Totals!G:G)</f>
        <v>19</v>
      </c>
      <c r="E71" s="32">
        <f ca="1">SUMIF(Totals!A:A,A71,Totals!H:H)</f>
        <v>0</v>
      </c>
      <c r="F71" s="32">
        <f ca="1">SUMIF(Totals!A:A,A71,Totals!I:I)</f>
        <v>0</v>
      </c>
      <c r="G71" s="32">
        <f ca="1">SUMIF(Totals!A:A,A71,Totals!J:J)</f>
        <v>0</v>
      </c>
      <c r="H71" s="32">
        <f ca="1">SUMIF(Totals!A:A,A71,Totals!K:K)</f>
        <v>3</v>
      </c>
      <c r="I71" s="32">
        <f ca="1">SUMIF(Totals!A:A,A71,Totals!L:L)</f>
        <v>0</v>
      </c>
      <c r="J71" s="10"/>
      <c r="K71" s="31">
        <f ca="1">SUMIF(Totals!$A:$A,$A71,Totals!N:N)</f>
        <v>1</v>
      </c>
      <c r="L71" s="31">
        <f ca="1">SUMIF(Totals!$A:$A,$A71,Totals!O:O)</f>
        <v>23</v>
      </c>
      <c r="M71" s="31">
        <f ca="1">SUMIF(Totals!$A:$A,$A71,Totals!P:P)</f>
        <v>0</v>
      </c>
      <c r="N71" s="31">
        <f ca="1">SUMIF(Totals!$A:$A,$A71,Totals!Q:Q)</f>
        <v>0</v>
      </c>
      <c r="O71" s="31">
        <f ca="1">SUMIF(Totals!$A:$A,$A71,Totals!R:R)</f>
        <v>0</v>
      </c>
      <c r="P71" s="31">
        <f ca="1">SUMIF(Totals!$A:$A,$A71,Totals!S:S)</f>
        <v>0</v>
      </c>
      <c r="Q71" s="31">
        <f ca="1">SUMIF(Totals!$A:$A,$A71,Totals!T:T)</f>
        <v>0</v>
      </c>
      <c r="R71" s="1"/>
      <c r="S71" s="37">
        <f ca="1">SUMIF(Totals!$A:$A,$A71,Totals!V:V)</f>
        <v>14980</v>
      </c>
      <c r="T71" s="37">
        <f ca="1">SUMIF(Totals!$A:$A,$A71,Totals!W:W)</f>
        <v>32512</v>
      </c>
      <c r="U71" s="37">
        <f ca="1">SUMIF(Totals!$A:$A,$A71,Totals!X:X)</f>
        <v>2668</v>
      </c>
      <c r="V71" s="37">
        <f ca="1">SUMIF(Totals!$A:$A,$A71,Totals!Y:Y)</f>
        <v>1196</v>
      </c>
      <c r="W71" s="37">
        <f ca="1">SUMIF(Totals!$A:$A,$A71,Totals!Z:Z)</f>
        <v>401</v>
      </c>
      <c r="X71" s="37">
        <f ca="1">SUMIF(Totals!$A:$A,$A71,Totals!AA:AA)</f>
        <v>10411</v>
      </c>
      <c r="Y71" s="37">
        <f ca="1">SUMIF(Totals!$A:$A,$A71,Totals!AB:AB)</f>
        <v>130</v>
      </c>
      <c r="Z71" s="1"/>
      <c r="AA71" s="35">
        <f t="shared" ref="AA71:AG71" ca="1" si="202">(S71/SUM($S71:$Y71))*100</f>
        <v>24.045715753314713</v>
      </c>
      <c r="AB71" s="35">
        <f t="shared" ca="1" si="202"/>
        <v>52.187871199717485</v>
      </c>
      <c r="AC71" s="35">
        <f t="shared" ca="1" si="202"/>
        <v>4.2826414973193359</v>
      </c>
      <c r="AD71" s="35">
        <f t="shared" ca="1" si="202"/>
        <v>1.9198048091431508</v>
      </c>
      <c r="AE71" s="35">
        <f t="shared" ca="1" si="202"/>
        <v>0.64368037497190922</v>
      </c>
      <c r="AF71" s="35">
        <f t="shared" ca="1" si="202"/>
        <v>16.711611929756977</v>
      </c>
      <c r="AG71" s="35">
        <f t="shared" ca="1" si="202"/>
        <v>0.20867443577642941</v>
      </c>
      <c r="AH71" s="1"/>
      <c r="AI71" s="35">
        <f t="shared" ref="AI71:AO71" ca="1" si="203">IFERROR(AA71-AY71,"")</f>
        <v>7.4451379478425537</v>
      </c>
      <c r="AJ71" s="35">
        <f t="shared" ca="1" si="203"/>
        <v>1.1129830787182229</v>
      </c>
      <c r="AK71" s="35">
        <f t="shared" ca="1" si="203"/>
        <v>3.710500784692587</v>
      </c>
      <c r="AL71" s="35">
        <f t="shared" ca="1" si="203"/>
        <v>-14.121377992646913</v>
      </c>
      <c r="AM71" s="35">
        <f t="shared" ca="1" si="203"/>
        <v>-0.16921261772055096</v>
      </c>
      <c r="AN71" s="35">
        <f t="shared" ca="1" si="203"/>
        <v>13.969868316773347</v>
      </c>
      <c r="AO71" s="35">
        <f t="shared" ca="1" si="203"/>
        <v>-11.947899517659248</v>
      </c>
      <c r="AP71" s="1"/>
      <c r="AQ71" s="39">
        <f ca="1">SUMIF(Totals!$A:$A,$A71,Totals!AW:AW)</f>
        <v>11722</v>
      </c>
      <c r="AR71" s="39">
        <f ca="1">SUMIF(Totals!$A:$A,$A71,Totals!AX:AX)</f>
        <v>36065</v>
      </c>
      <c r="AS71" s="39">
        <f ca="1">SUMIF(Totals!$A:$A,$A71,Totals!AY:AY)</f>
        <v>404</v>
      </c>
      <c r="AT71" s="39">
        <f ca="1">SUMIF(Totals!$A:$A,$A71,Totals!AZ:AZ)</f>
        <v>11327</v>
      </c>
      <c r="AU71" s="39">
        <f ca="1">SUMIF(Totals!$A:$A,$A71,Totals!BA:BA)</f>
        <v>574</v>
      </c>
      <c r="AV71" s="39">
        <f ca="1">SUMIF(Totals!$A:$A,$A71,Totals!BB:BB)</f>
        <v>1936</v>
      </c>
      <c r="AW71" s="39">
        <f ca="1">SUMIF(Totals!$A:$A,$A71,Totals!BC:BC)</f>
        <v>8584</v>
      </c>
      <c r="AX71" s="1"/>
      <c r="AY71" s="35">
        <f t="shared" ref="AY71:BE71" ca="1" si="204">IFERROR(AQ71/SUM($AQ71:$AW71),"")*100</f>
        <v>16.60057780547216</v>
      </c>
      <c r="AZ71" s="35">
        <f t="shared" ca="1" si="204"/>
        <v>51.074888120999262</v>
      </c>
      <c r="BA71" s="35">
        <f t="shared" ca="1" si="204"/>
        <v>0.57214071262674904</v>
      </c>
      <c r="BB71" s="35">
        <f t="shared" ca="1" si="204"/>
        <v>16.041182801790065</v>
      </c>
      <c r="BC71" s="35">
        <f t="shared" ca="1" si="204"/>
        <v>0.81289299269246018</v>
      </c>
      <c r="BD71" s="35">
        <f t="shared" ca="1" si="204"/>
        <v>2.7417436129836288</v>
      </c>
      <c r="BE71" s="35">
        <f t="shared" ca="1" si="204"/>
        <v>12.156573953435677</v>
      </c>
      <c r="BF71" s="1"/>
    </row>
    <row r="72" spans="1:58" ht="13">
      <c r="A72" s="28" t="str">
        <f ca="1">IFERROR(__xludf.DUMMYFUNCTION("""COMPUTED_VALUE"""),"Winchester")</f>
        <v>Winchester</v>
      </c>
      <c r="B72" s="30">
        <f t="shared" ca="1" si="0"/>
        <v>15</v>
      </c>
      <c r="C72" s="31">
        <f ca="1">SUMIF(Totals!A:A,A72,Totals!F:F)</f>
        <v>6</v>
      </c>
      <c r="D72" s="32">
        <f ca="1">SUMIF(Totals!A:A,A72,Totals!G:G)</f>
        <v>0</v>
      </c>
      <c r="E72" s="32">
        <f ca="1">SUMIF(Totals!A:A,A72,Totals!H:H)</f>
        <v>9</v>
      </c>
      <c r="F72" s="32">
        <f ca="1">SUMIF(Totals!A:A,A72,Totals!I:I)</f>
        <v>0</v>
      </c>
      <c r="G72" s="32">
        <f ca="1">SUMIF(Totals!A:A,A72,Totals!J:J)</f>
        <v>0</v>
      </c>
      <c r="H72" s="32">
        <f ca="1">SUMIF(Totals!A:A,A72,Totals!K:K)</f>
        <v>0</v>
      </c>
      <c r="I72" s="32">
        <f ca="1">SUMIF(Totals!A:A,A72,Totals!L:L)</f>
        <v>0</v>
      </c>
      <c r="J72" s="10"/>
      <c r="K72" s="31">
        <f ca="1">SUMIF(Totals!$A:$A,$A72,Totals!N:N)</f>
        <v>8</v>
      </c>
      <c r="L72" s="31">
        <f ca="1">SUMIF(Totals!$A:$A,$A72,Totals!O:O)</f>
        <v>0</v>
      </c>
      <c r="M72" s="31">
        <f ca="1">SUMIF(Totals!$A:$A,$A72,Totals!P:P)</f>
        <v>7</v>
      </c>
      <c r="N72" s="31">
        <f ca="1">SUMIF(Totals!$A:$A,$A72,Totals!Q:Q)</f>
        <v>0</v>
      </c>
      <c r="O72" s="31">
        <f ca="1">SUMIF(Totals!$A:$A,$A72,Totals!R:R)</f>
        <v>0</v>
      </c>
      <c r="P72" s="31">
        <f ca="1">SUMIF(Totals!$A:$A,$A72,Totals!S:S)</f>
        <v>0</v>
      </c>
      <c r="Q72" s="31">
        <f ca="1">SUMIF(Totals!$A:$A,$A72,Totals!T:T)</f>
        <v>0</v>
      </c>
      <c r="R72" s="1"/>
      <c r="S72" s="37">
        <f ca="1">SUMIF(Totals!$A:$A,$A72,Totals!V:V)</f>
        <v>17660</v>
      </c>
      <c r="T72" s="37">
        <f ca="1">SUMIF(Totals!$A:$A,$A72,Totals!W:W)</f>
        <v>3360</v>
      </c>
      <c r="U72" s="37">
        <f ca="1">SUMIF(Totals!$A:$A,$A72,Totals!X:X)</f>
        <v>15417</v>
      </c>
      <c r="V72" s="37">
        <f ca="1">SUMIF(Totals!$A:$A,$A72,Totals!Y:Y)</f>
        <v>52</v>
      </c>
      <c r="W72" s="37">
        <f ca="1">SUMIF(Totals!$A:$A,$A72,Totals!Z:Z)</f>
        <v>748</v>
      </c>
      <c r="X72" s="37">
        <f ca="1">SUMIF(Totals!$A:$A,$A72,Totals!AA:AA)</f>
        <v>0</v>
      </c>
      <c r="Y72" s="37">
        <f ca="1">SUMIF(Totals!$A:$A,$A72,Totals!AB:AB)</f>
        <v>0</v>
      </c>
      <c r="Z72" s="1"/>
      <c r="AA72" s="35">
        <f t="shared" ref="AA72:AG72" ca="1" si="205">(S72/SUM($S72:$Y72))*100</f>
        <v>47.425947310470768</v>
      </c>
      <c r="AB72" s="35">
        <f t="shared" ca="1" si="205"/>
        <v>9.0232832934984017</v>
      </c>
      <c r="AC72" s="35">
        <f t="shared" ca="1" si="205"/>
        <v>41.402368611864546</v>
      </c>
      <c r="AD72" s="35">
        <f t="shared" ca="1" si="205"/>
        <v>0.13964605097080859</v>
      </c>
      <c r="AE72" s="35">
        <f t="shared" ca="1" si="205"/>
        <v>2.0087547331954778</v>
      </c>
      <c r="AF72" s="35">
        <f t="shared" ca="1" si="205"/>
        <v>0</v>
      </c>
      <c r="AG72" s="35">
        <f t="shared" ca="1" si="205"/>
        <v>0</v>
      </c>
      <c r="AH72" s="1"/>
      <c r="AI72" s="35" t="str">
        <f t="shared" ref="AI72:AO72" ca="1" si="206">IFERROR(AA72-AY72,"")</f>
        <v/>
      </c>
      <c r="AJ72" s="35" t="str">
        <f t="shared" ca="1" si="206"/>
        <v/>
      </c>
      <c r="AK72" s="35" t="str">
        <f t="shared" ca="1" si="206"/>
        <v/>
      </c>
      <c r="AL72" s="35" t="str">
        <f t="shared" ca="1" si="206"/>
        <v/>
      </c>
      <c r="AM72" s="35" t="str">
        <f t="shared" ca="1" si="206"/>
        <v/>
      </c>
      <c r="AN72" s="35" t="str">
        <f t="shared" ca="1" si="206"/>
        <v/>
      </c>
      <c r="AO72" s="35" t="str">
        <f t="shared" ca="1" si="206"/>
        <v/>
      </c>
      <c r="AP72" s="1"/>
      <c r="AQ72" s="39">
        <f ca="1">SUMIF(Totals!$A:$A,$A72,Totals!AW:AW)</f>
        <v>0</v>
      </c>
      <c r="AR72" s="39">
        <f ca="1">SUMIF(Totals!$A:$A,$A72,Totals!AX:AX)</f>
        <v>0</v>
      </c>
      <c r="AS72" s="39">
        <f ca="1">SUMIF(Totals!$A:$A,$A72,Totals!AY:AY)</f>
        <v>0</v>
      </c>
      <c r="AT72" s="39">
        <f ca="1">SUMIF(Totals!$A:$A,$A72,Totals!AZ:AZ)</f>
        <v>0</v>
      </c>
      <c r="AU72" s="39">
        <f ca="1">SUMIF(Totals!$A:$A,$A72,Totals!BA:BA)</f>
        <v>0</v>
      </c>
      <c r="AV72" s="39">
        <f ca="1">SUMIF(Totals!$A:$A,$A72,Totals!BB:BB)</f>
        <v>0</v>
      </c>
      <c r="AW72" s="39">
        <f ca="1">SUMIF(Totals!$A:$A,$A72,Totals!BC:BC)</f>
        <v>0</v>
      </c>
      <c r="AX72" s="1"/>
      <c r="AY72" s="35" t="e">
        <f t="shared" ref="AY72:BE72" ca="1" si="207">IFERROR(AQ72/SUM($AQ72:$AW72),"")*100</f>
        <v>#VALUE!</v>
      </c>
      <c r="AZ72" s="35" t="e">
        <f t="shared" ca="1" si="207"/>
        <v>#VALUE!</v>
      </c>
      <c r="BA72" s="35" t="e">
        <f t="shared" ca="1" si="207"/>
        <v>#VALUE!</v>
      </c>
      <c r="BB72" s="35" t="e">
        <f t="shared" ca="1" si="207"/>
        <v>#VALUE!</v>
      </c>
      <c r="BC72" s="35" t="e">
        <f t="shared" ca="1" si="207"/>
        <v>#VALUE!</v>
      </c>
      <c r="BD72" s="35" t="e">
        <f t="shared" ca="1" si="207"/>
        <v>#VALUE!</v>
      </c>
      <c r="BE72" s="35" t="e">
        <f t="shared" ca="1" si="207"/>
        <v>#VALUE!</v>
      </c>
      <c r="BF72" s="1"/>
    </row>
    <row r="73" spans="1:58" ht="13">
      <c r="A73" s="28" t="str">
        <f ca="1">IFERROR(__xludf.DUMMYFUNCTION("""COMPUTED_VALUE"""),"Wirral")</f>
        <v>Wirral</v>
      </c>
      <c r="B73" s="30">
        <f t="shared" ca="1" si="0"/>
        <v>23</v>
      </c>
      <c r="C73" s="31">
        <f ca="1">SUMIF(Totals!A:A,A73,Totals!F:F)</f>
        <v>6</v>
      </c>
      <c r="D73" s="32">
        <f ca="1">SUMIF(Totals!A:A,A73,Totals!G:G)</f>
        <v>14</v>
      </c>
      <c r="E73" s="32">
        <f ca="1">SUMIF(Totals!A:A,A73,Totals!H:H)</f>
        <v>2</v>
      </c>
      <c r="F73" s="32">
        <f ca="1">SUMIF(Totals!A:A,A73,Totals!I:I)</f>
        <v>0</v>
      </c>
      <c r="G73" s="32">
        <f ca="1">SUMIF(Totals!A:A,A73,Totals!J:J)</f>
        <v>1</v>
      </c>
      <c r="H73" s="32">
        <f ca="1">SUMIF(Totals!A:A,A73,Totals!K:K)</f>
        <v>0</v>
      </c>
      <c r="I73" s="32">
        <f ca="1">SUMIF(Totals!A:A,A73,Totals!L:L)</f>
        <v>0</v>
      </c>
      <c r="J73" s="10"/>
      <c r="K73" s="31">
        <f ca="1">SUMIF(Totals!$A:$A,$A73,Totals!N:N)</f>
        <v>8</v>
      </c>
      <c r="L73" s="31">
        <f ca="1">SUMIF(Totals!$A:$A,$A73,Totals!O:O)</f>
        <v>12</v>
      </c>
      <c r="M73" s="31">
        <f ca="1">SUMIF(Totals!$A:$A,$A73,Totals!P:P)</f>
        <v>2</v>
      </c>
      <c r="N73" s="31">
        <f ca="1">SUMIF(Totals!$A:$A,$A73,Totals!Q:Q)</f>
        <v>0</v>
      </c>
      <c r="O73" s="31">
        <f ca="1">SUMIF(Totals!$A:$A,$A73,Totals!R:R)</f>
        <v>1</v>
      </c>
      <c r="P73" s="31">
        <f ca="1">SUMIF(Totals!$A:$A,$A73,Totals!S:S)</f>
        <v>0</v>
      </c>
      <c r="Q73" s="31">
        <f ca="1">SUMIF(Totals!$A:$A,$A73,Totals!T:T)</f>
        <v>0</v>
      </c>
      <c r="R73" s="1"/>
      <c r="S73" s="37">
        <f ca="1">SUMIF(Totals!$A:$A,$A73,Totals!V:V)</f>
        <v>31673</v>
      </c>
      <c r="T73" s="37">
        <f ca="1">SUMIF(Totals!$A:$A,$A73,Totals!W:W)</f>
        <v>40032</v>
      </c>
      <c r="U73" s="37">
        <f ca="1">SUMIF(Totals!$A:$A,$A73,Totals!X:X)</f>
        <v>8992</v>
      </c>
      <c r="V73" s="37">
        <f ca="1">SUMIF(Totals!$A:$A,$A73,Totals!Y:Y)</f>
        <v>107</v>
      </c>
      <c r="W73" s="37">
        <f ca="1">SUMIF(Totals!$A:$A,$A73,Totals!Z:Z)</f>
        <v>7328</v>
      </c>
      <c r="X73" s="37">
        <f ca="1">SUMIF(Totals!$A:$A,$A73,Totals!AA:AA)</f>
        <v>92</v>
      </c>
      <c r="Y73" s="37">
        <f ca="1">SUMIF(Totals!$A:$A,$A73,Totals!AB:AB)</f>
        <v>239</v>
      </c>
      <c r="Z73" s="1"/>
      <c r="AA73" s="35">
        <f t="shared" ref="AA73:AG73" ca="1" si="208">(S73/SUM($S73:$Y73))*100</f>
        <v>35.80366933068062</v>
      </c>
      <c r="AB73" s="35">
        <f t="shared" ca="1" si="208"/>
        <v>45.252817562144628</v>
      </c>
      <c r="AC73" s="35">
        <f t="shared" ca="1" si="208"/>
        <v>10.164701626668776</v>
      </c>
      <c r="AD73" s="35">
        <f t="shared" ca="1" si="208"/>
        <v>0.12095452336004883</v>
      </c>
      <c r="AE73" s="35">
        <f t="shared" ca="1" si="208"/>
        <v>8.2836892260040909</v>
      </c>
      <c r="AF73" s="35">
        <f t="shared" ca="1" si="208"/>
        <v>0.10399828176751863</v>
      </c>
      <c r="AG73" s="35">
        <f t="shared" ca="1" si="208"/>
        <v>0.2701694493743147</v>
      </c>
      <c r="AH73" s="1"/>
      <c r="AI73" s="35">
        <f t="shared" ref="AI73:AO73" ca="1" si="209">IFERROR(AA73-AY73,"")</f>
        <v>7.7537251862010095</v>
      </c>
      <c r="AJ73" s="35">
        <f t="shared" ca="1" si="209"/>
        <v>6.6834170780634494</v>
      </c>
      <c r="AK73" s="35">
        <f t="shared" ca="1" si="209"/>
        <v>2.3356195190538074</v>
      </c>
      <c r="AL73" s="35">
        <f t="shared" ca="1" si="209"/>
        <v>-17.093018665990169</v>
      </c>
      <c r="AM73" s="35">
        <f t="shared" ca="1" si="209"/>
        <v>0.33009585419251053</v>
      </c>
      <c r="AN73" s="35">
        <f t="shared" ca="1" si="209"/>
        <v>-0.17411566349407137</v>
      </c>
      <c r="AO73" s="35">
        <f t="shared" ca="1" si="209"/>
        <v>0.16427669197345823</v>
      </c>
      <c r="AP73" s="1"/>
      <c r="AQ73" s="39">
        <f ca="1">SUMIF(Totals!$A:$A,$A73,Totals!AW:AW)</f>
        <v>24105</v>
      </c>
      <c r="AR73" s="39">
        <f ca="1">SUMIF(Totals!$A:$A,$A73,Totals!AX:AX)</f>
        <v>33145</v>
      </c>
      <c r="AS73" s="39">
        <f ca="1">SUMIF(Totals!$A:$A,$A73,Totals!AY:AY)</f>
        <v>6728</v>
      </c>
      <c r="AT73" s="39">
        <f ca="1">SUMIF(Totals!$A:$A,$A73,Totals!AZ:AZ)</f>
        <v>14793</v>
      </c>
      <c r="AU73" s="39">
        <f ca="1">SUMIF(Totals!$A:$A,$A73,Totals!BA:BA)</f>
        <v>6835</v>
      </c>
      <c r="AV73" s="39">
        <f ca="1">SUMIF(Totals!$A:$A,$A73,Totals!BB:BB)</f>
        <v>239</v>
      </c>
      <c r="AW73" s="39">
        <f ca="1">SUMIF(Totals!$A:$A,$A73,Totals!BC:BC)</f>
        <v>91</v>
      </c>
      <c r="AX73" s="1"/>
      <c r="AY73" s="35">
        <f t="shared" ref="AY73:BE73" ca="1" si="210">IFERROR(AQ73/SUM($AQ73:$AW73),"")*100</f>
        <v>28.04994414447961</v>
      </c>
      <c r="AZ73" s="35">
        <f t="shared" ca="1" si="210"/>
        <v>38.569400484081179</v>
      </c>
      <c r="BA73" s="35">
        <f t="shared" ca="1" si="210"/>
        <v>7.829082107614969</v>
      </c>
      <c r="BB73" s="35">
        <f t="shared" ca="1" si="210"/>
        <v>17.213973189350217</v>
      </c>
      <c r="BC73" s="35">
        <f t="shared" ca="1" si="210"/>
        <v>7.9535933718115803</v>
      </c>
      <c r="BD73" s="35">
        <f t="shared" ca="1" si="210"/>
        <v>0.27811394526159</v>
      </c>
      <c r="BE73" s="35">
        <f t="shared" ca="1" si="210"/>
        <v>0.10589275740085645</v>
      </c>
      <c r="BF73" s="1"/>
    </row>
    <row r="74" spans="1:58" ht="13">
      <c r="A74" s="28" t="str">
        <f ca="1">IFERROR(__xludf.DUMMYFUNCTION("""COMPUTED_VALUE"""),"Worcester")</f>
        <v>Worcester</v>
      </c>
      <c r="B74" s="30">
        <f t="shared" ca="1" si="0"/>
        <v>13</v>
      </c>
      <c r="C74" s="31">
        <f ca="1">SUMIF(Totals!A:A,A74,Totals!F:F)</f>
        <v>6</v>
      </c>
      <c r="D74" s="32">
        <f ca="1">SUMIF(Totals!A:A,A74,Totals!G:G)</f>
        <v>6</v>
      </c>
      <c r="E74" s="32">
        <f ca="1">SUMIF(Totals!A:A,A74,Totals!H:H)</f>
        <v>0</v>
      </c>
      <c r="F74" s="32">
        <f ca="1">SUMIF(Totals!A:A,A74,Totals!I:I)</f>
        <v>0</v>
      </c>
      <c r="G74" s="32">
        <f ca="1">SUMIF(Totals!A:A,A74,Totals!J:J)</f>
        <v>1</v>
      </c>
      <c r="H74" s="32">
        <f ca="1">SUMIF(Totals!A:A,A74,Totals!K:K)</f>
        <v>0</v>
      </c>
      <c r="I74" s="32">
        <f ca="1">SUMIF(Totals!A:A,A74,Totals!L:L)</f>
        <v>0</v>
      </c>
      <c r="J74" s="10"/>
      <c r="K74" s="31">
        <f ca="1">SUMIF(Totals!$A:$A,$A74,Totals!N:N)</f>
        <v>6</v>
      </c>
      <c r="L74" s="31">
        <f ca="1">SUMIF(Totals!$A:$A,$A74,Totals!O:O)</f>
        <v>7</v>
      </c>
      <c r="M74" s="31">
        <f ca="1">SUMIF(Totals!$A:$A,$A74,Totals!P:P)</f>
        <v>0</v>
      </c>
      <c r="N74" s="31">
        <f ca="1">SUMIF(Totals!$A:$A,$A74,Totals!Q:Q)</f>
        <v>0</v>
      </c>
      <c r="O74" s="31">
        <f ca="1">SUMIF(Totals!$A:$A,$A74,Totals!R:R)</f>
        <v>0</v>
      </c>
      <c r="P74" s="31">
        <f ca="1">SUMIF(Totals!$A:$A,$A74,Totals!S:S)</f>
        <v>0</v>
      </c>
      <c r="Q74" s="31">
        <f ca="1">SUMIF(Totals!$A:$A,$A74,Totals!T:T)</f>
        <v>0</v>
      </c>
      <c r="R74" s="1"/>
      <c r="S74" s="37">
        <f ca="1">SUMIF(Totals!$A:$A,$A74,Totals!V:V)</f>
        <v>9484</v>
      </c>
      <c r="T74" s="37">
        <f ca="1">SUMIF(Totals!$A:$A,$A74,Totals!W:W)</f>
        <v>7131</v>
      </c>
      <c r="U74" s="37">
        <f ca="1">SUMIF(Totals!$A:$A,$A74,Totals!X:X)</f>
        <v>1679</v>
      </c>
      <c r="V74" s="37">
        <f ca="1">SUMIF(Totals!$A:$A,$A74,Totals!Y:Y)</f>
        <v>783</v>
      </c>
      <c r="W74" s="37">
        <f ca="1">SUMIF(Totals!$A:$A,$A74,Totals!Z:Z)</f>
        <v>2585</v>
      </c>
      <c r="X74" s="37">
        <f ca="1">SUMIF(Totals!$A:$A,$A74,Totals!AA:AA)</f>
        <v>0</v>
      </c>
      <c r="Y74" s="37">
        <f ca="1">SUMIF(Totals!$A:$A,$A74,Totals!AB:AB)</f>
        <v>63</v>
      </c>
      <c r="Z74" s="1"/>
      <c r="AA74" s="35">
        <f t="shared" ref="AA74:AG74" ca="1" si="211">(S74/SUM($S74:$Y74))*100</f>
        <v>43.654775604142692</v>
      </c>
      <c r="AB74" s="35">
        <f t="shared" ca="1" si="211"/>
        <v>32.823935558112773</v>
      </c>
      <c r="AC74" s="35">
        <f t="shared" ca="1" si="211"/>
        <v>7.7284234752589178</v>
      </c>
      <c r="AD74" s="35">
        <f t="shared" ca="1" si="211"/>
        <v>3.6041426927502873</v>
      </c>
      <c r="AE74" s="35">
        <f t="shared" ca="1" si="211"/>
        <v>11.898734177215189</v>
      </c>
      <c r="AF74" s="35">
        <f t="shared" ca="1" si="211"/>
        <v>0</v>
      </c>
      <c r="AG74" s="35">
        <f t="shared" ca="1" si="211"/>
        <v>0.28998849252013809</v>
      </c>
      <c r="AH74" s="1"/>
      <c r="AI74" s="35">
        <f t="shared" ref="AI74:AO74" ca="1" si="212">IFERROR(AA74-AY74,"")</f>
        <v>10.299343800023536</v>
      </c>
      <c r="AJ74" s="35">
        <f t="shared" ca="1" si="212"/>
        <v>3.4152906363413571</v>
      </c>
      <c r="AK74" s="35">
        <f t="shared" ca="1" si="212"/>
        <v>3.4678383077525092</v>
      </c>
      <c r="AL74" s="35">
        <f t="shared" ca="1" si="212"/>
        <v>-16.036978141687971</v>
      </c>
      <c r="AM74" s="35">
        <f t="shared" ca="1" si="212"/>
        <v>1.1102607395770736</v>
      </c>
      <c r="AN74" s="35">
        <f t="shared" ca="1" si="212"/>
        <v>0</v>
      </c>
      <c r="AO74" s="35">
        <f t="shared" ca="1" si="212"/>
        <v>-2.2557553420065126</v>
      </c>
      <c r="AP74" s="1"/>
      <c r="AQ74" s="39">
        <f ca="1">SUMIF(Totals!$A:$A,$A74,Totals!AW:AW)</f>
        <v>7547</v>
      </c>
      <c r="AR74" s="39">
        <f ca="1">SUMIF(Totals!$A:$A,$A74,Totals!AX:AX)</f>
        <v>6654</v>
      </c>
      <c r="AS74" s="39">
        <f ca="1">SUMIF(Totals!$A:$A,$A74,Totals!AY:AY)</f>
        <v>964</v>
      </c>
      <c r="AT74" s="39">
        <f ca="1">SUMIF(Totals!$A:$A,$A74,Totals!AZ:AZ)</f>
        <v>4444</v>
      </c>
      <c r="AU74" s="39">
        <f ca="1">SUMIF(Totals!$A:$A,$A74,Totals!BA:BA)</f>
        <v>2441</v>
      </c>
      <c r="AV74" s="39">
        <f ca="1">SUMIF(Totals!$A:$A,$A74,Totals!BB:BB)</f>
        <v>0</v>
      </c>
      <c r="AW74" s="39">
        <f ca="1">SUMIF(Totals!$A:$A,$A74,Totals!BC:BC)</f>
        <v>576</v>
      </c>
      <c r="AX74" s="1"/>
      <c r="AY74" s="35">
        <f t="shared" ref="AY74:BE74" ca="1" si="213">IFERROR(AQ74/SUM($AQ74:$AW74),"")*100</f>
        <v>33.355431804119156</v>
      </c>
      <c r="AZ74" s="35">
        <f t="shared" ca="1" si="213"/>
        <v>29.408644921771415</v>
      </c>
      <c r="BA74" s="35">
        <f t="shared" ca="1" si="213"/>
        <v>4.2605851675064086</v>
      </c>
      <c r="BB74" s="35">
        <f t="shared" ca="1" si="213"/>
        <v>19.641120834438258</v>
      </c>
      <c r="BC74" s="35">
        <f t="shared" ca="1" si="213"/>
        <v>10.788473437638116</v>
      </c>
      <c r="BD74" s="35">
        <f t="shared" ca="1" si="213"/>
        <v>0</v>
      </c>
      <c r="BE74" s="35">
        <f t="shared" ca="1" si="213"/>
        <v>2.5457438345266508</v>
      </c>
      <c r="BF74" s="1"/>
    </row>
    <row r="75" spans="1:58" ht="13">
      <c r="A75" s="28" t="str">
        <f ca="1">IFERROR(__xludf.DUMMYFUNCTION("""COMPUTED_VALUE"""),"Worthing")</f>
        <v>Worthing</v>
      </c>
      <c r="B75" s="30">
        <f t="shared" ca="1" si="0"/>
        <v>13</v>
      </c>
      <c r="C75" s="31">
        <f ca="1">SUMIF(Totals!A:A,A75,Totals!F:F)</f>
        <v>8</v>
      </c>
      <c r="D75" s="32">
        <f ca="1">SUMIF(Totals!A:A,A75,Totals!G:G)</f>
        <v>4</v>
      </c>
      <c r="E75" s="32">
        <f ca="1">SUMIF(Totals!A:A,A75,Totals!H:H)</f>
        <v>1</v>
      </c>
      <c r="F75" s="32">
        <f ca="1">SUMIF(Totals!A:A,A75,Totals!I:I)</f>
        <v>0</v>
      </c>
      <c r="G75" s="32">
        <f ca="1">SUMIF(Totals!A:A,A75,Totals!J:J)</f>
        <v>0</v>
      </c>
      <c r="H75" s="32">
        <f ca="1">SUMIF(Totals!A:A,A75,Totals!K:K)</f>
        <v>0</v>
      </c>
      <c r="I75" s="32">
        <f ca="1">SUMIF(Totals!A:A,A75,Totals!L:L)</f>
        <v>0</v>
      </c>
      <c r="J75" s="10"/>
      <c r="K75" s="31">
        <f ca="1">SUMIF(Totals!$A:$A,$A75,Totals!N:N)</f>
        <v>10</v>
      </c>
      <c r="L75" s="31">
        <f ca="1">SUMIF(Totals!$A:$A,$A75,Totals!O:O)</f>
        <v>0</v>
      </c>
      <c r="M75" s="31">
        <f ca="1">SUMIF(Totals!$A:$A,$A75,Totals!P:P)</f>
        <v>1</v>
      </c>
      <c r="N75" s="31">
        <f ca="1">SUMIF(Totals!$A:$A,$A75,Totals!Q:Q)</f>
        <v>1</v>
      </c>
      <c r="O75" s="31">
        <f ca="1">SUMIF(Totals!$A:$A,$A75,Totals!R:R)</f>
        <v>1</v>
      </c>
      <c r="P75" s="31">
        <f ca="1">SUMIF(Totals!$A:$A,$A75,Totals!S:S)</f>
        <v>0</v>
      </c>
      <c r="Q75" s="31">
        <f ca="1">SUMIF(Totals!$A:$A,$A75,Totals!T:T)</f>
        <v>0</v>
      </c>
      <c r="R75" s="1"/>
      <c r="S75" s="37">
        <f ca="1">SUMIF(Totals!$A:$A,$A75,Totals!V:V)</f>
        <v>13150</v>
      </c>
      <c r="T75" s="37">
        <f ca="1">SUMIF(Totals!$A:$A,$A75,Totals!W:W)</f>
        <v>9869</v>
      </c>
      <c r="U75" s="37">
        <f ca="1">SUMIF(Totals!$A:$A,$A75,Totals!X:X)</f>
        <v>3826</v>
      </c>
      <c r="V75" s="37">
        <f ca="1">SUMIF(Totals!$A:$A,$A75,Totals!Y:Y)</f>
        <v>617</v>
      </c>
      <c r="W75" s="37">
        <f ca="1">SUMIF(Totals!$A:$A,$A75,Totals!Z:Z)</f>
        <v>1181</v>
      </c>
      <c r="X75" s="37">
        <f ca="1">SUMIF(Totals!$A:$A,$A75,Totals!AA:AA)</f>
        <v>0</v>
      </c>
      <c r="Y75" s="37">
        <f ca="1">SUMIF(Totals!$A:$A,$A75,Totals!AB:AB)</f>
        <v>0</v>
      </c>
      <c r="Z75" s="1"/>
      <c r="AA75" s="35">
        <f t="shared" ref="AA75:AG75" ca="1" si="214">(S75/SUM($S75:$Y75))*100</f>
        <v>45.90999546136927</v>
      </c>
      <c r="AB75" s="35">
        <f t="shared" ca="1" si="214"/>
        <v>34.455189749677054</v>
      </c>
      <c r="AC75" s="35">
        <f t="shared" ca="1" si="214"/>
        <v>13.357539363893448</v>
      </c>
      <c r="AD75" s="35">
        <f t="shared" ca="1" si="214"/>
        <v>2.1541039695562616</v>
      </c>
      <c r="AE75" s="35">
        <f t="shared" ca="1" si="214"/>
        <v>4.1231714555039627</v>
      </c>
      <c r="AF75" s="35">
        <f t="shared" ca="1" si="214"/>
        <v>0</v>
      </c>
      <c r="AG75" s="35">
        <f t="shared" ca="1" si="214"/>
        <v>0</v>
      </c>
      <c r="AH75" s="1"/>
      <c r="AI75" s="35">
        <f t="shared" ref="AI75:AO75" ca="1" si="215">IFERROR(AA75-AY75,"")</f>
        <v>9.7180893193950411</v>
      </c>
      <c r="AJ75" s="35">
        <f t="shared" ca="1" si="215"/>
        <v>22.764837432906216</v>
      </c>
      <c r="AK75" s="35">
        <f t="shared" ca="1" si="215"/>
        <v>0.79075979756780868</v>
      </c>
      <c r="AL75" s="35">
        <f t="shared" ca="1" si="215"/>
        <v>-26.747044813571641</v>
      </c>
      <c r="AM75" s="35">
        <f t="shared" ca="1" si="215"/>
        <v>-6.5266417362974263</v>
      </c>
      <c r="AN75" s="35">
        <f t="shared" ca="1" si="215"/>
        <v>0</v>
      </c>
      <c r="AO75" s="35">
        <f t="shared" ca="1" si="215"/>
        <v>0</v>
      </c>
      <c r="AP75" s="1"/>
      <c r="AQ75" s="39">
        <f ca="1">SUMIF(Totals!$A:$A,$A75,Totals!AW:AW)</f>
        <v>10365</v>
      </c>
      <c r="AR75" s="39">
        <f ca="1">SUMIF(Totals!$A:$A,$A75,Totals!AX:AX)</f>
        <v>3348</v>
      </c>
      <c r="AS75" s="39">
        <f ca="1">SUMIF(Totals!$A:$A,$A75,Totals!AY:AY)</f>
        <v>3599</v>
      </c>
      <c r="AT75" s="39">
        <f ca="1">SUMIF(Totals!$A:$A,$A75,Totals!AZ:AZ)</f>
        <v>8277</v>
      </c>
      <c r="AU75" s="39">
        <f ca="1">SUMIF(Totals!$A:$A,$A75,Totals!BA:BA)</f>
        <v>3050</v>
      </c>
      <c r="AV75" s="39">
        <f ca="1">SUMIF(Totals!$A:$A,$A75,Totals!BB:BB)</f>
        <v>0</v>
      </c>
      <c r="AW75" s="39">
        <f ca="1">SUMIF(Totals!$A:$A,$A75,Totals!BC:BC)</f>
        <v>0</v>
      </c>
      <c r="AX75" s="1"/>
      <c r="AY75" s="35">
        <f t="shared" ref="AY75:BE75" ca="1" si="216">IFERROR(AQ75/SUM($AQ75:$AW75),"")*100</f>
        <v>36.191906141974229</v>
      </c>
      <c r="AZ75" s="35">
        <f t="shared" ca="1" si="216"/>
        <v>11.690352316770838</v>
      </c>
      <c r="BA75" s="35">
        <f t="shared" ca="1" si="216"/>
        <v>12.566779566325639</v>
      </c>
      <c r="BB75" s="35">
        <f t="shared" ca="1" si="216"/>
        <v>28.901148783127901</v>
      </c>
      <c r="BC75" s="35">
        <f t="shared" ca="1" si="216"/>
        <v>10.649813191801389</v>
      </c>
      <c r="BD75" s="35">
        <f t="shared" ca="1" si="216"/>
        <v>0</v>
      </c>
      <c r="BE75" s="35">
        <f t="shared" ca="1" si="216"/>
        <v>0</v>
      </c>
      <c r="BF75" s="1"/>
    </row>
    <row r="76" spans="1:58" ht="13">
      <c r="A76" s="28"/>
      <c r="B76" s="55"/>
      <c r="C76" s="32"/>
      <c r="D76" s="32"/>
      <c r="E76" s="32"/>
      <c r="F76" s="32"/>
      <c r="G76" s="32"/>
      <c r="H76" s="31"/>
      <c r="I76" s="32"/>
      <c r="J76" s="10"/>
      <c r="K76" s="31"/>
      <c r="L76" s="31"/>
      <c r="M76" s="31"/>
      <c r="N76" s="31"/>
      <c r="O76" s="31"/>
      <c r="P76" s="31"/>
      <c r="Q76" s="31"/>
      <c r="R76" s="1"/>
      <c r="S76" s="28"/>
      <c r="T76" s="28"/>
      <c r="U76" s="34"/>
      <c r="V76" s="28"/>
      <c r="W76" s="34"/>
      <c r="X76" s="28"/>
      <c r="Y76" s="34"/>
      <c r="Z76" s="1"/>
      <c r="AA76" s="35"/>
      <c r="AB76" s="35"/>
      <c r="AC76" s="35"/>
      <c r="AD76" s="35"/>
      <c r="AE76" s="35"/>
      <c r="AF76" s="35"/>
      <c r="AG76" s="35"/>
      <c r="AH76" s="1"/>
      <c r="AI76" s="35"/>
      <c r="AJ76" s="35"/>
      <c r="AK76" s="35"/>
      <c r="AL76" s="35"/>
      <c r="AM76" s="35"/>
      <c r="AN76" s="35"/>
      <c r="AO76" s="35"/>
      <c r="AP76" s="1"/>
      <c r="AQ76" s="36"/>
      <c r="AR76" s="36"/>
      <c r="AS76" s="36"/>
      <c r="AT76" s="36"/>
      <c r="AU76" s="36"/>
      <c r="AV76" s="36"/>
      <c r="AW76" s="1"/>
      <c r="AX76" s="1"/>
      <c r="AY76" s="35"/>
      <c r="AZ76" s="35"/>
      <c r="BA76" s="35"/>
      <c r="BB76" s="35"/>
      <c r="BC76" s="35"/>
      <c r="BD76" s="35"/>
      <c r="BE76" s="35"/>
      <c r="BF76" s="1"/>
    </row>
    <row r="77" spans="1:58" ht="13">
      <c r="A77" s="28"/>
      <c r="B77" s="55"/>
      <c r="C77" s="32"/>
      <c r="D77" s="31"/>
      <c r="E77" s="32"/>
      <c r="F77" s="32"/>
      <c r="G77" s="32"/>
      <c r="H77" s="32"/>
      <c r="I77" s="32"/>
      <c r="J77" s="10"/>
      <c r="K77" s="31"/>
      <c r="L77" s="31"/>
      <c r="M77" s="31"/>
      <c r="N77" s="31"/>
      <c r="O77" s="31"/>
      <c r="P77" s="31"/>
      <c r="Q77" s="31"/>
      <c r="R77" s="1"/>
      <c r="S77" s="28"/>
      <c r="T77" s="28"/>
      <c r="U77" s="34"/>
      <c r="V77" s="28"/>
      <c r="W77" s="34"/>
      <c r="X77" s="34"/>
      <c r="Y77" s="34"/>
      <c r="Z77" s="1"/>
      <c r="AA77" s="35"/>
      <c r="AB77" s="35"/>
      <c r="AC77" s="35"/>
      <c r="AD77" s="35"/>
      <c r="AE77" s="35"/>
      <c r="AF77" s="35"/>
      <c r="AG77" s="35"/>
      <c r="AH77" s="1"/>
      <c r="AI77" s="35"/>
      <c r="AJ77" s="35"/>
      <c r="AK77" s="35"/>
      <c r="AL77" s="35"/>
      <c r="AM77" s="35"/>
      <c r="AN77" s="35"/>
      <c r="AO77" s="35"/>
      <c r="AP77" s="1"/>
      <c r="AQ77" s="36"/>
      <c r="AR77" s="36"/>
      <c r="AS77" s="36"/>
      <c r="AT77" s="36"/>
      <c r="AU77" s="36"/>
      <c r="AV77" s="36"/>
      <c r="AW77" s="1"/>
      <c r="AX77" s="1"/>
      <c r="AY77" s="35"/>
      <c r="AZ77" s="35"/>
      <c r="BA77" s="35"/>
      <c r="BB77" s="35"/>
      <c r="BC77" s="35"/>
      <c r="BD77" s="35"/>
      <c r="BE77" s="35"/>
      <c r="BF77" s="1"/>
    </row>
    <row r="78" spans="1:58" ht="13">
      <c r="A78" s="28"/>
      <c r="B78" s="55"/>
      <c r="C78" s="31"/>
      <c r="D78" s="32"/>
      <c r="E78" s="32"/>
      <c r="F78" s="32"/>
      <c r="G78" s="32"/>
      <c r="H78" s="32"/>
      <c r="I78" s="32"/>
      <c r="J78" s="10"/>
      <c r="K78" s="31"/>
      <c r="L78" s="31"/>
      <c r="M78" s="31"/>
      <c r="N78" s="31"/>
      <c r="O78" s="31"/>
      <c r="P78" s="31"/>
      <c r="Q78" s="31"/>
      <c r="R78" s="1"/>
      <c r="S78" s="28"/>
      <c r="T78" s="28"/>
      <c r="U78" s="34"/>
      <c r="V78" s="28"/>
      <c r="W78" s="34"/>
      <c r="X78" s="34"/>
      <c r="Y78" s="34"/>
      <c r="Z78" s="1"/>
      <c r="AA78" s="35"/>
      <c r="AB78" s="35"/>
      <c r="AC78" s="35"/>
      <c r="AD78" s="35"/>
      <c r="AE78" s="35"/>
      <c r="AF78" s="35"/>
      <c r="AG78" s="35"/>
      <c r="AH78" s="1"/>
      <c r="AI78" s="35"/>
      <c r="AJ78" s="35"/>
      <c r="AK78" s="35"/>
      <c r="AL78" s="35"/>
      <c r="AM78" s="35"/>
      <c r="AN78" s="35"/>
      <c r="AO78" s="35"/>
      <c r="AP78" s="1"/>
      <c r="AQ78" s="36"/>
      <c r="AR78" s="36"/>
      <c r="AS78" s="36"/>
      <c r="AT78" s="36"/>
      <c r="AU78" s="36"/>
      <c r="AV78" s="36"/>
      <c r="AW78" s="1"/>
      <c r="AX78" s="1"/>
      <c r="AY78" s="35"/>
      <c r="AZ78" s="35"/>
      <c r="BA78" s="35"/>
      <c r="BB78" s="35"/>
      <c r="BC78" s="35"/>
      <c r="BD78" s="35"/>
      <c r="BE78" s="35"/>
      <c r="BF78" s="1"/>
    </row>
    <row r="79" spans="1:58" ht="13">
      <c r="A79" s="28"/>
      <c r="B79" s="55"/>
      <c r="C79" s="31"/>
      <c r="D79" s="32"/>
      <c r="E79" s="32"/>
      <c r="F79" s="32"/>
      <c r="G79" s="32"/>
      <c r="H79" s="32"/>
      <c r="I79" s="32"/>
      <c r="J79" s="10"/>
      <c r="K79" s="31"/>
      <c r="L79" s="31"/>
      <c r="M79" s="31"/>
      <c r="N79" s="31"/>
      <c r="O79" s="31"/>
      <c r="P79" s="31"/>
      <c r="Q79" s="31"/>
      <c r="R79" s="1"/>
      <c r="S79" s="28"/>
      <c r="T79" s="28"/>
      <c r="U79" s="34"/>
      <c r="V79" s="34"/>
      <c r="W79" s="34"/>
      <c r="X79" s="34"/>
      <c r="Y79" s="34"/>
      <c r="Z79" s="1"/>
      <c r="AA79" s="35"/>
      <c r="AB79" s="35"/>
      <c r="AC79" s="35"/>
      <c r="AD79" s="35"/>
      <c r="AE79" s="35"/>
      <c r="AF79" s="35"/>
      <c r="AG79" s="35"/>
      <c r="AH79" s="1"/>
      <c r="AI79" s="35"/>
      <c r="AJ79" s="35"/>
      <c r="AK79" s="35"/>
      <c r="AL79" s="35"/>
      <c r="AM79" s="35"/>
      <c r="AN79" s="35"/>
      <c r="AO79" s="35"/>
      <c r="AP79" s="1"/>
      <c r="AQ79" s="36"/>
      <c r="AR79" s="36"/>
      <c r="AS79" s="36"/>
      <c r="AT79" s="36"/>
      <c r="AU79" s="36"/>
      <c r="AV79" s="36"/>
      <c r="AW79" s="1"/>
      <c r="AX79" s="1"/>
      <c r="AY79" s="35"/>
      <c r="AZ79" s="35"/>
      <c r="BA79" s="35"/>
      <c r="BB79" s="35"/>
      <c r="BC79" s="35"/>
      <c r="BD79" s="35"/>
      <c r="BE79" s="35"/>
      <c r="BF79" s="1"/>
    </row>
    <row r="80" spans="1:58" ht="13">
      <c r="A80" s="28"/>
      <c r="B80" s="55"/>
      <c r="C80" s="31"/>
      <c r="D80" s="32"/>
      <c r="E80" s="32"/>
      <c r="F80" s="32"/>
      <c r="G80" s="32"/>
      <c r="H80" s="32"/>
      <c r="I80" s="32"/>
      <c r="J80" s="10"/>
      <c r="K80" s="31"/>
      <c r="L80" s="31"/>
      <c r="M80" s="31"/>
      <c r="N80" s="31"/>
      <c r="O80" s="31"/>
      <c r="P80" s="31"/>
      <c r="Q80" s="31"/>
      <c r="R80" s="1"/>
      <c r="S80" s="28"/>
      <c r="T80" s="34"/>
      <c r="U80" s="34"/>
      <c r="V80" s="34"/>
      <c r="W80" s="34"/>
      <c r="X80" s="34"/>
      <c r="Y80" s="34"/>
      <c r="Z80" s="1"/>
      <c r="AA80" s="35"/>
      <c r="AB80" s="35"/>
      <c r="AC80" s="35"/>
      <c r="AD80" s="35"/>
      <c r="AE80" s="35"/>
      <c r="AF80" s="35"/>
      <c r="AG80" s="35"/>
      <c r="AH80" s="1"/>
      <c r="AI80" s="35"/>
      <c r="AJ80" s="35"/>
      <c r="AK80" s="35"/>
      <c r="AL80" s="35"/>
      <c r="AM80" s="35"/>
      <c r="AN80" s="35"/>
      <c r="AO80" s="35"/>
      <c r="AP80" s="1"/>
      <c r="AQ80" s="36"/>
      <c r="AR80" s="36"/>
      <c r="AS80" s="36"/>
      <c r="AT80" s="36"/>
      <c r="AU80" s="36"/>
      <c r="AV80" s="36"/>
      <c r="AW80" s="1"/>
      <c r="AX80" s="1"/>
      <c r="AY80" s="35"/>
      <c r="AZ80" s="35"/>
      <c r="BA80" s="35"/>
      <c r="BB80" s="35"/>
      <c r="BC80" s="35"/>
      <c r="BD80" s="35"/>
      <c r="BE80" s="35"/>
      <c r="BF80" s="1"/>
    </row>
    <row r="81" spans="1:58" ht="13">
      <c r="A81" s="28"/>
      <c r="B81" s="55"/>
      <c r="C81" s="31"/>
      <c r="D81" s="32"/>
      <c r="E81" s="32"/>
      <c r="F81" s="32"/>
      <c r="G81" s="32"/>
      <c r="H81" s="32"/>
      <c r="I81" s="32"/>
      <c r="J81" s="10"/>
      <c r="K81" s="31"/>
      <c r="L81" s="31"/>
      <c r="M81" s="31"/>
      <c r="N81" s="31"/>
      <c r="O81" s="31"/>
      <c r="P81" s="31"/>
      <c r="Q81" s="31"/>
      <c r="R81" s="1"/>
      <c r="S81" s="28"/>
      <c r="T81" s="28"/>
      <c r="U81" s="34"/>
      <c r="V81" s="34"/>
      <c r="W81" s="34"/>
      <c r="X81" s="34"/>
      <c r="Y81" s="34"/>
      <c r="Z81" s="1"/>
      <c r="AA81" s="35"/>
      <c r="AB81" s="35"/>
      <c r="AC81" s="35"/>
      <c r="AD81" s="35"/>
      <c r="AE81" s="35"/>
      <c r="AF81" s="35"/>
      <c r="AG81" s="35"/>
      <c r="AH81" s="1"/>
      <c r="AI81" s="35"/>
      <c r="AJ81" s="35"/>
      <c r="AK81" s="35"/>
      <c r="AL81" s="35"/>
      <c r="AM81" s="35"/>
      <c r="AN81" s="35"/>
      <c r="AO81" s="35"/>
      <c r="AP81" s="1"/>
      <c r="AQ81" s="36"/>
      <c r="AR81" s="36"/>
      <c r="AS81" s="36"/>
      <c r="AT81" s="36"/>
      <c r="AU81" s="36"/>
      <c r="AV81" s="36"/>
      <c r="AW81" s="1"/>
      <c r="AX81" s="1"/>
      <c r="AY81" s="35"/>
      <c r="AZ81" s="35"/>
      <c r="BA81" s="35"/>
      <c r="BB81" s="35"/>
      <c r="BC81" s="35"/>
      <c r="BD81" s="35"/>
      <c r="BE81" s="35"/>
      <c r="BF81" s="1"/>
    </row>
    <row r="82" spans="1:58" ht="13">
      <c r="A82" s="28"/>
      <c r="B82" s="55"/>
      <c r="C82" s="31"/>
      <c r="D82" s="32"/>
      <c r="E82" s="38"/>
      <c r="F82" s="32"/>
      <c r="G82" s="32"/>
      <c r="H82" s="32"/>
      <c r="I82" s="32"/>
      <c r="J82" s="10"/>
      <c r="K82" s="31"/>
      <c r="L82" s="31"/>
      <c r="M82" s="31"/>
      <c r="N82" s="31"/>
      <c r="O82" s="31"/>
      <c r="P82" s="31"/>
      <c r="Q82" s="31"/>
      <c r="R82" s="1"/>
      <c r="S82" s="28"/>
      <c r="T82" s="28"/>
      <c r="U82" s="28"/>
      <c r="V82" s="33"/>
      <c r="W82" s="33"/>
      <c r="X82" s="34"/>
      <c r="Y82" s="34"/>
      <c r="Z82" s="1"/>
      <c r="AA82" s="35"/>
      <c r="AB82" s="35"/>
      <c r="AC82" s="35"/>
      <c r="AD82" s="35"/>
      <c r="AE82" s="35"/>
      <c r="AF82" s="35"/>
      <c r="AG82" s="35"/>
      <c r="AH82" s="1"/>
      <c r="AI82" s="35"/>
      <c r="AJ82" s="35"/>
      <c r="AK82" s="35"/>
      <c r="AL82" s="35"/>
      <c r="AM82" s="35"/>
      <c r="AN82" s="35"/>
      <c r="AO82" s="35"/>
      <c r="AP82" s="1"/>
      <c r="AQ82" s="36"/>
      <c r="AR82" s="36"/>
      <c r="AS82" s="36"/>
      <c r="AT82" s="36"/>
      <c r="AU82" s="36"/>
      <c r="AV82" s="36"/>
      <c r="AW82" s="1"/>
      <c r="AX82" s="1"/>
      <c r="AY82" s="35"/>
      <c r="AZ82" s="35"/>
      <c r="BA82" s="35"/>
      <c r="BB82" s="35"/>
      <c r="BC82" s="35"/>
      <c r="BD82" s="35"/>
      <c r="BE82" s="35"/>
      <c r="BF82" s="1"/>
    </row>
    <row r="83" spans="1:58" ht="13">
      <c r="A83" s="28"/>
      <c r="B83" s="55"/>
      <c r="C83" s="38"/>
      <c r="D83" s="31"/>
      <c r="E83" s="38"/>
      <c r="F83" s="32"/>
      <c r="G83" s="32"/>
      <c r="H83" s="32"/>
      <c r="I83" s="32"/>
      <c r="J83" s="10"/>
      <c r="K83" s="31"/>
      <c r="L83" s="31"/>
      <c r="M83" s="31"/>
      <c r="N83" s="31"/>
      <c r="O83" s="31"/>
      <c r="P83" s="31"/>
      <c r="Q83" s="31"/>
      <c r="R83" s="1"/>
      <c r="S83" s="28"/>
      <c r="T83" s="28"/>
      <c r="U83" s="28"/>
      <c r="V83" s="33"/>
      <c r="W83" s="33"/>
      <c r="X83" s="34"/>
      <c r="Y83" s="34"/>
      <c r="Z83" s="1"/>
      <c r="AA83" s="35"/>
      <c r="AB83" s="35"/>
      <c r="AC83" s="35"/>
      <c r="AD83" s="35"/>
      <c r="AE83" s="35"/>
      <c r="AF83" s="35"/>
      <c r="AG83" s="35"/>
      <c r="AH83" s="1"/>
      <c r="AI83" s="35"/>
      <c r="AJ83" s="35"/>
      <c r="AK83" s="35"/>
      <c r="AL83" s="35"/>
      <c r="AM83" s="35"/>
      <c r="AN83" s="35"/>
      <c r="AO83" s="35"/>
      <c r="AP83" s="1"/>
      <c r="AQ83" s="36"/>
      <c r="AR83" s="36"/>
      <c r="AS83" s="36"/>
      <c r="AT83" s="36"/>
      <c r="AU83" s="36"/>
      <c r="AV83" s="36"/>
      <c r="AW83" s="1"/>
      <c r="AX83" s="1"/>
      <c r="AY83" s="35"/>
      <c r="AZ83" s="35"/>
      <c r="BA83" s="35"/>
      <c r="BB83" s="35"/>
      <c r="BC83" s="35"/>
      <c r="BD83" s="35"/>
      <c r="BE83" s="35"/>
      <c r="BF83" s="1"/>
    </row>
    <row r="84" spans="1:58" ht="13">
      <c r="A84" s="28"/>
      <c r="B84" s="55"/>
      <c r="C84" s="38"/>
      <c r="D84" s="31"/>
      <c r="E84" s="38"/>
      <c r="F84" s="32"/>
      <c r="G84" s="32"/>
      <c r="H84" s="32"/>
      <c r="I84" s="32"/>
      <c r="J84" s="10"/>
      <c r="K84" s="31"/>
      <c r="L84" s="31"/>
      <c r="M84" s="31"/>
      <c r="N84" s="31"/>
      <c r="O84" s="31"/>
      <c r="P84" s="31"/>
      <c r="Q84" s="31"/>
      <c r="R84" s="1"/>
      <c r="S84" s="28"/>
      <c r="T84" s="28"/>
      <c r="U84" s="28"/>
      <c r="V84" s="28"/>
      <c r="W84" s="33"/>
      <c r="X84" s="34"/>
      <c r="Y84" s="34"/>
      <c r="Z84" s="1"/>
      <c r="AA84" s="35"/>
      <c r="AB84" s="35"/>
      <c r="AC84" s="35"/>
      <c r="AD84" s="35"/>
      <c r="AE84" s="35"/>
      <c r="AF84" s="35"/>
      <c r="AG84" s="35"/>
      <c r="AH84" s="1"/>
      <c r="AI84" s="35"/>
      <c r="AJ84" s="35"/>
      <c r="AK84" s="35"/>
      <c r="AL84" s="35"/>
      <c r="AM84" s="35"/>
      <c r="AN84" s="35"/>
      <c r="AO84" s="35"/>
      <c r="AP84" s="1"/>
      <c r="AQ84" s="36"/>
      <c r="AR84" s="36"/>
      <c r="AS84" s="36"/>
      <c r="AT84" s="36"/>
      <c r="AU84" s="36"/>
      <c r="AV84" s="36"/>
      <c r="AW84" s="1"/>
      <c r="AX84" s="1"/>
      <c r="AY84" s="35"/>
      <c r="AZ84" s="35"/>
      <c r="BA84" s="35"/>
      <c r="BB84" s="35"/>
      <c r="BC84" s="35"/>
      <c r="BD84" s="35"/>
      <c r="BE84" s="35"/>
      <c r="BF84" s="1"/>
    </row>
    <row r="85" spans="1:58" ht="13">
      <c r="A85" s="28"/>
      <c r="B85" s="55"/>
      <c r="C85" s="38"/>
      <c r="D85" s="31"/>
      <c r="E85" s="38"/>
      <c r="F85" s="32"/>
      <c r="G85" s="32"/>
      <c r="H85" s="32"/>
      <c r="I85" s="32"/>
      <c r="J85" s="10"/>
      <c r="K85" s="31"/>
      <c r="L85" s="31"/>
      <c r="M85" s="31"/>
      <c r="N85" s="31"/>
      <c r="O85" s="31"/>
      <c r="P85" s="31"/>
      <c r="Q85" s="31"/>
      <c r="R85" s="1"/>
      <c r="S85" s="28"/>
      <c r="T85" s="28"/>
      <c r="U85" s="28"/>
      <c r="V85" s="33"/>
      <c r="W85" s="33"/>
      <c r="X85" s="28"/>
      <c r="Y85" s="34"/>
      <c r="Z85" s="1"/>
      <c r="AA85" s="35"/>
      <c r="AB85" s="35"/>
      <c r="AC85" s="35"/>
      <c r="AD85" s="35"/>
      <c r="AE85" s="35"/>
      <c r="AF85" s="35"/>
      <c r="AG85" s="35"/>
      <c r="AH85" s="1"/>
      <c r="AI85" s="35"/>
      <c r="AJ85" s="35"/>
      <c r="AK85" s="35"/>
      <c r="AL85" s="35"/>
      <c r="AM85" s="35"/>
      <c r="AN85" s="35"/>
      <c r="AO85" s="35"/>
      <c r="AP85" s="1"/>
      <c r="AQ85" s="36"/>
      <c r="AR85" s="36"/>
      <c r="AS85" s="36"/>
      <c r="AT85" s="36"/>
      <c r="AU85" s="36"/>
      <c r="AV85" s="36"/>
      <c r="AW85" s="1"/>
      <c r="AX85" s="1"/>
      <c r="AY85" s="35"/>
      <c r="AZ85" s="35"/>
      <c r="BA85" s="35"/>
      <c r="BB85" s="35"/>
      <c r="BC85" s="35"/>
      <c r="BD85" s="35"/>
      <c r="BE85" s="35"/>
      <c r="BF85" s="1"/>
    </row>
    <row r="86" spans="1:58" ht="13">
      <c r="A86" s="28"/>
      <c r="B86" s="55"/>
      <c r="C86" s="38"/>
      <c r="D86" s="31"/>
      <c r="E86" s="38"/>
      <c r="F86" s="32"/>
      <c r="G86" s="32"/>
      <c r="H86" s="32"/>
      <c r="I86" s="32"/>
      <c r="J86" s="10"/>
      <c r="K86" s="31"/>
      <c r="L86" s="31"/>
      <c r="M86" s="31"/>
      <c r="N86" s="31"/>
      <c r="O86" s="31"/>
      <c r="P86" s="31"/>
      <c r="Q86" s="31"/>
      <c r="R86" s="1"/>
      <c r="S86" s="28"/>
      <c r="T86" s="28"/>
      <c r="U86" s="28"/>
      <c r="V86" s="33"/>
      <c r="W86" s="33"/>
      <c r="X86" s="28"/>
      <c r="Y86" s="34"/>
      <c r="Z86" s="1"/>
      <c r="AA86" s="35"/>
      <c r="AB86" s="35"/>
      <c r="AC86" s="35"/>
      <c r="AD86" s="35"/>
      <c r="AE86" s="35"/>
      <c r="AF86" s="35"/>
      <c r="AG86" s="35"/>
      <c r="AH86" s="1"/>
      <c r="AI86" s="35"/>
      <c r="AJ86" s="35"/>
      <c r="AK86" s="35"/>
      <c r="AL86" s="35"/>
      <c r="AM86" s="35"/>
      <c r="AN86" s="35"/>
      <c r="AO86" s="35"/>
      <c r="AP86" s="1"/>
      <c r="AQ86" s="36"/>
      <c r="AR86" s="36"/>
      <c r="AS86" s="36"/>
      <c r="AT86" s="36"/>
      <c r="AU86" s="36"/>
      <c r="AV86" s="36"/>
      <c r="AW86" s="1"/>
      <c r="AX86" s="1"/>
      <c r="AY86" s="35"/>
      <c r="AZ86" s="35"/>
      <c r="BA86" s="35"/>
      <c r="BB86" s="35"/>
      <c r="BC86" s="35"/>
      <c r="BD86" s="35"/>
      <c r="BE86" s="35"/>
      <c r="BF86" s="1"/>
    </row>
    <row r="87" spans="1:58" ht="13">
      <c r="A87" s="28"/>
      <c r="B87" s="55"/>
      <c r="C87" s="31"/>
      <c r="D87" s="32"/>
      <c r="E87" s="38"/>
      <c r="F87" s="32"/>
      <c r="G87" s="32"/>
      <c r="H87" s="32"/>
      <c r="I87" s="32"/>
      <c r="J87" s="10"/>
      <c r="K87" s="31"/>
      <c r="L87" s="31"/>
      <c r="M87" s="31"/>
      <c r="N87" s="31"/>
      <c r="O87" s="31"/>
      <c r="P87" s="31"/>
      <c r="Q87" s="31"/>
      <c r="R87" s="1"/>
      <c r="S87" s="28"/>
      <c r="T87" s="28"/>
      <c r="U87" s="28"/>
      <c r="V87" s="33"/>
      <c r="W87" s="33"/>
      <c r="X87" s="34"/>
      <c r="Y87" s="34"/>
      <c r="Z87" s="1"/>
      <c r="AA87" s="35"/>
      <c r="AB87" s="35"/>
      <c r="AC87" s="35"/>
      <c r="AD87" s="35"/>
      <c r="AE87" s="35"/>
      <c r="AF87" s="35"/>
      <c r="AG87" s="35"/>
      <c r="AH87" s="1"/>
      <c r="AI87" s="35"/>
      <c r="AJ87" s="35"/>
      <c r="AK87" s="35"/>
      <c r="AL87" s="35"/>
      <c r="AM87" s="35"/>
      <c r="AN87" s="35"/>
      <c r="AO87" s="35"/>
      <c r="AP87" s="1"/>
      <c r="AQ87" s="36"/>
      <c r="AR87" s="36"/>
      <c r="AS87" s="36"/>
      <c r="AT87" s="36"/>
      <c r="AU87" s="36"/>
      <c r="AV87" s="36"/>
      <c r="AW87" s="1"/>
      <c r="AX87" s="1"/>
      <c r="AY87" s="35"/>
      <c r="AZ87" s="35"/>
      <c r="BA87" s="35"/>
      <c r="BB87" s="35"/>
      <c r="BC87" s="35"/>
      <c r="BD87" s="35"/>
      <c r="BE87" s="35"/>
      <c r="BF87" s="1"/>
    </row>
    <row r="88" spans="1:58" ht="13">
      <c r="A88" s="28"/>
      <c r="B88" s="55"/>
      <c r="C88" s="31"/>
      <c r="D88" s="32"/>
      <c r="E88" s="38"/>
      <c r="F88" s="32"/>
      <c r="G88" s="32"/>
      <c r="H88" s="32"/>
      <c r="I88" s="32"/>
      <c r="J88" s="10"/>
      <c r="K88" s="31"/>
      <c r="L88" s="31"/>
      <c r="M88" s="31"/>
      <c r="N88" s="31"/>
      <c r="O88" s="31"/>
      <c r="P88" s="31"/>
      <c r="Q88" s="31"/>
      <c r="R88" s="1"/>
      <c r="S88" s="28"/>
      <c r="T88" s="28"/>
      <c r="U88" s="28"/>
      <c r="V88" s="33"/>
      <c r="W88" s="33"/>
      <c r="X88" s="34"/>
      <c r="Y88" s="34"/>
      <c r="Z88" s="1"/>
      <c r="AA88" s="35"/>
      <c r="AB88" s="35"/>
      <c r="AC88" s="35"/>
      <c r="AD88" s="35"/>
      <c r="AE88" s="35"/>
      <c r="AF88" s="35"/>
      <c r="AG88" s="35"/>
      <c r="AH88" s="1"/>
      <c r="AI88" s="35"/>
      <c r="AJ88" s="35"/>
      <c r="AK88" s="35"/>
      <c r="AL88" s="35"/>
      <c r="AM88" s="35"/>
      <c r="AN88" s="35"/>
      <c r="AO88" s="35"/>
      <c r="AP88" s="1"/>
      <c r="AQ88" s="36"/>
      <c r="AR88" s="36"/>
      <c r="AS88" s="36"/>
      <c r="AT88" s="36"/>
      <c r="AU88" s="36"/>
      <c r="AV88" s="36"/>
      <c r="AW88" s="1"/>
      <c r="AX88" s="1"/>
      <c r="AY88" s="35"/>
      <c r="AZ88" s="35"/>
      <c r="BA88" s="35"/>
      <c r="BB88" s="35"/>
      <c r="BC88" s="35"/>
      <c r="BD88" s="35"/>
      <c r="BE88" s="35"/>
      <c r="BF88" s="1"/>
    </row>
    <row r="89" spans="1:58" ht="13">
      <c r="A89" s="28"/>
      <c r="B89" s="55"/>
      <c r="C89" s="31"/>
      <c r="D89" s="32"/>
      <c r="E89" s="38"/>
      <c r="F89" s="32"/>
      <c r="G89" s="32"/>
      <c r="H89" s="32"/>
      <c r="I89" s="32"/>
      <c r="J89" s="10"/>
      <c r="K89" s="31"/>
      <c r="L89" s="31"/>
      <c r="M89" s="31"/>
      <c r="N89" s="31"/>
      <c r="O89" s="31"/>
      <c r="P89" s="31"/>
      <c r="Q89" s="31"/>
      <c r="R89" s="1"/>
      <c r="S89" s="28"/>
      <c r="T89" s="28"/>
      <c r="U89" s="28"/>
      <c r="V89" s="33"/>
      <c r="W89" s="33"/>
      <c r="X89" s="34"/>
      <c r="Y89" s="34"/>
      <c r="Z89" s="1"/>
      <c r="AA89" s="35"/>
      <c r="AB89" s="35"/>
      <c r="AC89" s="35"/>
      <c r="AD89" s="35"/>
      <c r="AE89" s="35"/>
      <c r="AF89" s="35"/>
      <c r="AG89" s="35"/>
      <c r="AH89" s="1"/>
      <c r="AI89" s="35"/>
      <c r="AJ89" s="35"/>
      <c r="AK89" s="35"/>
      <c r="AL89" s="35"/>
      <c r="AM89" s="35"/>
      <c r="AN89" s="35"/>
      <c r="AO89" s="35"/>
      <c r="AP89" s="1"/>
      <c r="AQ89" s="36"/>
      <c r="AR89" s="36"/>
      <c r="AS89" s="36"/>
      <c r="AT89" s="36"/>
      <c r="AU89" s="36"/>
      <c r="AV89" s="36"/>
      <c r="AW89" s="1"/>
      <c r="AX89" s="1"/>
      <c r="AY89" s="35"/>
      <c r="AZ89" s="35"/>
      <c r="BA89" s="35"/>
      <c r="BB89" s="35"/>
      <c r="BC89" s="35"/>
      <c r="BD89" s="35"/>
      <c r="BE89" s="35"/>
      <c r="BF89" s="1"/>
    </row>
    <row r="90" spans="1:58" ht="13">
      <c r="A90" s="28"/>
      <c r="B90" s="55"/>
      <c r="C90" s="38"/>
      <c r="D90" s="32"/>
      <c r="E90" s="31"/>
      <c r="F90" s="32"/>
      <c r="G90" s="32"/>
      <c r="H90" s="32"/>
      <c r="I90" s="32"/>
      <c r="J90" s="10"/>
      <c r="K90" s="31"/>
      <c r="L90" s="31"/>
      <c r="M90" s="31"/>
      <c r="N90" s="31"/>
      <c r="O90" s="31"/>
      <c r="P90" s="31"/>
      <c r="Q90" s="31"/>
      <c r="R90" s="1"/>
      <c r="S90" s="28"/>
      <c r="T90" s="28"/>
      <c r="U90" s="28"/>
      <c r="V90" s="33"/>
      <c r="W90" s="33"/>
      <c r="X90" s="28"/>
      <c r="Y90" s="34"/>
      <c r="Z90" s="1"/>
      <c r="AA90" s="35"/>
      <c r="AB90" s="35"/>
      <c r="AC90" s="35"/>
      <c r="AD90" s="35"/>
      <c r="AE90" s="35"/>
      <c r="AF90" s="35"/>
      <c r="AG90" s="35"/>
      <c r="AH90" s="1"/>
      <c r="AI90" s="35"/>
      <c r="AJ90" s="35"/>
      <c r="AK90" s="35"/>
      <c r="AL90" s="35"/>
      <c r="AM90" s="35"/>
      <c r="AN90" s="35"/>
      <c r="AO90" s="35"/>
      <c r="AP90" s="1"/>
      <c r="AQ90" s="36"/>
      <c r="AR90" s="36"/>
      <c r="AS90" s="36"/>
      <c r="AT90" s="36"/>
      <c r="AU90" s="36"/>
      <c r="AV90" s="36"/>
      <c r="AW90" s="1"/>
      <c r="AX90" s="1"/>
      <c r="AY90" s="35"/>
      <c r="AZ90" s="35"/>
      <c r="BA90" s="35"/>
      <c r="BB90" s="35"/>
      <c r="BC90" s="35"/>
      <c r="BD90" s="35"/>
      <c r="BE90" s="35"/>
      <c r="BF90" s="1"/>
    </row>
    <row r="91" spans="1:58" ht="13">
      <c r="A91" s="28"/>
      <c r="B91" s="55"/>
      <c r="C91" s="38"/>
      <c r="D91" s="32"/>
      <c r="E91" s="31"/>
      <c r="F91" s="32"/>
      <c r="G91" s="32"/>
      <c r="H91" s="32"/>
      <c r="I91" s="32"/>
      <c r="J91" s="10"/>
      <c r="K91" s="31"/>
      <c r="L91" s="31"/>
      <c r="M91" s="31"/>
      <c r="N91" s="31"/>
      <c r="O91" s="31"/>
      <c r="P91" s="31"/>
      <c r="Q91" s="31"/>
      <c r="R91" s="1"/>
      <c r="S91" s="28"/>
      <c r="T91" s="28"/>
      <c r="U91" s="28"/>
      <c r="V91" s="33"/>
      <c r="W91" s="33"/>
      <c r="X91" s="34"/>
      <c r="Y91" s="34"/>
      <c r="Z91" s="1"/>
      <c r="AA91" s="35"/>
      <c r="AB91" s="35"/>
      <c r="AC91" s="35"/>
      <c r="AD91" s="35"/>
      <c r="AE91" s="35"/>
      <c r="AF91" s="35"/>
      <c r="AG91" s="35"/>
      <c r="AH91" s="1"/>
      <c r="AI91" s="35"/>
      <c r="AJ91" s="35"/>
      <c r="AK91" s="35"/>
      <c r="AL91" s="35"/>
      <c r="AM91" s="35"/>
      <c r="AN91" s="35"/>
      <c r="AO91" s="35"/>
      <c r="AP91" s="1"/>
      <c r="AQ91" s="36"/>
      <c r="AR91" s="36"/>
      <c r="AS91" s="36"/>
      <c r="AT91" s="36"/>
      <c r="AU91" s="36"/>
      <c r="AV91" s="36"/>
      <c r="AW91" s="1"/>
      <c r="AX91" s="1"/>
      <c r="AY91" s="35"/>
      <c r="AZ91" s="35"/>
      <c r="BA91" s="35"/>
      <c r="BB91" s="35"/>
      <c r="BC91" s="35"/>
      <c r="BD91" s="35"/>
      <c r="BE91" s="35"/>
      <c r="BF91" s="1"/>
    </row>
    <row r="92" spans="1:58" ht="13">
      <c r="A92" s="28"/>
      <c r="B92" s="55"/>
      <c r="C92" s="31"/>
      <c r="D92" s="32"/>
      <c r="E92" s="38"/>
      <c r="F92" s="32"/>
      <c r="G92" s="32"/>
      <c r="H92" s="32"/>
      <c r="I92" s="32"/>
      <c r="J92" s="10"/>
      <c r="K92" s="31"/>
      <c r="L92" s="31"/>
      <c r="M92" s="31"/>
      <c r="N92" s="31"/>
      <c r="O92" s="31"/>
      <c r="P92" s="31"/>
      <c r="Q92" s="31"/>
      <c r="R92" s="1"/>
      <c r="S92" s="28"/>
      <c r="T92" s="28"/>
      <c r="U92" s="28"/>
      <c r="V92" s="33"/>
      <c r="W92" s="33"/>
      <c r="X92" s="34"/>
      <c r="Y92" s="34"/>
      <c r="Z92" s="1"/>
      <c r="AA92" s="35"/>
      <c r="AB92" s="35"/>
      <c r="AC92" s="35"/>
      <c r="AD92" s="35"/>
      <c r="AE92" s="35"/>
      <c r="AF92" s="35"/>
      <c r="AG92" s="35"/>
      <c r="AH92" s="1"/>
      <c r="AI92" s="35"/>
      <c r="AJ92" s="35"/>
      <c r="AK92" s="35"/>
      <c r="AL92" s="35"/>
      <c r="AM92" s="35"/>
      <c r="AN92" s="35"/>
      <c r="AO92" s="35"/>
      <c r="AP92" s="1"/>
      <c r="AQ92" s="36"/>
      <c r="AR92" s="36"/>
      <c r="AS92" s="36"/>
      <c r="AT92" s="36"/>
      <c r="AU92" s="36"/>
      <c r="AV92" s="36"/>
      <c r="AW92" s="1"/>
      <c r="AX92" s="1"/>
      <c r="AY92" s="35"/>
      <c r="AZ92" s="35"/>
      <c r="BA92" s="35"/>
      <c r="BB92" s="35"/>
      <c r="BC92" s="35"/>
      <c r="BD92" s="35"/>
      <c r="BE92" s="35"/>
      <c r="BF92" s="1"/>
    </row>
    <row r="93" spans="1:58" ht="13">
      <c r="A93" s="28"/>
      <c r="B93" s="55"/>
      <c r="C93" s="31"/>
      <c r="D93" s="32"/>
      <c r="E93" s="38"/>
      <c r="F93" s="32"/>
      <c r="G93" s="32"/>
      <c r="H93" s="32"/>
      <c r="I93" s="32"/>
      <c r="J93" s="10"/>
      <c r="K93" s="31"/>
      <c r="L93" s="31"/>
      <c r="M93" s="31"/>
      <c r="N93" s="31"/>
      <c r="O93" s="31"/>
      <c r="P93" s="31"/>
      <c r="Q93" s="31"/>
      <c r="R93" s="1"/>
      <c r="S93" s="28"/>
      <c r="T93" s="28"/>
      <c r="U93" s="28"/>
      <c r="V93" s="33"/>
      <c r="W93" s="33"/>
      <c r="X93" s="34"/>
      <c r="Y93" s="34"/>
      <c r="Z93" s="1"/>
      <c r="AA93" s="35"/>
      <c r="AB93" s="35"/>
      <c r="AC93" s="35"/>
      <c r="AD93" s="35"/>
      <c r="AE93" s="35"/>
      <c r="AF93" s="35"/>
      <c r="AG93" s="35"/>
      <c r="AH93" s="1"/>
      <c r="AI93" s="35"/>
      <c r="AJ93" s="35"/>
      <c r="AK93" s="35"/>
      <c r="AL93" s="35"/>
      <c r="AM93" s="35"/>
      <c r="AN93" s="35"/>
      <c r="AO93" s="35"/>
      <c r="AP93" s="1"/>
      <c r="AQ93" s="36"/>
      <c r="AR93" s="36"/>
      <c r="AS93" s="36"/>
      <c r="AT93" s="36"/>
      <c r="AU93" s="36"/>
      <c r="AV93" s="36"/>
      <c r="AW93" s="1"/>
      <c r="AX93" s="1"/>
      <c r="AY93" s="35"/>
      <c r="AZ93" s="35"/>
      <c r="BA93" s="35"/>
      <c r="BB93" s="35"/>
      <c r="BC93" s="35"/>
      <c r="BD93" s="35"/>
      <c r="BE93" s="35"/>
      <c r="BF93" s="1"/>
    </row>
    <row r="94" spans="1:58" ht="13">
      <c r="A94" s="28"/>
      <c r="B94" s="55"/>
      <c r="C94" s="38"/>
      <c r="D94" s="31"/>
      <c r="E94" s="38"/>
      <c r="F94" s="32"/>
      <c r="G94" s="32"/>
      <c r="H94" s="32"/>
      <c r="I94" s="32"/>
      <c r="J94" s="10"/>
      <c r="K94" s="31"/>
      <c r="L94" s="31"/>
      <c r="M94" s="31"/>
      <c r="N94" s="31"/>
      <c r="O94" s="31"/>
      <c r="P94" s="31"/>
      <c r="Q94" s="31"/>
      <c r="R94" s="1"/>
      <c r="S94" s="28"/>
      <c r="T94" s="28"/>
      <c r="U94" s="28"/>
      <c r="V94" s="33"/>
      <c r="W94" s="33"/>
      <c r="X94" s="28"/>
      <c r="Y94" s="28"/>
      <c r="Z94" s="1"/>
      <c r="AA94" s="35"/>
      <c r="AB94" s="35"/>
      <c r="AC94" s="35"/>
      <c r="AD94" s="35"/>
      <c r="AE94" s="35"/>
      <c r="AF94" s="35"/>
      <c r="AG94" s="35"/>
      <c r="AH94" s="1"/>
      <c r="AI94" s="35"/>
      <c r="AJ94" s="35"/>
      <c r="AK94" s="35"/>
      <c r="AL94" s="35"/>
      <c r="AM94" s="35"/>
      <c r="AN94" s="35"/>
      <c r="AO94" s="35"/>
      <c r="AP94" s="1"/>
      <c r="AQ94" s="36"/>
      <c r="AR94" s="36"/>
      <c r="AS94" s="36"/>
      <c r="AT94" s="36"/>
      <c r="AU94" s="36"/>
      <c r="AV94" s="36"/>
      <c r="AW94" s="1"/>
      <c r="AX94" s="1"/>
      <c r="AY94" s="35"/>
      <c r="AZ94" s="35"/>
      <c r="BA94" s="35"/>
      <c r="BB94" s="35"/>
      <c r="BC94" s="35"/>
      <c r="BD94" s="35"/>
      <c r="BE94" s="35"/>
      <c r="BF94" s="1"/>
    </row>
    <row r="95" spans="1:58" ht="13">
      <c r="A95" s="28"/>
      <c r="B95" s="55"/>
      <c r="C95" s="31"/>
      <c r="D95" s="32"/>
      <c r="E95" s="38"/>
      <c r="F95" s="32"/>
      <c r="G95" s="32"/>
      <c r="H95" s="32"/>
      <c r="I95" s="32"/>
      <c r="J95" s="10"/>
      <c r="K95" s="31"/>
      <c r="L95" s="31"/>
      <c r="M95" s="31"/>
      <c r="N95" s="31"/>
      <c r="O95" s="31"/>
      <c r="P95" s="31"/>
      <c r="Q95" s="31"/>
      <c r="R95" s="1"/>
      <c r="S95" s="28"/>
      <c r="T95" s="28"/>
      <c r="U95" s="28"/>
      <c r="V95" s="33"/>
      <c r="W95" s="28"/>
      <c r="X95" s="34"/>
      <c r="Y95" s="34"/>
      <c r="Z95" s="1"/>
      <c r="AA95" s="35"/>
      <c r="AB95" s="35"/>
      <c r="AC95" s="35"/>
      <c r="AD95" s="35"/>
      <c r="AE95" s="35"/>
      <c r="AF95" s="35"/>
      <c r="AG95" s="35"/>
      <c r="AH95" s="1"/>
      <c r="AI95" s="35"/>
      <c r="AJ95" s="35"/>
      <c r="AK95" s="35"/>
      <c r="AL95" s="35"/>
      <c r="AM95" s="35"/>
      <c r="AN95" s="35"/>
      <c r="AO95" s="35"/>
      <c r="AP95" s="1"/>
      <c r="AQ95" s="36"/>
      <c r="AR95" s="36"/>
      <c r="AS95" s="36"/>
      <c r="AT95" s="36"/>
      <c r="AU95" s="36"/>
      <c r="AV95" s="36"/>
      <c r="AW95" s="1"/>
      <c r="AX95" s="1"/>
      <c r="AY95" s="35"/>
      <c r="AZ95" s="35"/>
      <c r="BA95" s="35"/>
      <c r="BB95" s="35"/>
      <c r="BC95" s="35"/>
      <c r="BD95" s="35"/>
      <c r="BE95" s="35"/>
      <c r="BF95" s="1"/>
    </row>
    <row r="96" spans="1:58" ht="13">
      <c r="A96" s="28"/>
      <c r="B96" s="55"/>
      <c r="C96" s="38"/>
      <c r="D96" s="32"/>
      <c r="E96" s="38"/>
      <c r="F96" s="32"/>
      <c r="G96" s="32"/>
      <c r="H96" s="31"/>
      <c r="I96" s="32"/>
      <c r="J96" s="10"/>
      <c r="K96" s="31"/>
      <c r="L96" s="31"/>
      <c r="M96" s="31"/>
      <c r="N96" s="31"/>
      <c r="O96" s="31"/>
      <c r="P96" s="31"/>
      <c r="Q96" s="31"/>
      <c r="R96" s="1"/>
      <c r="S96" s="28"/>
      <c r="T96" s="33"/>
      <c r="U96" s="28"/>
      <c r="V96" s="33"/>
      <c r="W96" s="28"/>
      <c r="X96" s="34"/>
      <c r="Y96" s="34"/>
      <c r="Z96" s="1"/>
      <c r="AA96" s="35"/>
      <c r="AB96" s="35"/>
      <c r="AC96" s="35"/>
      <c r="AD96" s="35"/>
      <c r="AE96" s="35"/>
      <c r="AF96" s="35"/>
      <c r="AG96" s="35"/>
      <c r="AH96" s="1"/>
      <c r="AI96" s="35"/>
      <c r="AJ96" s="35"/>
      <c r="AK96" s="35"/>
      <c r="AL96" s="35"/>
      <c r="AM96" s="35"/>
      <c r="AN96" s="35"/>
      <c r="AO96" s="35"/>
      <c r="AP96" s="1"/>
      <c r="AQ96" s="36"/>
      <c r="AR96" s="36"/>
      <c r="AS96" s="36"/>
      <c r="AT96" s="36"/>
      <c r="AU96" s="36"/>
      <c r="AV96" s="36"/>
      <c r="AW96" s="1"/>
      <c r="AX96" s="1"/>
      <c r="AY96" s="35"/>
      <c r="AZ96" s="35"/>
      <c r="BA96" s="35"/>
      <c r="BB96" s="35"/>
      <c r="BC96" s="35"/>
      <c r="BD96" s="35"/>
      <c r="BE96" s="35"/>
      <c r="BF96" s="1"/>
    </row>
    <row r="97" spans="1:58" ht="13">
      <c r="A97" s="28"/>
      <c r="B97" s="55"/>
      <c r="C97" s="38"/>
      <c r="D97" s="31"/>
      <c r="E97" s="38"/>
      <c r="F97" s="32"/>
      <c r="G97" s="32"/>
      <c r="H97" s="32"/>
      <c r="I97" s="32"/>
      <c r="J97" s="10"/>
      <c r="K97" s="31"/>
      <c r="L97" s="31"/>
      <c r="M97" s="31"/>
      <c r="N97" s="31"/>
      <c r="O97" s="31"/>
      <c r="P97" s="31"/>
      <c r="Q97" s="31"/>
      <c r="R97" s="1"/>
      <c r="S97" s="28"/>
      <c r="T97" s="28"/>
      <c r="U97" s="28"/>
      <c r="V97" s="33"/>
      <c r="W97" s="33"/>
      <c r="X97" s="28"/>
      <c r="Y97" s="34"/>
      <c r="Z97" s="1"/>
      <c r="AA97" s="35"/>
      <c r="AB97" s="35"/>
      <c r="AC97" s="35"/>
      <c r="AD97" s="35"/>
      <c r="AE97" s="35"/>
      <c r="AF97" s="35"/>
      <c r="AG97" s="35"/>
      <c r="AH97" s="1"/>
      <c r="AI97" s="35"/>
      <c r="AJ97" s="35"/>
      <c r="AK97" s="35"/>
      <c r="AL97" s="35"/>
      <c r="AM97" s="35"/>
      <c r="AN97" s="35"/>
      <c r="AO97" s="35"/>
      <c r="AP97" s="1"/>
      <c r="AQ97" s="36"/>
      <c r="AR97" s="36"/>
      <c r="AS97" s="36"/>
      <c r="AT97" s="36"/>
      <c r="AU97" s="36"/>
      <c r="AV97" s="36"/>
      <c r="AW97" s="1"/>
      <c r="AX97" s="1"/>
      <c r="AY97" s="35"/>
      <c r="AZ97" s="35"/>
      <c r="BA97" s="35"/>
      <c r="BB97" s="35"/>
      <c r="BC97" s="35"/>
      <c r="BD97" s="35"/>
      <c r="BE97" s="35"/>
      <c r="BF97" s="1"/>
    </row>
    <row r="98" spans="1:58" ht="13">
      <c r="A98" s="28"/>
      <c r="B98" s="55"/>
      <c r="C98" s="38"/>
      <c r="D98" s="31"/>
      <c r="E98" s="38"/>
      <c r="F98" s="32"/>
      <c r="G98" s="32"/>
      <c r="H98" s="32"/>
      <c r="I98" s="32"/>
      <c r="J98" s="10"/>
      <c r="K98" s="31"/>
      <c r="L98" s="31"/>
      <c r="M98" s="31"/>
      <c r="N98" s="31"/>
      <c r="O98" s="31"/>
      <c r="P98" s="31"/>
      <c r="Q98" s="31"/>
      <c r="R98" s="1"/>
      <c r="S98" s="28"/>
      <c r="T98" s="28"/>
      <c r="U98" s="28"/>
      <c r="V98" s="33"/>
      <c r="W98" s="33"/>
      <c r="X98" s="34"/>
      <c r="Y98" s="34"/>
      <c r="Z98" s="1"/>
      <c r="AA98" s="35"/>
      <c r="AB98" s="35"/>
      <c r="AC98" s="35"/>
      <c r="AD98" s="35"/>
      <c r="AE98" s="35"/>
      <c r="AF98" s="35"/>
      <c r="AG98" s="35"/>
      <c r="AH98" s="1"/>
      <c r="AI98" s="35"/>
      <c r="AJ98" s="35"/>
      <c r="AK98" s="35"/>
      <c r="AL98" s="35"/>
      <c r="AM98" s="35"/>
      <c r="AN98" s="35"/>
      <c r="AO98" s="35"/>
      <c r="AP98" s="1"/>
      <c r="AQ98" s="36"/>
      <c r="AR98" s="36"/>
      <c r="AS98" s="36"/>
      <c r="AT98" s="36"/>
      <c r="AU98" s="36"/>
      <c r="AV98" s="36"/>
      <c r="AW98" s="1"/>
      <c r="AX98" s="1"/>
      <c r="AY98" s="35"/>
      <c r="AZ98" s="35"/>
      <c r="BA98" s="35"/>
      <c r="BB98" s="35"/>
      <c r="BC98" s="35"/>
      <c r="BD98" s="35"/>
      <c r="BE98" s="35"/>
      <c r="BF98" s="1"/>
    </row>
    <row r="99" spans="1:58" ht="13">
      <c r="A99" s="28"/>
      <c r="B99" s="55"/>
      <c r="C99" s="31"/>
      <c r="D99" s="32"/>
      <c r="E99" s="38"/>
      <c r="F99" s="32"/>
      <c r="G99" s="32"/>
      <c r="H99" s="32"/>
      <c r="I99" s="32"/>
      <c r="J99" s="10"/>
      <c r="K99" s="31"/>
      <c r="L99" s="31"/>
      <c r="M99" s="31"/>
      <c r="N99" s="31"/>
      <c r="O99" s="31"/>
      <c r="P99" s="31"/>
      <c r="Q99" s="31"/>
      <c r="R99" s="1"/>
      <c r="S99" s="28"/>
      <c r="T99" s="28"/>
      <c r="U99" s="28"/>
      <c r="V99" s="28"/>
      <c r="W99" s="33"/>
      <c r="X99" s="34"/>
      <c r="Y99" s="34"/>
      <c r="Z99" s="1"/>
      <c r="AA99" s="35"/>
      <c r="AB99" s="35"/>
      <c r="AC99" s="35"/>
      <c r="AD99" s="35"/>
      <c r="AE99" s="35"/>
      <c r="AF99" s="35"/>
      <c r="AG99" s="35"/>
      <c r="AH99" s="1"/>
      <c r="AI99" s="35"/>
      <c r="AJ99" s="35"/>
      <c r="AK99" s="35"/>
      <c r="AL99" s="35"/>
      <c r="AM99" s="35"/>
      <c r="AN99" s="35"/>
      <c r="AO99" s="35"/>
      <c r="AP99" s="1"/>
      <c r="AQ99" s="36"/>
      <c r="AR99" s="36"/>
      <c r="AS99" s="36"/>
      <c r="AT99" s="36"/>
      <c r="AU99" s="36"/>
      <c r="AV99" s="36"/>
      <c r="AW99" s="1"/>
      <c r="AX99" s="1"/>
      <c r="AY99" s="35"/>
      <c r="AZ99" s="35"/>
      <c r="BA99" s="35"/>
      <c r="BB99" s="35"/>
      <c r="BC99" s="35"/>
      <c r="BD99" s="35"/>
      <c r="BE99" s="35"/>
      <c r="BF99" s="1"/>
    </row>
    <row r="100" spans="1:58" ht="13">
      <c r="A100" s="28"/>
      <c r="B100" s="55"/>
      <c r="C100" s="31"/>
      <c r="D100" s="32"/>
      <c r="E100" s="38"/>
      <c r="F100" s="32"/>
      <c r="G100" s="32"/>
      <c r="H100" s="32"/>
      <c r="I100" s="32"/>
      <c r="J100" s="10"/>
      <c r="K100" s="31"/>
      <c r="L100" s="31"/>
      <c r="M100" s="31"/>
      <c r="N100" s="31"/>
      <c r="O100" s="31"/>
      <c r="P100" s="31"/>
      <c r="Q100" s="31"/>
      <c r="R100" s="1"/>
      <c r="S100" s="28"/>
      <c r="T100" s="28"/>
      <c r="U100" s="28"/>
      <c r="V100" s="33"/>
      <c r="W100" s="33"/>
      <c r="X100" s="34"/>
      <c r="Y100" s="34"/>
      <c r="Z100" s="1"/>
      <c r="AA100" s="35"/>
      <c r="AB100" s="35"/>
      <c r="AC100" s="35"/>
      <c r="AD100" s="35"/>
      <c r="AE100" s="35"/>
      <c r="AF100" s="35"/>
      <c r="AG100" s="35"/>
      <c r="AH100" s="1"/>
      <c r="AI100" s="35"/>
      <c r="AJ100" s="35"/>
      <c r="AK100" s="35"/>
      <c r="AL100" s="35"/>
      <c r="AM100" s="35"/>
      <c r="AN100" s="35"/>
      <c r="AO100" s="35"/>
      <c r="AP100" s="1"/>
      <c r="AQ100" s="36"/>
      <c r="AR100" s="36"/>
      <c r="AS100" s="36"/>
      <c r="AT100" s="36"/>
      <c r="AU100" s="36"/>
      <c r="AV100" s="36"/>
      <c r="AW100" s="1"/>
      <c r="AX100" s="1"/>
      <c r="AY100" s="35"/>
      <c r="AZ100" s="35"/>
      <c r="BA100" s="35"/>
      <c r="BB100" s="35"/>
      <c r="BC100" s="35"/>
      <c r="BD100" s="35"/>
      <c r="BE100" s="35"/>
      <c r="BF100" s="1"/>
    </row>
    <row r="101" spans="1:58" ht="13">
      <c r="A101" s="28"/>
      <c r="B101" s="55"/>
      <c r="C101" s="38"/>
      <c r="D101" s="31"/>
      <c r="E101" s="38"/>
      <c r="F101" s="32"/>
      <c r="G101" s="32"/>
      <c r="H101" s="32"/>
      <c r="I101" s="32"/>
      <c r="J101" s="10"/>
      <c r="K101" s="31"/>
      <c r="L101" s="31"/>
      <c r="M101" s="31"/>
      <c r="N101" s="31"/>
      <c r="O101" s="31"/>
      <c r="P101" s="31"/>
      <c r="Q101" s="31"/>
      <c r="R101" s="1"/>
      <c r="S101" s="28"/>
      <c r="T101" s="28"/>
      <c r="U101" s="28"/>
      <c r="V101" s="33"/>
      <c r="W101" s="28"/>
      <c r="X101" s="34"/>
      <c r="Y101" s="34"/>
      <c r="Z101" s="1"/>
      <c r="AA101" s="35"/>
      <c r="AB101" s="35"/>
      <c r="AC101" s="35"/>
      <c r="AD101" s="35"/>
      <c r="AE101" s="35"/>
      <c r="AF101" s="35"/>
      <c r="AG101" s="35"/>
      <c r="AH101" s="1"/>
      <c r="AI101" s="35"/>
      <c r="AJ101" s="35"/>
      <c r="AK101" s="35"/>
      <c r="AL101" s="35"/>
      <c r="AM101" s="35"/>
      <c r="AN101" s="35"/>
      <c r="AO101" s="35"/>
      <c r="AP101" s="1"/>
      <c r="AQ101" s="36"/>
      <c r="AR101" s="36"/>
      <c r="AS101" s="36"/>
      <c r="AT101" s="36"/>
      <c r="AU101" s="36"/>
      <c r="AV101" s="36"/>
      <c r="AW101" s="1"/>
      <c r="AX101" s="1"/>
      <c r="AY101" s="35"/>
      <c r="AZ101" s="35"/>
      <c r="BA101" s="35"/>
      <c r="BB101" s="35"/>
      <c r="BC101" s="35"/>
      <c r="BD101" s="35"/>
      <c r="BE101" s="35"/>
      <c r="BF101" s="1"/>
    </row>
    <row r="102" spans="1:58" ht="13">
      <c r="A102" s="28"/>
      <c r="B102" s="55"/>
      <c r="C102" s="31"/>
      <c r="D102" s="38"/>
      <c r="E102" s="38"/>
      <c r="F102" s="32"/>
      <c r="G102" s="32"/>
      <c r="H102" s="32"/>
      <c r="I102" s="32"/>
      <c r="J102" s="10"/>
      <c r="K102" s="31"/>
      <c r="L102" s="31"/>
      <c r="M102" s="31"/>
      <c r="N102" s="31"/>
      <c r="O102" s="31"/>
      <c r="P102" s="31"/>
      <c r="Q102" s="31"/>
      <c r="R102" s="1"/>
      <c r="S102" s="28"/>
      <c r="T102" s="28"/>
      <c r="U102" s="28"/>
      <c r="V102" s="33"/>
      <c r="W102" s="28"/>
      <c r="X102" s="34"/>
      <c r="Y102" s="28"/>
      <c r="Z102" s="1"/>
      <c r="AA102" s="35"/>
      <c r="AB102" s="35"/>
      <c r="AC102" s="35"/>
      <c r="AD102" s="35"/>
      <c r="AE102" s="35"/>
      <c r="AF102" s="35"/>
      <c r="AG102" s="35"/>
      <c r="AH102" s="1"/>
      <c r="AI102" s="35"/>
      <c r="AJ102" s="35"/>
      <c r="AK102" s="35"/>
      <c r="AL102" s="35"/>
      <c r="AM102" s="35"/>
      <c r="AN102" s="35"/>
      <c r="AO102" s="35"/>
      <c r="AP102" s="1"/>
      <c r="AQ102" s="36"/>
      <c r="AR102" s="36"/>
      <c r="AS102" s="36"/>
      <c r="AT102" s="36"/>
      <c r="AU102" s="36"/>
      <c r="AV102" s="36"/>
      <c r="AW102" s="36"/>
      <c r="AX102" s="1"/>
      <c r="AY102" s="35"/>
      <c r="AZ102" s="35"/>
      <c r="BA102" s="35"/>
      <c r="BB102" s="35"/>
      <c r="BC102" s="35"/>
      <c r="BD102" s="35"/>
      <c r="BE102" s="35"/>
      <c r="BF102" s="1"/>
    </row>
    <row r="103" spans="1:58" ht="13">
      <c r="A103" s="28"/>
      <c r="B103" s="55"/>
      <c r="C103" s="31"/>
      <c r="D103" s="38"/>
      <c r="E103" s="38"/>
      <c r="F103" s="32"/>
      <c r="G103" s="32"/>
      <c r="H103" s="32"/>
      <c r="I103" s="32"/>
      <c r="J103" s="10"/>
      <c r="K103" s="31"/>
      <c r="L103" s="31"/>
      <c r="M103" s="31"/>
      <c r="N103" s="31"/>
      <c r="O103" s="31"/>
      <c r="P103" s="31"/>
      <c r="Q103" s="31"/>
      <c r="R103" s="1"/>
      <c r="S103" s="28"/>
      <c r="T103" s="28"/>
      <c r="U103" s="28"/>
      <c r="V103" s="33"/>
      <c r="W103" s="28"/>
      <c r="X103" s="34"/>
      <c r="Y103" s="28"/>
      <c r="Z103" s="1"/>
      <c r="AA103" s="35"/>
      <c r="AB103" s="35"/>
      <c r="AC103" s="35"/>
      <c r="AD103" s="35"/>
      <c r="AE103" s="35"/>
      <c r="AF103" s="35"/>
      <c r="AG103" s="35"/>
      <c r="AH103" s="1"/>
      <c r="AI103" s="35"/>
      <c r="AJ103" s="35"/>
      <c r="AK103" s="35"/>
      <c r="AL103" s="35"/>
      <c r="AM103" s="35"/>
      <c r="AN103" s="35"/>
      <c r="AO103" s="35"/>
      <c r="AP103" s="1"/>
      <c r="AQ103" s="36"/>
      <c r="AR103" s="36"/>
      <c r="AS103" s="36"/>
      <c r="AT103" s="36"/>
      <c r="AU103" s="36"/>
      <c r="AV103" s="36"/>
      <c r="AW103" s="36"/>
      <c r="AX103" s="1"/>
      <c r="AY103" s="35"/>
      <c r="AZ103" s="35"/>
      <c r="BA103" s="35"/>
      <c r="BB103" s="35"/>
      <c r="BC103" s="35"/>
      <c r="BD103" s="35"/>
      <c r="BE103" s="35"/>
      <c r="BF103" s="1"/>
    </row>
    <row r="104" spans="1:58" ht="13">
      <c r="A104" s="28"/>
      <c r="B104" s="55"/>
      <c r="C104" s="31"/>
      <c r="D104" s="38"/>
      <c r="E104" s="38"/>
      <c r="F104" s="32"/>
      <c r="G104" s="32"/>
      <c r="H104" s="32"/>
      <c r="I104" s="32"/>
      <c r="J104" s="10"/>
      <c r="K104" s="31"/>
      <c r="L104" s="31"/>
      <c r="M104" s="31"/>
      <c r="N104" s="31"/>
      <c r="O104" s="31"/>
      <c r="P104" s="31"/>
      <c r="Q104" s="31"/>
      <c r="R104" s="1"/>
      <c r="S104" s="28"/>
      <c r="T104" s="28"/>
      <c r="U104" s="28"/>
      <c r="V104" s="28"/>
      <c r="W104" s="28"/>
      <c r="X104" s="34"/>
      <c r="Y104" s="34"/>
      <c r="Z104" s="1"/>
      <c r="AA104" s="35"/>
      <c r="AB104" s="35"/>
      <c r="AC104" s="35"/>
      <c r="AD104" s="35"/>
      <c r="AE104" s="35"/>
      <c r="AF104" s="35"/>
      <c r="AG104" s="35"/>
      <c r="AH104" s="1"/>
      <c r="AI104" s="35"/>
      <c r="AJ104" s="35"/>
      <c r="AK104" s="35"/>
      <c r="AL104" s="35"/>
      <c r="AM104" s="35"/>
      <c r="AN104" s="35"/>
      <c r="AO104" s="35"/>
      <c r="AP104" s="1"/>
      <c r="AQ104" s="36"/>
      <c r="AR104" s="36"/>
      <c r="AS104" s="36"/>
      <c r="AT104" s="36"/>
      <c r="AU104" s="36"/>
      <c r="AV104" s="36"/>
      <c r="AW104" s="36"/>
      <c r="AX104" s="1"/>
      <c r="AY104" s="35"/>
      <c r="AZ104" s="35"/>
      <c r="BA104" s="35"/>
      <c r="BB104" s="35"/>
      <c r="BC104" s="35"/>
      <c r="BD104" s="35"/>
      <c r="BE104" s="35"/>
      <c r="BF104" s="1"/>
    </row>
    <row r="105" spans="1:58" ht="13">
      <c r="A105" s="28"/>
      <c r="B105" s="55"/>
      <c r="C105" s="38"/>
      <c r="D105" s="31"/>
      <c r="E105" s="38"/>
      <c r="F105" s="32"/>
      <c r="G105" s="32"/>
      <c r="H105" s="32"/>
      <c r="I105" s="32"/>
      <c r="J105" s="10"/>
      <c r="K105" s="31"/>
      <c r="L105" s="31"/>
      <c r="M105" s="31"/>
      <c r="N105" s="31"/>
      <c r="O105" s="31"/>
      <c r="P105" s="31"/>
      <c r="Q105" s="31"/>
      <c r="R105" s="1"/>
      <c r="S105" s="28"/>
      <c r="T105" s="28"/>
      <c r="U105" s="28"/>
      <c r="V105" s="33"/>
      <c r="W105" s="28"/>
      <c r="X105" s="34"/>
      <c r="Y105" s="34"/>
      <c r="Z105" s="1"/>
      <c r="AA105" s="35"/>
      <c r="AB105" s="35"/>
      <c r="AC105" s="35"/>
      <c r="AD105" s="35"/>
      <c r="AE105" s="35"/>
      <c r="AF105" s="35"/>
      <c r="AG105" s="35"/>
      <c r="AH105" s="1"/>
      <c r="AI105" s="35"/>
      <c r="AJ105" s="35"/>
      <c r="AK105" s="35"/>
      <c r="AL105" s="35"/>
      <c r="AM105" s="35"/>
      <c r="AN105" s="35"/>
      <c r="AO105" s="35"/>
      <c r="AP105" s="1"/>
      <c r="AQ105" s="36"/>
      <c r="AR105" s="36"/>
      <c r="AS105" s="36"/>
      <c r="AT105" s="36"/>
      <c r="AU105" s="36"/>
      <c r="AV105" s="36"/>
      <c r="AW105" s="36"/>
      <c r="AX105" s="1"/>
      <c r="AY105" s="35"/>
      <c r="AZ105" s="35"/>
      <c r="BA105" s="35"/>
      <c r="BB105" s="35"/>
      <c r="BC105" s="35"/>
      <c r="BD105" s="35"/>
      <c r="BE105" s="35"/>
      <c r="BF105" s="1"/>
    </row>
    <row r="106" spans="1:58" ht="13">
      <c r="A106" s="28"/>
      <c r="B106" s="55"/>
      <c r="C106" s="38"/>
      <c r="D106" s="31"/>
      <c r="E106" s="38"/>
      <c r="F106" s="32"/>
      <c r="G106" s="32"/>
      <c r="H106" s="32"/>
      <c r="I106" s="32"/>
      <c r="J106" s="10"/>
      <c r="K106" s="31"/>
      <c r="L106" s="31"/>
      <c r="M106" s="31"/>
      <c r="N106" s="31"/>
      <c r="O106" s="31"/>
      <c r="P106" s="31"/>
      <c r="Q106" s="31"/>
      <c r="R106" s="1"/>
      <c r="S106" s="28"/>
      <c r="T106" s="28"/>
      <c r="U106" s="28"/>
      <c r="V106" s="33"/>
      <c r="W106" s="28"/>
      <c r="X106" s="34"/>
      <c r="Y106" s="28"/>
      <c r="Z106" s="1"/>
      <c r="AA106" s="35"/>
      <c r="AB106" s="35"/>
      <c r="AC106" s="35"/>
      <c r="AD106" s="35"/>
      <c r="AE106" s="35"/>
      <c r="AF106" s="35"/>
      <c r="AG106" s="35"/>
      <c r="AH106" s="1"/>
      <c r="AI106" s="35"/>
      <c r="AJ106" s="35"/>
      <c r="AK106" s="35"/>
      <c r="AL106" s="35"/>
      <c r="AM106" s="35"/>
      <c r="AN106" s="35"/>
      <c r="AO106" s="35"/>
      <c r="AP106" s="1"/>
      <c r="AQ106" s="36"/>
      <c r="AR106" s="36"/>
      <c r="AS106" s="36"/>
      <c r="AT106" s="36"/>
      <c r="AU106" s="36"/>
      <c r="AV106" s="36"/>
      <c r="AW106" s="36"/>
      <c r="AX106" s="1"/>
      <c r="AY106" s="35"/>
      <c r="AZ106" s="35"/>
      <c r="BA106" s="35"/>
      <c r="BB106" s="35"/>
      <c r="BC106" s="35"/>
      <c r="BD106" s="35"/>
      <c r="BE106" s="35"/>
      <c r="BF106" s="1"/>
    </row>
    <row r="107" spans="1:58" ht="13">
      <c r="A107" s="28"/>
      <c r="B107" s="55"/>
      <c r="C107" s="38"/>
      <c r="D107" s="31"/>
      <c r="E107" s="38"/>
      <c r="F107" s="32"/>
      <c r="G107" s="32"/>
      <c r="H107" s="32"/>
      <c r="I107" s="32"/>
      <c r="J107" s="10"/>
      <c r="K107" s="31"/>
      <c r="L107" s="31"/>
      <c r="M107" s="31"/>
      <c r="N107" s="31"/>
      <c r="O107" s="31"/>
      <c r="P107" s="31"/>
      <c r="Q107" s="31"/>
      <c r="R107" s="1"/>
      <c r="S107" s="28"/>
      <c r="T107" s="28"/>
      <c r="U107" s="28"/>
      <c r="V107" s="33"/>
      <c r="W107" s="28"/>
      <c r="X107" s="28"/>
      <c r="Y107" s="34"/>
      <c r="Z107" s="1"/>
      <c r="AA107" s="35"/>
      <c r="AB107" s="35"/>
      <c r="AC107" s="35"/>
      <c r="AD107" s="35"/>
      <c r="AE107" s="35"/>
      <c r="AF107" s="35"/>
      <c r="AG107" s="35"/>
      <c r="AH107" s="1"/>
      <c r="AI107" s="35"/>
      <c r="AJ107" s="35"/>
      <c r="AK107" s="35"/>
      <c r="AL107" s="35"/>
      <c r="AM107" s="35"/>
      <c r="AN107" s="35"/>
      <c r="AO107" s="35"/>
      <c r="AP107" s="1"/>
      <c r="AQ107" s="36"/>
      <c r="AR107" s="36"/>
      <c r="AS107" s="36"/>
      <c r="AT107" s="36"/>
      <c r="AU107" s="36"/>
      <c r="AV107" s="36"/>
      <c r="AW107" s="36"/>
      <c r="AX107" s="1"/>
      <c r="AY107" s="35"/>
      <c r="AZ107" s="35"/>
      <c r="BA107" s="35"/>
      <c r="BB107" s="35"/>
      <c r="BC107" s="35"/>
      <c r="BD107" s="35"/>
      <c r="BE107" s="35"/>
      <c r="BF107" s="1"/>
    </row>
    <row r="108" spans="1:58" ht="13">
      <c r="A108" s="28"/>
      <c r="B108" s="55"/>
      <c r="C108" s="38"/>
      <c r="D108" s="31"/>
      <c r="E108" s="38"/>
      <c r="F108" s="32"/>
      <c r="G108" s="32"/>
      <c r="H108" s="32"/>
      <c r="I108" s="32"/>
      <c r="J108" s="10"/>
      <c r="K108" s="31"/>
      <c r="L108" s="31"/>
      <c r="M108" s="31"/>
      <c r="N108" s="31"/>
      <c r="O108" s="31"/>
      <c r="P108" s="31"/>
      <c r="Q108" s="31"/>
      <c r="R108" s="1"/>
      <c r="S108" s="33"/>
      <c r="T108" s="28"/>
      <c r="U108" s="28"/>
      <c r="V108" s="28"/>
      <c r="W108" s="33"/>
      <c r="X108" s="34"/>
      <c r="Y108" s="34"/>
      <c r="Z108" s="1"/>
      <c r="AA108" s="35"/>
      <c r="AB108" s="35"/>
      <c r="AC108" s="35"/>
      <c r="AD108" s="35"/>
      <c r="AE108" s="35"/>
      <c r="AF108" s="35"/>
      <c r="AG108" s="35"/>
      <c r="AH108" s="1"/>
      <c r="AI108" s="35"/>
      <c r="AJ108" s="35"/>
      <c r="AK108" s="35"/>
      <c r="AL108" s="35"/>
      <c r="AM108" s="35"/>
      <c r="AN108" s="35"/>
      <c r="AO108" s="35"/>
      <c r="AP108" s="1"/>
      <c r="AQ108" s="36"/>
      <c r="AR108" s="36"/>
      <c r="AS108" s="36"/>
      <c r="AT108" s="36"/>
      <c r="AU108" s="36"/>
      <c r="AV108" s="36"/>
      <c r="AW108" s="36"/>
      <c r="AX108" s="1"/>
      <c r="AY108" s="35"/>
      <c r="AZ108" s="35"/>
      <c r="BA108" s="35"/>
      <c r="BB108" s="35"/>
      <c r="BC108" s="35"/>
      <c r="BD108" s="35"/>
      <c r="BE108" s="35"/>
      <c r="BF108" s="1"/>
    </row>
    <row r="109" spans="1:58" ht="13">
      <c r="A109" s="28"/>
      <c r="B109" s="55"/>
      <c r="C109" s="38"/>
      <c r="D109" s="31"/>
      <c r="E109" s="38"/>
      <c r="F109" s="32"/>
      <c r="G109" s="32"/>
      <c r="H109" s="32"/>
      <c r="I109" s="32"/>
      <c r="J109" s="10"/>
      <c r="K109" s="31"/>
      <c r="L109" s="31"/>
      <c r="M109" s="31"/>
      <c r="N109" s="31"/>
      <c r="O109" s="31"/>
      <c r="P109" s="31"/>
      <c r="Q109" s="31"/>
      <c r="R109" s="1"/>
      <c r="S109" s="28"/>
      <c r="T109" s="28"/>
      <c r="U109" s="28"/>
      <c r="V109" s="33"/>
      <c r="W109" s="28"/>
      <c r="X109" s="34"/>
      <c r="Y109" s="34"/>
      <c r="Z109" s="1"/>
      <c r="AA109" s="35"/>
      <c r="AB109" s="35"/>
      <c r="AC109" s="35"/>
      <c r="AD109" s="35"/>
      <c r="AE109" s="35"/>
      <c r="AF109" s="35"/>
      <c r="AG109" s="35"/>
      <c r="AH109" s="1"/>
      <c r="AI109" s="35"/>
      <c r="AJ109" s="35"/>
      <c r="AK109" s="35"/>
      <c r="AL109" s="35"/>
      <c r="AM109" s="35"/>
      <c r="AN109" s="35"/>
      <c r="AO109" s="35"/>
      <c r="AP109" s="1"/>
      <c r="AQ109" s="36"/>
      <c r="AR109" s="36"/>
      <c r="AS109" s="36"/>
      <c r="AT109" s="36"/>
      <c r="AU109" s="36"/>
      <c r="AV109" s="36"/>
      <c r="AW109" s="36"/>
      <c r="AX109" s="1"/>
      <c r="AY109" s="35"/>
      <c r="AZ109" s="35"/>
      <c r="BA109" s="35"/>
      <c r="BB109" s="35"/>
      <c r="BC109" s="35"/>
      <c r="BD109" s="35"/>
      <c r="BE109" s="35"/>
      <c r="BF109" s="1"/>
    </row>
    <row r="110" spans="1:58" ht="13">
      <c r="A110" s="28"/>
      <c r="B110" s="55"/>
      <c r="C110" s="31"/>
      <c r="D110" s="38"/>
      <c r="E110" s="38"/>
      <c r="F110" s="32"/>
      <c r="G110" s="32"/>
      <c r="H110" s="32"/>
      <c r="I110" s="32"/>
      <c r="J110" s="10"/>
      <c r="K110" s="31"/>
      <c r="L110" s="31"/>
      <c r="M110" s="31"/>
      <c r="N110" s="31"/>
      <c r="O110" s="31"/>
      <c r="P110" s="31"/>
      <c r="Q110" s="31"/>
      <c r="R110" s="1"/>
      <c r="S110" s="28"/>
      <c r="T110" s="28"/>
      <c r="U110" s="28"/>
      <c r="V110" s="28"/>
      <c r="W110" s="33"/>
      <c r="X110" s="34"/>
      <c r="Y110" s="34"/>
      <c r="Z110" s="1"/>
      <c r="AA110" s="35"/>
      <c r="AB110" s="35"/>
      <c r="AC110" s="35"/>
      <c r="AD110" s="35"/>
      <c r="AE110" s="35"/>
      <c r="AF110" s="35"/>
      <c r="AG110" s="35"/>
      <c r="AH110" s="1"/>
      <c r="AI110" s="35"/>
      <c r="AJ110" s="35"/>
      <c r="AK110" s="35"/>
      <c r="AL110" s="35"/>
      <c r="AM110" s="35"/>
      <c r="AN110" s="35"/>
      <c r="AO110" s="35"/>
      <c r="AP110" s="1"/>
      <c r="AQ110" s="36"/>
      <c r="AR110" s="36"/>
      <c r="AS110" s="36"/>
      <c r="AT110" s="36"/>
      <c r="AU110" s="36"/>
      <c r="AV110" s="36"/>
      <c r="AW110" s="36"/>
      <c r="AX110" s="1"/>
      <c r="AY110" s="35"/>
      <c r="AZ110" s="35"/>
      <c r="BA110" s="35"/>
      <c r="BB110" s="35"/>
      <c r="BC110" s="35"/>
      <c r="BD110" s="35"/>
      <c r="BE110" s="35"/>
      <c r="BF110" s="1"/>
    </row>
    <row r="111" spans="1:58" ht="13">
      <c r="A111" s="28"/>
      <c r="B111" s="55"/>
      <c r="C111" s="38"/>
      <c r="D111" s="38"/>
      <c r="E111" s="31"/>
      <c r="F111" s="32"/>
      <c r="G111" s="32"/>
      <c r="H111" s="32"/>
      <c r="I111" s="32"/>
      <c r="J111" s="10"/>
      <c r="K111" s="31"/>
      <c r="L111" s="31"/>
      <c r="M111" s="31"/>
      <c r="N111" s="31"/>
      <c r="O111" s="31"/>
      <c r="P111" s="31"/>
      <c r="Q111" s="31"/>
      <c r="R111" s="1"/>
      <c r="S111" s="28"/>
      <c r="T111" s="28"/>
      <c r="U111" s="28"/>
      <c r="V111" s="33"/>
      <c r="W111" s="28"/>
      <c r="X111" s="28"/>
      <c r="Y111" s="28"/>
      <c r="Z111" s="1"/>
      <c r="AA111" s="35"/>
      <c r="AB111" s="35"/>
      <c r="AC111" s="35"/>
      <c r="AD111" s="35"/>
      <c r="AE111" s="35"/>
      <c r="AF111" s="35"/>
      <c r="AG111" s="35"/>
      <c r="AH111" s="1"/>
      <c r="AI111" s="35"/>
      <c r="AJ111" s="35"/>
      <c r="AK111" s="35"/>
      <c r="AL111" s="35"/>
      <c r="AM111" s="35"/>
      <c r="AN111" s="35"/>
      <c r="AO111" s="35"/>
      <c r="AP111" s="1"/>
      <c r="AQ111" s="36"/>
      <c r="AR111" s="36"/>
      <c r="AS111" s="36"/>
      <c r="AT111" s="36"/>
      <c r="AU111" s="36"/>
      <c r="AV111" s="36"/>
      <c r="AW111" s="36"/>
      <c r="AX111" s="1"/>
      <c r="AY111" s="35"/>
      <c r="AZ111" s="35"/>
      <c r="BA111" s="35"/>
      <c r="BB111" s="35"/>
      <c r="BC111" s="35"/>
      <c r="BD111" s="35"/>
      <c r="BE111" s="35"/>
      <c r="BF111" s="1"/>
    </row>
    <row r="112" spans="1:58" ht="13">
      <c r="A112" s="28"/>
      <c r="B112" s="55"/>
      <c r="C112" s="32"/>
      <c r="D112" s="31"/>
      <c r="E112" s="32"/>
      <c r="F112" s="32"/>
      <c r="G112" s="32"/>
      <c r="H112" s="32"/>
      <c r="I112" s="32"/>
      <c r="J112" s="10"/>
      <c r="K112" s="31"/>
      <c r="L112" s="31"/>
      <c r="M112" s="31"/>
      <c r="N112" s="31"/>
      <c r="O112" s="31"/>
      <c r="P112" s="31"/>
      <c r="Q112" s="31"/>
      <c r="R112" s="1"/>
      <c r="S112" s="28"/>
      <c r="T112" s="28"/>
      <c r="U112" s="28"/>
      <c r="V112" s="34"/>
      <c r="W112" s="28"/>
      <c r="X112" s="34"/>
      <c r="Y112" s="34"/>
      <c r="Z112" s="1"/>
      <c r="AA112" s="35"/>
      <c r="AB112" s="35"/>
      <c r="AC112" s="35"/>
      <c r="AD112" s="35"/>
      <c r="AE112" s="35"/>
      <c r="AF112" s="35"/>
      <c r="AG112" s="35"/>
      <c r="AH112" s="1"/>
      <c r="AI112" s="35"/>
      <c r="AJ112" s="35"/>
      <c r="AK112" s="35"/>
      <c r="AL112" s="35"/>
      <c r="AM112" s="35"/>
      <c r="AN112" s="35"/>
      <c r="AO112" s="35"/>
      <c r="AP112" s="1"/>
      <c r="AQ112" s="36"/>
      <c r="AR112" s="36"/>
      <c r="AS112" s="36"/>
      <c r="AT112" s="36"/>
      <c r="AU112" s="36"/>
      <c r="AV112" s="36"/>
      <c r="AW112" s="1"/>
      <c r="AX112" s="1"/>
      <c r="AY112" s="35"/>
      <c r="AZ112" s="35"/>
      <c r="BA112" s="35"/>
      <c r="BB112" s="35"/>
      <c r="BC112" s="35"/>
      <c r="BD112" s="35"/>
      <c r="BE112" s="35"/>
      <c r="BF112" s="1"/>
    </row>
    <row r="113" spans="1:58" ht="13">
      <c r="A113" s="28"/>
      <c r="B113" s="55"/>
      <c r="C113" s="31"/>
      <c r="D113" s="32"/>
      <c r="E113" s="32"/>
      <c r="F113" s="32"/>
      <c r="G113" s="32"/>
      <c r="H113" s="32"/>
      <c r="I113" s="32"/>
      <c r="J113" s="10"/>
      <c r="K113" s="31"/>
      <c r="L113" s="31"/>
      <c r="M113" s="31"/>
      <c r="N113" s="31"/>
      <c r="O113" s="31"/>
      <c r="P113" s="31"/>
      <c r="Q113" s="31"/>
      <c r="R113" s="1"/>
      <c r="S113" s="28"/>
      <c r="T113" s="28"/>
      <c r="U113" s="34"/>
      <c r="V113" s="34"/>
      <c r="W113" s="28"/>
      <c r="X113" s="34"/>
      <c r="Y113" s="34"/>
      <c r="Z113" s="1"/>
      <c r="AA113" s="35"/>
      <c r="AB113" s="35"/>
      <c r="AC113" s="35"/>
      <c r="AD113" s="35"/>
      <c r="AE113" s="35"/>
      <c r="AF113" s="35"/>
      <c r="AG113" s="35"/>
      <c r="AH113" s="1"/>
      <c r="AI113" s="35"/>
      <c r="AJ113" s="35"/>
      <c r="AK113" s="35"/>
      <c r="AL113" s="35"/>
      <c r="AM113" s="35"/>
      <c r="AN113" s="35"/>
      <c r="AO113" s="35"/>
      <c r="AP113" s="1"/>
      <c r="AQ113" s="36"/>
      <c r="AR113" s="36"/>
      <c r="AS113" s="36"/>
      <c r="AT113" s="36"/>
      <c r="AU113" s="36"/>
      <c r="AV113" s="36"/>
      <c r="AW113" s="1"/>
      <c r="AX113" s="1"/>
      <c r="AY113" s="35"/>
      <c r="AZ113" s="35"/>
      <c r="BA113" s="35"/>
      <c r="BB113" s="35"/>
      <c r="BC113" s="35"/>
      <c r="BD113" s="35"/>
      <c r="BE113" s="35"/>
      <c r="BF113" s="1"/>
    </row>
    <row r="114" spans="1:58" ht="13">
      <c r="A114" s="28"/>
      <c r="B114" s="55"/>
      <c r="C114" s="32"/>
      <c r="D114" s="31"/>
      <c r="E114" s="32"/>
      <c r="F114" s="32"/>
      <c r="G114" s="32"/>
      <c r="H114" s="32"/>
      <c r="I114" s="32"/>
      <c r="J114" s="10"/>
      <c r="K114" s="31"/>
      <c r="L114" s="31"/>
      <c r="M114" s="31"/>
      <c r="N114" s="31"/>
      <c r="O114" s="31"/>
      <c r="P114" s="31"/>
      <c r="Q114" s="31"/>
      <c r="R114" s="1"/>
      <c r="S114" s="28"/>
      <c r="T114" s="28"/>
      <c r="U114" s="34"/>
      <c r="V114" s="34"/>
      <c r="W114" s="28"/>
      <c r="X114" s="34"/>
      <c r="Y114" s="34"/>
      <c r="Z114" s="1"/>
      <c r="AA114" s="35"/>
      <c r="AB114" s="35"/>
      <c r="AC114" s="35"/>
      <c r="AD114" s="35"/>
      <c r="AE114" s="35"/>
      <c r="AF114" s="35"/>
      <c r="AG114" s="35"/>
      <c r="AH114" s="1"/>
      <c r="AI114" s="35"/>
      <c r="AJ114" s="35"/>
      <c r="AK114" s="35"/>
      <c r="AL114" s="35"/>
      <c r="AM114" s="35"/>
      <c r="AN114" s="35"/>
      <c r="AO114" s="35"/>
      <c r="AP114" s="1"/>
      <c r="AQ114" s="36"/>
      <c r="AR114" s="36"/>
      <c r="AS114" s="36"/>
      <c r="AT114" s="36"/>
      <c r="AU114" s="36"/>
      <c r="AV114" s="36"/>
      <c r="AW114" s="1"/>
      <c r="AX114" s="1"/>
      <c r="AY114" s="35"/>
      <c r="AZ114" s="35"/>
      <c r="BA114" s="35"/>
      <c r="BB114" s="35"/>
      <c r="BC114" s="35"/>
      <c r="BD114" s="35"/>
      <c r="BE114" s="35"/>
      <c r="BF114" s="1"/>
    </row>
    <row r="115" spans="1:58" ht="13">
      <c r="A115" s="28"/>
      <c r="B115" s="55"/>
      <c r="C115" s="32"/>
      <c r="D115" s="31"/>
      <c r="E115" s="32"/>
      <c r="F115" s="32"/>
      <c r="G115" s="32"/>
      <c r="H115" s="32"/>
      <c r="I115" s="32"/>
      <c r="J115" s="10"/>
      <c r="K115" s="31"/>
      <c r="L115" s="31"/>
      <c r="M115" s="31"/>
      <c r="N115" s="31"/>
      <c r="O115" s="31"/>
      <c r="P115" s="31"/>
      <c r="Q115" s="31"/>
      <c r="R115" s="1"/>
      <c r="S115" s="28"/>
      <c r="T115" s="28"/>
      <c r="U115" s="28"/>
      <c r="V115" s="34"/>
      <c r="W115" s="28"/>
      <c r="X115" s="34"/>
      <c r="Y115" s="34"/>
      <c r="Z115" s="1"/>
      <c r="AA115" s="35"/>
      <c r="AB115" s="35"/>
      <c r="AC115" s="35"/>
      <c r="AD115" s="35"/>
      <c r="AE115" s="35"/>
      <c r="AF115" s="35"/>
      <c r="AG115" s="35"/>
      <c r="AH115" s="1"/>
      <c r="AI115" s="35"/>
      <c r="AJ115" s="35"/>
      <c r="AK115" s="35"/>
      <c r="AL115" s="35"/>
      <c r="AM115" s="35"/>
      <c r="AN115" s="35"/>
      <c r="AO115" s="35"/>
      <c r="AP115" s="1"/>
      <c r="AQ115" s="36"/>
      <c r="AR115" s="36"/>
      <c r="AS115" s="36"/>
      <c r="AT115" s="36"/>
      <c r="AU115" s="36"/>
      <c r="AV115" s="36"/>
      <c r="AW115" s="1"/>
      <c r="AX115" s="1"/>
      <c r="AY115" s="35"/>
      <c r="AZ115" s="35"/>
      <c r="BA115" s="35"/>
      <c r="BB115" s="35"/>
      <c r="BC115" s="35"/>
      <c r="BD115" s="35"/>
      <c r="BE115" s="35"/>
      <c r="BF115" s="1"/>
    </row>
    <row r="116" spans="1:58" ht="13">
      <c r="A116" s="28"/>
      <c r="B116" s="55"/>
      <c r="C116" s="32"/>
      <c r="D116" s="32"/>
      <c r="E116" s="31"/>
      <c r="F116" s="32"/>
      <c r="G116" s="32"/>
      <c r="H116" s="32"/>
      <c r="I116" s="32"/>
      <c r="J116" s="10"/>
      <c r="K116" s="31"/>
      <c r="L116" s="31"/>
      <c r="M116" s="31"/>
      <c r="N116" s="31"/>
      <c r="O116" s="31"/>
      <c r="P116" s="31"/>
      <c r="Q116" s="31"/>
      <c r="R116" s="1"/>
      <c r="S116" s="28"/>
      <c r="T116" s="28"/>
      <c r="U116" s="28"/>
      <c r="V116" s="34"/>
      <c r="W116" s="28"/>
      <c r="X116" s="34"/>
      <c r="Y116" s="34"/>
      <c r="Z116" s="1"/>
      <c r="AA116" s="35"/>
      <c r="AB116" s="35"/>
      <c r="AC116" s="35"/>
      <c r="AD116" s="35"/>
      <c r="AE116" s="35"/>
      <c r="AF116" s="35"/>
      <c r="AG116" s="35"/>
      <c r="AH116" s="1"/>
      <c r="AI116" s="35"/>
      <c r="AJ116" s="35"/>
      <c r="AK116" s="35"/>
      <c r="AL116" s="35"/>
      <c r="AM116" s="35"/>
      <c r="AN116" s="35"/>
      <c r="AO116" s="35"/>
      <c r="AP116" s="1"/>
      <c r="AQ116" s="36"/>
      <c r="AR116" s="36"/>
      <c r="AS116" s="36"/>
      <c r="AT116" s="36"/>
      <c r="AU116" s="36"/>
      <c r="AV116" s="36"/>
      <c r="AW116" s="1"/>
      <c r="AX116" s="1"/>
      <c r="AY116" s="35"/>
      <c r="AZ116" s="35"/>
      <c r="BA116" s="35"/>
      <c r="BB116" s="35"/>
      <c r="BC116" s="35"/>
      <c r="BD116" s="35"/>
      <c r="BE116" s="35"/>
      <c r="BF116" s="1"/>
    </row>
    <row r="117" spans="1:58" ht="13">
      <c r="A117" s="28"/>
      <c r="B117" s="55"/>
      <c r="C117" s="32"/>
      <c r="D117" s="31"/>
      <c r="E117" s="32"/>
      <c r="F117" s="32"/>
      <c r="G117" s="32"/>
      <c r="H117" s="32"/>
      <c r="I117" s="32"/>
      <c r="J117" s="10"/>
      <c r="K117" s="31"/>
      <c r="L117" s="31"/>
      <c r="M117" s="31"/>
      <c r="N117" s="31"/>
      <c r="O117" s="31"/>
      <c r="P117" s="31"/>
      <c r="Q117" s="31"/>
      <c r="R117" s="1"/>
      <c r="S117" s="28"/>
      <c r="T117" s="28"/>
      <c r="U117" s="34"/>
      <c r="V117" s="34"/>
      <c r="W117" s="28"/>
      <c r="X117" s="28"/>
      <c r="Y117" s="34"/>
      <c r="Z117" s="1"/>
      <c r="AA117" s="35"/>
      <c r="AB117" s="35"/>
      <c r="AC117" s="35"/>
      <c r="AD117" s="35"/>
      <c r="AE117" s="35"/>
      <c r="AF117" s="35"/>
      <c r="AG117" s="35"/>
      <c r="AH117" s="1"/>
      <c r="AI117" s="35"/>
      <c r="AJ117" s="35"/>
      <c r="AK117" s="35"/>
      <c r="AL117" s="35"/>
      <c r="AM117" s="35"/>
      <c r="AN117" s="35"/>
      <c r="AO117" s="35"/>
      <c r="AP117" s="1"/>
      <c r="AQ117" s="36"/>
      <c r="AR117" s="36"/>
      <c r="AS117" s="36"/>
      <c r="AT117" s="36"/>
      <c r="AU117" s="36"/>
      <c r="AV117" s="36"/>
      <c r="AW117" s="1"/>
      <c r="AX117" s="1"/>
      <c r="AY117" s="35"/>
      <c r="AZ117" s="35"/>
      <c r="BA117" s="35"/>
      <c r="BB117" s="35"/>
      <c r="BC117" s="35"/>
      <c r="BD117" s="35"/>
      <c r="BE117" s="35"/>
      <c r="BF117" s="1"/>
    </row>
    <row r="118" spans="1:58" ht="13">
      <c r="A118" s="28"/>
      <c r="B118" s="55"/>
      <c r="C118" s="31"/>
      <c r="D118" s="32"/>
      <c r="E118" s="32"/>
      <c r="F118" s="32"/>
      <c r="G118" s="32"/>
      <c r="H118" s="32"/>
      <c r="I118" s="32"/>
      <c r="J118" s="10"/>
      <c r="K118" s="31"/>
      <c r="L118" s="31"/>
      <c r="M118" s="31"/>
      <c r="N118" s="31"/>
      <c r="O118" s="31"/>
      <c r="P118" s="31"/>
      <c r="Q118" s="31"/>
      <c r="R118" s="1"/>
      <c r="S118" s="28"/>
      <c r="T118" s="28"/>
      <c r="U118" s="28"/>
      <c r="V118" s="34"/>
      <c r="W118" s="28"/>
      <c r="X118" s="34"/>
      <c r="Y118" s="34"/>
      <c r="Z118" s="1"/>
      <c r="AA118" s="35"/>
      <c r="AB118" s="35"/>
      <c r="AC118" s="35"/>
      <c r="AD118" s="35"/>
      <c r="AE118" s="35"/>
      <c r="AF118" s="35"/>
      <c r="AG118" s="35"/>
      <c r="AH118" s="1"/>
      <c r="AI118" s="35"/>
      <c r="AJ118" s="35"/>
      <c r="AK118" s="35"/>
      <c r="AL118" s="35"/>
      <c r="AM118" s="35"/>
      <c r="AN118" s="35"/>
      <c r="AO118" s="35"/>
      <c r="AP118" s="1"/>
      <c r="AQ118" s="36"/>
      <c r="AR118" s="36"/>
      <c r="AS118" s="36"/>
      <c r="AT118" s="36"/>
      <c r="AU118" s="36"/>
      <c r="AV118" s="36"/>
      <c r="AW118" s="1"/>
      <c r="AX118" s="1"/>
      <c r="AY118" s="35"/>
      <c r="AZ118" s="35"/>
      <c r="BA118" s="35"/>
      <c r="BB118" s="35"/>
      <c r="BC118" s="35"/>
      <c r="BD118" s="35"/>
      <c r="BE118" s="35"/>
      <c r="BF118" s="1"/>
    </row>
    <row r="119" spans="1:58" ht="13">
      <c r="A119" s="28"/>
      <c r="B119" s="55"/>
      <c r="C119" s="31"/>
      <c r="D119" s="32"/>
      <c r="E119" s="32"/>
      <c r="F119" s="32"/>
      <c r="G119" s="32"/>
      <c r="H119" s="32"/>
      <c r="I119" s="32"/>
      <c r="J119" s="10"/>
      <c r="K119" s="31"/>
      <c r="L119" s="31"/>
      <c r="M119" s="31"/>
      <c r="N119" s="31"/>
      <c r="O119" s="31"/>
      <c r="P119" s="31"/>
      <c r="Q119" s="31"/>
      <c r="R119" s="1"/>
      <c r="S119" s="28"/>
      <c r="T119" s="28"/>
      <c r="U119" s="28"/>
      <c r="V119" s="34"/>
      <c r="W119" s="28"/>
      <c r="X119" s="34"/>
      <c r="Y119" s="34"/>
      <c r="Z119" s="1"/>
      <c r="AA119" s="35"/>
      <c r="AB119" s="35"/>
      <c r="AC119" s="35"/>
      <c r="AD119" s="35"/>
      <c r="AE119" s="35"/>
      <c r="AF119" s="35"/>
      <c r="AG119" s="35"/>
      <c r="AH119" s="1"/>
      <c r="AI119" s="35"/>
      <c r="AJ119" s="35"/>
      <c r="AK119" s="35"/>
      <c r="AL119" s="35"/>
      <c r="AM119" s="35"/>
      <c r="AN119" s="35"/>
      <c r="AO119" s="35"/>
      <c r="AP119" s="1"/>
      <c r="AQ119" s="36"/>
      <c r="AR119" s="36"/>
      <c r="AS119" s="36"/>
      <c r="AT119" s="36"/>
      <c r="AU119" s="36"/>
      <c r="AV119" s="36"/>
      <c r="AW119" s="1"/>
      <c r="AX119" s="1"/>
      <c r="AY119" s="35"/>
      <c r="AZ119" s="35"/>
      <c r="BA119" s="35"/>
      <c r="BB119" s="35"/>
      <c r="BC119" s="35"/>
      <c r="BD119" s="35"/>
      <c r="BE119" s="35"/>
      <c r="BF119" s="1"/>
    </row>
    <row r="120" spans="1:58" ht="13">
      <c r="A120" s="28"/>
      <c r="B120" s="55"/>
      <c r="C120" s="32"/>
      <c r="D120" s="31"/>
      <c r="E120" s="32"/>
      <c r="F120" s="32"/>
      <c r="G120" s="32"/>
      <c r="H120" s="32"/>
      <c r="I120" s="32"/>
      <c r="J120" s="10"/>
      <c r="K120" s="31"/>
      <c r="L120" s="31"/>
      <c r="M120" s="31"/>
      <c r="N120" s="31"/>
      <c r="O120" s="31"/>
      <c r="P120" s="31"/>
      <c r="Q120" s="31"/>
      <c r="R120" s="1"/>
      <c r="S120" s="28"/>
      <c r="T120" s="28"/>
      <c r="U120" s="28"/>
      <c r="V120" s="34"/>
      <c r="W120" s="28"/>
      <c r="X120" s="28"/>
      <c r="Y120" s="34"/>
      <c r="Z120" s="1"/>
      <c r="AA120" s="35"/>
      <c r="AB120" s="35"/>
      <c r="AC120" s="35"/>
      <c r="AD120" s="35"/>
      <c r="AE120" s="35"/>
      <c r="AF120" s="35"/>
      <c r="AG120" s="35"/>
      <c r="AH120" s="1"/>
      <c r="AI120" s="35"/>
      <c r="AJ120" s="35"/>
      <c r="AK120" s="35"/>
      <c r="AL120" s="35"/>
      <c r="AM120" s="35"/>
      <c r="AN120" s="35"/>
      <c r="AO120" s="35"/>
      <c r="AP120" s="1"/>
      <c r="AQ120" s="36"/>
      <c r="AR120" s="36"/>
      <c r="AS120" s="36"/>
      <c r="AT120" s="36"/>
      <c r="AU120" s="36"/>
      <c r="AV120" s="36"/>
      <c r="AW120" s="1"/>
      <c r="AX120" s="1"/>
      <c r="AY120" s="35"/>
      <c r="AZ120" s="35"/>
      <c r="BA120" s="35"/>
      <c r="BB120" s="35"/>
      <c r="BC120" s="35"/>
      <c r="BD120" s="35"/>
      <c r="BE120" s="35"/>
      <c r="BF120" s="1"/>
    </row>
    <row r="121" spans="1:58" ht="13">
      <c r="A121" s="28"/>
      <c r="B121" s="55"/>
      <c r="C121" s="31"/>
      <c r="D121" s="32"/>
      <c r="E121" s="32"/>
      <c r="F121" s="32"/>
      <c r="G121" s="32"/>
      <c r="H121" s="32"/>
      <c r="I121" s="32"/>
      <c r="J121" s="10"/>
      <c r="K121" s="31"/>
      <c r="L121" s="31"/>
      <c r="M121" s="31"/>
      <c r="N121" s="31"/>
      <c r="O121" s="31"/>
      <c r="P121" s="31"/>
      <c r="Q121" s="31"/>
      <c r="R121" s="1"/>
      <c r="S121" s="28"/>
      <c r="T121" s="28"/>
      <c r="U121" s="28"/>
      <c r="V121" s="34"/>
      <c r="W121" s="34"/>
      <c r="X121" s="34"/>
      <c r="Y121" s="34"/>
      <c r="Z121" s="1"/>
      <c r="AA121" s="35"/>
      <c r="AB121" s="35"/>
      <c r="AC121" s="35"/>
      <c r="AD121" s="35"/>
      <c r="AE121" s="35"/>
      <c r="AF121" s="35"/>
      <c r="AG121" s="35"/>
      <c r="AH121" s="1"/>
      <c r="AI121" s="35"/>
      <c r="AJ121" s="35"/>
      <c r="AK121" s="35"/>
      <c r="AL121" s="35"/>
      <c r="AM121" s="35"/>
      <c r="AN121" s="35"/>
      <c r="AO121" s="35"/>
      <c r="AP121" s="1"/>
      <c r="AQ121" s="36"/>
      <c r="AR121" s="36"/>
      <c r="AS121" s="36"/>
      <c r="AT121" s="36"/>
      <c r="AU121" s="36"/>
      <c r="AV121" s="36"/>
      <c r="AW121" s="1"/>
      <c r="AX121" s="1"/>
      <c r="AY121" s="35"/>
      <c r="AZ121" s="35"/>
      <c r="BA121" s="35"/>
      <c r="BB121" s="35"/>
      <c r="BC121" s="35"/>
      <c r="BD121" s="35"/>
      <c r="BE121" s="35"/>
      <c r="BF121" s="1"/>
    </row>
    <row r="122" spans="1:58" ht="13">
      <c r="A122" s="28"/>
      <c r="B122" s="55"/>
      <c r="C122" s="32"/>
      <c r="D122" s="31"/>
      <c r="E122" s="32"/>
      <c r="F122" s="32"/>
      <c r="G122" s="32"/>
      <c r="H122" s="32"/>
      <c r="I122" s="32"/>
      <c r="J122" s="10"/>
      <c r="K122" s="31"/>
      <c r="L122" s="31"/>
      <c r="M122" s="31"/>
      <c r="N122" s="31"/>
      <c r="O122" s="31"/>
      <c r="P122" s="31"/>
      <c r="Q122" s="31"/>
      <c r="R122" s="1"/>
      <c r="S122" s="28"/>
      <c r="T122" s="28"/>
      <c r="U122" s="28"/>
      <c r="V122" s="34"/>
      <c r="W122" s="28"/>
      <c r="X122" s="34"/>
      <c r="Y122" s="34"/>
      <c r="Z122" s="1"/>
      <c r="AA122" s="35"/>
      <c r="AB122" s="35"/>
      <c r="AC122" s="35"/>
      <c r="AD122" s="35"/>
      <c r="AE122" s="35"/>
      <c r="AF122" s="35"/>
      <c r="AG122" s="35"/>
      <c r="AH122" s="1"/>
      <c r="AI122" s="35"/>
      <c r="AJ122" s="35"/>
      <c r="AK122" s="35"/>
      <c r="AL122" s="35"/>
      <c r="AM122" s="35"/>
      <c r="AN122" s="35"/>
      <c r="AO122" s="35"/>
      <c r="AP122" s="1"/>
      <c r="AQ122" s="36"/>
      <c r="AR122" s="36"/>
      <c r="AS122" s="36"/>
      <c r="AT122" s="36"/>
      <c r="AU122" s="36"/>
      <c r="AV122" s="36"/>
      <c r="AW122" s="1"/>
      <c r="AX122" s="1"/>
      <c r="AY122" s="35"/>
      <c r="AZ122" s="35"/>
      <c r="BA122" s="35"/>
      <c r="BB122" s="35"/>
      <c r="BC122" s="35"/>
      <c r="BD122" s="35"/>
      <c r="BE122" s="35"/>
      <c r="BF122" s="1"/>
    </row>
    <row r="123" spans="1:58" ht="13">
      <c r="A123" s="28"/>
      <c r="B123" s="55"/>
      <c r="C123" s="32"/>
      <c r="D123" s="31"/>
      <c r="E123" s="32"/>
      <c r="F123" s="32"/>
      <c r="G123" s="32"/>
      <c r="H123" s="32"/>
      <c r="I123" s="32"/>
      <c r="J123" s="10"/>
      <c r="K123" s="31"/>
      <c r="L123" s="31"/>
      <c r="M123" s="31"/>
      <c r="N123" s="31"/>
      <c r="O123" s="31"/>
      <c r="P123" s="31"/>
      <c r="Q123" s="31"/>
      <c r="R123" s="1"/>
      <c r="S123" s="28"/>
      <c r="T123" s="28"/>
      <c r="U123" s="28"/>
      <c r="V123" s="34"/>
      <c r="W123" s="34"/>
      <c r="X123" s="34"/>
      <c r="Y123" s="34"/>
      <c r="Z123" s="1"/>
      <c r="AA123" s="35"/>
      <c r="AB123" s="35"/>
      <c r="AC123" s="35"/>
      <c r="AD123" s="35"/>
      <c r="AE123" s="35"/>
      <c r="AF123" s="35"/>
      <c r="AG123" s="35"/>
      <c r="AH123" s="1"/>
      <c r="AI123" s="35"/>
      <c r="AJ123" s="35"/>
      <c r="AK123" s="35"/>
      <c r="AL123" s="35"/>
      <c r="AM123" s="35"/>
      <c r="AN123" s="35"/>
      <c r="AO123" s="35"/>
      <c r="AP123" s="1"/>
      <c r="AQ123" s="36"/>
      <c r="AR123" s="36"/>
      <c r="AS123" s="36"/>
      <c r="AT123" s="36"/>
      <c r="AU123" s="36"/>
      <c r="AV123" s="36"/>
      <c r="AW123" s="1"/>
      <c r="AX123" s="1"/>
      <c r="AY123" s="35"/>
      <c r="AZ123" s="35"/>
      <c r="BA123" s="35"/>
      <c r="BB123" s="35"/>
      <c r="BC123" s="35"/>
      <c r="BD123" s="35"/>
      <c r="BE123" s="35"/>
      <c r="BF123" s="1"/>
    </row>
    <row r="124" spans="1:58" ht="13">
      <c r="A124" s="28"/>
      <c r="B124" s="55"/>
      <c r="C124" s="32"/>
      <c r="D124" s="31"/>
      <c r="E124" s="32"/>
      <c r="F124" s="32"/>
      <c r="G124" s="32"/>
      <c r="H124" s="32"/>
      <c r="I124" s="32"/>
      <c r="J124" s="10"/>
      <c r="K124" s="31"/>
      <c r="L124" s="31"/>
      <c r="M124" s="31"/>
      <c r="N124" s="31"/>
      <c r="O124" s="31"/>
      <c r="P124" s="31"/>
      <c r="Q124" s="31"/>
      <c r="R124" s="1"/>
      <c r="S124" s="28"/>
      <c r="T124" s="28"/>
      <c r="U124" s="28"/>
      <c r="V124" s="34"/>
      <c r="W124" s="28"/>
      <c r="X124" s="34"/>
      <c r="Y124" s="34"/>
      <c r="Z124" s="1"/>
      <c r="AA124" s="35"/>
      <c r="AB124" s="35"/>
      <c r="AC124" s="35"/>
      <c r="AD124" s="35"/>
      <c r="AE124" s="35"/>
      <c r="AF124" s="35"/>
      <c r="AG124" s="35"/>
      <c r="AH124" s="1"/>
      <c r="AI124" s="35"/>
      <c r="AJ124" s="35"/>
      <c r="AK124" s="35"/>
      <c r="AL124" s="35"/>
      <c r="AM124" s="35"/>
      <c r="AN124" s="35"/>
      <c r="AO124" s="35"/>
      <c r="AP124" s="1"/>
      <c r="AQ124" s="36"/>
      <c r="AR124" s="36"/>
      <c r="AS124" s="36"/>
      <c r="AT124" s="36"/>
      <c r="AU124" s="36"/>
      <c r="AV124" s="36"/>
      <c r="AW124" s="1"/>
      <c r="AX124" s="1"/>
      <c r="AY124" s="35"/>
      <c r="AZ124" s="35"/>
      <c r="BA124" s="35"/>
      <c r="BB124" s="35"/>
      <c r="BC124" s="35"/>
      <c r="BD124" s="35"/>
      <c r="BE124" s="35"/>
      <c r="BF124" s="1"/>
    </row>
    <row r="125" spans="1:58" ht="13">
      <c r="A125" s="28"/>
      <c r="B125" s="55"/>
      <c r="C125" s="32"/>
      <c r="D125" s="31"/>
      <c r="E125" s="32"/>
      <c r="F125" s="32"/>
      <c r="G125" s="32"/>
      <c r="H125" s="32"/>
      <c r="I125" s="32"/>
      <c r="J125" s="10"/>
      <c r="K125" s="31"/>
      <c r="L125" s="31"/>
      <c r="M125" s="31"/>
      <c r="N125" s="31"/>
      <c r="O125" s="31"/>
      <c r="P125" s="31"/>
      <c r="Q125" s="31"/>
      <c r="R125" s="1"/>
      <c r="S125" s="28"/>
      <c r="T125" s="28"/>
      <c r="U125" s="28"/>
      <c r="V125" s="34"/>
      <c r="W125" s="34"/>
      <c r="X125" s="34"/>
      <c r="Y125" s="34"/>
      <c r="Z125" s="1"/>
      <c r="AA125" s="35"/>
      <c r="AB125" s="35"/>
      <c r="AC125" s="35"/>
      <c r="AD125" s="35"/>
      <c r="AE125" s="35"/>
      <c r="AF125" s="35"/>
      <c r="AG125" s="35"/>
      <c r="AH125" s="1"/>
      <c r="AI125" s="35"/>
      <c r="AJ125" s="35"/>
      <c r="AK125" s="35"/>
      <c r="AL125" s="35"/>
      <c r="AM125" s="35"/>
      <c r="AN125" s="35"/>
      <c r="AO125" s="35"/>
      <c r="AP125" s="1"/>
      <c r="AQ125" s="36"/>
      <c r="AR125" s="36"/>
      <c r="AS125" s="36"/>
      <c r="AT125" s="36"/>
      <c r="AU125" s="36"/>
      <c r="AV125" s="36"/>
      <c r="AW125" s="1"/>
      <c r="AX125" s="1"/>
      <c r="AY125" s="35"/>
      <c r="AZ125" s="35"/>
      <c r="BA125" s="35"/>
      <c r="BB125" s="35"/>
      <c r="BC125" s="35"/>
      <c r="BD125" s="35"/>
      <c r="BE125" s="35"/>
      <c r="BF125" s="1"/>
    </row>
    <row r="126" spans="1:58" ht="13">
      <c r="A126" s="28"/>
      <c r="B126" s="55"/>
      <c r="C126" s="32"/>
      <c r="D126" s="31"/>
      <c r="E126" s="32"/>
      <c r="F126" s="32"/>
      <c r="G126" s="32"/>
      <c r="H126" s="32"/>
      <c r="I126" s="32"/>
      <c r="J126" s="10"/>
      <c r="K126" s="31"/>
      <c r="L126" s="31"/>
      <c r="M126" s="31"/>
      <c r="N126" s="31"/>
      <c r="O126" s="31"/>
      <c r="P126" s="31"/>
      <c r="Q126" s="31"/>
      <c r="R126" s="1"/>
      <c r="S126" s="28"/>
      <c r="T126" s="28"/>
      <c r="U126" s="28"/>
      <c r="V126" s="34"/>
      <c r="W126" s="34"/>
      <c r="X126" s="34"/>
      <c r="Y126" s="34"/>
      <c r="Z126" s="1"/>
      <c r="AA126" s="35"/>
      <c r="AB126" s="35"/>
      <c r="AC126" s="35"/>
      <c r="AD126" s="35"/>
      <c r="AE126" s="35"/>
      <c r="AF126" s="35"/>
      <c r="AG126" s="35"/>
      <c r="AH126" s="1"/>
      <c r="AI126" s="35"/>
      <c r="AJ126" s="35"/>
      <c r="AK126" s="35"/>
      <c r="AL126" s="35"/>
      <c r="AM126" s="35"/>
      <c r="AN126" s="35"/>
      <c r="AO126" s="35"/>
      <c r="AP126" s="1"/>
      <c r="AQ126" s="36"/>
      <c r="AR126" s="36"/>
      <c r="AS126" s="36"/>
      <c r="AT126" s="36"/>
      <c r="AU126" s="36"/>
      <c r="AV126" s="36"/>
      <c r="AW126" s="1"/>
      <c r="AX126" s="1"/>
      <c r="AY126" s="35"/>
      <c r="AZ126" s="35"/>
      <c r="BA126" s="35"/>
      <c r="BB126" s="35"/>
      <c r="BC126" s="35"/>
      <c r="BD126" s="35"/>
      <c r="BE126" s="35"/>
      <c r="BF126" s="1"/>
    </row>
    <row r="127" spans="1:58" ht="13">
      <c r="A127" s="28"/>
      <c r="B127" s="55"/>
      <c r="C127" s="31"/>
      <c r="D127" s="32"/>
      <c r="E127" s="32"/>
      <c r="F127" s="32"/>
      <c r="G127" s="32"/>
      <c r="H127" s="32"/>
      <c r="I127" s="32"/>
      <c r="J127" s="10"/>
      <c r="K127" s="31"/>
      <c r="L127" s="31"/>
      <c r="M127" s="31"/>
      <c r="N127" s="31"/>
      <c r="O127" s="31"/>
      <c r="P127" s="31"/>
      <c r="Q127" s="31"/>
      <c r="R127" s="1"/>
      <c r="S127" s="28"/>
      <c r="T127" s="28"/>
      <c r="U127" s="28"/>
      <c r="V127" s="34"/>
      <c r="W127" s="28"/>
      <c r="X127" s="34"/>
      <c r="Y127" s="34"/>
      <c r="Z127" s="1"/>
      <c r="AA127" s="35"/>
      <c r="AB127" s="35"/>
      <c r="AC127" s="35"/>
      <c r="AD127" s="35"/>
      <c r="AE127" s="35"/>
      <c r="AF127" s="35"/>
      <c r="AG127" s="35"/>
      <c r="AH127" s="1"/>
      <c r="AI127" s="35"/>
      <c r="AJ127" s="35"/>
      <c r="AK127" s="35"/>
      <c r="AL127" s="35"/>
      <c r="AM127" s="35"/>
      <c r="AN127" s="35"/>
      <c r="AO127" s="35"/>
      <c r="AP127" s="1"/>
      <c r="AQ127" s="36"/>
      <c r="AR127" s="36"/>
      <c r="AS127" s="36"/>
      <c r="AT127" s="36"/>
      <c r="AU127" s="36"/>
      <c r="AV127" s="36"/>
      <c r="AW127" s="1"/>
      <c r="AX127" s="1"/>
      <c r="AY127" s="35"/>
      <c r="AZ127" s="35"/>
      <c r="BA127" s="35"/>
      <c r="BB127" s="35"/>
      <c r="BC127" s="35"/>
      <c r="BD127" s="35"/>
      <c r="BE127" s="35"/>
      <c r="BF127" s="1"/>
    </row>
    <row r="128" spans="1:58" ht="13">
      <c r="A128" s="28"/>
      <c r="B128" s="55"/>
      <c r="C128" s="32"/>
      <c r="D128" s="31"/>
      <c r="E128" s="32"/>
      <c r="F128" s="32"/>
      <c r="G128" s="32"/>
      <c r="H128" s="32"/>
      <c r="I128" s="32"/>
      <c r="J128" s="10"/>
      <c r="K128" s="31"/>
      <c r="L128" s="31"/>
      <c r="M128" s="31"/>
      <c r="N128" s="31"/>
      <c r="O128" s="31"/>
      <c r="P128" s="31"/>
      <c r="Q128" s="31"/>
      <c r="R128" s="1"/>
      <c r="S128" s="28"/>
      <c r="T128" s="28"/>
      <c r="U128" s="28"/>
      <c r="V128" s="34"/>
      <c r="W128" s="34"/>
      <c r="X128" s="34"/>
      <c r="Y128" s="34"/>
      <c r="Z128" s="1"/>
      <c r="AA128" s="35"/>
      <c r="AB128" s="35"/>
      <c r="AC128" s="35"/>
      <c r="AD128" s="35"/>
      <c r="AE128" s="35"/>
      <c r="AF128" s="35"/>
      <c r="AG128" s="35"/>
      <c r="AH128" s="1"/>
      <c r="AI128" s="35"/>
      <c r="AJ128" s="35"/>
      <c r="AK128" s="35"/>
      <c r="AL128" s="35"/>
      <c r="AM128" s="35"/>
      <c r="AN128" s="35"/>
      <c r="AO128" s="35"/>
      <c r="AP128" s="1"/>
      <c r="AQ128" s="36"/>
      <c r="AR128" s="36"/>
      <c r="AS128" s="36"/>
      <c r="AT128" s="36"/>
      <c r="AU128" s="36"/>
      <c r="AV128" s="36"/>
      <c r="AW128" s="1"/>
      <c r="AX128" s="1"/>
      <c r="AY128" s="35"/>
      <c r="AZ128" s="35"/>
      <c r="BA128" s="35"/>
      <c r="BB128" s="35"/>
      <c r="BC128" s="35"/>
      <c r="BD128" s="35"/>
      <c r="BE128" s="35"/>
      <c r="BF128" s="1"/>
    </row>
    <row r="129" spans="1:58" ht="13">
      <c r="A129" s="28"/>
      <c r="B129" s="55"/>
      <c r="C129" s="32"/>
      <c r="D129" s="31"/>
      <c r="E129" s="32"/>
      <c r="F129" s="32"/>
      <c r="G129" s="32"/>
      <c r="H129" s="32"/>
      <c r="I129" s="32"/>
      <c r="J129" s="10"/>
      <c r="K129" s="31"/>
      <c r="L129" s="31"/>
      <c r="M129" s="31"/>
      <c r="N129" s="31"/>
      <c r="O129" s="31"/>
      <c r="P129" s="31"/>
      <c r="Q129" s="31"/>
      <c r="R129" s="1"/>
      <c r="S129" s="28"/>
      <c r="T129" s="28"/>
      <c r="U129" s="34"/>
      <c r="V129" s="34"/>
      <c r="W129" s="28"/>
      <c r="X129" s="34"/>
      <c r="Y129" s="34"/>
      <c r="Z129" s="1"/>
      <c r="AA129" s="35"/>
      <c r="AB129" s="35"/>
      <c r="AC129" s="35"/>
      <c r="AD129" s="35"/>
      <c r="AE129" s="35"/>
      <c r="AF129" s="35"/>
      <c r="AG129" s="35"/>
      <c r="AH129" s="1"/>
      <c r="AI129" s="35"/>
      <c r="AJ129" s="35"/>
      <c r="AK129" s="35"/>
      <c r="AL129" s="35"/>
      <c r="AM129" s="35"/>
      <c r="AN129" s="35"/>
      <c r="AO129" s="35"/>
      <c r="AP129" s="1"/>
      <c r="AQ129" s="1"/>
      <c r="AR129" s="1"/>
      <c r="AS129" s="1"/>
      <c r="AT129" s="1"/>
      <c r="AU129" s="1"/>
      <c r="AV129" s="1"/>
      <c r="AW129" s="1"/>
      <c r="AX129" s="1"/>
      <c r="AY129" s="35"/>
      <c r="AZ129" s="35"/>
      <c r="BA129" s="35"/>
      <c r="BB129" s="35"/>
      <c r="BC129" s="35"/>
      <c r="BD129" s="35"/>
      <c r="BE129" s="35"/>
      <c r="BF129" s="1"/>
    </row>
    <row r="130" spans="1:58" ht="13">
      <c r="A130" s="28"/>
      <c r="B130" s="55"/>
      <c r="C130" s="32"/>
      <c r="D130" s="31"/>
      <c r="E130" s="32"/>
      <c r="F130" s="32"/>
      <c r="G130" s="32"/>
      <c r="H130" s="32"/>
      <c r="I130" s="32"/>
      <c r="J130" s="10"/>
      <c r="K130" s="31"/>
      <c r="L130" s="31"/>
      <c r="M130" s="31"/>
      <c r="N130" s="31"/>
      <c r="O130" s="31"/>
      <c r="P130" s="31"/>
      <c r="Q130" s="31"/>
      <c r="R130" s="1"/>
      <c r="S130" s="28"/>
      <c r="T130" s="28"/>
      <c r="U130" s="28"/>
      <c r="V130" s="28"/>
      <c r="W130" s="34"/>
      <c r="X130" s="28"/>
      <c r="Y130" s="34"/>
      <c r="Z130" s="1"/>
      <c r="AA130" s="35"/>
      <c r="AB130" s="35"/>
      <c r="AC130" s="35"/>
      <c r="AD130" s="35"/>
      <c r="AE130" s="35"/>
      <c r="AF130" s="35"/>
      <c r="AG130" s="35"/>
      <c r="AH130" s="1"/>
      <c r="AI130" s="35"/>
      <c r="AJ130" s="35"/>
      <c r="AK130" s="35"/>
      <c r="AL130" s="35"/>
      <c r="AM130" s="35"/>
      <c r="AN130" s="35"/>
      <c r="AO130" s="35"/>
      <c r="AP130" s="1"/>
      <c r="AQ130" s="36"/>
      <c r="AR130" s="36"/>
      <c r="AS130" s="36"/>
      <c r="AT130" s="36"/>
      <c r="AU130" s="36"/>
      <c r="AV130" s="36"/>
      <c r="AW130" s="1"/>
      <c r="AX130" s="1"/>
      <c r="AY130" s="35"/>
      <c r="AZ130" s="35"/>
      <c r="BA130" s="35"/>
      <c r="BB130" s="35"/>
      <c r="BC130" s="35"/>
      <c r="BD130" s="35"/>
      <c r="BE130" s="35"/>
      <c r="BF130" s="1"/>
    </row>
    <row r="131" spans="1:58" ht="13">
      <c r="A131" s="28"/>
      <c r="B131" s="55"/>
      <c r="C131" s="31"/>
      <c r="D131" s="32"/>
      <c r="E131" s="32"/>
      <c r="F131" s="32"/>
      <c r="G131" s="32"/>
      <c r="H131" s="32"/>
      <c r="I131" s="32"/>
      <c r="J131" s="10"/>
      <c r="K131" s="31"/>
      <c r="L131" s="31"/>
      <c r="M131" s="31"/>
      <c r="N131" s="31"/>
      <c r="O131" s="31"/>
      <c r="P131" s="31"/>
      <c r="Q131" s="31"/>
      <c r="R131" s="1"/>
      <c r="S131" s="28"/>
      <c r="T131" s="28"/>
      <c r="U131" s="28"/>
      <c r="V131" s="34"/>
      <c r="W131" s="34"/>
      <c r="X131" s="34"/>
      <c r="Y131" s="34"/>
      <c r="Z131" s="1"/>
      <c r="AA131" s="35"/>
      <c r="AB131" s="35"/>
      <c r="AC131" s="35"/>
      <c r="AD131" s="35"/>
      <c r="AE131" s="35"/>
      <c r="AF131" s="35"/>
      <c r="AG131" s="35"/>
      <c r="AH131" s="1"/>
      <c r="AI131" s="35"/>
      <c r="AJ131" s="35"/>
      <c r="AK131" s="35"/>
      <c r="AL131" s="35"/>
      <c r="AM131" s="35"/>
      <c r="AN131" s="35"/>
      <c r="AO131" s="35"/>
      <c r="AP131" s="1"/>
      <c r="AQ131" s="36"/>
      <c r="AR131" s="36"/>
      <c r="AS131" s="36"/>
      <c r="AT131" s="36"/>
      <c r="AU131" s="36"/>
      <c r="AV131" s="36"/>
      <c r="AW131" s="1"/>
      <c r="AX131" s="1"/>
      <c r="AY131" s="35"/>
      <c r="AZ131" s="35"/>
      <c r="BA131" s="35"/>
      <c r="BB131" s="35"/>
      <c r="BC131" s="35"/>
      <c r="BD131" s="35"/>
      <c r="BE131" s="35"/>
      <c r="BF131" s="1"/>
    </row>
    <row r="132" spans="1:58" ht="13">
      <c r="A132" s="28"/>
      <c r="B132" s="55"/>
      <c r="C132" s="31"/>
      <c r="D132" s="32"/>
      <c r="E132" s="32"/>
      <c r="F132" s="32"/>
      <c r="G132" s="32"/>
      <c r="H132" s="32"/>
      <c r="I132" s="32"/>
      <c r="J132" s="10"/>
      <c r="K132" s="31"/>
      <c r="L132" s="31"/>
      <c r="M132" s="31"/>
      <c r="N132" s="31"/>
      <c r="O132" s="31"/>
      <c r="P132" s="31"/>
      <c r="Q132" s="31"/>
      <c r="R132" s="1"/>
      <c r="S132" s="28"/>
      <c r="T132" s="28"/>
      <c r="U132" s="28"/>
      <c r="V132" s="34"/>
      <c r="W132" s="34"/>
      <c r="X132" s="34"/>
      <c r="Y132" s="34"/>
      <c r="Z132" s="1"/>
      <c r="AA132" s="35"/>
      <c r="AB132" s="35"/>
      <c r="AC132" s="35"/>
      <c r="AD132" s="35"/>
      <c r="AE132" s="35"/>
      <c r="AF132" s="35"/>
      <c r="AG132" s="35"/>
      <c r="AH132" s="1"/>
      <c r="AI132" s="35"/>
      <c r="AJ132" s="35"/>
      <c r="AK132" s="35"/>
      <c r="AL132" s="35"/>
      <c r="AM132" s="35"/>
      <c r="AN132" s="35"/>
      <c r="AO132" s="35"/>
      <c r="AP132" s="1"/>
      <c r="AQ132" s="36"/>
      <c r="AR132" s="36"/>
      <c r="AS132" s="36"/>
      <c r="AT132" s="36"/>
      <c r="AU132" s="36"/>
      <c r="AV132" s="36"/>
      <c r="AW132" s="1"/>
      <c r="AX132" s="1"/>
      <c r="AY132" s="35"/>
      <c r="AZ132" s="35"/>
      <c r="BA132" s="35"/>
      <c r="BB132" s="35"/>
      <c r="BC132" s="35"/>
      <c r="BD132" s="35"/>
      <c r="BE132" s="35"/>
      <c r="BF132" s="1"/>
    </row>
    <row r="133" spans="1:58" ht="13">
      <c r="A133" s="28"/>
      <c r="B133" s="55"/>
      <c r="C133" s="32"/>
      <c r="D133" s="31"/>
      <c r="E133" s="32"/>
      <c r="F133" s="32"/>
      <c r="G133" s="32"/>
      <c r="H133" s="32"/>
      <c r="I133" s="32"/>
      <c r="J133" s="10"/>
      <c r="K133" s="31"/>
      <c r="L133" s="31"/>
      <c r="M133" s="31"/>
      <c r="N133" s="31"/>
      <c r="O133" s="31"/>
      <c r="P133" s="31"/>
      <c r="Q133" s="31"/>
      <c r="R133" s="1"/>
      <c r="S133" s="28"/>
      <c r="T133" s="28"/>
      <c r="U133" s="28"/>
      <c r="V133" s="34"/>
      <c r="W133" s="34"/>
      <c r="X133" s="34"/>
      <c r="Y133" s="34"/>
      <c r="Z133" s="1"/>
      <c r="AA133" s="35"/>
      <c r="AB133" s="35"/>
      <c r="AC133" s="35"/>
      <c r="AD133" s="35"/>
      <c r="AE133" s="35"/>
      <c r="AF133" s="35"/>
      <c r="AG133" s="35"/>
      <c r="AH133" s="1"/>
      <c r="AI133" s="35"/>
      <c r="AJ133" s="35"/>
      <c r="AK133" s="35"/>
      <c r="AL133" s="35"/>
      <c r="AM133" s="35"/>
      <c r="AN133" s="35"/>
      <c r="AO133" s="35"/>
      <c r="AP133" s="1"/>
      <c r="AQ133" s="36"/>
      <c r="AR133" s="36"/>
      <c r="AS133" s="36"/>
      <c r="AT133" s="36"/>
      <c r="AU133" s="36"/>
      <c r="AV133" s="36"/>
      <c r="AW133" s="1"/>
      <c r="AX133" s="1"/>
      <c r="AY133" s="35"/>
      <c r="AZ133" s="35"/>
      <c r="BA133" s="35"/>
      <c r="BB133" s="35"/>
      <c r="BC133" s="35"/>
      <c r="BD133" s="35"/>
      <c r="BE133" s="35"/>
      <c r="BF133" s="1"/>
    </row>
    <row r="134" spans="1:58" ht="13">
      <c r="A134" s="28"/>
      <c r="B134" s="55"/>
      <c r="C134" s="31"/>
      <c r="D134" s="32"/>
      <c r="E134" s="32"/>
      <c r="F134" s="32"/>
      <c r="G134" s="32"/>
      <c r="H134" s="32"/>
      <c r="I134" s="32"/>
      <c r="J134" s="10"/>
      <c r="K134" s="31"/>
      <c r="L134" s="31"/>
      <c r="M134" s="31"/>
      <c r="N134" s="31"/>
      <c r="O134" s="31"/>
      <c r="P134" s="31"/>
      <c r="Q134" s="31"/>
      <c r="R134" s="1"/>
      <c r="S134" s="28"/>
      <c r="T134" s="28"/>
      <c r="U134" s="28"/>
      <c r="V134" s="34"/>
      <c r="W134" s="34"/>
      <c r="X134" s="34"/>
      <c r="Y134" s="34"/>
      <c r="Z134" s="1"/>
      <c r="AA134" s="35"/>
      <c r="AB134" s="35"/>
      <c r="AC134" s="35"/>
      <c r="AD134" s="35"/>
      <c r="AE134" s="35"/>
      <c r="AF134" s="35"/>
      <c r="AG134" s="35"/>
      <c r="AH134" s="1"/>
      <c r="AI134" s="35"/>
      <c r="AJ134" s="35"/>
      <c r="AK134" s="35"/>
      <c r="AL134" s="35"/>
      <c r="AM134" s="35"/>
      <c r="AN134" s="35"/>
      <c r="AO134" s="35"/>
      <c r="AP134" s="1"/>
      <c r="AQ134" s="36"/>
      <c r="AR134" s="36"/>
      <c r="AS134" s="36"/>
      <c r="AT134" s="36"/>
      <c r="AU134" s="36"/>
      <c r="AV134" s="36"/>
      <c r="AW134" s="1"/>
      <c r="AX134" s="1"/>
      <c r="AY134" s="35"/>
      <c r="AZ134" s="35"/>
      <c r="BA134" s="35"/>
      <c r="BB134" s="35"/>
      <c r="BC134" s="35"/>
      <c r="BD134" s="35"/>
      <c r="BE134" s="35"/>
      <c r="BF134" s="1"/>
    </row>
    <row r="135" spans="1:58" ht="13">
      <c r="A135" s="28"/>
      <c r="B135" s="55"/>
      <c r="C135" s="31"/>
      <c r="D135" s="32"/>
      <c r="E135" s="32"/>
      <c r="F135" s="32"/>
      <c r="G135" s="32"/>
      <c r="H135" s="32"/>
      <c r="I135" s="32"/>
      <c r="J135" s="10"/>
      <c r="K135" s="31"/>
      <c r="L135" s="31"/>
      <c r="M135" s="31"/>
      <c r="N135" s="31"/>
      <c r="O135" s="31"/>
      <c r="P135" s="31"/>
      <c r="Q135" s="31"/>
      <c r="R135" s="1"/>
      <c r="S135" s="28"/>
      <c r="T135" s="28"/>
      <c r="U135" s="28"/>
      <c r="V135" s="34"/>
      <c r="W135" s="34"/>
      <c r="X135" s="34"/>
      <c r="Y135" s="34"/>
      <c r="Z135" s="1"/>
      <c r="AA135" s="35"/>
      <c r="AB135" s="35"/>
      <c r="AC135" s="35"/>
      <c r="AD135" s="35"/>
      <c r="AE135" s="35"/>
      <c r="AF135" s="35"/>
      <c r="AG135" s="35"/>
      <c r="AH135" s="1"/>
      <c r="AI135" s="35"/>
      <c r="AJ135" s="35"/>
      <c r="AK135" s="35"/>
      <c r="AL135" s="35"/>
      <c r="AM135" s="35"/>
      <c r="AN135" s="35"/>
      <c r="AO135" s="35"/>
      <c r="AP135" s="1"/>
      <c r="AQ135" s="36"/>
      <c r="AR135" s="36"/>
      <c r="AS135" s="36"/>
      <c r="AT135" s="36"/>
      <c r="AU135" s="36"/>
      <c r="AV135" s="36"/>
      <c r="AW135" s="1"/>
      <c r="AX135" s="1"/>
      <c r="AY135" s="35"/>
      <c r="AZ135" s="35"/>
      <c r="BA135" s="35"/>
      <c r="BB135" s="35"/>
      <c r="BC135" s="35"/>
      <c r="BD135" s="35"/>
      <c r="BE135" s="35"/>
      <c r="BF135" s="1"/>
    </row>
    <row r="136" spans="1:58" ht="13">
      <c r="A136" s="28"/>
      <c r="B136" s="55"/>
      <c r="C136" s="31"/>
      <c r="D136" s="32"/>
      <c r="E136" s="32"/>
      <c r="F136" s="32"/>
      <c r="G136" s="32"/>
      <c r="H136" s="32"/>
      <c r="I136" s="32"/>
      <c r="J136" s="10"/>
      <c r="K136" s="31"/>
      <c r="L136" s="31"/>
      <c r="M136" s="31"/>
      <c r="N136" s="31"/>
      <c r="O136" s="31"/>
      <c r="P136" s="31"/>
      <c r="Q136" s="31"/>
      <c r="R136" s="1"/>
      <c r="S136" s="28"/>
      <c r="T136" s="28"/>
      <c r="U136" s="28"/>
      <c r="V136" s="34"/>
      <c r="W136" s="28"/>
      <c r="X136" s="34"/>
      <c r="Y136" s="34"/>
      <c r="Z136" s="1"/>
      <c r="AA136" s="35"/>
      <c r="AB136" s="35"/>
      <c r="AC136" s="35"/>
      <c r="AD136" s="35"/>
      <c r="AE136" s="35"/>
      <c r="AF136" s="35"/>
      <c r="AG136" s="35"/>
      <c r="AH136" s="1"/>
      <c r="AI136" s="35"/>
      <c r="AJ136" s="35"/>
      <c r="AK136" s="35"/>
      <c r="AL136" s="35"/>
      <c r="AM136" s="35"/>
      <c r="AN136" s="35"/>
      <c r="AO136" s="35"/>
      <c r="AP136" s="1"/>
      <c r="AQ136" s="36"/>
      <c r="AR136" s="36"/>
      <c r="AS136" s="36"/>
      <c r="AT136" s="36"/>
      <c r="AU136" s="36"/>
      <c r="AV136" s="36"/>
      <c r="AW136" s="1"/>
      <c r="AX136" s="1"/>
      <c r="AY136" s="35"/>
      <c r="AZ136" s="35"/>
      <c r="BA136" s="35"/>
      <c r="BB136" s="35"/>
      <c r="BC136" s="35"/>
      <c r="BD136" s="35"/>
      <c r="BE136" s="35"/>
      <c r="BF136" s="1"/>
    </row>
    <row r="137" spans="1:58" ht="13">
      <c r="A137" s="28"/>
      <c r="B137" s="55"/>
      <c r="C137" s="31"/>
      <c r="D137" s="32"/>
      <c r="E137" s="32"/>
      <c r="F137" s="32"/>
      <c r="G137" s="32"/>
      <c r="H137" s="32"/>
      <c r="I137" s="32"/>
      <c r="J137" s="10"/>
      <c r="K137" s="31"/>
      <c r="L137" s="31"/>
      <c r="M137" s="31"/>
      <c r="N137" s="31"/>
      <c r="O137" s="31"/>
      <c r="P137" s="31"/>
      <c r="Q137" s="31"/>
      <c r="R137" s="1"/>
      <c r="S137" s="28"/>
      <c r="T137" s="28"/>
      <c r="U137" s="28"/>
      <c r="V137" s="34"/>
      <c r="W137" s="28"/>
      <c r="X137" s="34"/>
      <c r="Y137" s="34"/>
      <c r="Z137" s="1"/>
      <c r="AA137" s="35"/>
      <c r="AB137" s="35"/>
      <c r="AC137" s="35"/>
      <c r="AD137" s="35"/>
      <c r="AE137" s="35"/>
      <c r="AF137" s="35"/>
      <c r="AG137" s="35"/>
      <c r="AH137" s="1"/>
      <c r="AI137" s="35"/>
      <c r="AJ137" s="35"/>
      <c r="AK137" s="35"/>
      <c r="AL137" s="35"/>
      <c r="AM137" s="35"/>
      <c r="AN137" s="35"/>
      <c r="AO137" s="35"/>
      <c r="AP137" s="1"/>
      <c r="AQ137" s="36"/>
      <c r="AR137" s="36"/>
      <c r="AS137" s="36"/>
      <c r="AT137" s="36"/>
      <c r="AU137" s="36"/>
      <c r="AV137" s="36"/>
      <c r="AW137" s="1"/>
      <c r="AX137" s="1"/>
      <c r="AY137" s="35"/>
      <c r="AZ137" s="35"/>
      <c r="BA137" s="35"/>
      <c r="BB137" s="35"/>
      <c r="BC137" s="35"/>
      <c r="BD137" s="35"/>
      <c r="BE137" s="35"/>
      <c r="BF137" s="1"/>
    </row>
    <row r="138" spans="1:58" ht="13">
      <c r="A138" s="28"/>
      <c r="B138" s="55"/>
      <c r="C138" s="31"/>
      <c r="D138" s="32"/>
      <c r="E138" s="32"/>
      <c r="F138" s="32"/>
      <c r="G138" s="32"/>
      <c r="H138" s="32"/>
      <c r="I138" s="32"/>
      <c r="J138" s="10"/>
      <c r="K138" s="31"/>
      <c r="L138" s="32"/>
      <c r="M138" s="32"/>
      <c r="N138" s="32"/>
      <c r="O138" s="32"/>
      <c r="P138" s="32"/>
      <c r="Q138" s="32"/>
      <c r="R138" s="1"/>
      <c r="S138" s="28"/>
      <c r="T138" s="34"/>
      <c r="U138" s="28"/>
      <c r="V138" s="34"/>
      <c r="W138" s="34"/>
      <c r="X138" s="34"/>
      <c r="Y138" s="34"/>
      <c r="Z138" s="1"/>
      <c r="AA138" s="35"/>
      <c r="AB138" s="35"/>
      <c r="AC138" s="35"/>
      <c r="AD138" s="35"/>
      <c r="AE138" s="35"/>
      <c r="AF138" s="35"/>
      <c r="AG138" s="35"/>
      <c r="AH138" s="1"/>
      <c r="AI138" s="35"/>
      <c r="AJ138" s="35"/>
      <c r="AK138" s="35"/>
      <c r="AL138" s="35"/>
      <c r="AM138" s="35"/>
      <c r="AN138" s="35"/>
      <c r="AO138" s="35"/>
      <c r="AP138" s="1"/>
      <c r="AQ138" s="1"/>
      <c r="AR138" s="1"/>
      <c r="AS138" s="1"/>
      <c r="AT138" s="1"/>
      <c r="AU138" s="1"/>
      <c r="AV138" s="1"/>
      <c r="AW138" s="1"/>
      <c r="AX138" s="1"/>
      <c r="AY138" s="35"/>
      <c r="AZ138" s="35"/>
      <c r="BA138" s="35"/>
      <c r="BB138" s="35"/>
      <c r="BC138" s="35"/>
      <c r="BD138" s="35"/>
      <c r="BE138" s="35"/>
      <c r="BF138" s="1"/>
    </row>
    <row r="139" spans="1:58" ht="13">
      <c r="A139" s="28"/>
      <c r="B139" s="55"/>
      <c r="C139" s="31"/>
      <c r="D139" s="32"/>
      <c r="E139" s="32"/>
      <c r="F139" s="32"/>
      <c r="G139" s="32"/>
      <c r="H139" s="32"/>
      <c r="I139" s="32"/>
      <c r="J139" s="10"/>
      <c r="K139" s="31"/>
      <c r="L139" s="32"/>
      <c r="M139" s="32"/>
      <c r="N139" s="32"/>
      <c r="O139" s="32"/>
      <c r="P139" s="32"/>
      <c r="Q139" s="32"/>
      <c r="R139" s="1"/>
      <c r="S139" s="28"/>
      <c r="T139" s="28"/>
      <c r="U139" s="28"/>
      <c r="V139" s="34"/>
      <c r="W139" s="34"/>
      <c r="X139" s="34"/>
      <c r="Y139" s="34"/>
      <c r="Z139" s="1"/>
      <c r="AA139" s="35"/>
      <c r="AB139" s="35"/>
      <c r="AC139" s="35"/>
      <c r="AD139" s="35"/>
      <c r="AE139" s="35"/>
      <c r="AF139" s="35"/>
      <c r="AG139" s="35"/>
      <c r="AH139" s="1"/>
      <c r="AI139" s="35"/>
      <c r="AJ139" s="35"/>
      <c r="AK139" s="35"/>
      <c r="AL139" s="35"/>
      <c r="AM139" s="35"/>
      <c r="AN139" s="35"/>
      <c r="AO139" s="35"/>
      <c r="AP139" s="1"/>
      <c r="AQ139" s="36"/>
      <c r="AR139" s="36"/>
      <c r="AS139" s="36"/>
      <c r="AT139" s="36"/>
      <c r="AU139" s="36"/>
      <c r="AV139" s="36"/>
      <c r="AW139" s="1"/>
      <c r="AX139" s="1"/>
      <c r="AY139" s="35"/>
      <c r="AZ139" s="35"/>
      <c r="BA139" s="35"/>
      <c r="BB139" s="35"/>
      <c r="BC139" s="35"/>
      <c r="BD139" s="35"/>
      <c r="BE139" s="35"/>
      <c r="BF139" s="1"/>
    </row>
    <row r="140" spans="1:58" ht="13">
      <c r="A140" s="28"/>
      <c r="B140" s="55"/>
      <c r="C140" s="31"/>
      <c r="D140" s="32"/>
      <c r="E140" s="32"/>
      <c r="F140" s="32"/>
      <c r="G140" s="32"/>
      <c r="H140" s="32"/>
      <c r="I140" s="32"/>
      <c r="J140" s="10"/>
      <c r="K140" s="31"/>
      <c r="L140" s="32"/>
      <c r="M140" s="32"/>
      <c r="N140" s="32"/>
      <c r="O140" s="32"/>
      <c r="P140" s="32"/>
      <c r="Q140" s="32"/>
      <c r="R140" s="1"/>
      <c r="S140" s="28"/>
      <c r="T140" s="28"/>
      <c r="U140" s="28"/>
      <c r="V140" s="34"/>
      <c r="W140" s="34"/>
      <c r="X140" s="34"/>
      <c r="Y140" s="34"/>
      <c r="Z140" s="1"/>
      <c r="AA140" s="35"/>
      <c r="AB140" s="35"/>
      <c r="AC140" s="35"/>
      <c r="AD140" s="35"/>
      <c r="AE140" s="35"/>
      <c r="AF140" s="35"/>
      <c r="AG140" s="35"/>
      <c r="AH140" s="1"/>
      <c r="AI140" s="35"/>
      <c r="AJ140" s="35"/>
      <c r="AK140" s="35"/>
      <c r="AL140" s="35"/>
      <c r="AM140" s="35"/>
      <c r="AN140" s="35"/>
      <c r="AO140" s="35"/>
      <c r="AP140" s="1"/>
      <c r="AQ140" s="36"/>
      <c r="AR140" s="36"/>
      <c r="AS140" s="36"/>
      <c r="AT140" s="36"/>
      <c r="AU140" s="36"/>
      <c r="AV140" s="36"/>
      <c r="AW140" s="1"/>
      <c r="AX140" s="1"/>
      <c r="AY140" s="35"/>
      <c r="AZ140" s="35"/>
      <c r="BA140" s="35"/>
      <c r="BB140" s="35"/>
      <c r="BC140" s="35"/>
      <c r="BD140" s="35"/>
      <c r="BE140" s="35"/>
      <c r="BF140" s="1"/>
    </row>
    <row r="141" spans="1:58" ht="13">
      <c r="A141" s="28"/>
      <c r="B141" s="55"/>
      <c r="C141" s="31"/>
      <c r="D141" s="32"/>
      <c r="E141" s="32"/>
      <c r="F141" s="32"/>
      <c r="G141" s="32"/>
      <c r="H141" s="32"/>
      <c r="I141" s="32"/>
      <c r="J141" s="10"/>
      <c r="K141" s="31"/>
      <c r="L141" s="32"/>
      <c r="M141" s="32"/>
      <c r="N141" s="32"/>
      <c r="O141" s="32"/>
      <c r="P141" s="32"/>
      <c r="Q141" s="32"/>
      <c r="R141" s="1"/>
      <c r="S141" s="28"/>
      <c r="T141" s="28"/>
      <c r="U141" s="28"/>
      <c r="V141" s="28"/>
      <c r="W141" s="28"/>
      <c r="X141" s="34"/>
      <c r="Y141" s="34"/>
      <c r="Z141" s="1"/>
      <c r="AA141" s="35"/>
      <c r="AB141" s="35"/>
      <c r="AC141" s="35"/>
      <c r="AD141" s="35"/>
      <c r="AE141" s="35"/>
      <c r="AF141" s="35"/>
      <c r="AG141" s="35"/>
      <c r="AH141" s="1"/>
      <c r="AI141" s="35"/>
      <c r="AJ141" s="35"/>
      <c r="AK141" s="35"/>
      <c r="AL141" s="35"/>
      <c r="AM141" s="35"/>
      <c r="AN141" s="35"/>
      <c r="AO141" s="35"/>
      <c r="AP141" s="1"/>
      <c r="AQ141" s="36"/>
      <c r="AR141" s="36"/>
      <c r="AS141" s="36"/>
      <c r="AT141" s="36"/>
      <c r="AU141" s="36"/>
      <c r="AV141" s="36"/>
      <c r="AW141" s="1"/>
      <c r="AX141" s="1"/>
      <c r="AY141" s="35"/>
      <c r="AZ141" s="35"/>
      <c r="BA141" s="35"/>
      <c r="BB141" s="35"/>
      <c r="BC141" s="35"/>
      <c r="BD141" s="35"/>
      <c r="BE141" s="35"/>
      <c r="BF141" s="1"/>
    </row>
    <row r="142" spans="1:58" ht="13">
      <c r="A142" s="28"/>
      <c r="B142" s="55"/>
      <c r="C142" s="31"/>
      <c r="D142" s="32"/>
      <c r="E142" s="32"/>
      <c r="F142" s="32"/>
      <c r="G142" s="32"/>
      <c r="H142" s="32"/>
      <c r="I142" s="32"/>
      <c r="J142" s="10"/>
      <c r="K142" s="31"/>
      <c r="L142" s="32"/>
      <c r="M142" s="32"/>
      <c r="N142" s="32"/>
      <c r="O142" s="32"/>
      <c r="P142" s="32"/>
      <c r="Q142" s="32"/>
      <c r="R142" s="1"/>
      <c r="S142" s="28"/>
      <c r="T142" s="28"/>
      <c r="U142" s="28"/>
      <c r="V142" s="34"/>
      <c r="W142" s="34"/>
      <c r="X142" s="34"/>
      <c r="Y142" s="34"/>
      <c r="Z142" s="1"/>
      <c r="AA142" s="35"/>
      <c r="AB142" s="35"/>
      <c r="AC142" s="35"/>
      <c r="AD142" s="35"/>
      <c r="AE142" s="35"/>
      <c r="AF142" s="35"/>
      <c r="AG142" s="35"/>
      <c r="AH142" s="1"/>
      <c r="AI142" s="35"/>
      <c r="AJ142" s="35"/>
      <c r="AK142" s="35"/>
      <c r="AL142" s="35"/>
      <c r="AM142" s="35"/>
      <c r="AN142" s="35"/>
      <c r="AO142" s="35"/>
      <c r="AP142" s="1"/>
      <c r="AQ142" s="36"/>
      <c r="AR142" s="36"/>
      <c r="AS142" s="36"/>
      <c r="AT142" s="36"/>
      <c r="AU142" s="36"/>
      <c r="AV142" s="36"/>
      <c r="AW142" s="1"/>
      <c r="AX142" s="1"/>
      <c r="AY142" s="35"/>
      <c r="AZ142" s="35"/>
      <c r="BA142" s="35"/>
      <c r="BB142" s="35"/>
      <c r="BC142" s="35"/>
      <c r="BD142" s="35"/>
      <c r="BE142" s="35"/>
      <c r="BF142" s="1"/>
    </row>
    <row r="143" spans="1:58" ht="13">
      <c r="A143" s="28"/>
      <c r="B143" s="55"/>
      <c r="C143" s="32"/>
      <c r="D143" s="31"/>
      <c r="E143" s="32"/>
      <c r="F143" s="32"/>
      <c r="G143" s="32"/>
      <c r="H143" s="32"/>
      <c r="I143" s="32"/>
      <c r="J143" s="10"/>
      <c r="K143" s="32"/>
      <c r="L143" s="31"/>
      <c r="M143" s="32"/>
      <c r="N143" s="32"/>
      <c r="O143" s="32"/>
      <c r="P143" s="32"/>
      <c r="Q143" s="32"/>
      <c r="R143" s="1"/>
      <c r="S143" s="28"/>
      <c r="T143" s="28"/>
      <c r="U143" s="28"/>
      <c r="V143" s="34"/>
      <c r="W143" s="28"/>
      <c r="X143" s="34"/>
      <c r="Y143" s="34"/>
      <c r="Z143" s="1"/>
      <c r="AA143" s="35"/>
      <c r="AB143" s="35"/>
      <c r="AC143" s="35"/>
      <c r="AD143" s="35"/>
      <c r="AE143" s="35"/>
      <c r="AF143" s="35"/>
      <c r="AG143" s="35"/>
      <c r="AH143" s="1"/>
      <c r="AI143" s="35"/>
      <c r="AJ143" s="35"/>
      <c r="AK143" s="35"/>
      <c r="AL143" s="35"/>
      <c r="AM143" s="35"/>
      <c r="AN143" s="35"/>
      <c r="AO143" s="35"/>
      <c r="AP143" s="1"/>
      <c r="AQ143" s="36"/>
      <c r="AR143" s="36"/>
      <c r="AS143" s="36"/>
      <c r="AT143" s="36"/>
      <c r="AU143" s="36"/>
      <c r="AV143" s="36"/>
      <c r="AW143" s="1"/>
      <c r="AX143" s="1"/>
      <c r="AY143" s="35"/>
      <c r="AZ143" s="35"/>
      <c r="BA143" s="35"/>
      <c r="BB143" s="35"/>
      <c r="BC143" s="35"/>
      <c r="BD143" s="35"/>
      <c r="BE143" s="35"/>
      <c r="BF143" s="1"/>
    </row>
    <row r="144" spans="1:58" ht="13">
      <c r="A144" s="28"/>
      <c r="B144" s="55"/>
      <c r="C144" s="32"/>
      <c r="D144" s="32"/>
      <c r="E144" s="31"/>
      <c r="F144" s="32"/>
      <c r="G144" s="32"/>
      <c r="H144" s="32"/>
      <c r="I144" s="32"/>
      <c r="J144" s="10"/>
      <c r="K144" s="31"/>
      <c r="L144" s="32"/>
      <c r="M144" s="32"/>
      <c r="N144" s="32"/>
      <c r="O144" s="32"/>
      <c r="P144" s="32"/>
      <c r="Q144" s="32"/>
      <c r="R144" s="1"/>
      <c r="S144" s="28"/>
      <c r="T144" s="28"/>
      <c r="U144" s="28"/>
      <c r="V144" s="34"/>
      <c r="W144" s="28"/>
      <c r="X144" s="34"/>
      <c r="Y144" s="34"/>
      <c r="Z144" s="1"/>
      <c r="AA144" s="35"/>
      <c r="AB144" s="35"/>
      <c r="AC144" s="35"/>
      <c r="AD144" s="35"/>
      <c r="AE144" s="35"/>
      <c r="AF144" s="35"/>
      <c r="AG144" s="35"/>
      <c r="AH144" s="1"/>
      <c r="AI144" s="35"/>
      <c r="AJ144" s="35"/>
      <c r="AK144" s="35"/>
      <c r="AL144" s="35"/>
      <c r="AM144" s="35"/>
      <c r="AN144" s="35"/>
      <c r="AO144" s="35"/>
      <c r="AP144" s="1"/>
      <c r="AQ144" s="36"/>
      <c r="AR144" s="36"/>
      <c r="AS144" s="36"/>
      <c r="AT144" s="36"/>
      <c r="AU144" s="36"/>
      <c r="AV144" s="36"/>
      <c r="AW144" s="1"/>
      <c r="AX144" s="1"/>
      <c r="AY144" s="35"/>
      <c r="AZ144" s="35"/>
      <c r="BA144" s="35"/>
      <c r="BB144" s="35"/>
      <c r="BC144" s="35"/>
      <c r="BD144" s="35"/>
      <c r="BE144" s="35"/>
      <c r="BF144" s="1"/>
    </row>
    <row r="145" spans="1:58" ht="13">
      <c r="A145" s="28"/>
      <c r="B145" s="55"/>
      <c r="C145" s="32"/>
      <c r="D145" s="31"/>
      <c r="E145" s="32"/>
      <c r="F145" s="32"/>
      <c r="G145" s="32"/>
      <c r="H145" s="32"/>
      <c r="I145" s="32"/>
      <c r="J145" s="10"/>
      <c r="K145" s="32"/>
      <c r="L145" s="31"/>
      <c r="M145" s="32"/>
      <c r="N145" s="32"/>
      <c r="O145" s="32"/>
      <c r="P145" s="32"/>
      <c r="Q145" s="32"/>
      <c r="R145" s="1"/>
      <c r="S145" s="28"/>
      <c r="T145" s="28"/>
      <c r="U145" s="28"/>
      <c r="V145" s="34"/>
      <c r="W145" s="28"/>
      <c r="X145" s="34"/>
      <c r="Y145" s="34"/>
      <c r="Z145" s="1"/>
      <c r="AA145" s="35"/>
      <c r="AB145" s="35"/>
      <c r="AC145" s="35"/>
      <c r="AD145" s="35"/>
      <c r="AE145" s="35"/>
      <c r="AF145" s="35"/>
      <c r="AG145" s="35"/>
      <c r="AH145" s="1"/>
      <c r="AI145" s="35"/>
      <c r="AJ145" s="35"/>
      <c r="AK145" s="35"/>
      <c r="AL145" s="35"/>
      <c r="AM145" s="35"/>
      <c r="AN145" s="35"/>
      <c r="AO145" s="35"/>
      <c r="AP145" s="1"/>
      <c r="AQ145" s="36"/>
      <c r="AR145" s="36"/>
      <c r="AS145" s="36"/>
      <c r="AT145" s="36"/>
      <c r="AU145" s="36"/>
      <c r="AV145" s="36"/>
      <c r="AW145" s="1"/>
      <c r="AX145" s="1"/>
      <c r="AY145" s="35"/>
      <c r="AZ145" s="35"/>
      <c r="BA145" s="35"/>
      <c r="BB145" s="35"/>
      <c r="BC145" s="35"/>
      <c r="BD145" s="35"/>
      <c r="BE145" s="35"/>
      <c r="BF145" s="1"/>
    </row>
    <row r="146" spans="1:58" ht="13">
      <c r="A146" s="28"/>
      <c r="B146" s="55"/>
      <c r="C146" s="32"/>
      <c r="D146" s="31"/>
      <c r="E146" s="32"/>
      <c r="F146" s="32"/>
      <c r="G146" s="32"/>
      <c r="H146" s="32"/>
      <c r="I146" s="32"/>
      <c r="J146" s="10"/>
      <c r="K146" s="32"/>
      <c r="L146" s="31"/>
      <c r="M146" s="32"/>
      <c r="N146" s="32"/>
      <c r="O146" s="32"/>
      <c r="P146" s="32"/>
      <c r="Q146" s="32"/>
      <c r="R146" s="1"/>
      <c r="S146" s="28"/>
      <c r="T146" s="28"/>
      <c r="U146" s="28"/>
      <c r="V146" s="34"/>
      <c r="W146" s="28"/>
      <c r="X146" s="34"/>
      <c r="Y146" s="34"/>
      <c r="Z146" s="1"/>
      <c r="AA146" s="35"/>
      <c r="AB146" s="35"/>
      <c r="AC146" s="35"/>
      <c r="AD146" s="35"/>
      <c r="AE146" s="35"/>
      <c r="AF146" s="35"/>
      <c r="AG146" s="35"/>
      <c r="AH146" s="1"/>
      <c r="AI146" s="35"/>
      <c r="AJ146" s="35"/>
      <c r="AK146" s="35"/>
      <c r="AL146" s="35"/>
      <c r="AM146" s="35"/>
      <c r="AN146" s="35"/>
      <c r="AO146" s="35"/>
      <c r="AP146" s="1"/>
      <c r="AQ146" s="36"/>
      <c r="AR146" s="36"/>
      <c r="AS146" s="36"/>
      <c r="AT146" s="36"/>
      <c r="AU146" s="36"/>
      <c r="AV146" s="36"/>
      <c r="AW146" s="1"/>
      <c r="AX146" s="1"/>
      <c r="AY146" s="35"/>
      <c r="AZ146" s="35"/>
      <c r="BA146" s="35"/>
      <c r="BB146" s="35"/>
      <c r="BC146" s="35"/>
      <c r="BD146" s="35"/>
      <c r="BE146" s="35"/>
      <c r="BF146" s="1"/>
    </row>
    <row r="147" spans="1:58" ht="13">
      <c r="A147" s="28"/>
      <c r="B147" s="55"/>
      <c r="C147" s="32"/>
      <c r="D147" s="31"/>
      <c r="E147" s="32"/>
      <c r="F147" s="32"/>
      <c r="G147" s="32"/>
      <c r="H147" s="32"/>
      <c r="I147" s="32"/>
      <c r="J147" s="10"/>
      <c r="K147" s="32"/>
      <c r="L147" s="31"/>
      <c r="M147" s="32"/>
      <c r="N147" s="32"/>
      <c r="O147" s="32"/>
      <c r="P147" s="32"/>
      <c r="Q147" s="32"/>
      <c r="R147" s="1"/>
      <c r="S147" s="28"/>
      <c r="T147" s="28"/>
      <c r="U147" s="28"/>
      <c r="V147" s="34"/>
      <c r="W147" s="28"/>
      <c r="X147" s="34"/>
      <c r="Y147" s="34"/>
      <c r="Z147" s="1"/>
      <c r="AA147" s="35"/>
      <c r="AB147" s="35"/>
      <c r="AC147" s="35"/>
      <c r="AD147" s="35"/>
      <c r="AE147" s="35"/>
      <c r="AF147" s="35"/>
      <c r="AG147" s="35"/>
      <c r="AH147" s="1"/>
      <c r="AI147" s="35"/>
      <c r="AJ147" s="35"/>
      <c r="AK147" s="35"/>
      <c r="AL147" s="35"/>
      <c r="AM147" s="35"/>
      <c r="AN147" s="35"/>
      <c r="AO147" s="35"/>
      <c r="AP147" s="1"/>
      <c r="AQ147" s="36"/>
      <c r="AR147" s="36"/>
      <c r="AS147" s="36"/>
      <c r="AT147" s="36"/>
      <c r="AU147" s="36"/>
      <c r="AV147" s="36"/>
      <c r="AW147" s="1"/>
      <c r="AX147" s="1"/>
      <c r="AY147" s="35"/>
      <c r="AZ147" s="35"/>
      <c r="BA147" s="35"/>
      <c r="BB147" s="35"/>
      <c r="BC147" s="35"/>
      <c r="BD147" s="35"/>
      <c r="BE147" s="35"/>
      <c r="BF147" s="1"/>
    </row>
    <row r="148" spans="1:58" ht="13">
      <c r="A148" s="28"/>
      <c r="B148" s="55"/>
      <c r="C148" s="32"/>
      <c r="D148" s="31"/>
      <c r="E148" s="32"/>
      <c r="F148" s="32"/>
      <c r="G148" s="32"/>
      <c r="H148" s="32"/>
      <c r="I148" s="32"/>
      <c r="J148" s="10"/>
      <c r="K148" s="32"/>
      <c r="L148" s="31"/>
      <c r="M148" s="32"/>
      <c r="N148" s="32"/>
      <c r="O148" s="32"/>
      <c r="P148" s="32"/>
      <c r="Q148" s="32"/>
      <c r="R148" s="1"/>
      <c r="S148" s="28"/>
      <c r="T148" s="28"/>
      <c r="U148" s="28"/>
      <c r="V148" s="34"/>
      <c r="W148" s="28"/>
      <c r="X148" s="34"/>
      <c r="Y148" s="34"/>
      <c r="Z148" s="1"/>
      <c r="AA148" s="35"/>
      <c r="AB148" s="35"/>
      <c r="AC148" s="35"/>
      <c r="AD148" s="35"/>
      <c r="AE148" s="35"/>
      <c r="AF148" s="35"/>
      <c r="AG148" s="35"/>
      <c r="AH148" s="1"/>
      <c r="AI148" s="35"/>
      <c r="AJ148" s="35"/>
      <c r="AK148" s="35"/>
      <c r="AL148" s="35"/>
      <c r="AM148" s="35"/>
      <c r="AN148" s="35"/>
      <c r="AO148" s="35"/>
      <c r="AP148" s="1"/>
      <c r="AQ148" s="36"/>
      <c r="AR148" s="36"/>
      <c r="AS148" s="36"/>
      <c r="AT148" s="36"/>
      <c r="AU148" s="36"/>
      <c r="AV148" s="36"/>
      <c r="AW148" s="1"/>
      <c r="AX148" s="1"/>
      <c r="AY148" s="35"/>
      <c r="AZ148" s="35"/>
      <c r="BA148" s="35"/>
      <c r="BB148" s="35"/>
      <c r="BC148" s="35"/>
      <c r="BD148" s="35"/>
      <c r="BE148" s="35"/>
      <c r="BF148" s="1"/>
    </row>
    <row r="149" spans="1:58" ht="13">
      <c r="A149" s="28"/>
      <c r="B149" s="55"/>
      <c r="C149" s="32"/>
      <c r="D149" s="31"/>
      <c r="E149" s="32"/>
      <c r="F149" s="32"/>
      <c r="G149" s="32"/>
      <c r="H149" s="32"/>
      <c r="I149" s="32"/>
      <c r="J149" s="10"/>
      <c r="K149" s="31"/>
      <c r="L149" s="32"/>
      <c r="M149" s="32"/>
      <c r="N149" s="32"/>
      <c r="O149" s="32"/>
      <c r="P149" s="32"/>
      <c r="Q149" s="32"/>
      <c r="R149" s="1"/>
      <c r="S149" s="28"/>
      <c r="T149" s="28"/>
      <c r="U149" s="28"/>
      <c r="V149" s="34"/>
      <c r="W149" s="28"/>
      <c r="X149" s="34"/>
      <c r="Y149" s="34"/>
      <c r="Z149" s="1"/>
      <c r="AA149" s="35"/>
      <c r="AB149" s="35"/>
      <c r="AC149" s="35"/>
      <c r="AD149" s="35"/>
      <c r="AE149" s="35"/>
      <c r="AF149" s="35"/>
      <c r="AG149" s="35"/>
      <c r="AH149" s="1"/>
      <c r="AI149" s="35"/>
      <c r="AJ149" s="35"/>
      <c r="AK149" s="35"/>
      <c r="AL149" s="35"/>
      <c r="AM149" s="35"/>
      <c r="AN149" s="35"/>
      <c r="AO149" s="35"/>
      <c r="AP149" s="1"/>
      <c r="AQ149" s="36"/>
      <c r="AR149" s="36"/>
      <c r="AS149" s="36"/>
      <c r="AT149" s="36"/>
      <c r="AU149" s="36"/>
      <c r="AV149" s="36"/>
      <c r="AW149" s="1"/>
      <c r="AX149" s="1"/>
      <c r="AY149" s="35"/>
      <c r="AZ149" s="35"/>
      <c r="BA149" s="35"/>
      <c r="BB149" s="35"/>
      <c r="BC149" s="35"/>
      <c r="BD149" s="35"/>
      <c r="BE149" s="35"/>
      <c r="BF149" s="1"/>
    </row>
    <row r="150" spans="1:58" ht="13">
      <c r="A150" s="28"/>
      <c r="B150" s="55"/>
      <c r="C150" s="32"/>
      <c r="D150" s="31"/>
      <c r="E150" s="32"/>
      <c r="F150" s="32"/>
      <c r="G150" s="32"/>
      <c r="H150" s="32"/>
      <c r="I150" s="32"/>
      <c r="J150" s="10"/>
      <c r="K150" s="32"/>
      <c r="L150" s="31"/>
      <c r="M150" s="32"/>
      <c r="N150" s="32"/>
      <c r="O150" s="32"/>
      <c r="P150" s="32"/>
      <c r="Q150" s="32"/>
      <c r="R150" s="1"/>
      <c r="S150" s="28"/>
      <c r="T150" s="28"/>
      <c r="U150" s="28"/>
      <c r="V150" s="34"/>
      <c r="W150" s="28"/>
      <c r="X150" s="34"/>
      <c r="Y150" s="34"/>
      <c r="Z150" s="1"/>
      <c r="AA150" s="35"/>
      <c r="AB150" s="35"/>
      <c r="AC150" s="35"/>
      <c r="AD150" s="35"/>
      <c r="AE150" s="35"/>
      <c r="AF150" s="35"/>
      <c r="AG150" s="35"/>
      <c r="AH150" s="1"/>
      <c r="AI150" s="35"/>
      <c r="AJ150" s="35"/>
      <c r="AK150" s="35"/>
      <c r="AL150" s="35"/>
      <c r="AM150" s="35"/>
      <c r="AN150" s="35"/>
      <c r="AO150" s="35"/>
      <c r="AP150" s="1"/>
      <c r="AQ150" s="36"/>
      <c r="AR150" s="36"/>
      <c r="AS150" s="36"/>
      <c r="AT150" s="36"/>
      <c r="AU150" s="36"/>
      <c r="AV150" s="36"/>
      <c r="AW150" s="1"/>
      <c r="AX150" s="1"/>
      <c r="AY150" s="35"/>
      <c r="AZ150" s="35"/>
      <c r="BA150" s="35"/>
      <c r="BB150" s="35"/>
      <c r="BC150" s="35"/>
      <c r="BD150" s="35"/>
      <c r="BE150" s="35"/>
      <c r="BF150" s="1"/>
    </row>
    <row r="151" spans="1:58" ht="13">
      <c r="A151" s="28"/>
      <c r="B151" s="55"/>
      <c r="C151" s="32"/>
      <c r="D151" s="31"/>
      <c r="E151" s="32"/>
      <c r="F151" s="32"/>
      <c r="G151" s="32"/>
      <c r="H151" s="32"/>
      <c r="I151" s="32"/>
      <c r="J151" s="10"/>
      <c r="K151" s="32"/>
      <c r="L151" s="31"/>
      <c r="M151" s="32"/>
      <c r="N151" s="32"/>
      <c r="O151" s="32"/>
      <c r="P151" s="32"/>
      <c r="Q151" s="32"/>
      <c r="R151" s="1"/>
      <c r="S151" s="28"/>
      <c r="T151" s="28"/>
      <c r="U151" s="28"/>
      <c r="V151" s="34"/>
      <c r="W151" s="28"/>
      <c r="X151" s="34"/>
      <c r="Y151" s="34"/>
      <c r="Z151" s="1"/>
      <c r="AA151" s="35"/>
      <c r="AB151" s="35"/>
      <c r="AC151" s="35"/>
      <c r="AD151" s="35"/>
      <c r="AE151" s="35"/>
      <c r="AF151" s="35"/>
      <c r="AG151" s="35"/>
      <c r="AH151" s="1"/>
      <c r="AI151" s="35"/>
      <c r="AJ151" s="35"/>
      <c r="AK151" s="35"/>
      <c r="AL151" s="35"/>
      <c r="AM151" s="35"/>
      <c r="AN151" s="35"/>
      <c r="AO151" s="35"/>
      <c r="AP151" s="1"/>
      <c r="AQ151" s="36"/>
      <c r="AR151" s="36"/>
      <c r="AS151" s="36"/>
      <c r="AT151" s="36"/>
      <c r="AU151" s="36"/>
      <c r="AV151" s="36"/>
      <c r="AW151" s="1"/>
      <c r="AX151" s="1"/>
      <c r="AY151" s="35"/>
      <c r="AZ151" s="35"/>
      <c r="BA151" s="35"/>
      <c r="BB151" s="35"/>
      <c r="BC151" s="35"/>
      <c r="BD151" s="35"/>
      <c r="BE151" s="35"/>
      <c r="BF151" s="1"/>
    </row>
    <row r="152" spans="1:58" ht="13">
      <c r="A152" s="28"/>
      <c r="B152" s="55"/>
      <c r="C152" s="32"/>
      <c r="D152" s="31"/>
      <c r="E152" s="32"/>
      <c r="F152" s="32"/>
      <c r="G152" s="32"/>
      <c r="H152" s="32"/>
      <c r="I152" s="32"/>
      <c r="J152" s="10"/>
      <c r="K152" s="32"/>
      <c r="L152" s="32"/>
      <c r="M152" s="31"/>
      <c r="N152" s="32"/>
      <c r="O152" s="32"/>
      <c r="P152" s="32"/>
      <c r="Q152" s="32"/>
      <c r="R152" s="1"/>
      <c r="S152" s="28"/>
      <c r="T152" s="28"/>
      <c r="U152" s="28"/>
      <c r="V152" s="34"/>
      <c r="W152" s="28"/>
      <c r="X152" s="34"/>
      <c r="Y152" s="34"/>
      <c r="Z152" s="1"/>
      <c r="AA152" s="35"/>
      <c r="AB152" s="35"/>
      <c r="AC152" s="35"/>
      <c r="AD152" s="35"/>
      <c r="AE152" s="35"/>
      <c r="AF152" s="35"/>
      <c r="AG152" s="35"/>
      <c r="AH152" s="1"/>
      <c r="AI152" s="35"/>
      <c r="AJ152" s="35"/>
      <c r="AK152" s="35"/>
      <c r="AL152" s="35"/>
      <c r="AM152" s="35"/>
      <c r="AN152" s="35"/>
      <c r="AO152" s="35"/>
      <c r="AP152" s="1"/>
      <c r="AQ152" s="36"/>
      <c r="AR152" s="36"/>
      <c r="AS152" s="36"/>
      <c r="AT152" s="36"/>
      <c r="AU152" s="36"/>
      <c r="AV152" s="36"/>
      <c r="AW152" s="1"/>
      <c r="AX152" s="1"/>
      <c r="AY152" s="35"/>
      <c r="AZ152" s="35"/>
      <c r="BA152" s="35"/>
      <c r="BB152" s="35"/>
      <c r="BC152" s="35"/>
      <c r="BD152" s="35"/>
      <c r="BE152" s="35"/>
      <c r="BF152" s="1"/>
    </row>
    <row r="153" spans="1:58" ht="13">
      <c r="A153" s="28"/>
      <c r="B153" s="55"/>
      <c r="C153" s="32"/>
      <c r="D153" s="31"/>
      <c r="E153" s="32"/>
      <c r="F153" s="32"/>
      <c r="G153" s="32"/>
      <c r="H153" s="32"/>
      <c r="I153" s="32"/>
      <c r="J153" s="10"/>
      <c r="K153" s="32"/>
      <c r="L153" s="31"/>
      <c r="M153" s="32"/>
      <c r="N153" s="32"/>
      <c r="O153" s="32"/>
      <c r="P153" s="32"/>
      <c r="Q153" s="32"/>
      <c r="R153" s="1"/>
      <c r="S153" s="28"/>
      <c r="T153" s="28"/>
      <c r="U153" s="34"/>
      <c r="V153" s="28"/>
      <c r="W153" s="34"/>
      <c r="X153" s="34"/>
      <c r="Y153" s="34"/>
      <c r="Z153" s="1"/>
      <c r="AA153" s="35"/>
      <c r="AB153" s="35"/>
      <c r="AC153" s="35"/>
      <c r="AD153" s="35"/>
      <c r="AE153" s="35"/>
      <c r="AF153" s="35"/>
      <c r="AG153" s="35"/>
      <c r="AH153" s="1"/>
      <c r="AI153" s="35"/>
      <c r="AJ153" s="35"/>
      <c r="AK153" s="35"/>
      <c r="AL153" s="35"/>
      <c r="AM153" s="35"/>
      <c r="AN153" s="35"/>
      <c r="AO153" s="35"/>
      <c r="AP153" s="1"/>
      <c r="AQ153" s="36"/>
      <c r="AR153" s="36"/>
      <c r="AS153" s="36"/>
      <c r="AT153" s="36"/>
      <c r="AU153" s="36"/>
      <c r="AV153" s="36"/>
      <c r="AW153" s="1"/>
      <c r="AX153" s="1"/>
      <c r="AY153" s="35"/>
      <c r="AZ153" s="35"/>
      <c r="BA153" s="35"/>
      <c r="BB153" s="35"/>
      <c r="BC153" s="35"/>
      <c r="BD153" s="35"/>
      <c r="BE153" s="35"/>
      <c r="BF153" s="1"/>
    </row>
    <row r="154" spans="1:58" ht="13">
      <c r="A154" s="28"/>
      <c r="B154" s="55"/>
      <c r="C154" s="31"/>
      <c r="D154" s="38"/>
      <c r="E154" s="38"/>
      <c r="F154" s="32"/>
      <c r="G154" s="32"/>
      <c r="H154" s="32"/>
      <c r="I154" s="32"/>
      <c r="J154" s="10"/>
      <c r="K154" s="32"/>
      <c r="L154" s="32"/>
      <c r="M154" s="32"/>
      <c r="N154" s="32"/>
      <c r="O154" s="32"/>
      <c r="P154" s="32"/>
      <c r="Q154" s="32"/>
      <c r="R154" s="1"/>
      <c r="S154" s="28"/>
      <c r="T154" s="28"/>
      <c r="U154" s="33"/>
      <c r="V154" s="33"/>
      <c r="W154" s="33"/>
      <c r="X154" s="34"/>
      <c r="Y154" s="34"/>
      <c r="Z154" s="1"/>
      <c r="AA154" s="35"/>
      <c r="AB154" s="35"/>
      <c r="AC154" s="35"/>
      <c r="AD154" s="35"/>
      <c r="AE154" s="35"/>
      <c r="AF154" s="35"/>
      <c r="AG154" s="35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3">
      <c r="A155" s="28"/>
      <c r="B155" s="55"/>
      <c r="C155" s="31"/>
      <c r="D155" s="38"/>
      <c r="E155" s="38"/>
      <c r="F155" s="32"/>
      <c r="G155" s="32"/>
      <c r="H155" s="32"/>
      <c r="I155" s="32"/>
      <c r="J155" s="10"/>
      <c r="K155" s="32"/>
      <c r="L155" s="32"/>
      <c r="M155" s="32"/>
      <c r="N155" s="32"/>
      <c r="O155" s="32"/>
      <c r="P155" s="32"/>
      <c r="Q155" s="32"/>
      <c r="R155" s="1"/>
      <c r="S155" s="28"/>
      <c r="T155" s="28"/>
      <c r="U155" s="33"/>
      <c r="V155" s="33"/>
      <c r="W155" s="28"/>
      <c r="X155" s="34"/>
      <c r="Y155" s="34"/>
      <c r="Z155" s="1"/>
      <c r="AA155" s="35"/>
      <c r="AB155" s="35"/>
      <c r="AC155" s="35"/>
      <c r="AD155" s="35"/>
      <c r="AE155" s="35"/>
      <c r="AF155" s="35"/>
      <c r="AG155" s="35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3">
      <c r="A156" s="28"/>
      <c r="B156" s="55"/>
      <c r="C156" s="31"/>
      <c r="D156" s="38"/>
      <c r="E156" s="38"/>
      <c r="F156" s="32"/>
      <c r="G156" s="32"/>
      <c r="H156" s="32"/>
      <c r="I156" s="32"/>
      <c r="J156" s="10"/>
      <c r="K156" s="32"/>
      <c r="L156" s="32"/>
      <c r="M156" s="32"/>
      <c r="N156" s="32"/>
      <c r="O156" s="32"/>
      <c r="P156" s="32"/>
      <c r="Q156" s="32"/>
      <c r="R156" s="1"/>
      <c r="S156" s="28"/>
      <c r="T156" s="28"/>
      <c r="U156" s="28"/>
      <c r="V156" s="33"/>
      <c r="W156" s="28"/>
      <c r="X156" s="34"/>
      <c r="Y156" s="34"/>
      <c r="Z156" s="1"/>
      <c r="AA156" s="35"/>
      <c r="AB156" s="35"/>
      <c r="AC156" s="35"/>
      <c r="AD156" s="35"/>
      <c r="AE156" s="35"/>
      <c r="AF156" s="35"/>
      <c r="AG156" s="35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3">
      <c r="A157" s="28"/>
      <c r="B157" s="55"/>
      <c r="C157" s="31"/>
      <c r="D157" s="38"/>
      <c r="E157" s="38"/>
      <c r="F157" s="32"/>
      <c r="G157" s="32"/>
      <c r="H157" s="32"/>
      <c r="I157" s="32"/>
      <c r="J157" s="10"/>
      <c r="K157" s="32"/>
      <c r="L157" s="32"/>
      <c r="M157" s="32"/>
      <c r="N157" s="32"/>
      <c r="O157" s="32"/>
      <c r="P157" s="32"/>
      <c r="Q157" s="32"/>
      <c r="R157" s="1"/>
      <c r="S157" s="28"/>
      <c r="T157" s="33"/>
      <c r="U157" s="28"/>
      <c r="V157" s="33"/>
      <c r="W157" s="28"/>
      <c r="X157" s="34"/>
      <c r="Y157" s="34"/>
      <c r="Z157" s="1"/>
      <c r="AA157" s="35"/>
      <c r="AB157" s="35"/>
      <c r="AC157" s="35"/>
      <c r="AD157" s="35"/>
      <c r="AE157" s="35"/>
      <c r="AF157" s="35"/>
      <c r="AG157" s="35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3">
      <c r="A158" s="28"/>
      <c r="B158" s="55"/>
      <c r="C158" s="38"/>
      <c r="D158" s="38"/>
      <c r="E158" s="31"/>
      <c r="F158" s="32"/>
      <c r="G158" s="32"/>
      <c r="H158" s="32"/>
      <c r="I158" s="32"/>
      <c r="J158" s="10"/>
      <c r="K158" s="32"/>
      <c r="L158" s="32"/>
      <c r="M158" s="32"/>
      <c r="N158" s="32"/>
      <c r="O158" s="32"/>
      <c r="P158" s="32"/>
      <c r="Q158" s="32"/>
      <c r="R158" s="1"/>
      <c r="S158" s="28"/>
      <c r="T158" s="28"/>
      <c r="U158" s="28"/>
      <c r="V158" s="33"/>
      <c r="W158" s="28"/>
      <c r="X158" s="34"/>
      <c r="Y158" s="34"/>
      <c r="Z158" s="1"/>
      <c r="AA158" s="35"/>
      <c r="AB158" s="35"/>
      <c r="AC158" s="35"/>
      <c r="AD158" s="35"/>
      <c r="AE158" s="35"/>
      <c r="AF158" s="35"/>
      <c r="AG158" s="35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3">
      <c r="A159" s="28"/>
      <c r="B159" s="55"/>
      <c r="C159" s="31"/>
      <c r="D159" s="38"/>
      <c r="E159" s="38"/>
      <c r="F159" s="32"/>
      <c r="G159" s="32"/>
      <c r="H159" s="32"/>
      <c r="I159" s="32"/>
      <c r="J159" s="10"/>
      <c r="K159" s="32"/>
      <c r="L159" s="32"/>
      <c r="M159" s="32"/>
      <c r="N159" s="32"/>
      <c r="O159" s="32"/>
      <c r="P159" s="32"/>
      <c r="Q159" s="32"/>
      <c r="R159" s="1"/>
      <c r="S159" s="28"/>
      <c r="T159" s="28"/>
      <c r="U159" s="28"/>
      <c r="V159" s="28"/>
      <c r="W159" s="33"/>
      <c r="X159" s="34"/>
      <c r="Y159" s="34"/>
      <c r="Z159" s="1"/>
      <c r="AA159" s="35"/>
      <c r="AB159" s="35"/>
      <c r="AC159" s="35"/>
      <c r="AD159" s="35"/>
      <c r="AE159" s="35"/>
      <c r="AF159" s="35"/>
      <c r="AG159" s="35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3">
      <c r="A160" s="28"/>
      <c r="B160" s="55"/>
      <c r="C160" s="31"/>
      <c r="D160" s="38"/>
      <c r="E160" s="38"/>
      <c r="F160" s="32"/>
      <c r="G160" s="32"/>
      <c r="H160" s="32"/>
      <c r="I160" s="32"/>
      <c r="J160" s="10"/>
      <c r="K160" s="32"/>
      <c r="L160" s="32"/>
      <c r="M160" s="32"/>
      <c r="N160" s="32"/>
      <c r="O160" s="32"/>
      <c r="P160" s="32"/>
      <c r="Q160" s="32"/>
      <c r="R160" s="1"/>
      <c r="S160" s="28"/>
      <c r="T160" s="28"/>
      <c r="U160" s="28"/>
      <c r="V160" s="33"/>
      <c r="W160" s="33"/>
      <c r="X160" s="34"/>
      <c r="Y160" s="34"/>
      <c r="Z160" s="1"/>
      <c r="AA160" s="35"/>
      <c r="AB160" s="35"/>
      <c r="AC160" s="35"/>
      <c r="AD160" s="35"/>
      <c r="AE160" s="35"/>
      <c r="AF160" s="35"/>
      <c r="AG160" s="35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3">
      <c r="A161" s="28"/>
      <c r="B161" s="55"/>
      <c r="C161" s="31"/>
      <c r="D161" s="38"/>
      <c r="E161" s="38"/>
      <c r="F161" s="32"/>
      <c r="G161" s="32"/>
      <c r="H161" s="32"/>
      <c r="I161" s="32"/>
      <c r="J161" s="56"/>
      <c r="K161" s="57"/>
      <c r="L161" s="57"/>
      <c r="M161" s="57"/>
      <c r="N161" s="57"/>
      <c r="O161" s="57"/>
      <c r="P161" s="57"/>
      <c r="Q161" s="57"/>
      <c r="R161" s="56"/>
      <c r="S161" s="28"/>
      <c r="T161" s="28"/>
      <c r="U161" s="28"/>
      <c r="V161" s="33"/>
      <c r="W161" s="28"/>
      <c r="X161" s="34"/>
      <c r="Y161" s="34"/>
      <c r="Z161" s="1"/>
      <c r="AA161" s="35"/>
      <c r="AB161" s="35"/>
      <c r="AC161" s="35"/>
      <c r="AD161" s="35"/>
      <c r="AE161" s="35"/>
      <c r="AF161" s="35"/>
      <c r="AG161" s="35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3">
      <c r="A162" s="28"/>
      <c r="B162" s="55"/>
      <c r="C162" s="31"/>
      <c r="D162" s="38"/>
      <c r="E162" s="38"/>
      <c r="F162" s="32"/>
      <c r="G162" s="32"/>
      <c r="H162" s="32"/>
      <c r="I162" s="32"/>
      <c r="J162" s="56"/>
      <c r="K162" s="58"/>
      <c r="L162" s="58"/>
      <c r="M162" s="58"/>
      <c r="N162" s="58"/>
      <c r="O162" s="58"/>
      <c r="P162" s="58"/>
      <c r="Q162" s="58"/>
      <c r="R162" s="56"/>
      <c r="S162" s="28"/>
      <c r="T162" s="28"/>
      <c r="U162" s="28"/>
      <c r="V162" s="33"/>
      <c r="W162" s="28"/>
      <c r="X162" s="34"/>
      <c r="Y162" s="34"/>
      <c r="Z162" s="1"/>
      <c r="AA162" s="35"/>
      <c r="AB162" s="35"/>
      <c r="AC162" s="35"/>
      <c r="AD162" s="35"/>
      <c r="AE162" s="35"/>
      <c r="AF162" s="35"/>
      <c r="AG162" s="35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3">
      <c r="A163" s="28"/>
      <c r="B163" s="55"/>
      <c r="C163" s="38"/>
      <c r="D163" s="38"/>
      <c r="E163" s="31"/>
      <c r="F163" s="32"/>
      <c r="G163" s="32"/>
      <c r="H163" s="32"/>
      <c r="I163" s="32"/>
      <c r="J163" s="56"/>
      <c r="K163" s="57"/>
      <c r="L163" s="57"/>
      <c r="M163" s="57"/>
      <c r="N163" s="57"/>
      <c r="O163" s="57"/>
      <c r="P163" s="57"/>
      <c r="Q163" s="57"/>
      <c r="R163" s="56"/>
      <c r="S163" s="28"/>
      <c r="T163" s="28"/>
      <c r="U163" s="28"/>
      <c r="V163" s="33"/>
      <c r="W163" s="33"/>
      <c r="X163" s="34"/>
      <c r="Y163" s="34"/>
      <c r="Z163" s="1"/>
      <c r="AA163" s="35"/>
      <c r="AB163" s="35"/>
      <c r="AC163" s="35"/>
      <c r="AD163" s="35"/>
      <c r="AE163" s="35"/>
      <c r="AF163" s="35"/>
      <c r="AG163" s="35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3">
      <c r="A164" s="28"/>
      <c r="B164" s="55"/>
      <c r="C164" s="31"/>
      <c r="D164" s="38"/>
      <c r="E164" s="38"/>
      <c r="F164" s="32"/>
      <c r="G164" s="32"/>
      <c r="H164" s="32"/>
      <c r="I164" s="32"/>
      <c r="J164" s="56"/>
      <c r="K164" s="58"/>
      <c r="L164" s="58"/>
      <c r="M164" s="58"/>
      <c r="N164" s="58"/>
      <c r="O164" s="58"/>
      <c r="P164" s="58"/>
      <c r="Q164" s="58"/>
      <c r="R164" s="56"/>
      <c r="S164" s="28"/>
      <c r="T164" s="28"/>
      <c r="U164" s="28"/>
      <c r="V164" s="33"/>
      <c r="W164" s="33"/>
      <c r="X164" s="34"/>
      <c r="Y164" s="34"/>
      <c r="Z164" s="1"/>
      <c r="AA164" s="35"/>
      <c r="AB164" s="35"/>
      <c r="AC164" s="35"/>
      <c r="AD164" s="35"/>
      <c r="AE164" s="35"/>
      <c r="AF164" s="35"/>
      <c r="AG164" s="35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3">
      <c r="A165" s="28"/>
      <c r="B165" s="55"/>
      <c r="C165" s="31"/>
      <c r="D165" s="38"/>
      <c r="E165" s="38"/>
      <c r="F165" s="32"/>
      <c r="G165" s="32"/>
      <c r="H165" s="32"/>
      <c r="I165" s="32"/>
      <c r="J165" s="56"/>
      <c r="K165" s="57"/>
      <c r="L165" s="57"/>
      <c r="M165" s="57"/>
      <c r="N165" s="57"/>
      <c r="O165" s="57"/>
      <c r="P165" s="57"/>
      <c r="Q165" s="57"/>
      <c r="R165" s="56"/>
      <c r="S165" s="28"/>
      <c r="T165" s="28"/>
      <c r="U165" s="28"/>
      <c r="V165" s="33"/>
      <c r="W165" s="28"/>
      <c r="X165" s="34"/>
      <c r="Y165" s="34"/>
      <c r="Z165" s="1"/>
      <c r="AA165" s="35"/>
      <c r="AB165" s="35"/>
      <c r="AC165" s="35"/>
      <c r="AD165" s="35"/>
      <c r="AE165" s="35"/>
      <c r="AF165" s="35"/>
      <c r="AG165" s="35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3">
      <c r="A166" s="28"/>
      <c r="B166" s="55"/>
      <c r="C166" s="38"/>
      <c r="D166" s="38"/>
      <c r="E166" s="31"/>
      <c r="F166" s="32"/>
      <c r="G166" s="32"/>
      <c r="H166" s="32"/>
      <c r="I166" s="32"/>
      <c r="J166" s="56"/>
      <c r="K166" s="58"/>
      <c r="L166" s="58"/>
      <c r="M166" s="58"/>
      <c r="N166" s="58"/>
      <c r="O166" s="58"/>
      <c r="P166" s="58"/>
      <c r="Q166" s="58"/>
      <c r="R166" s="56"/>
      <c r="S166" s="28"/>
      <c r="T166" s="28"/>
      <c r="U166" s="28"/>
      <c r="V166" s="33"/>
      <c r="W166" s="33"/>
      <c r="X166" s="34"/>
      <c r="Y166" s="34"/>
      <c r="Z166" s="1"/>
      <c r="AA166" s="35"/>
      <c r="AB166" s="35"/>
      <c r="AC166" s="35"/>
      <c r="AD166" s="35"/>
      <c r="AE166" s="35"/>
      <c r="AF166" s="35"/>
      <c r="AG166" s="35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3">
      <c r="A167" s="28"/>
      <c r="B167" s="55"/>
      <c r="C167" s="31"/>
      <c r="D167" s="38"/>
      <c r="E167" s="38"/>
      <c r="F167" s="32"/>
      <c r="G167" s="32"/>
      <c r="H167" s="32"/>
      <c r="I167" s="32"/>
      <c r="J167" s="56"/>
      <c r="K167" s="57"/>
      <c r="L167" s="57"/>
      <c r="M167" s="57"/>
      <c r="N167" s="57"/>
      <c r="O167" s="57"/>
      <c r="P167" s="57"/>
      <c r="Q167" s="57"/>
      <c r="R167" s="56"/>
      <c r="S167" s="28"/>
      <c r="T167" s="28"/>
      <c r="U167" s="28"/>
      <c r="V167" s="33"/>
      <c r="W167" s="28"/>
      <c r="X167" s="34"/>
      <c r="Y167" s="34"/>
      <c r="Z167" s="1"/>
      <c r="AA167" s="35"/>
      <c r="AB167" s="35"/>
      <c r="AC167" s="35"/>
      <c r="AD167" s="35"/>
      <c r="AE167" s="35"/>
      <c r="AF167" s="35"/>
      <c r="AG167" s="35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3">
      <c r="A168" s="28"/>
      <c r="B168" s="55"/>
      <c r="C168" s="38"/>
      <c r="D168" s="38"/>
      <c r="E168" s="31"/>
      <c r="F168" s="32"/>
      <c r="G168" s="32"/>
      <c r="H168" s="32"/>
      <c r="I168" s="32"/>
      <c r="J168" s="56"/>
      <c r="K168" s="57"/>
      <c r="L168" s="57"/>
      <c r="M168" s="57"/>
      <c r="N168" s="57"/>
      <c r="O168" s="57"/>
      <c r="P168" s="57"/>
      <c r="Q168" s="57"/>
      <c r="R168" s="56"/>
      <c r="S168" s="28"/>
      <c r="T168" s="28"/>
      <c r="U168" s="28"/>
      <c r="V168" s="33"/>
      <c r="W168" s="33"/>
      <c r="X168" s="34"/>
      <c r="Y168" s="34"/>
      <c r="Z168" s="1"/>
      <c r="AA168" s="35"/>
      <c r="AB168" s="35"/>
      <c r="AC168" s="35"/>
      <c r="AD168" s="35"/>
      <c r="AE168" s="35"/>
      <c r="AF168" s="35"/>
      <c r="AG168" s="35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3">
      <c r="A169" s="28"/>
      <c r="B169" s="55"/>
      <c r="C169" s="31"/>
      <c r="D169" s="38"/>
      <c r="E169" s="38"/>
      <c r="F169" s="32"/>
      <c r="G169" s="32"/>
      <c r="H169" s="32"/>
      <c r="I169" s="32"/>
      <c r="J169" s="56"/>
      <c r="K169" s="57"/>
      <c r="L169" s="57"/>
      <c r="M169" s="57"/>
      <c r="N169" s="57"/>
      <c r="O169" s="57"/>
      <c r="P169" s="57"/>
      <c r="Q169" s="57"/>
      <c r="R169" s="56"/>
      <c r="S169" s="28"/>
      <c r="T169" s="28"/>
      <c r="U169" s="28"/>
      <c r="V169" s="33"/>
      <c r="W169" s="28"/>
      <c r="X169" s="34"/>
      <c r="Y169" s="34"/>
      <c r="Z169" s="1"/>
      <c r="AA169" s="35"/>
      <c r="AB169" s="35"/>
      <c r="AC169" s="35"/>
      <c r="AD169" s="35"/>
      <c r="AE169" s="35"/>
      <c r="AF169" s="35"/>
      <c r="AG169" s="35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3">
      <c r="A170" s="28"/>
      <c r="B170" s="55"/>
      <c r="C170" s="31"/>
      <c r="D170" s="38"/>
      <c r="E170" s="38"/>
      <c r="F170" s="32"/>
      <c r="G170" s="32"/>
      <c r="H170" s="32"/>
      <c r="I170" s="32"/>
      <c r="J170" s="56"/>
      <c r="K170" s="57"/>
      <c r="L170" s="57"/>
      <c r="M170" s="57"/>
      <c r="N170" s="57"/>
      <c r="O170" s="57"/>
      <c r="P170" s="57"/>
      <c r="Q170" s="57"/>
      <c r="R170" s="56"/>
      <c r="S170" s="28"/>
      <c r="T170" s="28"/>
      <c r="U170" s="28"/>
      <c r="V170" s="33"/>
      <c r="W170" s="33"/>
      <c r="X170" s="34"/>
      <c r="Y170" s="34"/>
      <c r="Z170" s="1"/>
      <c r="AA170" s="35"/>
      <c r="AB170" s="35"/>
      <c r="AC170" s="35"/>
      <c r="AD170" s="35"/>
      <c r="AE170" s="35"/>
      <c r="AF170" s="35"/>
      <c r="AG170" s="35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3">
      <c r="A171" s="28"/>
      <c r="B171" s="55"/>
      <c r="C171" s="31"/>
      <c r="D171" s="38"/>
      <c r="E171" s="38"/>
      <c r="F171" s="32"/>
      <c r="G171" s="32"/>
      <c r="H171" s="32"/>
      <c r="I171" s="32"/>
      <c r="J171" s="56"/>
      <c r="K171" s="57"/>
      <c r="L171" s="57"/>
      <c r="M171" s="57"/>
      <c r="N171" s="57"/>
      <c r="O171" s="57"/>
      <c r="P171" s="57"/>
      <c r="Q171" s="57"/>
      <c r="R171" s="56"/>
      <c r="S171" s="28"/>
      <c r="T171" s="28"/>
      <c r="U171" s="28"/>
      <c r="V171" s="33"/>
      <c r="W171" s="28"/>
      <c r="X171" s="34"/>
      <c r="Y171" s="34"/>
      <c r="Z171" s="1"/>
      <c r="AA171" s="35"/>
      <c r="AB171" s="35"/>
      <c r="AC171" s="35"/>
      <c r="AD171" s="35"/>
      <c r="AE171" s="35"/>
      <c r="AF171" s="35"/>
      <c r="AG171" s="35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3">
      <c r="A172" s="28"/>
      <c r="B172" s="55"/>
      <c r="C172" s="31"/>
      <c r="D172" s="38"/>
      <c r="E172" s="38"/>
      <c r="F172" s="32"/>
      <c r="G172" s="32"/>
      <c r="H172" s="32"/>
      <c r="I172" s="32"/>
      <c r="J172" s="56"/>
      <c r="K172" s="58"/>
      <c r="L172" s="58"/>
      <c r="M172" s="58"/>
      <c r="N172" s="58"/>
      <c r="O172" s="58"/>
      <c r="P172" s="58"/>
      <c r="Q172" s="58"/>
      <c r="R172" s="56"/>
      <c r="S172" s="28"/>
      <c r="T172" s="28"/>
      <c r="U172" s="28"/>
      <c r="V172" s="33"/>
      <c r="W172" s="28"/>
      <c r="X172" s="34"/>
      <c r="Y172" s="34"/>
      <c r="Z172" s="1"/>
      <c r="AA172" s="35"/>
      <c r="AB172" s="35"/>
      <c r="AC172" s="35"/>
      <c r="AD172" s="35"/>
      <c r="AE172" s="35"/>
      <c r="AF172" s="35"/>
      <c r="AG172" s="35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3">
      <c r="A173" s="28"/>
      <c r="B173" s="55"/>
      <c r="C173" s="31"/>
      <c r="D173" s="38"/>
      <c r="E173" s="38"/>
      <c r="F173" s="32"/>
      <c r="G173" s="32"/>
      <c r="H173" s="32"/>
      <c r="I173" s="32"/>
      <c r="J173" s="56"/>
      <c r="K173" s="57"/>
      <c r="L173" s="57"/>
      <c r="M173" s="57"/>
      <c r="N173" s="57"/>
      <c r="O173" s="57"/>
      <c r="P173" s="57"/>
      <c r="Q173" s="57"/>
      <c r="R173" s="56"/>
      <c r="S173" s="28"/>
      <c r="T173" s="28"/>
      <c r="U173" s="28"/>
      <c r="V173" s="33"/>
      <c r="W173" s="33"/>
      <c r="X173" s="34"/>
      <c r="Y173" s="34"/>
      <c r="Z173" s="1"/>
      <c r="AA173" s="35"/>
      <c r="AB173" s="35"/>
      <c r="AC173" s="35"/>
      <c r="AD173" s="35"/>
      <c r="AE173" s="35"/>
      <c r="AF173" s="35"/>
      <c r="AG173" s="35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3">
      <c r="A174" s="28"/>
      <c r="B174" s="55"/>
      <c r="C174" s="38"/>
      <c r="D174" s="38"/>
      <c r="E174" s="31"/>
      <c r="F174" s="32"/>
      <c r="G174" s="32"/>
      <c r="H174" s="32"/>
      <c r="I174" s="32"/>
      <c r="J174" s="56"/>
      <c r="K174" s="58"/>
      <c r="L174" s="58"/>
      <c r="M174" s="58"/>
      <c r="N174" s="58"/>
      <c r="O174" s="58"/>
      <c r="P174" s="58"/>
      <c r="Q174" s="58"/>
      <c r="R174" s="56"/>
      <c r="S174" s="28"/>
      <c r="T174" s="28"/>
      <c r="U174" s="28"/>
      <c r="V174" s="33"/>
      <c r="W174" s="28"/>
      <c r="X174" s="34"/>
      <c r="Y174" s="34"/>
      <c r="Z174" s="1"/>
      <c r="AA174" s="35"/>
      <c r="AB174" s="35"/>
      <c r="AC174" s="35"/>
      <c r="AD174" s="35"/>
      <c r="AE174" s="35"/>
      <c r="AF174" s="35"/>
      <c r="AG174" s="35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3">
      <c r="A175" s="28"/>
      <c r="B175" s="55"/>
      <c r="C175" s="31"/>
      <c r="D175" s="38"/>
      <c r="E175" s="38"/>
      <c r="F175" s="32"/>
      <c r="G175" s="32"/>
      <c r="H175" s="32"/>
      <c r="I175" s="32"/>
      <c r="J175" s="56"/>
      <c r="K175" s="57"/>
      <c r="L175" s="57"/>
      <c r="M175" s="57"/>
      <c r="N175" s="57"/>
      <c r="O175" s="57"/>
      <c r="P175" s="57"/>
      <c r="Q175" s="57"/>
      <c r="R175" s="56"/>
      <c r="S175" s="28"/>
      <c r="T175" s="28"/>
      <c r="U175" s="28"/>
      <c r="V175" s="33"/>
      <c r="W175" s="33"/>
      <c r="X175" s="34"/>
      <c r="Y175" s="34"/>
      <c r="Z175" s="1"/>
      <c r="AA175" s="35"/>
      <c r="AB175" s="35"/>
      <c r="AC175" s="35"/>
      <c r="AD175" s="35"/>
      <c r="AE175" s="35"/>
      <c r="AF175" s="35"/>
      <c r="AG175" s="35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3">
      <c r="A176" s="28"/>
      <c r="B176" s="55"/>
      <c r="C176" s="31"/>
      <c r="D176" s="38"/>
      <c r="E176" s="38"/>
      <c r="F176" s="32"/>
      <c r="G176" s="32"/>
      <c r="H176" s="32"/>
      <c r="I176" s="32"/>
      <c r="J176" s="56"/>
      <c r="K176" s="58"/>
      <c r="L176" s="58"/>
      <c r="M176" s="58"/>
      <c r="N176" s="58"/>
      <c r="O176" s="58"/>
      <c r="P176" s="58"/>
      <c r="Q176" s="58"/>
      <c r="R176" s="56"/>
      <c r="S176" s="28"/>
      <c r="T176" s="28"/>
      <c r="U176" s="28"/>
      <c r="V176" s="33"/>
      <c r="W176" s="28"/>
      <c r="X176" s="34"/>
      <c r="Y176" s="34"/>
      <c r="Z176" s="1"/>
      <c r="AA176" s="35"/>
      <c r="AB176" s="35"/>
      <c r="AC176" s="35"/>
      <c r="AD176" s="35"/>
      <c r="AE176" s="35"/>
      <c r="AF176" s="35"/>
      <c r="AG176" s="35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3">
      <c r="A177" s="28"/>
      <c r="B177" s="55"/>
      <c r="C177" s="31"/>
      <c r="D177" s="38"/>
      <c r="E177" s="38"/>
      <c r="F177" s="32"/>
      <c r="G177" s="32"/>
      <c r="H177" s="32"/>
      <c r="I177" s="32"/>
      <c r="J177" s="56"/>
      <c r="K177" s="57"/>
      <c r="L177" s="57"/>
      <c r="M177" s="57"/>
      <c r="N177" s="57"/>
      <c r="O177" s="57"/>
      <c r="P177" s="57"/>
      <c r="Q177" s="57"/>
      <c r="R177" s="56"/>
      <c r="S177" s="28"/>
      <c r="T177" s="28"/>
      <c r="U177" s="28"/>
      <c r="V177" s="33"/>
      <c r="W177" s="28"/>
      <c r="X177" s="34"/>
      <c r="Y177" s="34"/>
      <c r="Z177" s="1"/>
      <c r="AA177" s="35"/>
      <c r="AB177" s="35"/>
      <c r="AC177" s="35"/>
      <c r="AD177" s="35"/>
      <c r="AE177" s="35"/>
      <c r="AF177" s="35"/>
      <c r="AG177" s="35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3">
      <c r="A178" s="28"/>
      <c r="B178" s="55"/>
      <c r="C178" s="31"/>
      <c r="D178" s="38"/>
      <c r="E178" s="38"/>
      <c r="F178" s="32"/>
      <c r="G178" s="32"/>
      <c r="H178" s="32"/>
      <c r="I178" s="32"/>
      <c r="J178" s="56"/>
      <c r="K178" s="58"/>
      <c r="L178" s="58"/>
      <c r="M178" s="58"/>
      <c r="N178" s="58"/>
      <c r="O178" s="58"/>
      <c r="P178" s="58"/>
      <c r="Q178" s="58"/>
      <c r="R178" s="56"/>
      <c r="S178" s="28"/>
      <c r="T178" s="28"/>
      <c r="U178" s="28"/>
      <c r="V178" s="33"/>
      <c r="W178" s="33"/>
      <c r="X178" s="34"/>
      <c r="Y178" s="34"/>
      <c r="Z178" s="1"/>
      <c r="AA178" s="35"/>
      <c r="AB178" s="35"/>
      <c r="AC178" s="35"/>
      <c r="AD178" s="35"/>
      <c r="AE178" s="35"/>
      <c r="AF178" s="35"/>
      <c r="AG178" s="35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3">
      <c r="A179" s="28"/>
      <c r="B179" s="55"/>
      <c r="C179" s="31"/>
      <c r="D179" s="38"/>
      <c r="E179" s="38"/>
      <c r="F179" s="32"/>
      <c r="G179" s="32"/>
      <c r="H179" s="32"/>
      <c r="I179" s="32"/>
      <c r="J179" s="56"/>
      <c r="K179" s="57"/>
      <c r="L179" s="57"/>
      <c r="M179" s="57"/>
      <c r="N179" s="57"/>
      <c r="O179" s="57"/>
      <c r="P179" s="57"/>
      <c r="Q179" s="57"/>
      <c r="R179" s="56"/>
      <c r="S179" s="28"/>
      <c r="T179" s="28"/>
      <c r="U179" s="28"/>
      <c r="V179" s="33"/>
      <c r="W179" s="33"/>
      <c r="X179" s="34"/>
      <c r="Y179" s="34"/>
      <c r="Z179" s="1"/>
      <c r="AA179" s="35"/>
      <c r="AB179" s="35"/>
      <c r="AC179" s="35"/>
      <c r="AD179" s="35"/>
      <c r="AE179" s="35"/>
      <c r="AF179" s="35"/>
      <c r="AG179" s="35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3">
      <c r="A180" s="28"/>
      <c r="B180" s="55"/>
      <c r="C180" s="38"/>
      <c r="D180" s="38"/>
      <c r="E180" s="31"/>
      <c r="F180" s="32"/>
      <c r="G180" s="32"/>
      <c r="H180" s="32"/>
      <c r="I180" s="32"/>
      <c r="J180" s="56"/>
      <c r="K180" s="57"/>
      <c r="L180" s="57"/>
      <c r="M180" s="57"/>
      <c r="N180" s="57"/>
      <c r="O180" s="57"/>
      <c r="P180" s="57"/>
      <c r="Q180" s="57"/>
      <c r="R180" s="56"/>
      <c r="S180" s="28"/>
      <c r="T180" s="28"/>
      <c r="U180" s="28"/>
      <c r="V180" s="33"/>
      <c r="W180" s="33"/>
      <c r="X180" s="34"/>
      <c r="Y180" s="34"/>
      <c r="Z180" s="1"/>
      <c r="AA180" s="35"/>
      <c r="AB180" s="35"/>
      <c r="AC180" s="35"/>
      <c r="AD180" s="35"/>
      <c r="AE180" s="35"/>
      <c r="AF180" s="35"/>
      <c r="AG180" s="35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3">
      <c r="A181" s="28"/>
      <c r="B181" s="55"/>
      <c r="C181" s="31"/>
      <c r="D181" s="38"/>
      <c r="E181" s="38"/>
      <c r="F181" s="32"/>
      <c r="G181" s="32"/>
      <c r="H181" s="32"/>
      <c r="I181" s="32"/>
      <c r="J181" s="56"/>
      <c r="K181" s="58"/>
      <c r="L181" s="58"/>
      <c r="M181" s="58"/>
      <c r="N181" s="58"/>
      <c r="O181" s="58"/>
      <c r="P181" s="58"/>
      <c r="Q181" s="58"/>
      <c r="R181" s="56"/>
      <c r="S181" s="28"/>
      <c r="T181" s="28"/>
      <c r="U181" s="28"/>
      <c r="V181" s="33"/>
      <c r="W181" s="33"/>
      <c r="X181" s="34"/>
      <c r="Y181" s="34"/>
      <c r="Z181" s="1"/>
      <c r="AA181" s="35"/>
      <c r="AB181" s="35"/>
      <c r="AC181" s="35"/>
      <c r="AD181" s="35"/>
      <c r="AE181" s="35"/>
      <c r="AF181" s="35"/>
      <c r="AG181" s="35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3">
      <c r="A182" s="28"/>
      <c r="B182" s="55"/>
      <c r="C182" s="31"/>
      <c r="D182" s="38"/>
      <c r="E182" s="38"/>
      <c r="F182" s="32"/>
      <c r="G182" s="32"/>
      <c r="H182" s="32"/>
      <c r="I182" s="32"/>
      <c r="J182" s="56"/>
      <c r="K182" s="57"/>
      <c r="L182" s="57"/>
      <c r="M182" s="57"/>
      <c r="N182" s="57"/>
      <c r="O182" s="57"/>
      <c r="P182" s="57"/>
      <c r="Q182" s="57"/>
      <c r="R182" s="56"/>
      <c r="S182" s="28"/>
      <c r="T182" s="28"/>
      <c r="U182" s="28"/>
      <c r="V182" s="33"/>
      <c r="W182" s="28"/>
      <c r="X182" s="34"/>
      <c r="Y182" s="34"/>
      <c r="Z182" s="1"/>
      <c r="AA182" s="35"/>
      <c r="AB182" s="35"/>
      <c r="AC182" s="35"/>
      <c r="AD182" s="35"/>
      <c r="AE182" s="35"/>
      <c r="AF182" s="35"/>
      <c r="AG182" s="35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3">
      <c r="A183" s="28"/>
      <c r="B183" s="55"/>
      <c r="C183" s="31"/>
      <c r="D183" s="38"/>
      <c r="E183" s="38"/>
      <c r="F183" s="32"/>
      <c r="G183" s="32"/>
      <c r="H183" s="32"/>
      <c r="I183" s="32"/>
      <c r="J183" s="56"/>
      <c r="K183" s="57"/>
      <c r="L183" s="57"/>
      <c r="M183" s="57"/>
      <c r="N183" s="57"/>
      <c r="O183" s="57"/>
      <c r="P183" s="57"/>
      <c r="Q183" s="57"/>
      <c r="R183" s="56"/>
      <c r="S183" s="28"/>
      <c r="T183" s="28"/>
      <c r="U183" s="28"/>
      <c r="V183" s="33"/>
      <c r="W183" s="33"/>
      <c r="X183" s="34"/>
      <c r="Y183" s="34"/>
      <c r="Z183" s="1"/>
      <c r="AA183" s="35"/>
      <c r="AB183" s="35"/>
      <c r="AC183" s="35"/>
      <c r="AD183" s="35"/>
      <c r="AE183" s="35"/>
      <c r="AF183" s="35"/>
      <c r="AG183" s="35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3">
      <c r="A184" s="28"/>
      <c r="B184" s="55"/>
      <c r="C184" s="38"/>
      <c r="D184" s="38"/>
      <c r="E184" s="31"/>
      <c r="F184" s="32"/>
      <c r="G184" s="32"/>
      <c r="H184" s="32"/>
      <c r="I184" s="32"/>
      <c r="J184" s="56"/>
      <c r="K184" s="57"/>
      <c r="L184" s="57"/>
      <c r="M184" s="57"/>
      <c r="N184" s="57"/>
      <c r="O184" s="57"/>
      <c r="P184" s="57"/>
      <c r="Q184" s="57"/>
      <c r="R184" s="56"/>
      <c r="S184" s="28"/>
      <c r="T184" s="28"/>
      <c r="U184" s="28"/>
      <c r="V184" s="33"/>
      <c r="W184" s="28"/>
      <c r="X184" s="34"/>
      <c r="Y184" s="34"/>
      <c r="Z184" s="1"/>
      <c r="AA184" s="35"/>
      <c r="AB184" s="35"/>
      <c r="AC184" s="35"/>
      <c r="AD184" s="35"/>
      <c r="AE184" s="35"/>
      <c r="AF184" s="35"/>
      <c r="AG184" s="35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3">
      <c r="A185" s="28"/>
      <c r="B185" s="55"/>
      <c r="C185" s="31"/>
      <c r="D185" s="38"/>
      <c r="E185" s="38"/>
      <c r="F185" s="32"/>
      <c r="G185" s="32"/>
      <c r="H185" s="32"/>
      <c r="I185" s="32"/>
      <c r="J185" s="56"/>
      <c r="K185" s="57"/>
      <c r="L185" s="57"/>
      <c r="M185" s="57"/>
      <c r="N185" s="57"/>
      <c r="O185" s="57"/>
      <c r="P185" s="57"/>
      <c r="Q185" s="57"/>
      <c r="R185" s="56"/>
      <c r="S185" s="28"/>
      <c r="T185" s="28"/>
      <c r="U185" s="28"/>
      <c r="V185" s="33"/>
      <c r="W185" s="28"/>
      <c r="X185" s="34"/>
      <c r="Y185" s="34"/>
      <c r="Z185" s="1"/>
      <c r="AA185" s="35"/>
      <c r="AB185" s="35"/>
      <c r="AC185" s="35"/>
      <c r="AD185" s="35"/>
      <c r="AE185" s="35"/>
      <c r="AF185" s="35"/>
      <c r="AG185" s="35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3">
      <c r="A186" s="28"/>
      <c r="B186" s="55"/>
      <c r="C186" s="31"/>
      <c r="D186" s="38"/>
      <c r="E186" s="38"/>
      <c r="F186" s="32"/>
      <c r="G186" s="32"/>
      <c r="H186" s="32"/>
      <c r="I186" s="32"/>
      <c r="J186" s="56"/>
      <c r="K186" s="58"/>
      <c r="L186" s="58"/>
      <c r="M186" s="58"/>
      <c r="N186" s="58"/>
      <c r="O186" s="58"/>
      <c r="P186" s="58"/>
      <c r="Q186" s="58"/>
      <c r="R186" s="56"/>
      <c r="S186" s="28"/>
      <c r="T186" s="28"/>
      <c r="U186" s="28"/>
      <c r="V186" s="33"/>
      <c r="W186" s="33"/>
      <c r="X186" s="34"/>
      <c r="Y186" s="34"/>
      <c r="Z186" s="1"/>
      <c r="AA186" s="35"/>
      <c r="AB186" s="35"/>
      <c r="AC186" s="35"/>
      <c r="AD186" s="35"/>
      <c r="AE186" s="35"/>
      <c r="AF186" s="35"/>
      <c r="AG186" s="35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3">
      <c r="A187" s="28"/>
      <c r="B187" s="55"/>
      <c r="C187" s="38"/>
      <c r="D187" s="38"/>
      <c r="E187" s="38"/>
      <c r="F187" s="32"/>
      <c r="G187" s="32"/>
      <c r="H187" s="31"/>
      <c r="I187" s="32"/>
      <c r="J187" s="56"/>
      <c r="K187" s="57"/>
      <c r="L187" s="57"/>
      <c r="M187" s="57"/>
      <c r="N187" s="57"/>
      <c r="O187" s="57"/>
      <c r="P187" s="57"/>
      <c r="Q187" s="57"/>
      <c r="R187" s="56"/>
      <c r="S187" s="28"/>
      <c r="T187" s="28"/>
      <c r="U187" s="28"/>
      <c r="V187" s="33"/>
      <c r="W187" s="33"/>
      <c r="X187" s="28"/>
      <c r="Y187" s="34"/>
      <c r="Z187" s="1"/>
      <c r="AA187" s="35"/>
      <c r="AB187" s="35"/>
      <c r="AC187" s="35"/>
      <c r="AD187" s="35"/>
      <c r="AE187" s="35"/>
      <c r="AF187" s="35"/>
      <c r="AG187" s="35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3">
      <c r="A188" s="28"/>
      <c r="B188" s="55"/>
      <c r="C188" s="31"/>
      <c r="D188" s="38"/>
      <c r="E188" s="38"/>
      <c r="F188" s="32"/>
      <c r="G188" s="32"/>
      <c r="H188" s="32"/>
      <c r="I188" s="32"/>
      <c r="J188" s="56"/>
      <c r="K188" s="58"/>
      <c r="L188" s="58"/>
      <c r="M188" s="58"/>
      <c r="N188" s="58"/>
      <c r="O188" s="58"/>
      <c r="P188" s="58"/>
      <c r="Q188" s="58"/>
      <c r="R188" s="56"/>
      <c r="S188" s="28"/>
      <c r="T188" s="28"/>
      <c r="U188" s="28"/>
      <c r="V188" s="33"/>
      <c r="W188" s="33"/>
      <c r="X188" s="28"/>
      <c r="Y188" s="34"/>
      <c r="Z188" s="1"/>
      <c r="AA188" s="35"/>
      <c r="AB188" s="35"/>
      <c r="AC188" s="35"/>
      <c r="AD188" s="35"/>
      <c r="AE188" s="35"/>
      <c r="AF188" s="35"/>
      <c r="AG188" s="35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3">
      <c r="A189" s="28"/>
      <c r="B189" s="55"/>
      <c r="C189" s="31"/>
      <c r="D189" s="38"/>
      <c r="E189" s="38"/>
      <c r="F189" s="32"/>
      <c r="G189" s="32"/>
      <c r="H189" s="32"/>
      <c r="I189" s="32"/>
      <c r="J189" s="56"/>
      <c r="K189" s="57"/>
      <c r="L189" s="57"/>
      <c r="M189" s="57"/>
      <c r="N189" s="57"/>
      <c r="O189" s="57"/>
      <c r="P189" s="57"/>
      <c r="Q189" s="57"/>
      <c r="R189" s="56"/>
      <c r="S189" s="28"/>
      <c r="T189" s="28"/>
      <c r="U189" s="28"/>
      <c r="V189" s="28"/>
      <c r="W189" s="28"/>
      <c r="X189" s="34"/>
      <c r="Y189" s="34"/>
      <c r="Z189" s="1"/>
      <c r="AA189" s="35"/>
      <c r="AB189" s="35"/>
      <c r="AC189" s="35"/>
      <c r="AD189" s="35"/>
      <c r="AE189" s="35"/>
      <c r="AF189" s="35"/>
      <c r="AG189" s="35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3">
      <c r="A190" s="28"/>
      <c r="B190" s="55"/>
      <c r="C190" s="38"/>
      <c r="D190" s="38"/>
      <c r="E190" s="38"/>
      <c r="F190" s="32"/>
      <c r="G190" s="32"/>
      <c r="H190" s="31"/>
      <c r="I190" s="32"/>
      <c r="J190" s="56"/>
      <c r="K190" s="58"/>
      <c r="L190" s="58"/>
      <c r="M190" s="58"/>
      <c r="N190" s="58"/>
      <c r="O190" s="58"/>
      <c r="P190" s="58"/>
      <c r="Q190" s="58"/>
      <c r="R190" s="56"/>
      <c r="S190" s="28"/>
      <c r="T190" s="28"/>
      <c r="U190" s="28"/>
      <c r="V190" s="33"/>
      <c r="W190" s="33"/>
      <c r="X190" s="28"/>
      <c r="Y190" s="34"/>
      <c r="Z190" s="1"/>
      <c r="AA190" s="35"/>
      <c r="AB190" s="35"/>
      <c r="AC190" s="35"/>
      <c r="AD190" s="35"/>
      <c r="AE190" s="35"/>
      <c r="AF190" s="35"/>
      <c r="AG190" s="35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3">
      <c r="A191" s="28"/>
      <c r="B191" s="55"/>
      <c r="C191" s="31"/>
      <c r="D191" s="38"/>
      <c r="E191" s="38"/>
      <c r="F191" s="32"/>
      <c r="G191" s="32"/>
      <c r="H191" s="32"/>
      <c r="I191" s="32"/>
      <c r="J191" s="56"/>
      <c r="K191" s="57"/>
      <c r="L191" s="57"/>
      <c r="M191" s="57"/>
      <c r="N191" s="57"/>
      <c r="O191" s="57"/>
      <c r="P191" s="57"/>
      <c r="Q191" s="57"/>
      <c r="R191" s="56"/>
      <c r="S191" s="28"/>
      <c r="T191" s="28"/>
      <c r="U191" s="28"/>
      <c r="V191" s="33"/>
      <c r="W191" s="28"/>
      <c r="X191" s="34"/>
      <c r="Y191" s="34"/>
      <c r="Z191" s="1"/>
      <c r="AA191" s="35"/>
      <c r="AB191" s="35"/>
      <c r="AC191" s="35"/>
      <c r="AD191" s="35"/>
      <c r="AE191" s="35"/>
      <c r="AF191" s="35"/>
      <c r="AG191" s="35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3">
      <c r="A192" s="28"/>
      <c r="B192" s="55"/>
      <c r="C192" s="31"/>
      <c r="D192" s="38"/>
      <c r="E192" s="38"/>
      <c r="F192" s="32"/>
      <c r="G192" s="32"/>
      <c r="H192" s="32"/>
      <c r="I192" s="32"/>
      <c r="J192" s="56"/>
      <c r="K192" s="58"/>
      <c r="L192" s="58"/>
      <c r="M192" s="58"/>
      <c r="N192" s="58"/>
      <c r="O192" s="58"/>
      <c r="P192" s="58"/>
      <c r="Q192" s="58"/>
      <c r="R192" s="56"/>
      <c r="S192" s="28"/>
      <c r="T192" s="33"/>
      <c r="U192" s="28"/>
      <c r="V192" s="33"/>
      <c r="W192" s="33"/>
      <c r="X192" s="34"/>
      <c r="Y192" s="34"/>
      <c r="Z192" s="1"/>
      <c r="AA192" s="35"/>
      <c r="AB192" s="35"/>
      <c r="AC192" s="35"/>
      <c r="AD192" s="35"/>
      <c r="AE192" s="35"/>
      <c r="AF192" s="35"/>
      <c r="AG192" s="35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3">
      <c r="A193" s="28"/>
      <c r="B193" s="55"/>
      <c r="C193" s="31"/>
      <c r="D193" s="38"/>
      <c r="E193" s="38"/>
      <c r="F193" s="32"/>
      <c r="G193" s="32"/>
      <c r="H193" s="32"/>
      <c r="I193" s="32"/>
      <c r="J193" s="56"/>
      <c r="K193" s="57"/>
      <c r="L193" s="57"/>
      <c r="M193" s="57"/>
      <c r="N193" s="57"/>
      <c r="O193" s="57"/>
      <c r="P193" s="57"/>
      <c r="Q193" s="57"/>
      <c r="R193" s="56"/>
      <c r="S193" s="28"/>
      <c r="T193" s="28"/>
      <c r="U193" s="28"/>
      <c r="V193" s="33"/>
      <c r="W193" s="33"/>
      <c r="X193" s="34"/>
      <c r="Y193" s="34"/>
      <c r="Z193" s="1"/>
      <c r="AA193" s="35"/>
      <c r="AB193" s="35"/>
      <c r="AC193" s="35"/>
      <c r="AD193" s="35"/>
      <c r="AE193" s="35"/>
      <c r="AF193" s="35"/>
      <c r="AG193" s="35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3">
      <c r="A194" s="28"/>
      <c r="B194" s="55"/>
      <c r="C194" s="31"/>
      <c r="D194" s="38"/>
      <c r="E194" s="38"/>
      <c r="F194" s="32"/>
      <c r="G194" s="32"/>
      <c r="H194" s="32"/>
      <c r="I194" s="32"/>
      <c r="J194" s="10"/>
      <c r="K194" s="59"/>
      <c r="L194" s="60"/>
      <c r="M194" s="60"/>
      <c r="N194" s="50"/>
      <c r="O194" s="50"/>
      <c r="P194" s="50"/>
      <c r="Q194" s="50"/>
      <c r="R194" s="1"/>
      <c r="S194" s="28"/>
      <c r="T194" s="28"/>
      <c r="U194" s="28"/>
      <c r="V194" s="33"/>
      <c r="W194" s="33"/>
      <c r="X194" s="33"/>
      <c r="Y194" s="28"/>
      <c r="Z194" s="1"/>
      <c r="AA194" s="35"/>
      <c r="AB194" s="35"/>
      <c r="AC194" s="35"/>
      <c r="AD194" s="35"/>
      <c r="AE194" s="35"/>
      <c r="AF194" s="35"/>
      <c r="AG194" s="35"/>
      <c r="AH194" s="1"/>
      <c r="AI194" s="35"/>
      <c r="AJ194" s="35"/>
      <c r="AK194" s="35"/>
      <c r="AL194" s="35"/>
      <c r="AM194" s="35"/>
      <c r="AN194" s="35"/>
      <c r="AO194" s="35"/>
      <c r="AP194" s="1"/>
      <c r="AQ194" s="36"/>
      <c r="AR194" s="36"/>
      <c r="AS194" s="36"/>
      <c r="AT194" s="36"/>
      <c r="AU194" s="36"/>
      <c r="AV194" s="36"/>
      <c r="AW194" s="1"/>
      <c r="AX194" s="1"/>
      <c r="AY194" s="35"/>
      <c r="AZ194" s="35"/>
      <c r="BA194" s="35"/>
      <c r="BB194" s="35"/>
      <c r="BC194" s="35"/>
      <c r="BD194" s="35"/>
      <c r="BE194" s="35"/>
      <c r="BF194" s="1"/>
    </row>
    <row r="195" spans="1:58" ht="13">
      <c r="A195" s="28"/>
      <c r="B195" s="55"/>
      <c r="C195" s="31"/>
      <c r="D195" s="38"/>
      <c r="E195" s="38"/>
      <c r="F195" s="32"/>
      <c r="G195" s="32"/>
      <c r="H195" s="32"/>
      <c r="I195" s="32"/>
      <c r="J195" s="10"/>
      <c r="K195" s="59"/>
      <c r="L195" s="60"/>
      <c r="M195" s="60"/>
      <c r="N195" s="50"/>
      <c r="O195" s="50"/>
      <c r="P195" s="50"/>
      <c r="Q195" s="50"/>
      <c r="R195" s="1"/>
      <c r="S195" s="28"/>
      <c r="T195" s="28"/>
      <c r="U195" s="28"/>
      <c r="V195" s="28"/>
      <c r="W195" s="33"/>
      <c r="X195" s="33"/>
      <c r="Y195" s="33"/>
      <c r="Z195" s="1"/>
      <c r="AA195" s="35"/>
      <c r="AB195" s="35"/>
      <c r="AC195" s="35"/>
      <c r="AD195" s="35"/>
      <c r="AE195" s="35"/>
      <c r="AF195" s="35"/>
      <c r="AG195" s="35"/>
      <c r="AH195" s="1"/>
      <c r="AI195" s="35"/>
      <c r="AJ195" s="35"/>
      <c r="AK195" s="35"/>
      <c r="AL195" s="35"/>
      <c r="AM195" s="35"/>
      <c r="AN195" s="35"/>
      <c r="AO195" s="35"/>
      <c r="AP195" s="1"/>
      <c r="AQ195" s="36"/>
      <c r="AR195" s="36"/>
      <c r="AS195" s="36"/>
      <c r="AT195" s="36"/>
      <c r="AU195" s="36"/>
      <c r="AV195" s="36"/>
      <c r="AW195" s="1"/>
      <c r="AX195" s="1"/>
      <c r="AY195" s="35"/>
      <c r="AZ195" s="35"/>
      <c r="BA195" s="35"/>
      <c r="BB195" s="35"/>
      <c r="BC195" s="35"/>
      <c r="BD195" s="35"/>
      <c r="BE195" s="35"/>
      <c r="BF195" s="1"/>
    </row>
    <row r="196" spans="1:58" ht="13">
      <c r="A196" s="28"/>
      <c r="B196" s="55"/>
      <c r="C196" s="31"/>
      <c r="D196" s="38"/>
      <c r="E196" s="38"/>
      <c r="F196" s="32"/>
      <c r="G196" s="32"/>
      <c r="H196" s="32"/>
      <c r="I196" s="32"/>
      <c r="J196" s="10"/>
      <c r="K196" s="59"/>
      <c r="L196" s="60"/>
      <c r="M196" s="60"/>
      <c r="N196" s="50"/>
      <c r="O196" s="50"/>
      <c r="P196" s="50"/>
      <c r="Q196" s="50"/>
      <c r="R196" s="1"/>
      <c r="S196" s="28"/>
      <c r="T196" s="28"/>
      <c r="U196" s="28"/>
      <c r="V196" s="33"/>
      <c r="W196" s="33"/>
      <c r="X196" s="33"/>
      <c r="Y196" s="28"/>
      <c r="Z196" s="1"/>
      <c r="AA196" s="35"/>
      <c r="AB196" s="35"/>
      <c r="AC196" s="35"/>
      <c r="AD196" s="35"/>
      <c r="AE196" s="35"/>
      <c r="AF196" s="35"/>
      <c r="AG196" s="35"/>
      <c r="AH196" s="1"/>
      <c r="AI196" s="35"/>
      <c r="AJ196" s="35"/>
      <c r="AK196" s="35"/>
      <c r="AL196" s="35"/>
      <c r="AM196" s="35"/>
      <c r="AN196" s="35"/>
      <c r="AO196" s="35"/>
      <c r="AP196" s="1"/>
      <c r="AQ196" s="36"/>
      <c r="AR196" s="36"/>
      <c r="AS196" s="36"/>
      <c r="AT196" s="36"/>
      <c r="AU196" s="36"/>
      <c r="AV196" s="36"/>
      <c r="AW196" s="1"/>
      <c r="AX196" s="1"/>
      <c r="AY196" s="35"/>
      <c r="AZ196" s="35"/>
      <c r="BA196" s="35"/>
      <c r="BB196" s="35"/>
      <c r="BC196" s="35"/>
      <c r="BD196" s="35"/>
      <c r="BE196" s="35"/>
      <c r="BF196" s="1"/>
    </row>
    <row r="197" spans="1:58" ht="13">
      <c r="A197" s="28"/>
      <c r="B197" s="55"/>
      <c r="C197" s="31"/>
      <c r="D197" s="38"/>
      <c r="E197" s="38"/>
      <c r="F197" s="32"/>
      <c r="G197" s="32"/>
      <c r="H197" s="32"/>
      <c r="I197" s="32"/>
      <c r="J197" s="10"/>
      <c r="K197" s="59"/>
      <c r="L197" s="60"/>
      <c r="M197" s="60"/>
      <c r="N197" s="50"/>
      <c r="O197" s="50"/>
      <c r="P197" s="50"/>
      <c r="Q197" s="50"/>
      <c r="R197" s="1"/>
      <c r="S197" s="28"/>
      <c r="T197" s="28"/>
      <c r="U197" s="28"/>
      <c r="V197" s="28"/>
      <c r="W197" s="33"/>
      <c r="X197" s="33"/>
      <c r="Y197" s="28"/>
      <c r="Z197" s="1"/>
      <c r="AA197" s="35"/>
      <c r="AB197" s="35"/>
      <c r="AC197" s="35"/>
      <c r="AD197" s="35"/>
      <c r="AE197" s="35"/>
      <c r="AF197" s="35"/>
      <c r="AG197" s="35"/>
      <c r="AH197" s="1"/>
      <c r="AI197" s="35"/>
      <c r="AJ197" s="35"/>
      <c r="AK197" s="35"/>
      <c r="AL197" s="35"/>
      <c r="AM197" s="35"/>
      <c r="AN197" s="35"/>
      <c r="AO197" s="35"/>
      <c r="AP197" s="1"/>
      <c r="AQ197" s="36"/>
      <c r="AR197" s="36"/>
      <c r="AS197" s="36"/>
      <c r="AT197" s="36"/>
      <c r="AU197" s="36"/>
      <c r="AV197" s="36"/>
      <c r="AW197" s="1"/>
      <c r="AX197" s="1"/>
      <c r="AY197" s="35"/>
      <c r="AZ197" s="35"/>
      <c r="BA197" s="35"/>
      <c r="BB197" s="35"/>
      <c r="BC197" s="35"/>
      <c r="BD197" s="35"/>
      <c r="BE197" s="35"/>
      <c r="BF197" s="1"/>
    </row>
    <row r="198" spans="1:58" ht="13">
      <c r="A198" s="28"/>
      <c r="B198" s="55"/>
      <c r="C198" s="38"/>
      <c r="D198" s="31"/>
      <c r="E198" s="38"/>
      <c r="F198" s="32"/>
      <c r="G198" s="32"/>
      <c r="H198" s="32"/>
      <c r="I198" s="32"/>
      <c r="J198" s="10"/>
      <c r="K198" s="50"/>
      <c r="L198" s="59"/>
      <c r="M198" s="60"/>
      <c r="N198" s="50"/>
      <c r="O198" s="50"/>
      <c r="P198" s="50"/>
      <c r="Q198" s="50"/>
      <c r="R198" s="1"/>
      <c r="S198" s="28"/>
      <c r="T198" s="28"/>
      <c r="U198" s="28"/>
      <c r="V198" s="33"/>
      <c r="W198" s="33"/>
      <c r="X198" s="33"/>
      <c r="Y198" s="28"/>
      <c r="Z198" s="1"/>
      <c r="AA198" s="35"/>
      <c r="AB198" s="35"/>
      <c r="AC198" s="35"/>
      <c r="AD198" s="35"/>
      <c r="AE198" s="35"/>
      <c r="AF198" s="35"/>
      <c r="AG198" s="35"/>
      <c r="AH198" s="1"/>
      <c r="AI198" s="35"/>
      <c r="AJ198" s="35"/>
      <c r="AK198" s="35"/>
      <c r="AL198" s="35"/>
      <c r="AM198" s="35"/>
      <c r="AN198" s="35"/>
      <c r="AO198" s="35"/>
      <c r="AP198" s="1"/>
      <c r="AQ198" s="36"/>
      <c r="AR198" s="36"/>
      <c r="AS198" s="36"/>
      <c r="AT198" s="36"/>
      <c r="AU198" s="36"/>
      <c r="AV198" s="36"/>
      <c r="AW198" s="1"/>
      <c r="AX198" s="1"/>
      <c r="AY198" s="35"/>
      <c r="AZ198" s="35"/>
      <c r="BA198" s="35"/>
      <c r="BB198" s="35"/>
      <c r="BC198" s="35"/>
      <c r="BD198" s="35"/>
      <c r="BE198" s="35"/>
      <c r="BF198" s="1"/>
    </row>
    <row r="199" spans="1:58" ht="13">
      <c r="A199" s="28"/>
      <c r="B199" s="55"/>
      <c r="C199" s="31"/>
      <c r="D199" s="38"/>
      <c r="E199" s="38"/>
      <c r="F199" s="32"/>
      <c r="G199" s="32"/>
      <c r="H199" s="32"/>
      <c r="I199" s="32"/>
      <c r="J199" s="10"/>
      <c r="K199" s="59"/>
      <c r="L199" s="60"/>
      <c r="M199" s="60"/>
      <c r="N199" s="50"/>
      <c r="O199" s="50"/>
      <c r="P199" s="50"/>
      <c r="Q199" s="50"/>
      <c r="R199" s="1"/>
      <c r="S199" s="28"/>
      <c r="T199" s="28"/>
      <c r="U199" s="28"/>
      <c r="V199" s="33"/>
      <c r="W199" s="33"/>
      <c r="X199" s="28"/>
      <c r="Y199" s="28"/>
      <c r="Z199" s="1"/>
      <c r="AA199" s="35"/>
      <c r="AB199" s="35"/>
      <c r="AC199" s="35"/>
      <c r="AD199" s="35"/>
      <c r="AE199" s="35"/>
      <c r="AF199" s="35"/>
      <c r="AG199" s="35"/>
      <c r="AH199" s="1"/>
      <c r="AI199" s="35"/>
      <c r="AJ199" s="35"/>
      <c r="AK199" s="35"/>
      <c r="AL199" s="35"/>
      <c r="AM199" s="35"/>
      <c r="AN199" s="35"/>
      <c r="AO199" s="35"/>
      <c r="AP199" s="1"/>
      <c r="AQ199" s="36"/>
      <c r="AR199" s="36"/>
      <c r="AS199" s="36"/>
      <c r="AT199" s="36"/>
      <c r="AU199" s="36"/>
      <c r="AV199" s="36"/>
      <c r="AW199" s="1"/>
      <c r="AX199" s="1"/>
      <c r="AY199" s="35"/>
      <c r="AZ199" s="35"/>
      <c r="BA199" s="35"/>
      <c r="BB199" s="35"/>
      <c r="BC199" s="35"/>
      <c r="BD199" s="35"/>
      <c r="BE199" s="35"/>
      <c r="BF199" s="1"/>
    </row>
    <row r="200" spans="1:58" ht="13">
      <c r="A200" s="28"/>
      <c r="B200" s="55"/>
      <c r="C200" s="38"/>
      <c r="D200" s="31"/>
      <c r="E200" s="38"/>
      <c r="F200" s="32"/>
      <c r="G200" s="32"/>
      <c r="H200" s="32"/>
      <c r="I200" s="32"/>
      <c r="J200" s="10"/>
      <c r="K200" s="50"/>
      <c r="L200" s="59"/>
      <c r="M200" s="60"/>
      <c r="N200" s="50"/>
      <c r="O200" s="50"/>
      <c r="P200" s="50"/>
      <c r="Q200" s="50"/>
      <c r="R200" s="1"/>
      <c r="S200" s="28"/>
      <c r="T200" s="28"/>
      <c r="U200" s="33"/>
      <c r="V200" s="28"/>
      <c r="W200" s="33"/>
      <c r="X200" s="33"/>
      <c r="Y200" s="33"/>
      <c r="Z200" s="1"/>
      <c r="AA200" s="35"/>
      <c r="AB200" s="35"/>
      <c r="AC200" s="35"/>
      <c r="AD200" s="35"/>
      <c r="AE200" s="35"/>
      <c r="AF200" s="35"/>
      <c r="AG200" s="35"/>
      <c r="AH200" s="1"/>
      <c r="AI200" s="35"/>
      <c r="AJ200" s="35"/>
      <c r="AK200" s="35"/>
      <c r="AL200" s="35"/>
      <c r="AM200" s="35"/>
      <c r="AN200" s="35"/>
      <c r="AO200" s="35"/>
      <c r="AP200" s="1"/>
      <c r="AQ200" s="36"/>
      <c r="AR200" s="36"/>
      <c r="AS200" s="36"/>
      <c r="AT200" s="36"/>
      <c r="AU200" s="36"/>
      <c r="AV200" s="36"/>
      <c r="AW200" s="1"/>
      <c r="AX200" s="1"/>
      <c r="AY200" s="35"/>
      <c r="AZ200" s="35"/>
      <c r="BA200" s="35"/>
      <c r="BB200" s="35"/>
      <c r="BC200" s="35"/>
      <c r="BD200" s="35"/>
      <c r="BE200" s="35"/>
      <c r="BF200" s="1"/>
    </row>
    <row r="201" spans="1:58" ht="13">
      <c r="A201" s="28"/>
      <c r="B201" s="55"/>
      <c r="C201" s="31"/>
      <c r="D201" s="38"/>
      <c r="E201" s="38"/>
      <c r="F201" s="32"/>
      <c r="G201" s="32"/>
      <c r="H201" s="32"/>
      <c r="I201" s="32"/>
      <c r="J201" s="10"/>
      <c r="K201" s="59"/>
      <c r="L201" s="60"/>
      <c r="M201" s="59"/>
      <c r="N201" s="50"/>
      <c r="O201" s="50"/>
      <c r="P201" s="50"/>
      <c r="Q201" s="50"/>
      <c r="R201" s="1"/>
      <c r="S201" s="28"/>
      <c r="T201" s="28"/>
      <c r="U201" s="28"/>
      <c r="V201" s="28"/>
      <c r="W201" s="28"/>
      <c r="X201" s="33"/>
      <c r="Y201" s="33"/>
      <c r="Z201" s="1"/>
      <c r="AA201" s="35"/>
      <c r="AB201" s="35"/>
      <c r="AC201" s="35"/>
      <c r="AD201" s="35"/>
      <c r="AE201" s="35"/>
      <c r="AF201" s="35"/>
      <c r="AG201" s="35"/>
      <c r="AH201" s="1"/>
      <c r="AI201" s="35"/>
      <c r="AJ201" s="35"/>
      <c r="AK201" s="35"/>
      <c r="AL201" s="35"/>
      <c r="AM201" s="35"/>
      <c r="AN201" s="35"/>
      <c r="AO201" s="35"/>
      <c r="AP201" s="1"/>
      <c r="AQ201" s="36"/>
      <c r="AR201" s="36"/>
      <c r="AS201" s="36"/>
      <c r="AT201" s="36"/>
      <c r="AU201" s="36"/>
      <c r="AV201" s="36"/>
      <c r="AW201" s="1"/>
      <c r="AX201" s="1"/>
      <c r="AY201" s="35"/>
      <c r="AZ201" s="35"/>
      <c r="BA201" s="35"/>
      <c r="BB201" s="35"/>
      <c r="BC201" s="35"/>
      <c r="BD201" s="35"/>
      <c r="BE201" s="35"/>
      <c r="BF201" s="1"/>
    </row>
    <row r="202" spans="1:58" ht="13">
      <c r="A202" s="28"/>
      <c r="B202" s="55"/>
      <c r="C202" s="38"/>
      <c r="D202" s="31"/>
      <c r="E202" s="38"/>
      <c r="F202" s="32"/>
      <c r="G202" s="32"/>
      <c r="H202" s="32"/>
      <c r="I202" s="32"/>
      <c r="J202" s="10"/>
      <c r="K202" s="50"/>
      <c r="L202" s="59"/>
      <c r="M202" s="60"/>
      <c r="N202" s="50"/>
      <c r="O202" s="50"/>
      <c r="P202" s="50"/>
      <c r="Q202" s="50"/>
      <c r="R202" s="1"/>
      <c r="S202" s="28"/>
      <c r="T202" s="28"/>
      <c r="U202" s="28"/>
      <c r="V202" s="33"/>
      <c r="W202" s="33"/>
      <c r="X202" s="33"/>
      <c r="Y202" s="33"/>
      <c r="Z202" s="1"/>
      <c r="AA202" s="35"/>
      <c r="AB202" s="35"/>
      <c r="AC202" s="35"/>
      <c r="AD202" s="35"/>
      <c r="AE202" s="35"/>
      <c r="AF202" s="35"/>
      <c r="AG202" s="35"/>
      <c r="AH202" s="1"/>
      <c r="AI202" s="35"/>
      <c r="AJ202" s="35"/>
      <c r="AK202" s="35"/>
      <c r="AL202" s="35"/>
      <c r="AM202" s="35"/>
      <c r="AN202" s="35"/>
      <c r="AO202" s="35"/>
      <c r="AP202" s="1"/>
      <c r="AQ202" s="36"/>
      <c r="AR202" s="36"/>
      <c r="AS202" s="36"/>
      <c r="AT202" s="36"/>
      <c r="AU202" s="36"/>
      <c r="AV202" s="36"/>
      <c r="AW202" s="1"/>
      <c r="AX202" s="1"/>
      <c r="AY202" s="35"/>
      <c r="AZ202" s="35"/>
      <c r="BA202" s="35"/>
      <c r="BB202" s="35"/>
      <c r="BC202" s="35"/>
      <c r="BD202" s="35"/>
      <c r="BE202" s="35"/>
      <c r="BF202" s="1"/>
    </row>
    <row r="203" spans="1:58" ht="13">
      <c r="A203" s="28"/>
      <c r="B203" s="55"/>
      <c r="C203" s="31"/>
      <c r="D203" s="38"/>
      <c r="E203" s="38"/>
      <c r="F203" s="32"/>
      <c r="G203" s="32"/>
      <c r="H203" s="32"/>
      <c r="I203" s="32"/>
      <c r="J203" s="10"/>
      <c r="K203" s="59"/>
      <c r="L203" s="60"/>
      <c r="M203" s="60"/>
      <c r="N203" s="50"/>
      <c r="O203" s="50"/>
      <c r="P203" s="50"/>
      <c r="Q203" s="50"/>
      <c r="R203" s="1"/>
      <c r="S203" s="28"/>
      <c r="T203" s="28"/>
      <c r="U203" s="28"/>
      <c r="V203" s="33"/>
      <c r="W203" s="33"/>
      <c r="X203" s="33"/>
      <c r="Y203" s="28"/>
      <c r="Z203" s="1"/>
      <c r="AA203" s="35"/>
      <c r="AB203" s="35"/>
      <c r="AC203" s="35"/>
      <c r="AD203" s="35"/>
      <c r="AE203" s="35"/>
      <c r="AF203" s="35"/>
      <c r="AG203" s="35"/>
      <c r="AH203" s="1"/>
      <c r="AI203" s="35"/>
      <c r="AJ203" s="35"/>
      <c r="AK203" s="35"/>
      <c r="AL203" s="35"/>
      <c r="AM203" s="35"/>
      <c r="AN203" s="35"/>
      <c r="AO203" s="35"/>
      <c r="AP203" s="1"/>
      <c r="AQ203" s="36"/>
      <c r="AR203" s="36"/>
      <c r="AS203" s="36"/>
      <c r="AT203" s="36"/>
      <c r="AU203" s="36"/>
      <c r="AV203" s="36"/>
      <c r="AW203" s="1"/>
      <c r="AX203" s="1"/>
      <c r="AY203" s="35"/>
      <c r="AZ203" s="35"/>
      <c r="BA203" s="35"/>
      <c r="BB203" s="35"/>
      <c r="BC203" s="35"/>
      <c r="BD203" s="35"/>
      <c r="BE203" s="35"/>
      <c r="BF203" s="1"/>
    </row>
    <row r="204" spans="1:58" ht="13">
      <c r="A204" s="28"/>
      <c r="B204" s="55"/>
      <c r="C204" s="31"/>
      <c r="D204" s="38"/>
      <c r="E204" s="38"/>
      <c r="F204" s="32"/>
      <c r="G204" s="32"/>
      <c r="H204" s="32"/>
      <c r="I204" s="32"/>
      <c r="J204" s="10"/>
      <c r="K204" s="59"/>
      <c r="L204" s="60"/>
      <c r="M204" s="60"/>
      <c r="N204" s="50"/>
      <c r="O204" s="50"/>
      <c r="P204" s="50"/>
      <c r="Q204" s="50"/>
      <c r="R204" s="1"/>
      <c r="S204" s="28"/>
      <c r="T204" s="28"/>
      <c r="U204" s="28"/>
      <c r="V204" s="33"/>
      <c r="W204" s="33"/>
      <c r="X204" s="33"/>
      <c r="Y204" s="28"/>
      <c r="Z204" s="1"/>
      <c r="AA204" s="35"/>
      <c r="AB204" s="35"/>
      <c r="AC204" s="35"/>
      <c r="AD204" s="35"/>
      <c r="AE204" s="35"/>
      <c r="AF204" s="35"/>
      <c r="AG204" s="35"/>
      <c r="AH204" s="1"/>
      <c r="AI204" s="35"/>
      <c r="AJ204" s="35"/>
      <c r="AK204" s="35"/>
      <c r="AL204" s="35"/>
      <c r="AM204" s="35"/>
      <c r="AN204" s="35"/>
      <c r="AO204" s="35"/>
      <c r="AP204" s="1"/>
      <c r="AQ204" s="36"/>
      <c r="AR204" s="36"/>
      <c r="AS204" s="36"/>
      <c r="AT204" s="36"/>
      <c r="AU204" s="36"/>
      <c r="AV204" s="36"/>
      <c r="AW204" s="1"/>
      <c r="AX204" s="1"/>
      <c r="AY204" s="35"/>
      <c r="AZ204" s="35"/>
      <c r="BA204" s="35"/>
      <c r="BB204" s="35"/>
      <c r="BC204" s="35"/>
      <c r="BD204" s="35"/>
      <c r="BE204" s="35"/>
      <c r="BF204" s="1"/>
    </row>
    <row r="205" spans="1:58" ht="13">
      <c r="A205" s="28"/>
      <c r="B205" s="55"/>
      <c r="C205" s="38"/>
      <c r="D205" s="31"/>
      <c r="E205" s="38"/>
      <c r="F205" s="32"/>
      <c r="G205" s="32"/>
      <c r="H205" s="32"/>
      <c r="I205" s="32"/>
      <c r="J205" s="10"/>
      <c r="K205" s="50"/>
      <c r="L205" s="59"/>
      <c r="M205" s="60"/>
      <c r="N205" s="50"/>
      <c r="O205" s="50"/>
      <c r="P205" s="50"/>
      <c r="Q205" s="50"/>
      <c r="R205" s="1"/>
      <c r="S205" s="28"/>
      <c r="T205" s="28"/>
      <c r="U205" s="28"/>
      <c r="V205" s="33"/>
      <c r="W205" s="33"/>
      <c r="X205" s="33"/>
      <c r="Y205" s="28"/>
      <c r="Z205" s="1"/>
      <c r="AA205" s="35"/>
      <c r="AB205" s="35"/>
      <c r="AC205" s="35"/>
      <c r="AD205" s="35"/>
      <c r="AE205" s="35"/>
      <c r="AF205" s="35"/>
      <c r="AG205" s="35"/>
      <c r="AH205" s="1"/>
      <c r="AI205" s="35"/>
      <c r="AJ205" s="35"/>
      <c r="AK205" s="35"/>
      <c r="AL205" s="35"/>
      <c r="AM205" s="35"/>
      <c r="AN205" s="35"/>
      <c r="AO205" s="35"/>
      <c r="AP205" s="1"/>
      <c r="AQ205" s="36"/>
      <c r="AR205" s="36"/>
      <c r="AS205" s="36"/>
      <c r="AT205" s="36"/>
      <c r="AU205" s="36"/>
      <c r="AV205" s="36"/>
      <c r="AW205" s="1"/>
      <c r="AX205" s="1"/>
      <c r="AY205" s="35"/>
      <c r="AZ205" s="35"/>
      <c r="BA205" s="35"/>
      <c r="BB205" s="35"/>
      <c r="BC205" s="35"/>
      <c r="BD205" s="35"/>
      <c r="BE205" s="35"/>
      <c r="BF205" s="1"/>
    </row>
    <row r="206" spans="1:58" ht="13">
      <c r="A206" s="28"/>
      <c r="B206" s="55"/>
      <c r="C206" s="31"/>
      <c r="D206" s="38"/>
      <c r="E206" s="38"/>
      <c r="F206" s="32"/>
      <c r="G206" s="32"/>
      <c r="H206" s="32"/>
      <c r="I206" s="32"/>
      <c r="J206" s="10"/>
      <c r="K206" s="59"/>
      <c r="L206" s="60"/>
      <c r="M206" s="60"/>
      <c r="N206" s="50"/>
      <c r="O206" s="50"/>
      <c r="P206" s="50"/>
      <c r="Q206" s="50"/>
      <c r="R206" s="1"/>
      <c r="S206" s="28"/>
      <c r="T206" s="28"/>
      <c r="U206" s="28"/>
      <c r="V206" s="33"/>
      <c r="W206" s="33"/>
      <c r="X206" s="33"/>
      <c r="Y206" s="28"/>
      <c r="Z206" s="1"/>
      <c r="AA206" s="35"/>
      <c r="AB206" s="35"/>
      <c r="AC206" s="35"/>
      <c r="AD206" s="35"/>
      <c r="AE206" s="35"/>
      <c r="AF206" s="35"/>
      <c r="AG206" s="35"/>
      <c r="AH206" s="1"/>
      <c r="AI206" s="35"/>
      <c r="AJ206" s="35"/>
      <c r="AK206" s="35"/>
      <c r="AL206" s="35"/>
      <c r="AM206" s="35"/>
      <c r="AN206" s="35"/>
      <c r="AO206" s="35"/>
      <c r="AP206" s="1"/>
      <c r="AQ206" s="36"/>
      <c r="AR206" s="36"/>
      <c r="AS206" s="36"/>
      <c r="AT206" s="36"/>
      <c r="AU206" s="36"/>
      <c r="AV206" s="36"/>
      <c r="AW206" s="1"/>
      <c r="AX206" s="1"/>
      <c r="AY206" s="35"/>
      <c r="AZ206" s="35"/>
      <c r="BA206" s="35"/>
      <c r="BB206" s="35"/>
      <c r="BC206" s="35"/>
      <c r="BD206" s="35"/>
      <c r="BE206" s="35"/>
      <c r="BF206" s="1"/>
    </row>
    <row r="207" spans="1:58" ht="13">
      <c r="A207" s="28"/>
      <c r="B207" s="55"/>
      <c r="C207" s="31"/>
      <c r="D207" s="38"/>
      <c r="E207" s="38"/>
      <c r="F207" s="32"/>
      <c r="G207" s="32"/>
      <c r="H207" s="32"/>
      <c r="I207" s="32"/>
      <c r="J207" s="10"/>
      <c r="K207" s="59"/>
      <c r="L207" s="60"/>
      <c r="M207" s="60"/>
      <c r="N207" s="50"/>
      <c r="O207" s="50"/>
      <c r="P207" s="50"/>
      <c r="Q207" s="50"/>
      <c r="R207" s="1"/>
      <c r="S207" s="28"/>
      <c r="T207" s="28"/>
      <c r="U207" s="28"/>
      <c r="V207" s="33"/>
      <c r="W207" s="33"/>
      <c r="X207" s="33"/>
      <c r="Y207" s="28"/>
      <c r="Z207" s="1"/>
      <c r="AA207" s="35"/>
      <c r="AB207" s="35"/>
      <c r="AC207" s="35"/>
      <c r="AD207" s="35"/>
      <c r="AE207" s="35"/>
      <c r="AF207" s="35"/>
      <c r="AG207" s="35"/>
      <c r="AH207" s="1"/>
      <c r="AI207" s="35"/>
      <c r="AJ207" s="35"/>
      <c r="AK207" s="35"/>
      <c r="AL207" s="35"/>
      <c r="AM207" s="35"/>
      <c r="AN207" s="35"/>
      <c r="AO207" s="35"/>
      <c r="AP207" s="1"/>
      <c r="AQ207" s="36"/>
      <c r="AR207" s="36"/>
      <c r="AS207" s="36"/>
      <c r="AT207" s="36"/>
      <c r="AU207" s="36"/>
      <c r="AV207" s="36"/>
      <c r="AW207" s="1"/>
      <c r="AX207" s="1"/>
      <c r="AY207" s="35"/>
      <c r="AZ207" s="35"/>
      <c r="BA207" s="35"/>
      <c r="BB207" s="35"/>
      <c r="BC207" s="35"/>
      <c r="BD207" s="35"/>
      <c r="BE207" s="35"/>
      <c r="BF207" s="1"/>
    </row>
    <row r="208" spans="1:58" ht="13">
      <c r="A208" s="28"/>
      <c r="B208" s="55"/>
      <c r="C208" s="31"/>
      <c r="D208" s="38"/>
      <c r="E208" s="38"/>
      <c r="F208" s="32"/>
      <c r="G208" s="32"/>
      <c r="H208" s="32"/>
      <c r="I208" s="32"/>
      <c r="J208" s="10"/>
      <c r="K208" s="59"/>
      <c r="L208" s="60"/>
      <c r="M208" s="60"/>
      <c r="N208" s="50"/>
      <c r="O208" s="50"/>
      <c r="P208" s="50"/>
      <c r="Q208" s="50"/>
      <c r="R208" s="1"/>
      <c r="S208" s="28"/>
      <c r="T208" s="28"/>
      <c r="U208" s="28"/>
      <c r="V208" s="33"/>
      <c r="W208" s="33"/>
      <c r="X208" s="33"/>
      <c r="Y208" s="28"/>
      <c r="Z208" s="1"/>
      <c r="AA208" s="35"/>
      <c r="AB208" s="35"/>
      <c r="AC208" s="35"/>
      <c r="AD208" s="35"/>
      <c r="AE208" s="35"/>
      <c r="AF208" s="35"/>
      <c r="AG208" s="35"/>
      <c r="AH208" s="1"/>
      <c r="AI208" s="35"/>
      <c r="AJ208" s="35"/>
      <c r="AK208" s="35"/>
      <c r="AL208" s="35"/>
      <c r="AM208" s="35"/>
      <c r="AN208" s="35"/>
      <c r="AO208" s="35"/>
      <c r="AP208" s="1"/>
      <c r="AQ208" s="36"/>
      <c r="AR208" s="36"/>
      <c r="AS208" s="36"/>
      <c r="AT208" s="36"/>
      <c r="AU208" s="36"/>
      <c r="AV208" s="36"/>
      <c r="AW208" s="1"/>
      <c r="AX208" s="1"/>
      <c r="AY208" s="35"/>
      <c r="AZ208" s="35"/>
      <c r="BA208" s="35"/>
      <c r="BB208" s="35"/>
      <c r="BC208" s="35"/>
      <c r="BD208" s="35"/>
      <c r="BE208" s="35"/>
      <c r="BF208" s="1"/>
    </row>
    <row r="209" spans="1:58" ht="13">
      <c r="A209" s="28"/>
      <c r="B209" s="55"/>
      <c r="C209" s="31"/>
      <c r="D209" s="38"/>
      <c r="E209" s="38"/>
      <c r="F209" s="32"/>
      <c r="G209" s="32"/>
      <c r="H209" s="32"/>
      <c r="I209" s="32"/>
      <c r="J209" s="10"/>
      <c r="K209" s="59"/>
      <c r="L209" s="60"/>
      <c r="M209" s="60"/>
      <c r="N209" s="50"/>
      <c r="O209" s="50"/>
      <c r="P209" s="50"/>
      <c r="Q209" s="50"/>
      <c r="R209" s="1"/>
      <c r="S209" s="28"/>
      <c r="T209" s="28"/>
      <c r="U209" s="28"/>
      <c r="V209" s="33"/>
      <c r="W209" s="33"/>
      <c r="X209" s="33"/>
      <c r="Y209" s="28"/>
      <c r="Z209" s="1"/>
      <c r="AA209" s="35"/>
      <c r="AB209" s="35"/>
      <c r="AC209" s="35"/>
      <c r="AD209" s="35"/>
      <c r="AE209" s="35"/>
      <c r="AF209" s="35"/>
      <c r="AG209" s="35"/>
      <c r="AH209" s="1"/>
      <c r="AI209" s="35"/>
      <c r="AJ209" s="35"/>
      <c r="AK209" s="35"/>
      <c r="AL209" s="35"/>
      <c r="AM209" s="35"/>
      <c r="AN209" s="35"/>
      <c r="AO209" s="35"/>
      <c r="AP209" s="1"/>
      <c r="AQ209" s="36"/>
      <c r="AR209" s="36"/>
      <c r="AS209" s="36"/>
      <c r="AT209" s="36"/>
      <c r="AU209" s="36"/>
      <c r="AV209" s="36"/>
      <c r="AW209" s="1"/>
      <c r="AX209" s="1"/>
      <c r="AY209" s="35"/>
      <c r="AZ209" s="35"/>
      <c r="BA209" s="35"/>
      <c r="BB209" s="35"/>
      <c r="BC209" s="35"/>
      <c r="BD209" s="35"/>
      <c r="BE209" s="35"/>
      <c r="BF209" s="1"/>
    </row>
    <row r="210" spans="1:58" ht="13">
      <c r="A210" s="28"/>
      <c r="B210" s="55"/>
      <c r="C210" s="38"/>
      <c r="D210" s="31"/>
      <c r="E210" s="38"/>
      <c r="F210" s="32"/>
      <c r="G210" s="32"/>
      <c r="H210" s="32"/>
      <c r="I210" s="32"/>
      <c r="J210" s="10"/>
      <c r="K210" s="59"/>
      <c r="L210" s="59"/>
      <c r="M210" s="60"/>
      <c r="N210" s="50"/>
      <c r="O210" s="50"/>
      <c r="P210" s="50"/>
      <c r="Q210" s="50"/>
      <c r="R210" s="1"/>
      <c r="S210" s="28"/>
      <c r="T210" s="28"/>
      <c r="U210" s="28"/>
      <c r="V210" s="33"/>
      <c r="W210" s="33"/>
      <c r="X210" s="33"/>
      <c r="Y210" s="33"/>
      <c r="Z210" s="1"/>
      <c r="AA210" s="35"/>
      <c r="AB210" s="35"/>
      <c r="AC210" s="35"/>
      <c r="AD210" s="35"/>
      <c r="AE210" s="35"/>
      <c r="AF210" s="35"/>
      <c r="AG210" s="35"/>
      <c r="AH210" s="1"/>
      <c r="AI210" s="35"/>
      <c r="AJ210" s="35"/>
      <c r="AK210" s="35"/>
      <c r="AL210" s="35"/>
      <c r="AM210" s="35"/>
      <c r="AN210" s="35"/>
      <c r="AO210" s="35"/>
      <c r="AP210" s="1"/>
      <c r="AQ210" s="36"/>
      <c r="AR210" s="36"/>
      <c r="AS210" s="36"/>
      <c r="AT210" s="36"/>
      <c r="AU210" s="36"/>
      <c r="AV210" s="36"/>
      <c r="AW210" s="1"/>
      <c r="AX210" s="1"/>
      <c r="AY210" s="35"/>
      <c r="AZ210" s="35"/>
      <c r="BA210" s="35"/>
      <c r="BB210" s="35"/>
      <c r="BC210" s="35"/>
      <c r="BD210" s="35"/>
      <c r="BE210" s="35"/>
      <c r="BF210" s="1"/>
    </row>
    <row r="211" spans="1:58" ht="13">
      <c r="A211" s="28"/>
      <c r="B211" s="55"/>
      <c r="C211" s="31"/>
      <c r="D211" s="38"/>
      <c r="E211" s="38"/>
      <c r="F211" s="32"/>
      <c r="G211" s="32"/>
      <c r="H211" s="32"/>
      <c r="I211" s="32"/>
      <c r="J211" s="10"/>
      <c r="K211" s="59"/>
      <c r="L211" s="60"/>
      <c r="M211" s="60"/>
      <c r="N211" s="50"/>
      <c r="O211" s="50"/>
      <c r="P211" s="50"/>
      <c r="Q211" s="50"/>
      <c r="R211" s="1"/>
      <c r="S211" s="28"/>
      <c r="T211" s="28"/>
      <c r="U211" s="28"/>
      <c r="V211" s="33"/>
      <c r="W211" s="33"/>
      <c r="X211" s="33"/>
      <c r="Y211" s="28"/>
      <c r="Z211" s="1"/>
      <c r="AA211" s="35"/>
      <c r="AB211" s="35"/>
      <c r="AC211" s="35"/>
      <c r="AD211" s="35"/>
      <c r="AE211" s="35"/>
      <c r="AF211" s="35"/>
      <c r="AG211" s="35"/>
      <c r="AH211" s="1"/>
      <c r="AI211" s="35"/>
      <c r="AJ211" s="35"/>
      <c r="AK211" s="35"/>
      <c r="AL211" s="35"/>
      <c r="AM211" s="35"/>
      <c r="AN211" s="35"/>
      <c r="AO211" s="35"/>
      <c r="AP211" s="1"/>
      <c r="AQ211" s="36"/>
      <c r="AR211" s="36"/>
      <c r="AS211" s="36"/>
      <c r="AT211" s="36"/>
      <c r="AU211" s="36"/>
      <c r="AV211" s="36"/>
      <c r="AW211" s="1"/>
      <c r="AX211" s="1"/>
      <c r="AY211" s="35"/>
      <c r="AZ211" s="35"/>
      <c r="BA211" s="35"/>
      <c r="BB211" s="35"/>
      <c r="BC211" s="35"/>
      <c r="BD211" s="35"/>
      <c r="BE211" s="35"/>
      <c r="BF211" s="1"/>
    </row>
    <row r="212" spans="1:58" ht="13">
      <c r="A212" s="28"/>
      <c r="B212" s="55"/>
      <c r="C212" s="32"/>
      <c r="D212" s="31"/>
      <c r="E212" s="32"/>
      <c r="F212" s="32"/>
      <c r="G212" s="32"/>
      <c r="H212" s="32"/>
      <c r="I212" s="32"/>
      <c r="J212" s="10"/>
      <c r="K212" s="32"/>
      <c r="L212" s="32"/>
      <c r="M212" s="32"/>
      <c r="N212" s="32"/>
      <c r="O212" s="32"/>
      <c r="P212" s="32"/>
      <c r="Q212" s="32"/>
      <c r="R212" s="1"/>
      <c r="S212" s="28"/>
      <c r="T212" s="28"/>
      <c r="U212" s="28"/>
      <c r="V212" s="34"/>
      <c r="W212" s="28"/>
      <c r="X212" s="34"/>
      <c r="Y212" s="34"/>
      <c r="Z212" s="1"/>
      <c r="AA212" s="35"/>
      <c r="AB212" s="35"/>
      <c r="AC212" s="35"/>
      <c r="AD212" s="35"/>
      <c r="AE212" s="35"/>
      <c r="AF212" s="35"/>
      <c r="AG212" s="35"/>
      <c r="AH212" s="1"/>
      <c r="AI212" s="35"/>
      <c r="AJ212" s="35"/>
      <c r="AK212" s="35"/>
      <c r="AL212" s="35"/>
      <c r="AM212" s="35"/>
      <c r="AN212" s="35"/>
      <c r="AO212" s="35"/>
      <c r="AP212" s="1"/>
      <c r="AQ212" s="1"/>
      <c r="AR212" s="1"/>
      <c r="AS212" s="1"/>
      <c r="AT212" s="1"/>
      <c r="AU212" s="1"/>
      <c r="AV212" s="1"/>
      <c r="AW212" s="1"/>
      <c r="AX212" s="1"/>
      <c r="AY212" s="35"/>
      <c r="AZ212" s="35"/>
      <c r="BA212" s="35"/>
      <c r="BB212" s="35"/>
      <c r="BC212" s="35"/>
      <c r="BD212" s="35"/>
      <c r="BE212" s="35"/>
      <c r="BF212" s="1"/>
    </row>
    <row r="213" spans="1:58" ht="13">
      <c r="A213" s="28"/>
      <c r="B213" s="55"/>
      <c r="C213" s="32"/>
      <c r="D213" s="31"/>
      <c r="E213" s="32"/>
      <c r="F213" s="32"/>
      <c r="G213" s="32"/>
      <c r="H213" s="32"/>
      <c r="I213" s="32"/>
      <c r="J213" s="10"/>
      <c r="K213" s="32"/>
      <c r="L213" s="31"/>
      <c r="M213" s="32"/>
      <c r="N213" s="32"/>
      <c r="O213" s="32"/>
      <c r="P213" s="32"/>
      <c r="Q213" s="32"/>
      <c r="R213" s="1"/>
      <c r="S213" s="28"/>
      <c r="T213" s="28"/>
      <c r="U213" s="28"/>
      <c r="V213" s="34"/>
      <c r="W213" s="28"/>
      <c r="X213" s="34"/>
      <c r="Y213" s="34"/>
      <c r="Z213" s="1"/>
      <c r="AA213" s="35"/>
      <c r="AB213" s="35"/>
      <c r="AC213" s="35"/>
      <c r="AD213" s="35"/>
      <c r="AE213" s="35"/>
      <c r="AF213" s="35"/>
      <c r="AG213" s="35"/>
      <c r="AH213" s="1"/>
      <c r="AI213" s="35"/>
      <c r="AJ213" s="35"/>
      <c r="AK213" s="35"/>
      <c r="AL213" s="35"/>
      <c r="AM213" s="35"/>
      <c r="AN213" s="35"/>
      <c r="AO213" s="35"/>
      <c r="AP213" s="1"/>
      <c r="AQ213" s="36"/>
      <c r="AR213" s="36"/>
      <c r="AS213" s="36"/>
      <c r="AT213" s="36"/>
      <c r="AU213" s="36"/>
      <c r="AV213" s="36"/>
      <c r="AW213" s="1"/>
      <c r="AX213" s="1"/>
      <c r="AY213" s="35"/>
      <c r="AZ213" s="35"/>
      <c r="BA213" s="35"/>
      <c r="BB213" s="35"/>
      <c r="BC213" s="35"/>
      <c r="BD213" s="35"/>
      <c r="BE213" s="35"/>
      <c r="BF213" s="1"/>
    </row>
    <row r="214" spans="1:58" ht="13">
      <c r="A214" s="28"/>
      <c r="B214" s="55"/>
      <c r="C214" s="32"/>
      <c r="D214" s="31"/>
      <c r="E214" s="32"/>
      <c r="F214" s="32"/>
      <c r="G214" s="32"/>
      <c r="H214" s="32"/>
      <c r="I214" s="32"/>
      <c r="J214" s="10"/>
      <c r="K214" s="32"/>
      <c r="L214" s="31"/>
      <c r="M214" s="32"/>
      <c r="N214" s="32"/>
      <c r="O214" s="32"/>
      <c r="P214" s="32"/>
      <c r="Q214" s="32"/>
      <c r="R214" s="1"/>
      <c r="S214" s="28"/>
      <c r="T214" s="28"/>
      <c r="U214" s="28"/>
      <c r="V214" s="34"/>
      <c r="W214" s="28"/>
      <c r="X214" s="34"/>
      <c r="Y214" s="34"/>
      <c r="Z214" s="1"/>
      <c r="AA214" s="35"/>
      <c r="AB214" s="35"/>
      <c r="AC214" s="35"/>
      <c r="AD214" s="35"/>
      <c r="AE214" s="35"/>
      <c r="AF214" s="35"/>
      <c r="AG214" s="35"/>
      <c r="AH214" s="1"/>
      <c r="AI214" s="35"/>
      <c r="AJ214" s="35"/>
      <c r="AK214" s="35"/>
      <c r="AL214" s="35"/>
      <c r="AM214" s="35"/>
      <c r="AN214" s="35"/>
      <c r="AO214" s="35"/>
      <c r="AP214" s="1"/>
      <c r="AQ214" s="36"/>
      <c r="AR214" s="36"/>
      <c r="AS214" s="36"/>
      <c r="AT214" s="36"/>
      <c r="AU214" s="36"/>
      <c r="AV214" s="36"/>
      <c r="AW214" s="1"/>
      <c r="AX214" s="1"/>
      <c r="AY214" s="35"/>
      <c r="AZ214" s="35"/>
      <c r="BA214" s="35"/>
      <c r="BB214" s="35"/>
      <c r="BC214" s="35"/>
      <c r="BD214" s="35"/>
      <c r="BE214" s="35"/>
      <c r="BF214" s="1"/>
    </row>
    <row r="215" spans="1:58" ht="13">
      <c r="A215" s="28"/>
      <c r="B215" s="55"/>
      <c r="C215" s="32"/>
      <c r="D215" s="31"/>
      <c r="E215" s="32"/>
      <c r="F215" s="32"/>
      <c r="G215" s="32"/>
      <c r="H215" s="32"/>
      <c r="I215" s="32"/>
      <c r="J215" s="10"/>
      <c r="K215" s="32"/>
      <c r="L215" s="31"/>
      <c r="M215" s="32"/>
      <c r="N215" s="32"/>
      <c r="O215" s="32"/>
      <c r="P215" s="32"/>
      <c r="Q215" s="32"/>
      <c r="R215" s="1"/>
      <c r="S215" s="28"/>
      <c r="T215" s="28"/>
      <c r="U215" s="28"/>
      <c r="V215" s="34"/>
      <c r="W215" s="28"/>
      <c r="X215" s="34"/>
      <c r="Y215" s="34"/>
      <c r="Z215" s="1"/>
      <c r="AA215" s="35"/>
      <c r="AB215" s="35"/>
      <c r="AC215" s="35"/>
      <c r="AD215" s="35"/>
      <c r="AE215" s="35"/>
      <c r="AF215" s="35"/>
      <c r="AG215" s="35"/>
      <c r="AH215" s="1"/>
      <c r="AI215" s="35"/>
      <c r="AJ215" s="35"/>
      <c r="AK215" s="35"/>
      <c r="AL215" s="35"/>
      <c r="AM215" s="35"/>
      <c r="AN215" s="35"/>
      <c r="AO215" s="35"/>
      <c r="AP215" s="1"/>
      <c r="AQ215" s="36"/>
      <c r="AR215" s="36"/>
      <c r="AS215" s="36"/>
      <c r="AT215" s="36"/>
      <c r="AU215" s="36"/>
      <c r="AV215" s="36"/>
      <c r="AW215" s="1"/>
      <c r="AX215" s="1"/>
      <c r="AY215" s="35"/>
      <c r="AZ215" s="35"/>
      <c r="BA215" s="35"/>
      <c r="BB215" s="35"/>
      <c r="BC215" s="35"/>
      <c r="BD215" s="35"/>
      <c r="BE215" s="35"/>
      <c r="BF215" s="1"/>
    </row>
    <row r="216" spans="1:58" ht="13">
      <c r="A216" s="28"/>
      <c r="B216" s="55"/>
      <c r="C216" s="32"/>
      <c r="D216" s="31"/>
      <c r="E216" s="32"/>
      <c r="F216" s="32"/>
      <c r="G216" s="32"/>
      <c r="H216" s="32"/>
      <c r="I216" s="32"/>
      <c r="J216" s="10"/>
      <c r="K216" s="32"/>
      <c r="L216" s="31"/>
      <c r="M216" s="32"/>
      <c r="N216" s="32"/>
      <c r="O216" s="32"/>
      <c r="P216" s="32"/>
      <c r="Q216" s="32"/>
      <c r="R216" s="1"/>
      <c r="S216" s="28"/>
      <c r="T216" s="28"/>
      <c r="U216" s="28"/>
      <c r="V216" s="34"/>
      <c r="W216" s="28"/>
      <c r="X216" s="28"/>
      <c r="Y216" s="34"/>
      <c r="Z216" s="1"/>
      <c r="AA216" s="35"/>
      <c r="AB216" s="35"/>
      <c r="AC216" s="35"/>
      <c r="AD216" s="35"/>
      <c r="AE216" s="35"/>
      <c r="AF216" s="35"/>
      <c r="AG216" s="35"/>
      <c r="AH216" s="1"/>
      <c r="AI216" s="35"/>
      <c r="AJ216" s="35"/>
      <c r="AK216" s="35"/>
      <c r="AL216" s="35"/>
      <c r="AM216" s="35"/>
      <c r="AN216" s="35"/>
      <c r="AO216" s="35"/>
      <c r="AP216" s="1"/>
      <c r="AQ216" s="36"/>
      <c r="AR216" s="36"/>
      <c r="AS216" s="36"/>
      <c r="AT216" s="36"/>
      <c r="AU216" s="36"/>
      <c r="AV216" s="36"/>
      <c r="AW216" s="1"/>
      <c r="AX216" s="1"/>
      <c r="AY216" s="35"/>
      <c r="AZ216" s="35"/>
      <c r="BA216" s="35"/>
      <c r="BB216" s="35"/>
      <c r="BC216" s="35"/>
      <c r="BD216" s="35"/>
      <c r="BE216" s="35"/>
      <c r="BF216" s="1"/>
    </row>
    <row r="217" spans="1:58" ht="13">
      <c r="A217" s="28"/>
      <c r="B217" s="55"/>
      <c r="C217" s="32"/>
      <c r="D217" s="32"/>
      <c r="E217" s="31"/>
      <c r="F217" s="32"/>
      <c r="G217" s="32"/>
      <c r="H217" s="32"/>
      <c r="I217" s="32"/>
      <c r="J217" s="10"/>
      <c r="K217" s="32"/>
      <c r="L217" s="31"/>
      <c r="M217" s="32"/>
      <c r="N217" s="32"/>
      <c r="O217" s="32"/>
      <c r="P217" s="32"/>
      <c r="Q217" s="32"/>
      <c r="R217" s="1"/>
      <c r="S217" s="28"/>
      <c r="T217" s="28"/>
      <c r="U217" s="28"/>
      <c r="V217" s="34"/>
      <c r="W217" s="28"/>
      <c r="X217" s="34"/>
      <c r="Y217" s="34"/>
      <c r="Z217" s="1"/>
      <c r="AA217" s="35"/>
      <c r="AB217" s="35"/>
      <c r="AC217" s="35"/>
      <c r="AD217" s="35"/>
      <c r="AE217" s="35"/>
      <c r="AF217" s="35"/>
      <c r="AG217" s="35"/>
      <c r="AH217" s="1"/>
      <c r="AI217" s="35"/>
      <c r="AJ217" s="35"/>
      <c r="AK217" s="35"/>
      <c r="AL217" s="35"/>
      <c r="AM217" s="35"/>
      <c r="AN217" s="35"/>
      <c r="AO217" s="35"/>
      <c r="AP217" s="1"/>
      <c r="AQ217" s="36"/>
      <c r="AR217" s="36"/>
      <c r="AS217" s="36"/>
      <c r="AT217" s="36"/>
      <c r="AU217" s="36"/>
      <c r="AV217" s="36"/>
      <c r="AW217" s="1"/>
      <c r="AX217" s="1"/>
      <c r="AY217" s="35"/>
      <c r="AZ217" s="35"/>
      <c r="BA217" s="35"/>
      <c r="BB217" s="35"/>
      <c r="BC217" s="35"/>
      <c r="BD217" s="35"/>
      <c r="BE217" s="35"/>
      <c r="BF217" s="1"/>
    </row>
    <row r="218" spans="1:58" ht="13">
      <c r="A218" s="28"/>
      <c r="B218" s="55"/>
      <c r="C218" s="32"/>
      <c r="D218" s="32"/>
      <c r="E218" s="31"/>
      <c r="F218" s="32"/>
      <c r="G218" s="32"/>
      <c r="H218" s="32"/>
      <c r="I218" s="32"/>
      <c r="J218" s="10"/>
      <c r="K218" s="32"/>
      <c r="L218" s="31"/>
      <c r="M218" s="32"/>
      <c r="N218" s="32"/>
      <c r="O218" s="32"/>
      <c r="P218" s="32"/>
      <c r="Q218" s="32"/>
      <c r="R218" s="1"/>
      <c r="S218" s="28"/>
      <c r="T218" s="28"/>
      <c r="U218" s="28"/>
      <c r="V218" s="34"/>
      <c r="W218" s="28"/>
      <c r="X218" s="34"/>
      <c r="Y218" s="34"/>
      <c r="Z218" s="1"/>
      <c r="AA218" s="35"/>
      <c r="AB218" s="35"/>
      <c r="AC218" s="35"/>
      <c r="AD218" s="35"/>
      <c r="AE218" s="35"/>
      <c r="AF218" s="35"/>
      <c r="AG218" s="35"/>
      <c r="AH218" s="1"/>
      <c r="AI218" s="35"/>
      <c r="AJ218" s="35"/>
      <c r="AK218" s="35"/>
      <c r="AL218" s="35"/>
      <c r="AM218" s="35"/>
      <c r="AN218" s="35"/>
      <c r="AO218" s="35"/>
      <c r="AP218" s="1"/>
      <c r="AQ218" s="36"/>
      <c r="AR218" s="36"/>
      <c r="AS218" s="36"/>
      <c r="AT218" s="36"/>
      <c r="AU218" s="36"/>
      <c r="AV218" s="36"/>
      <c r="AW218" s="1"/>
      <c r="AX218" s="1"/>
      <c r="AY218" s="35"/>
      <c r="AZ218" s="35"/>
      <c r="BA218" s="35"/>
      <c r="BB218" s="35"/>
      <c r="BC218" s="35"/>
      <c r="BD218" s="35"/>
      <c r="BE218" s="35"/>
      <c r="BF218" s="1"/>
    </row>
    <row r="219" spans="1:58" ht="13">
      <c r="A219" s="28"/>
      <c r="B219" s="55"/>
      <c r="C219" s="32"/>
      <c r="D219" s="31"/>
      <c r="E219" s="32"/>
      <c r="F219" s="32"/>
      <c r="G219" s="32"/>
      <c r="H219" s="32"/>
      <c r="I219" s="32"/>
      <c r="J219" s="10"/>
      <c r="K219" s="32"/>
      <c r="L219" s="31"/>
      <c r="M219" s="32"/>
      <c r="N219" s="32"/>
      <c r="O219" s="32"/>
      <c r="P219" s="32"/>
      <c r="Q219" s="32"/>
      <c r="R219" s="1"/>
      <c r="S219" s="28"/>
      <c r="T219" s="28"/>
      <c r="U219" s="28"/>
      <c r="V219" s="34"/>
      <c r="W219" s="28"/>
      <c r="X219" s="34"/>
      <c r="Y219" s="34"/>
      <c r="Z219" s="1"/>
      <c r="AA219" s="35"/>
      <c r="AB219" s="35"/>
      <c r="AC219" s="35"/>
      <c r="AD219" s="35"/>
      <c r="AE219" s="35"/>
      <c r="AF219" s="35"/>
      <c r="AG219" s="35"/>
      <c r="AH219" s="1"/>
      <c r="AI219" s="35"/>
      <c r="AJ219" s="35"/>
      <c r="AK219" s="35"/>
      <c r="AL219" s="35"/>
      <c r="AM219" s="35"/>
      <c r="AN219" s="35"/>
      <c r="AO219" s="35"/>
      <c r="AP219" s="1"/>
      <c r="AQ219" s="36"/>
      <c r="AR219" s="36"/>
      <c r="AS219" s="36"/>
      <c r="AT219" s="36"/>
      <c r="AU219" s="36"/>
      <c r="AV219" s="36"/>
      <c r="AW219" s="1"/>
      <c r="AX219" s="1"/>
      <c r="AY219" s="35"/>
      <c r="AZ219" s="35"/>
      <c r="BA219" s="35"/>
      <c r="BB219" s="35"/>
      <c r="BC219" s="35"/>
      <c r="BD219" s="35"/>
      <c r="BE219" s="35"/>
      <c r="BF219" s="1"/>
    </row>
    <row r="220" spans="1:58" ht="13">
      <c r="A220" s="28"/>
      <c r="B220" s="55"/>
      <c r="C220" s="32"/>
      <c r="D220" s="31"/>
      <c r="E220" s="32"/>
      <c r="F220" s="32"/>
      <c r="G220" s="32"/>
      <c r="H220" s="32"/>
      <c r="I220" s="32"/>
      <c r="J220" s="10"/>
      <c r="K220" s="32"/>
      <c r="L220" s="31"/>
      <c r="M220" s="32"/>
      <c r="N220" s="32"/>
      <c r="O220" s="32"/>
      <c r="P220" s="32"/>
      <c r="Q220" s="32"/>
      <c r="R220" s="1"/>
      <c r="S220" s="28"/>
      <c r="T220" s="28"/>
      <c r="U220" s="28"/>
      <c r="V220" s="34"/>
      <c r="W220" s="28"/>
      <c r="X220" s="34"/>
      <c r="Y220" s="34"/>
      <c r="Z220" s="1"/>
      <c r="AA220" s="35"/>
      <c r="AB220" s="35"/>
      <c r="AC220" s="35"/>
      <c r="AD220" s="35"/>
      <c r="AE220" s="35"/>
      <c r="AF220" s="35"/>
      <c r="AG220" s="35"/>
      <c r="AH220" s="1"/>
      <c r="AI220" s="35"/>
      <c r="AJ220" s="35"/>
      <c r="AK220" s="35"/>
      <c r="AL220" s="35"/>
      <c r="AM220" s="35"/>
      <c r="AN220" s="35"/>
      <c r="AO220" s="35"/>
      <c r="AP220" s="1"/>
      <c r="AQ220" s="36"/>
      <c r="AR220" s="36"/>
      <c r="AS220" s="36"/>
      <c r="AT220" s="36"/>
      <c r="AU220" s="36"/>
      <c r="AV220" s="36"/>
      <c r="AW220" s="1"/>
      <c r="AX220" s="1"/>
      <c r="AY220" s="35"/>
      <c r="AZ220" s="35"/>
      <c r="BA220" s="35"/>
      <c r="BB220" s="35"/>
      <c r="BC220" s="35"/>
      <c r="BD220" s="35"/>
      <c r="BE220" s="35"/>
      <c r="BF220" s="1"/>
    </row>
    <row r="221" spans="1:58" ht="13">
      <c r="A221" s="28"/>
      <c r="B221" s="55"/>
      <c r="C221" s="32"/>
      <c r="D221" s="31"/>
      <c r="E221" s="32"/>
      <c r="F221" s="32"/>
      <c r="G221" s="32"/>
      <c r="H221" s="32"/>
      <c r="I221" s="32"/>
      <c r="J221" s="10"/>
      <c r="K221" s="32"/>
      <c r="L221" s="31"/>
      <c r="M221" s="32"/>
      <c r="N221" s="32"/>
      <c r="O221" s="32"/>
      <c r="P221" s="32"/>
      <c r="Q221" s="32"/>
      <c r="R221" s="1"/>
      <c r="S221" s="28"/>
      <c r="T221" s="28"/>
      <c r="U221" s="28"/>
      <c r="V221" s="34"/>
      <c r="W221" s="28"/>
      <c r="X221" s="34"/>
      <c r="Y221" s="34"/>
      <c r="Z221" s="1"/>
      <c r="AA221" s="35"/>
      <c r="AB221" s="35"/>
      <c r="AC221" s="35"/>
      <c r="AD221" s="35"/>
      <c r="AE221" s="35"/>
      <c r="AF221" s="35"/>
      <c r="AG221" s="35"/>
      <c r="AH221" s="1"/>
      <c r="AI221" s="35"/>
      <c r="AJ221" s="35"/>
      <c r="AK221" s="35"/>
      <c r="AL221" s="35"/>
      <c r="AM221" s="35"/>
      <c r="AN221" s="35"/>
      <c r="AO221" s="35"/>
      <c r="AP221" s="1"/>
      <c r="AQ221" s="36"/>
      <c r="AR221" s="36"/>
      <c r="AS221" s="36"/>
      <c r="AT221" s="36"/>
      <c r="AU221" s="36"/>
      <c r="AV221" s="36"/>
      <c r="AW221" s="1"/>
      <c r="AX221" s="1"/>
      <c r="AY221" s="35"/>
      <c r="AZ221" s="35"/>
      <c r="BA221" s="35"/>
      <c r="BB221" s="35"/>
      <c r="BC221" s="35"/>
      <c r="BD221" s="35"/>
      <c r="BE221" s="35"/>
      <c r="BF221" s="1"/>
    </row>
    <row r="222" spans="1:58" ht="13">
      <c r="A222" s="28"/>
      <c r="B222" s="55"/>
      <c r="C222" s="32"/>
      <c r="D222" s="31"/>
      <c r="E222" s="32"/>
      <c r="F222" s="32"/>
      <c r="G222" s="32"/>
      <c r="H222" s="32"/>
      <c r="I222" s="32"/>
      <c r="J222" s="10"/>
      <c r="K222" s="32"/>
      <c r="L222" s="31"/>
      <c r="M222" s="32"/>
      <c r="N222" s="32"/>
      <c r="O222" s="32"/>
      <c r="P222" s="32"/>
      <c r="Q222" s="32"/>
      <c r="R222" s="1"/>
      <c r="S222" s="28"/>
      <c r="T222" s="28"/>
      <c r="U222" s="28"/>
      <c r="V222" s="34"/>
      <c r="W222" s="28"/>
      <c r="X222" s="34"/>
      <c r="Y222" s="34"/>
      <c r="Z222" s="1"/>
      <c r="AA222" s="35"/>
      <c r="AB222" s="35"/>
      <c r="AC222" s="35"/>
      <c r="AD222" s="35"/>
      <c r="AE222" s="35"/>
      <c r="AF222" s="35"/>
      <c r="AG222" s="35"/>
      <c r="AH222" s="1"/>
      <c r="AI222" s="35"/>
      <c r="AJ222" s="35"/>
      <c r="AK222" s="35"/>
      <c r="AL222" s="35"/>
      <c r="AM222" s="35"/>
      <c r="AN222" s="35"/>
      <c r="AO222" s="35"/>
      <c r="AP222" s="1"/>
      <c r="AQ222" s="36"/>
      <c r="AR222" s="36"/>
      <c r="AS222" s="36"/>
      <c r="AT222" s="36"/>
      <c r="AU222" s="36"/>
      <c r="AV222" s="36"/>
      <c r="AW222" s="1"/>
      <c r="AX222" s="1"/>
      <c r="AY222" s="35"/>
      <c r="AZ222" s="35"/>
      <c r="BA222" s="35"/>
      <c r="BB222" s="35"/>
      <c r="BC222" s="35"/>
      <c r="BD222" s="35"/>
      <c r="BE222" s="35"/>
      <c r="BF222" s="1"/>
    </row>
    <row r="223" spans="1:58" ht="13">
      <c r="A223" s="28"/>
      <c r="B223" s="55"/>
      <c r="C223" s="32"/>
      <c r="D223" s="31"/>
      <c r="E223" s="32"/>
      <c r="F223" s="32"/>
      <c r="G223" s="32"/>
      <c r="H223" s="32"/>
      <c r="I223" s="32"/>
      <c r="J223" s="10"/>
      <c r="K223" s="32"/>
      <c r="L223" s="31"/>
      <c r="M223" s="32"/>
      <c r="N223" s="32"/>
      <c r="O223" s="32"/>
      <c r="P223" s="32"/>
      <c r="Q223" s="32"/>
      <c r="R223" s="1"/>
      <c r="S223" s="28"/>
      <c r="T223" s="28"/>
      <c r="U223" s="28"/>
      <c r="V223" s="34"/>
      <c r="W223" s="28"/>
      <c r="X223" s="34"/>
      <c r="Y223" s="34"/>
      <c r="Z223" s="1"/>
      <c r="AA223" s="35"/>
      <c r="AB223" s="35"/>
      <c r="AC223" s="35"/>
      <c r="AD223" s="35"/>
      <c r="AE223" s="35"/>
      <c r="AF223" s="35"/>
      <c r="AG223" s="35"/>
      <c r="AH223" s="1"/>
      <c r="AI223" s="35"/>
      <c r="AJ223" s="35"/>
      <c r="AK223" s="35"/>
      <c r="AL223" s="35"/>
      <c r="AM223" s="35"/>
      <c r="AN223" s="35"/>
      <c r="AO223" s="35"/>
      <c r="AP223" s="1"/>
      <c r="AQ223" s="36"/>
      <c r="AR223" s="36"/>
      <c r="AS223" s="36"/>
      <c r="AT223" s="36"/>
      <c r="AU223" s="36"/>
      <c r="AV223" s="36"/>
      <c r="AW223" s="1"/>
      <c r="AX223" s="1"/>
      <c r="AY223" s="35"/>
      <c r="AZ223" s="35"/>
      <c r="BA223" s="35"/>
      <c r="BB223" s="35"/>
      <c r="BC223" s="35"/>
      <c r="BD223" s="35"/>
      <c r="BE223" s="35"/>
      <c r="BF223" s="1"/>
    </row>
    <row r="224" spans="1:58" ht="13">
      <c r="A224" s="28"/>
      <c r="B224" s="55"/>
      <c r="C224" s="32"/>
      <c r="D224" s="31"/>
      <c r="E224" s="32"/>
      <c r="F224" s="32"/>
      <c r="G224" s="32"/>
      <c r="H224" s="32"/>
      <c r="I224" s="32"/>
      <c r="J224" s="10"/>
      <c r="K224" s="32"/>
      <c r="L224" s="31"/>
      <c r="M224" s="32"/>
      <c r="N224" s="32"/>
      <c r="O224" s="32"/>
      <c r="P224" s="32"/>
      <c r="Q224" s="32"/>
      <c r="R224" s="1"/>
      <c r="S224" s="28"/>
      <c r="T224" s="28"/>
      <c r="U224" s="28"/>
      <c r="V224" s="34"/>
      <c r="W224" s="28"/>
      <c r="X224" s="34"/>
      <c r="Y224" s="34"/>
      <c r="Z224" s="1"/>
      <c r="AA224" s="35"/>
      <c r="AB224" s="35"/>
      <c r="AC224" s="35"/>
      <c r="AD224" s="35"/>
      <c r="AE224" s="35"/>
      <c r="AF224" s="35"/>
      <c r="AG224" s="35"/>
      <c r="AH224" s="1"/>
      <c r="AI224" s="35"/>
      <c r="AJ224" s="35"/>
      <c r="AK224" s="35"/>
      <c r="AL224" s="35"/>
      <c r="AM224" s="35"/>
      <c r="AN224" s="35"/>
      <c r="AO224" s="35"/>
      <c r="AP224" s="1"/>
      <c r="AQ224" s="36"/>
      <c r="AR224" s="36"/>
      <c r="AS224" s="36"/>
      <c r="AT224" s="36"/>
      <c r="AU224" s="36"/>
      <c r="AV224" s="36"/>
      <c r="AW224" s="1"/>
      <c r="AX224" s="1"/>
      <c r="AY224" s="35"/>
      <c r="AZ224" s="35"/>
      <c r="BA224" s="35"/>
      <c r="BB224" s="35"/>
      <c r="BC224" s="35"/>
      <c r="BD224" s="35"/>
      <c r="BE224" s="35"/>
      <c r="BF224" s="1"/>
    </row>
    <row r="225" spans="1:58" ht="13">
      <c r="A225" s="28"/>
      <c r="B225" s="55"/>
      <c r="C225" s="32"/>
      <c r="D225" s="32"/>
      <c r="E225" s="32"/>
      <c r="F225" s="32"/>
      <c r="G225" s="31"/>
      <c r="H225" s="32"/>
      <c r="I225" s="32"/>
      <c r="J225" s="10"/>
      <c r="K225" s="32"/>
      <c r="L225" s="32"/>
      <c r="M225" s="32"/>
      <c r="N225" s="32"/>
      <c r="O225" s="31"/>
      <c r="P225" s="32"/>
      <c r="Q225" s="32"/>
      <c r="R225" s="1"/>
      <c r="S225" s="28"/>
      <c r="T225" s="28"/>
      <c r="U225" s="28"/>
      <c r="V225" s="34"/>
      <c r="W225" s="28"/>
      <c r="X225" s="34"/>
      <c r="Y225" s="34"/>
      <c r="Z225" s="1"/>
      <c r="AA225" s="35"/>
      <c r="AB225" s="35"/>
      <c r="AC225" s="35"/>
      <c r="AD225" s="35"/>
      <c r="AE225" s="35"/>
      <c r="AF225" s="35"/>
      <c r="AG225" s="35"/>
      <c r="AH225" s="1"/>
      <c r="AI225" s="35"/>
      <c r="AJ225" s="35"/>
      <c r="AK225" s="35"/>
      <c r="AL225" s="35"/>
      <c r="AM225" s="35"/>
      <c r="AN225" s="35"/>
      <c r="AO225" s="35"/>
      <c r="AP225" s="1"/>
      <c r="AQ225" s="36"/>
      <c r="AR225" s="36"/>
      <c r="AS225" s="36"/>
      <c r="AT225" s="36"/>
      <c r="AU225" s="36"/>
      <c r="AV225" s="36"/>
      <c r="AW225" s="1"/>
      <c r="AX225" s="1"/>
      <c r="AY225" s="35"/>
      <c r="AZ225" s="35"/>
      <c r="BA225" s="35"/>
      <c r="BB225" s="35"/>
      <c r="BC225" s="35"/>
      <c r="BD225" s="35"/>
      <c r="BE225" s="35"/>
      <c r="BF225" s="1"/>
    </row>
    <row r="226" spans="1:58" ht="13">
      <c r="A226" s="28"/>
      <c r="B226" s="55"/>
      <c r="C226" s="32"/>
      <c r="D226" s="31"/>
      <c r="E226" s="32"/>
      <c r="F226" s="32"/>
      <c r="G226" s="32"/>
      <c r="H226" s="32"/>
      <c r="I226" s="32"/>
      <c r="J226" s="10"/>
      <c r="K226" s="32"/>
      <c r="L226" s="31"/>
      <c r="M226" s="32"/>
      <c r="N226" s="32"/>
      <c r="O226" s="32"/>
      <c r="P226" s="32"/>
      <c r="Q226" s="32"/>
      <c r="R226" s="1"/>
      <c r="S226" s="28"/>
      <c r="T226" s="28"/>
      <c r="U226" s="28"/>
      <c r="V226" s="34"/>
      <c r="W226" s="28"/>
      <c r="X226" s="28"/>
      <c r="Y226" s="34"/>
      <c r="Z226" s="1"/>
      <c r="AA226" s="35"/>
      <c r="AB226" s="35"/>
      <c r="AC226" s="35"/>
      <c r="AD226" s="35"/>
      <c r="AE226" s="35"/>
      <c r="AF226" s="35"/>
      <c r="AG226" s="35"/>
      <c r="AH226" s="1"/>
      <c r="AI226" s="35"/>
      <c r="AJ226" s="35"/>
      <c r="AK226" s="35"/>
      <c r="AL226" s="35"/>
      <c r="AM226" s="35"/>
      <c r="AN226" s="35"/>
      <c r="AO226" s="35"/>
      <c r="AP226" s="1"/>
      <c r="AQ226" s="36"/>
      <c r="AR226" s="36"/>
      <c r="AS226" s="36"/>
      <c r="AT226" s="36"/>
      <c r="AU226" s="36"/>
      <c r="AV226" s="36"/>
      <c r="AW226" s="1"/>
      <c r="AX226" s="1"/>
      <c r="AY226" s="35"/>
      <c r="AZ226" s="35"/>
      <c r="BA226" s="35"/>
      <c r="BB226" s="35"/>
      <c r="BC226" s="35"/>
      <c r="BD226" s="35"/>
      <c r="BE226" s="35"/>
      <c r="BF226" s="1"/>
    </row>
    <row r="227" spans="1:58" ht="13">
      <c r="A227" s="28"/>
      <c r="B227" s="55"/>
      <c r="C227" s="32"/>
      <c r="D227" s="31"/>
      <c r="E227" s="32"/>
      <c r="F227" s="32"/>
      <c r="G227" s="32"/>
      <c r="H227" s="32"/>
      <c r="I227" s="32"/>
      <c r="J227" s="10"/>
      <c r="K227" s="32"/>
      <c r="L227" s="31"/>
      <c r="M227" s="32"/>
      <c r="N227" s="32"/>
      <c r="O227" s="32"/>
      <c r="P227" s="32"/>
      <c r="Q227" s="32"/>
      <c r="R227" s="1"/>
      <c r="S227" s="28"/>
      <c r="T227" s="28"/>
      <c r="U227" s="28"/>
      <c r="V227" s="34"/>
      <c r="W227" s="28"/>
      <c r="X227" s="34"/>
      <c r="Y227" s="34"/>
      <c r="Z227" s="1"/>
      <c r="AA227" s="35"/>
      <c r="AB227" s="35"/>
      <c r="AC227" s="35"/>
      <c r="AD227" s="35"/>
      <c r="AE227" s="35"/>
      <c r="AF227" s="35"/>
      <c r="AG227" s="35"/>
      <c r="AH227" s="1"/>
      <c r="AI227" s="35"/>
      <c r="AJ227" s="35"/>
      <c r="AK227" s="35"/>
      <c r="AL227" s="35"/>
      <c r="AM227" s="35"/>
      <c r="AN227" s="35"/>
      <c r="AO227" s="35"/>
      <c r="AP227" s="1"/>
      <c r="AQ227" s="36"/>
      <c r="AR227" s="36"/>
      <c r="AS227" s="36"/>
      <c r="AT227" s="36"/>
      <c r="AU227" s="36"/>
      <c r="AV227" s="36"/>
      <c r="AW227" s="1"/>
      <c r="AX227" s="1"/>
      <c r="AY227" s="35"/>
      <c r="AZ227" s="35"/>
      <c r="BA227" s="35"/>
      <c r="BB227" s="35"/>
      <c r="BC227" s="35"/>
      <c r="BD227" s="35"/>
      <c r="BE227" s="35"/>
      <c r="BF227" s="1"/>
    </row>
    <row r="228" spans="1:58" ht="13">
      <c r="A228" s="28"/>
      <c r="B228" s="55"/>
      <c r="C228" s="32"/>
      <c r="D228" s="31"/>
      <c r="E228" s="32"/>
      <c r="F228" s="32"/>
      <c r="G228" s="32"/>
      <c r="H228" s="32"/>
      <c r="I228" s="32"/>
      <c r="J228" s="10"/>
      <c r="K228" s="32"/>
      <c r="L228" s="31"/>
      <c r="M228" s="32"/>
      <c r="N228" s="32"/>
      <c r="O228" s="32"/>
      <c r="P228" s="32"/>
      <c r="Q228" s="32"/>
      <c r="R228" s="1"/>
      <c r="S228" s="28"/>
      <c r="T228" s="28"/>
      <c r="U228" s="28"/>
      <c r="V228" s="34"/>
      <c r="W228" s="28"/>
      <c r="X228" s="34"/>
      <c r="Y228" s="34"/>
      <c r="Z228" s="1"/>
      <c r="AA228" s="35"/>
      <c r="AB228" s="35"/>
      <c r="AC228" s="35"/>
      <c r="AD228" s="35"/>
      <c r="AE228" s="35"/>
      <c r="AF228" s="35"/>
      <c r="AG228" s="35"/>
      <c r="AH228" s="1"/>
      <c r="AI228" s="35"/>
      <c r="AJ228" s="35"/>
      <c r="AK228" s="35"/>
      <c r="AL228" s="35"/>
      <c r="AM228" s="35"/>
      <c r="AN228" s="35"/>
      <c r="AO228" s="35"/>
      <c r="AP228" s="1"/>
      <c r="AQ228" s="36"/>
      <c r="AR228" s="36"/>
      <c r="AS228" s="36"/>
      <c r="AT228" s="36"/>
      <c r="AU228" s="36"/>
      <c r="AV228" s="36"/>
      <c r="AW228" s="1"/>
      <c r="AX228" s="1"/>
      <c r="AY228" s="35"/>
      <c r="AZ228" s="35"/>
      <c r="BA228" s="35"/>
      <c r="BB228" s="35"/>
      <c r="BC228" s="35"/>
      <c r="BD228" s="35"/>
      <c r="BE228" s="35"/>
      <c r="BF228" s="1"/>
    </row>
    <row r="229" spans="1:58" ht="13">
      <c r="A229" s="28"/>
      <c r="B229" s="55"/>
      <c r="C229" s="32"/>
      <c r="D229" s="31"/>
      <c r="E229" s="32"/>
      <c r="F229" s="32"/>
      <c r="G229" s="32"/>
      <c r="H229" s="32"/>
      <c r="I229" s="32"/>
      <c r="J229" s="10"/>
      <c r="K229" s="32"/>
      <c r="L229" s="31"/>
      <c r="M229" s="32"/>
      <c r="N229" s="32"/>
      <c r="O229" s="32"/>
      <c r="P229" s="32"/>
      <c r="Q229" s="32"/>
      <c r="R229" s="1"/>
      <c r="S229" s="28"/>
      <c r="T229" s="28"/>
      <c r="U229" s="28"/>
      <c r="V229" s="34"/>
      <c r="W229" s="28"/>
      <c r="X229" s="34"/>
      <c r="Y229" s="34"/>
      <c r="Z229" s="1"/>
      <c r="AA229" s="35"/>
      <c r="AB229" s="35"/>
      <c r="AC229" s="35"/>
      <c r="AD229" s="35"/>
      <c r="AE229" s="35"/>
      <c r="AF229" s="35"/>
      <c r="AG229" s="35"/>
      <c r="AH229" s="1"/>
      <c r="AI229" s="35"/>
      <c r="AJ229" s="35"/>
      <c r="AK229" s="35"/>
      <c r="AL229" s="35"/>
      <c r="AM229" s="35"/>
      <c r="AN229" s="35"/>
      <c r="AO229" s="35"/>
      <c r="AP229" s="1"/>
      <c r="AQ229" s="36"/>
      <c r="AR229" s="36"/>
      <c r="AS229" s="36"/>
      <c r="AT229" s="36"/>
      <c r="AU229" s="36"/>
      <c r="AV229" s="36"/>
      <c r="AW229" s="1"/>
      <c r="AX229" s="1"/>
      <c r="AY229" s="35"/>
      <c r="AZ229" s="35"/>
      <c r="BA229" s="35"/>
      <c r="BB229" s="35"/>
      <c r="BC229" s="35"/>
      <c r="BD229" s="35"/>
      <c r="BE229" s="35"/>
      <c r="BF229" s="1"/>
    </row>
    <row r="230" spans="1:58" ht="13">
      <c r="A230" s="28"/>
      <c r="B230" s="55"/>
      <c r="C230" s="32"/>
      <c r="D230" s="31"/>
      <c r="E230" s="32"/>
      <c r="F230" s="32"/>
      <c r="G230" s="32"/>
      <c r="H230" s="32"/>
      <c r="I230" s="32"/>
      <c r="J230" s="10"/>
      <c r="K230" s="32"/>
      <c r="L230" s="31"/>
      <c r="M230" s="32"/>
      <c r="N230" s="32"/>
      <c r="O230" s="32"/>
      <c r="P230" s="32"/>
      <c r="Q230" s="32"/>
      <c r="R230" s="1"/>
      <c r="S230" s="28"/>
      <c r="T230" s="28"/>
      <c r="U230" s="28"/>
      <c r="V230" s="34"/>
      <c r="W230" s="28"/>
      <c r="X230" s="34"/>
      <c r="Y230" s="34"/>
      <c r="Z230" s="1"/>
      <c r="AA230" s="35"/>
      <c r="AB230" s="35"/>
      <c r="AC230" s="35"/>
      <c r="AD230" s="35"/>
      <c r="AE230" s="35"/>
      <c r="AF230" s="35"/>
      <c r="AG230" s="35"/>
      <c r="AH230" s="1"/>
      <c r="AI230" s="35"/>
      <c r="AJ230" s="35"/>
      <c r="AK230" s="35"/>
      <c r="AL230" s="35"/>
      <c r="AM230" s="35"/>
      <c r="AN230" s="35"/>
      <c r="AO230" s="35"/>
      <c r="AP230" s="1"/>
      <c r="AQ230" s="36"/>
      <c r="AR230" s="36"/>
      <c r="AS230" s="36"/>
      <c r="AT230" s="36"/>
      <c r="AU230" s="36"/>
      <c r="AV230" s="36"/>
      <c r="AW230" s="1"/>
      <c r="AX230" s="1"/>
      <c r="AY230" s="35"/>
      <c r="AZ230" s="35"/>
      <c r="BA230" s="35"/>
      <c r="BB230" s="35"/>
      <c r="BC230" s="35"/>
      <c r="BD230" s="35"/>
      <c r="BE230" s="35"/>
      <c r="BF230" s="1"/>
    </row>
    <row r="231" spans="1:58" ht="13">
      <c r="A231" s="28"/>
      <c r="B231" s="55"/>
      <c r="C231" s="32"/>
      <c r="D231" s="31"/>
      <c r="E231" s="32"/>
      <c r="F231" s="32"/>
      <c r="G231" s="32"/>
      <c r="H231" s="32"/>
      <c r="I231" s="32"/>
      <c r="J231" s="10"/>
      <c r="K231" s="32"/>
      <c r="L231" s="31"/>
      <c r="M231" s="32"/>
      <c r="N231" s="32"/>
      <c r="O231" s="32"/>
      <c r="P231" s="32"/>
      <c r="Q231" s="32"/>
      <c r="R231" s="1"/>
      <c r="S231" s="28"/>
      <c r="T231" s="28"/>
      <c r="U231" s="28"/>
      <c r="V231" s="34"/>
      <c r="W231" s="28"/>
      <c r="X231" s="34"/>
      <c r="Y231" s="34"/>
      <c r="Z231" s="1"/>
      <c r="AA231" s="35"/>
      <c r="AB231" s="35"/>
      <c r="AC231" s="35"/>
      <c r="AD231" s="35"/>
      <c r="AE231" s="35"/>
      <c r="AF231" s="35"/>
      <c r="AG231" s="35"/>
      <c r="AH231" s="1"/>
      <c r="AI231" s="35"/>
      <c r="AJ231" s="35"/>
      <c r="AK231" s="35"/>
      <c r="AL231" s="35"/>
      <c r="AM231" s="35"/>
      <c r="AN231" s="35"/>
      <c r="AO231" s="35"/>
      <c r="AP231" s="1"/>
      <c r="AQ231" s="36"/>
      <c r="AR231" s="36"/>
      <c r="AS231" s="36"/>
      <c r="AT231" s="36"/>
      <c r="AU231" s="36"/>
      <c r="AV231" s="36"/>
      <c r="AW231" s="1"/>
      <c r="AX231" s="1"/>
      <c r="AY231" s="35"/>
      <c r="AZ231" s="35"/>
      <c r="BA231" s="35"/>
      <c r="BB231" s="35"/>
      <c r="BC231" s="35"/>
      <c r="BD231" s="35"/>
      <c r="BE231" s="35"/>
      <c r="BF231" s="1"/>
    </row>
    <row r="232" spans="1:58" ht="13">
      <c r="A232" s="28"/>
      <c r="B232" s="55"/>
      <c r="C232" s="32"/>
      <c r="D232" s="31"/>
      <c r="E232" s="32"/>
      <c r="F232" s="32"/>
      <c r="G232" s="32"/>
      <c r="H232" s="32"/>
      <c r="I232" s="32"/>
      <c r="J232" s="10"/>
      <c r="K232" s="32"/>
      <c r="L232" s="31"/>
      <c r="M232" s="32"/>
      <c r="N232" s="32"/>
      <c r="O232" s="32"/>
      <c r="P232" s="32"/>
      <c r="Q232" s="32"/>
      <c r="R232" s="1"/>
      <c r="S232" s="28"/>
      <c r="T232" s="28"/>
      <c r="U232" s="28"/>
      <c r="V232" s="34"/>
      <c r="W232" s="28"/>
      <c r="X232" s="28"/>
      <c r="Y232" s="34"/>
      <c r="Z232" s="1"/>
      <c r="AA232" s="35"/>
      <c r="AB232" s="35"/>
      <c r="AC232" s="35"/>
      <c r="AD232" s="35"/>
      <c r="AE232" s="35"/>
      <c r="AF232" s="35"/>
      <c r="AG232" s="35"/>
      <c r="AH232" s="1"/>
      <c r="AI232" s="35"/>
      <c r="AJ232" s="35"/>
      <c r="AK232" s="35"/>
      <c r="AL232" s="35"/>
      <c r="AM232" s="35"/>
      <c r="AN232" s="35"/>
      <c r="AO232" s="35"/>
      <c r="AP232" s="1"/>
      <c r="AQ232" s="36"/>
      <c r="AR232" s="36"/>
      <c r="AS232" s="36"/>
      <c r="AT232" s="36"/>
      <c r="AU232" s="36"/>
      <c r="AV232" s="36"/>
      <c r="AW232" s="1"/>
      <c r="AX232" s="1"/>
      <c r="AY232" s="35"/>
      <c r="AZ232" s="35"/>
      <c r="BA232" s="35"/>
      <c r="BB232" s="35"/>
      <c r="BC232" s="35"/>
      <c r="BD232" s="35"/>
      <c r="BE232" s="35"/>
      <c r="BF232" s="1"/>
    </row>
    <row r="233" spans="1:58" ht="13">
      <c r="A233" s="28"/>
      <c r="B233" s="55"/>
      <c r="C233" s="32"/>
      <c r="D233" s="31"/>
      <c r="E233" s="32"/>
      <c r="F233" s="32"/>
      <c r="G233" s="32"/>
      <c r="H233" s="32"/>
      <c r="I233" s="32"/>
      <c r="J233" s="10"/>
      <c r="K233" s="32"/>
      <c r="L233" s="31"/>
      <c r="M233" s="32"/>
      <c r="N233" s="32"/>
      <c r="O233" s="32"/>
      <c r="P233" s="32"/>
      <c r="Q233" s="32"/>
      <c r="R233" s="1"/>
      <c r="S233" s="28"/>
      <c r="T233" s="28"/>
      <c r="U233" s="28"/>
      <c r="V233" s="34"/>
      <c r="W233" s="28"/>
      <c r="X233" s="34"/>
      <c r="Y233" s="34"/>
      <c r="Z233" s="1"/>
      <c r="AA233" s="35"/>
      <c r="AB233" s="35"/>
      <c r="AC233" s="35"/>
      <c r="AD233" s="35"/>
      <c r="AE233" s="35"/>
      <c r="AF233" s="35"/>
      <c r="AG233" s="35"/>
      <c r="AH233" s="1"/>
      <c r="AI233" s="35"/>
      <c r="AJ233" s="35"/>
      <c r="AK233" s="35"/>
      <c r="AL233" s="35"/>
      <c r="AM233" s="35"/>
      <c r="AN233" s="35"/>
      <c r="AO233" s="35"/>
      <c r="AP233" s="1"/>
      <c r="AQ233" s="36"/>
      <c r="AR233" s="36"/>
      <c r="AS233" s="36"/>
      <c r="AT233" s="36"/>
      <c r="AU233" s="36"/>
      <c r="AV233" s="36"/>
      <c r="AW233" s="1"/>
      <c r="AX233" s="1"/>
      <c r="AY233" s="35"/>
      <c r="AZ233" s="35"/>
      <c r="BA233" s="35"/>
      <c r="BB233" s="35"/>
      <c r="BC233" s="35"/>
      <c r="BD233" s="35"/>
      <c r="BE233" s="35"/>
      <c r="BF233" s="1"/>
    </row>
    <row r="234" spans="1:58" ht="13">
      <c r="A234" s="28"/>
      <c r="B234" s="55"/>
      <c r="C234" s="32"/>
      <c r="D234" s="31"/>
      <c r="E234" s="32"/>
      <c r="F234" s="32"/>
      <c r="G234" s="32"/>
      <c r="H234" s="32"/>
      <c r="I234" s="32"/>
      <c r="J234" s="10"/>
      <c r="K234" s="32"/>
      <c r="L234" s="31"/>
      <c r="M234" s="32"/>
      <c r="N234" s="32"/>
      <c r="O234" s="32"/>
      <c r="P234" s="32"/>
      <c r="Q234" s="32"/>
      <c r="R234" s="1"/>
      <c r="S234" s="28"/>
      <c r="T234" s="28"/>
      <c r="U234" s="28"/>
      <c r="V234" s="34"/>
      <c r="W234" s="28"/>
      <c r="X234" s="34"/>
      <c r="Y234" s="34"/>
      <c r="Z234" s="1"/>
      <c r="AA234" s="35"/>
      <c r="AB234" s="35"/>
      <c r="AC234" s="35"/>
      <c r="AD234" s="35"/>
      <c r="AE234" s="35"/>
      <c r="AF234" s="35"/>
      <c r="AG234" s="35"/>
      <c r="AH234" s="1"/>
      <c r="AI234" s="35"/>
      <c r="AJ234" s="35"/>
      <c r="AK234" s="35"/>
      <c r="AL234" s="35"/>
      <c r="AM234" s="35"/>
      <c r="AN234" s="35"/>
      <c r="AO234" s="35"/>
      <c r="AP234" s="1"/>
      <c r="AQ234" s="36"/>
      <c r="AR234" s="36"/>
      <c r="AS234" s="36"/>
      <c r="AT234" s="36"/>
      <c r="AU234" s="36"/>
      <c r="AV234" s="36"/>
      <c r="AW234" s="1"/>
      <c r="AX234" s="1"/>
      <c r="AY234" s="35"/>
      <c r="AZ234" s="35"/>
      <c r="BA234" s="35"/>
      <c r="BB234" s="35"/>
      <c r="BC234" s="35"/>
      <c r="BD234" s="35"/>
      <c r="BE234" s="35"/>
      <c r="BF234" s="1"/>
    </row>
    <row r="235" spans="1:58" ht="13">
      <c r="A235" s="28"/>
      <c r="B235" s="55"/>
      <c r="C235" s="32"/>
      <c r="D235" s="31"/>
      <c r="E235" s="32"/>
      <c r="F235" s="32"/>
      <c r="G235" s="32"/>
      <c r="H235" s="32"/>
      <c r="I235" s="32"/>
      <c r="J235" s="10"/>
      <c r="K235" s="32"/>
      <c r="L235" s="31"/>
      <c r="M235" s="32"/>
      <c r="N235" s="32"/>
      <c r="O235" s="32"/>
      <c r="P235" s="32"/>
      <c r="Q235" s="32"/>
      <c r="R235" s="1"/>
      <c r="S235" s="28"/>
      <c r="T235" s="28"/>
      <c r="U235" s="28"/>
      <c r="V235" s="34"/>
      <c r="W235" s="28"/>
      <c r="X235" s="34"/>
      <c r="Y235" s="34"/>
      <c r="Z235" s="1"/>
      <c r="AA235" s="35"/>
      <c r="AB235" s="35"/>
      <c r="AC235" s="35"/>
      <c r="AD235" s="35"/>
      <c r="AE235" s="35"/>
      <c r="AF235" s="35"/>
      <c r="AG235" s="35"/>
      <c r="AH235" s="1"/>
      <c r="AI235" s="35"/>
      <c r="AJ235" s="35"/>
      <c r="AK235" s="35"/>
      <c r="AL235" s="35"/>
      <c r="AM235" s="35"/>
      <c r="AN235" s="35"/>
      <c r="AO235" s="35"/>
      <c r="AP235" s="1"/>
      <c r="AQ235" s="36"/>
      <c r="AR235" s="36"/>
      <c r="AS235" s="36"/>
      <c r="AT235" s="36"/>
      <c r="AU235" s="36"/>
      <c r="AV235" s="36"/>
      <c r="AW235" s="1"/>
      <c r="AX235" s="1"/>
      <c r="AY235" s="35"/>
      <c r="AZ235" s="35"/>
      <c r="BA235" s="35"/>
      <c r="BB235" s="35"/>
      <c r="BC235" s="35"/>
      <c r="BD235" s="35"/>
      <c r="BE235" s="35"/>
      <c r="BF235" s="1"/>
    </row>
    <row r="236" spans="1:58" ht="13">
      <c r="A236" s="28"/>
      <c r="B236" s="55"/>
      <c r="C236" s="32"/>
      <c r="D236" s="32"/>
      <c r="E236" s="32"/>
      <c r="F236" s="32"/>
      <c r="G236" s="31"/>
      <c r="H236" s="32"/>
      <c r="I236" s="32"/>
      <c r="J236" s="10"/>
      <c r="K236" s="32"/>
      <c r="L236" s="32"/>
      <c r="M236" s="32"/>
      <c r="N236" s="32"/>
      <c r="O236" s="31"/>
      <c r="P236" s="32"/>
      <c r="Q236" s="32"/>
      <c r="R236" s="1"/>
      <c r="S236" s="28"/>
      <c r="T236" s="28"/>
      <c r="U236" s="28"/>
      <c r="V236" s="34"/>
      <c r="W236" s="28"/>
      <c r="X236" s="34"/>
      <c r="Y236" s="34"/>
      <c r="Z236" s="1"/>
      <c r="AA236" s="35"/>
      <c r="AB236" s="35"/>
      <c r="AC236" s="35"/>
      <c r="AD236" s="35"/>
      <c r="AE236" s="35"/>
      <c r="AF236" s="35"/>
      <c r="AG236" s="35"/>
      <c r="AH236" s="1"/>
      <c r="AI236" s="35"/>
      <c r="AJ236" s="35"/>
      <c r="AK236" s="35"/>
      <c r="AL236" s="35"/>
      <c r="AM236" s="35"/>
      <c r="AN236" s="35"/>
      <c r="AO236" s="35"/>
      <c r="AP236" s="1"/>
      <c r="AQ236" s="36"/>
      <c r="AR236" s="36"/>
      <c r="AS236" s="36"/>
      <c r="AT236" s="36"/>
      <c r="AU236" s="36"/>
      <c r="AV236" s="36"/>
      <c r="AW236" s="1"/>
      <c r="AX236" s="1"/>
      <c r="AY236" s="35"/>
      <c r="AZ236" s="35"/>
      <c r="BA236" s="35"/>
      <c r="BB236" s="35"/>
      <c r="BC236" s="35"/>
      <c r="BD236" s="35"/>
      <c r="BE236" s="35"/>
      <c r="BF236" s="1"/>
    </row>
    <row r="237" spans="1:58" ht="13">
      <c r="A237" s="28"/>
      <c r="B237" s="55"/>
      <c r="C237" s="32"/>
      <c r="D237" s="32"/>
      <c r="E237" s="32"/>
      <c r="F237" s="32"/>
      <c r="G237" s="32"/>
      <c r="H237" s="32"/>
      <c r="I237" s="31"/>
      <c r="J237" s="10"/>
      <c r="K237" s="32"/>
      <c r="L237" s="32"/>
      <c r="M237" s="32"/>
      <c r="N237" s="32"/>
      <c r="O237" s="32"/>
      <c r="P237" s="32"/>
      <c r="Q237" s="31"/>
      <c r="R237" s="1"/>
      <c r="S237" s="28"/>
      <c r="T237" s="28"/>
      <c r="U237" s="28"/>
      <c r="V237" s="34"/>
      <c r="W237" s="28"/>
      <c r="X237" s="34"/>
      <c r="Y237" s="34"/>
      <c r="Z237" s="1"/>
      <c r="AA237" s="35"/>
      <c r="AB237" s="35"/>
      <c r="AC237" s="35"/>
      <c r="AD237" s="35"/>
      <c r="AE237" s="35"/>
      <c r="AF237" s="35"/>
      <c r="AG237" s="35"/>
      <c r="AH237" s="1"/>
      <c r="AI237" s="35"/>
      <c r="AJ237" s="35"/>
      <c r="AK237" s="35"/>
      <c r="AL237" s="35"/>
      <c r="AM237" s="35"/>
      <c r="AN237" s="35"/>
      <c r="AO237" s="35"/>
      <c r="AP237" s="1"/>
      <c r="AQ237" s="36"/>
      <c r="AR237" s="36"/>
      <c r="AS237" s="36"/>
      <c r="AT237" s="36"/>
      <c r="AU237" s="36"/>
      <c r="AV237" s="36"/>
      <c r="AW237" s="1"/>
      <c r="AX237" s="1"/>
      <c r="AY237" s="35"/>
      <c r="AZ237" s="35"/>
      <c r="BA237" s="35"/>
      <c r="BB237" s="35"/>
      <c r="BC237" s="35"/>
      <c r="BD237" s="35"/>
      <c r="BE237" s="35"/>
      <c r="BF237" s="1"/>
    </row>
    <row r="238" spans="1:58" ht="13">
      <c r="A238" s="28"/>
      <c r="B238" s="55"/>
      <c r="C238" s="32"/>
      <c r="D238" s="31"/>
      <c r="E238" s="32"/>
      <c r="F238" s="32"/>
      <c r="G238" s="32"/>
      <c r="H238" s="32"/>
      <c r="I238" s="32"/>
      <c r="J238" s="10"/>
      <c r="K238" s="32"/>
      <c r="L238" s="31"/>
      <c r="M238" s="32"/>
      <c r="N238" s="32"/>
      <c r="O238" s="32"/>
      <c r="P238" s="32"/>
      <c r="Q238" s="32"/>
      <c r="R238" s="1"/>
      <c r="S238" s="28"/>
      <c r="T238" s="28"/>
      <c r="U238" s="28"/>
      <c r="V238" s="34"/>
      <c r="W238" s="28"/>
      <c r="X238" s="34"/>
      <c r="Y238" s="34"/>
      <c r="Z238" s="1"/>
      <c r="AA238" s="35"/>
      <c r="AB238" s="35"/>
      <c r="AC238" s="35"/>
      <c r="AD238" s="35"/>
      <c r="AE238" s="35"/>
      <c r="AF238" s="35"/>
      <c r="AG238" s="35"/>
      <c r="AH238" s="1"/>
      <c r="AI238" s="35"/>
      <c r="AJ238" s="35"/>
      <c r="AK238" s="35"/>
      <c r="AL238" s="35"/>
      <c r="AM238" s="35"/>
      <c r="AN238" s="35"/>
      <c r="AO238" s="35"/>
      <c r="AP238" s="1"/>
      <c r="AQ238" s="36"/>
      <c r="AR238" s="36"/>
      <c r="AS238" s="36"/>
      <c r="AT238" s="36"/>
      <c r="AU238" s="36"/>
      <c r="AV238" s="36"/>
      <c r="AW238" s="1"/>
      <c r="AX238" s="1"/>
      <c r="AY238" s="35"/>
      <c r="AZ238" s="35"/>
      <c r="BA238" s="35"/>
      <c r="BB238" s="35"/>
      <c r="BC238" s="35"/>
      <c r="BD238" s="35"/>
      <c r="BE238" s="35"/>
      <c r="BF238" s="1"/>
    </row>
    <row r="239" spans="1:58" ht="13">
      <c r="A239" s="28"/>
      <c r="B239" s="55"/>
      <c r="C239" s="32"/>
      <c r="D239" s="31"/>
      <c r="E239" s="32"/>
      <c r="F239" s="32"/>
      <c r="G239" s="32"/>
      <c r="H239" s="32"/>
      <c r="I239" s="32"/>
      <c r="J239" s="10"/>
      <c r="K239" s="32"/>
      <c r="L239" s="31"/>
      <c r="M239" s="32"/>
      <c r="N239" s="32"/>
      <c r="O239" s="32"/>
      <c r="P239" s="32"/>
      <c r="Q239" s="32"/>
      <c r="R239" s="1"/>
      <c r="S239" s="28"/>
      <c r="T239" s="28"/>
      <c r="U239" s="28"/>
      <c r="V239" s="34"/>
      <c r="W239" s="28"/>
      <c r="X239" s="34"/>
      <c r="Y239" s="34"/>
      <c r="Z239" s="1"/>
      <c r="AA239" s="35"/>
      <c r="AB239" s="35"/>
      <c r="AC239" s="35"/>
      <c r="AD239" s="35"/>
      <c r="AE239" s="35"/>
      <c r="AF239" s="35"/>
      <c r="AG239" s="35"/>
      <c r="AH239" s="1"/>
      <c r="AI239" s="35"/>
      <c r="AJ239" s="35"/>
      <c r="AK239" s="35"/>
      <c r="AL239" s="35"/>
      <c r="AM239" s="35"/>
      <c r="AN239" s="35"/>
      <c r="AO239" s="35"/>
      <c r="AP239" s="1"/>
      <c r="AQ239" s="36"/>
      <c r="AR239" s="36"/>
      <c r="AS239" s="36"/>
      <c r="AT239" s="36"/>
      <c r="AU239" s="36"/>
      <c r="AV239" s="36"/>
      <c r="AW239" s="1"/>
      <c r="AX239" s="1"/>
      <c r="AY239" s="35"/>
      <c r="AZ239" s="35"/>
      <c r="BA239" s="35"/>
      <c r="BB239" s="35"/>
      <c r="BC239" s="35"/>
      <c r="BD239" s="35"/>
      <c r="BE239" s="35"/>
      <c r="BF239" s="1"/>
    </row>
    <row r="240" spans="1:58" ht="13">
      <c r="A240" s="28"/>
      <c r="B240" s="55"/>
      <c r="C240" s="32"/>
      <c r="D240" s="31"/>
      <c r="E240" s="32"/>
      <c r="F240" s="32"/>
      <c r="G240" s="32"/>
      <c r="H240" s="32"/>
      <c r="I240" s="32"/>
      <c r="J240" s="10"/>
      <c r="K240" s="32"/>
      <c r="L240" s="31"/>
      <c r="M240" s="32"/>
      <c r="N240" s="32"/>
      <c r="O240" s="32"/>
      <c r="P240" s="32"/>
      <c r="Q240" s="32"/>
      <c r="R240" s="1"/>
      <c r="S240" s="28"/>
      <c r="T240" s="28"/>
      <c r="U240" s="28"/>
      <c r="V240" s="34"/>
      <c r="W240" s="28"/>
      <c r="X240" s="34"/>
      <c r="Y240" s="34"/>
      <c r="Z240" s="1"/>
      <c r="AA240" s="35"/>
      <c r="AB240" s="35"/>
      <c r="AC240" s="35"/>
      <c r="AD240" s="35"/>
      <c r="AE240" s="35"/>
      <c r="AF240" s="35"/>
      <c r="AG240" s="35"/>
      <c r="AH240" s="1"/>
      <c r="AI240" s="35"/>
      <c r="AJ240" s="35"/>
      <c r="AK240" s="35"/>
      <c r="AL240" s="35"/>
      <c r="AM240" s="35"/>
      <c r="AN240" s="35"/>
      <c r="AO240" s="35"/>
      <c r="AP240" s="1"/>
      <c r="AQ240" s="36"/>
      <c r="AR240" s="36"/>
      <c r="AS240" s="36"/>
      <c r="AT240" s="36"/>
      <c r="AU240" s="36"/>
      <c r="AV240" s="36"/>
      <c r="AW240" s="1"/>
      <c r="AX240" s="1"/>
      <c r="AY240" s="35"/>
      <c r="AZ240" s="35"/>
      <c r="BA240" s="35"/>
      <c r="BB240" s="35"/>
      <c r="BC240" s="35"/>
      <c r="BD240" s="35"/>
      <c r="BE240" s="35"/>
      <c r="BF240" s="1"/>
    </row>
    <row r="241" spans="1:58" ht="13">
      <c r="A241" s="28"/>
      <c r="B241" s="55"/>
      <c r="C241" s="32"/>
      <c r="D241" s="32"/>
      <c r="E241" s="31"/>
      <c r="F241" s="32"/>
      <c r="G241" s="32"/>
      <c r="H241" s="32"/>
      <c r="I241" s="32"/>
      <c r="J241" s="10"/>
      <c r="K241" s="32"/>
      <c r="L241" s="31"/>
      <c r="M241" s="32"/>
      <c r="N241" s="32"/>
      <c r="O241" s="32"/>
      <c r="P241" s="32"/>
      <c r="Q241" s="32"/>
      <c r="R241" s="1"/>
      <c r="S241" s="28"/>
      <c r="T241" s="28"/>
      <c r="U241" s="28"/>
      <c r="V241" s="34"/>
      <c r="W241" s="28"/>
      <c r="X241" s="34"/>
      <c r="Y241" s="34"/>
      <c r="Z241" s="1"/>
      <c r="AA241" s="35"/>
      <c r="AB241" s="35"/>
      <c r="AC241" s="35"/>
      <c r="AD241" s="35"/>
      <c r="AE241" s="35"/>
      <c r="AF241" s="35"/>
      <c r="AG241" s="35"/>
      <c r="AH241" s="1"/>
      <c r="AI241" s="35"/>
      <c r="AJ241" s="35"/>
      <c r="AK241" s="35"/>
      <c r="AL241" s="35"/>
      <c r="AM241" s="35"/>
      <c r="AN241" s="35"/>
      <c r="AO241" s="35"/>
      <c r="AP241" s="1"/>
      <c r="AQ241" s="36"/>
      <c r="AR241" s="36"/>
      <c r="AS241" s="36"/>
      <c r="AT241" s="36"/>
      <c r="AU241" s="36"/>
      <c r="AV241" s="36"/>
      <c r="AW241" s="1"/>
      <c r="AX241" s="1"/>
      <c r="AY241" s="35"/>
      <c r="AZ241" s="35"/>
      <c r="BA241" s="35"/>
      <c r="BB241" s="35"/>
      <c r="BC241" s="35"/>
      <c r="BD241" s="35"/>
      <c r="BE241" s="35"/>
      <c r="BF241" s="1"/>
    </row>
    <row r="242" spans="1:58" ht="13">
      <c r="A242" s="28"/>
      <c r="B242" s="55"/>
      <c r="C242" s="32"/>
      <c r="D242" s="31"/>
      <c r="E242" s="32"/>
      <c r="F242" s="32"/>
      <c r="G242" s="32"/>
      <c r="H242" s="32"/>
      <c r="I242" s="32"/>
      <c r="J242" s="10"/>
      <c r="K242" s="32"/>
      <c r="L242" s="31"/>
      <c r="M242" s="32"/>
      <c r="N242" s="32"/>
      <c r="O242" s="32"/>
      <c r="P242" s="32"/>
      <c r="Q242" s="32"/>
      <c r="R242" s="1"/>
      <c r="S242" s="28"/>
      <c r="T242" s="28"/>
      <c r="U242" s="28"/>
      <c r="V242" s="34"/>
      <c r="W242" s="28"/>
      <c r="X242" s="34"/>
      <c r="Y242" s="34"/>
      <c r="Z242" s="1"/>
      <c r="AA242" s="35"/>
      <c r="AB242" s="35"/>
      <c r="AC242" s="35"/>
      <c r="AD242" s="35"/>
      <c r="AE242" s="35"/>
      <c r="AF242" s="35"/>
      <c r="AG242" s="35"/>
      <c r="AH242" s="1"/>
      <c r="AI242" s="35"/>
      <c r="AJ242" s="35"/>
      <c r="AK242" s="35"/>
      <c r="AL242" s="35"/>
      <c r="AM242" s="35"/>
      <c r="AN242" s="35"/>
      <c r="AO242" s="35"/>
      <c r="AP242" s="1"/>
      <c r="AQ242" s="36"/>
      <c r="AR242" s="36"/>
      <c r="AS242" s="36"/>
      <c r="AT242" s="36"/>
      <c r="AU242" s="36"/>
      <c r="AV242" s="36"/>
      <c r="AW242" s="1"/>
      <c r="AX242" s="1"/>
      <c r="AY242" s="35"/>
      <c r="AZ242" s="35"/>
      <c r="BA242" s="35"/>
      <c r="BB242" s="35"/>
      <c r="BC242" s="35"/>
      <c r="BD242" s="35"/>
      <c r="BE242" s="35"/>
      <c r="BF242" s="1"/>
    </row>
    <row r="243" spans="1:58" ht="13">
      <c r="A243" s="28"/>
      <c r="B243" s="55"/>
      <c r="C243" s="32"/>
      <c r="D243" s="31"/>
      <c r="E243" s="32"/>
      <c r="F243" s="32"/>
      <c r="G243" s="32"/>
      <c r="H243" s="32"/>
      <c r="I243" s="32"/>
      <c r="J243" s="10"/>
      <c r="K243" s="32"/>
      <c r="L243" s="32"/>
      <c r="M243" s="32"/>
      <c r="N243" s="32"/>
      <c r="O243" s="32"/>
      <c r="P243" s="32"/>
      <c r="Q243" s="32"/>
      <c r="R243" s="1"/>
      <c r="S243" s="28"/>
      <c r="T243" s="28"/>
      <c r="U243" s="28"/>
      <c r="V243" s="34"/>
      <c r="W243" s="28"/>
      <c r="X243" s="34"/>
      <c r="Y243" s="34"/>
      <c r="Z243" s="1"/>
      <c r="AA243" s="35"/>
      <c r="AB243" s="35"/>
      <c r="AC243" s="35"/>
      <c r="AD243" s="35"/>
      <c r="AE243" s="35"/>
      <c r="AF243" s="35"/>
      <c r="AG243" s="35"/>
      <c r="AH243" s="1"/>
      <c r="AI243" s="35"/>
      <c r="AJ243" s="35"/>
      <c r="AK243" s="35"/>
      <c r="AL243" s="35"/>
      <c r="AM243" s="35"/>
      <c r="AN243" s="35"/>
      <c r="AO243" s="35"/>
      <c r="AP243" s="1"/>
      <c r="AQ243" s="1"/>
      <c r="AR243" s="1"/>
      <c r="AS243" s="1"/>
      <c r="AT243" s="1"/>
      <c r="AU243" s="1"/>
      <c r="AV243" s="1"/>
      <c r="AW243" s="1"/>
      <c r="AX243" s="1"/>
      <c r="AY243" s="35"/>
      <c r="AZ243" s="35"/>
      <c r="BA243" s="35"/>
      <c r="BB243" s="35"/>
      <c r="BC243" s="35"/>
      <c r="BD243" s="35"/>
      <c r="BE243" s="35"/>
      <c r="BF243" s="1"/>
    </row>
    <row r="244" spans="1:58" ht="13">
      <c r="A244" s="28"/>
      <c r="B244" s="55"/>
      <c r="C244" s="32"/>
      <c r="D244" s="31"/>
      <c r="E244" s="32"/>
      <c r="F244" s="32"/>
      <c r="G244" s="32"/>
      <c r="H244" s="32"/>
      <c r="I244" s="32"/>
      <c r="J244" s="10"/>
      <c r="K244" s="32"/>
      <c r="L244" s="32"/>
      <c r="M244" s="32"/>
      <c r="N244" s="32"/>
      <c r="O244" s="32"/>
      <c r="P244" s="32"/>
      <c r="Q244" s="32"/>
      <c r="R244" s="1"/>
      <c r="S244" s="28"/>
      <c r="T244" s="28"/>
      <c r="U244" s="28"/>
      <c r="V244" s="28"/>
      <c r="W244" s="28"/>
      <c r="X244" s="34"/>
      <c r="Y244" s="34"/>
      <c r="Z244" s="1"/>
      <c r="AA244" s="35"/>
      <c r="AB244" s="35"/>
      <c r="AC244" s="35"/>
      <c r="AD244" s="35"/>
      <c r="AE244" s="35"/>
      <c r="AF244" s="35"/>
      <c r="AG244" s="35"/>
      <c r="AH244" s="1"/>
      <c r="AI244" s="35"/>
      <c r="AJ244" s="35"/>
      <c r="AK244" s="35"/>
      <c r="AL244" s="35"/>
      <c r="AM244" s="35"/>
      <c r="AN244" s="35"/>
      <c r="AO244" s="35"/>
      <c r="AP244" s="1"/>
      <c r="AQ244" s="1"/>
      <c r="AR244" s="1"/>
      <c r="AS244" s="1"/>
      <c r="AT244" s="1"/>
      <c r="AU244" s="1"/>
      <c r="AV244" s="1"/>
      <c r="AW244" s="1"/>
      <c r="AX244" s="1"/>
      <c r="AY244" s="35"/>
      <c r="AZ244" s="35"/>
      <c r="BA244" s="35"/>
      <c r="BB244" s="35"/>
      <c r="BC244" s="35"/>
      <c r="BD244" s="35"/>
      <c r="BE244" s="35"/>
      <c r="BF244" s="1"/>
    </row>
    <row r="245" spans="1:58" ht="13">
      <c r="A245" s="28"/>
      <c r="B245" s="55"/>
      <c r="C245" s="32"/>
      <c r="D245" s="31"/>
      <c r="E245" s="32"/>
      <c r="F245" s="32"/>
      <c r="G245" s="32"/>
      <c r="H245" s="32"/>
      <c r="I245" s="32"/>
      <c r="J245" s="10"/>
      <c r="K245" s="32"/>
      <c r="L245" s="32"/>
      <c r="M245" s="32"/>
      <c r="N245" s="32"/>
      <c r="O245" s="32"/>
      <c r="P245" s="32"/>
      <c r="Q245" s="32"/>
      <c r="R245" s="1"/>
      <c r="S245" s="28"/>
      <c r="T245" s="28"/>
      <c r="U245" s="28"/>
      <c r="V245" s="34"/>
      <c r="W245" s="28"/>
      <c r="X245" s="34"/>
      <c r="Y245" s="34"/>
      <c r="Z245" s="1"/>
      <c r="AA245" s="35"/>
      <c r="AB245" s="35"/>
      <c r="AC245" s="35"/>
      <c r="AD245" s="35"/>
      <c r="AE245" s="35"/>
      <c r="AF245" s="35"/>
      <c r="AG245" s="35"/>
      <c r="AH245" s="1"/>
      <c r="AI245" s="35"/>
      <c r="AJ245" s="35"/>
      <c r="AK245" s="35"/>
      <c r="AL245" s="35"/>
      <c r="AM245" s="35"/>
      <c r="AN245" s="35"/>
      <c r="AO245" s="35"/>
      <c r="AP245" s="1"/>
      <c r="AQ245" s="1"/>
      <c r="AR245" s="1"/>
      <c r="AS245" s="1"/>
      <c r="AT245" s="1"/>
      <c r="AU245" s="1"/>
      <c r="AV245" s="1"/>
      <c r="AW245" s="1"/>
      <c r="AX245" s="1"/>
      <c r="AY245" s="35"/>
      <c r="AZ245" s="35"/>
      <c r="BA245" s="35"/>
      <c r="BB245" s="35"/>
      <c r="BC245" s="35"/>
      <c r="BD245" s="35"/>
      <c r="BE245" s="35"/>
      <c r="BF245" s="1"/>
    </row>
    <row r="246" spans="1:58" ht="13">
      <c r="A246" s="28"/>
      <c r="B246" s="55"/>
      <c r="C246" s="32"/>
      <c r="D246" s="31"/>
      <c r="E246" s="32"/>
      <c r="F246" s="32"/>
      <c r="G246" s="32"/>
      <c r="H246" s="32"/>
      <c r="I246" s="32"/>
      <c r="J246" s="10"/>
      <c r="K246" s="32"/>
      <c r="L246" s="32"/>
      <c r="M246" s="32"/>
      <c r="N246" s="32"/>
      <c r="O246" s="32"/>
      <c r="P246" s="32"/>
      <c r="Q246" s="32"/>
      <c r="R246" s="1"/>
      <c r="S246" s="28"/>
      <c r="T246" s="28"/>
      <c r="U246" s="28"/>
      <c r="V246" s="28"/>
      <c r="W246" s="28"/>
      <c r="X246" s="28"/>
      <c r="Y246" s="34"/>
      <c r="Z246" s="1"/>
      <c r="AA246" s="35"/>
      <c r="AB246" s="35"/>
      <c r="AC246" s="35"/>
      <c r="AD246" s="35"/>
      <c r="AE246" s="35"/>
      <c r="AF246" s="35"/>
      <c r="AG246" s="35"/>
      <c r="AH246" s="1"/>
      <c r="AI246" s="35"/>
      <c r="AJ246" s="35"/>
      <c r="AK246" s="35"/>
      <c r="AL246" s="35"/>
      <c r="AM246" s="35"/>
      <c r="AN246" s="35"/>
      <c r="AO246" s="35"/>
      <c r="AP246" s="1"/>
      <c r="AQ246" s="1"/>
      <c r="AR246" s="1"/>
      <c r="AS246" s="1"/>
      <c r="AT246" s="1"/>
      <c r="AU246" s="1"/>
      <c r="AV246" s="1"/>
      <c r="AW246" s="1"/>
      <c r="AX246" s="1"/>
      <c r="AY246" s="35"/>
      <c r="AZ246" s="35"/>
      <c r="BA246" s="35"/>
      <c r="BB246" s="35"/>
      <c r="BC246" s="35"/>
      <c r="BD246" s="35"/>
      <c r="BE246" s="35"/>
      <c r="BF246" s="1"/>
    </row>
    <row r="247" spans="1:58" ht="13">
      <c r="A247" s="28"/>
      <c r="B247" s="55"/>
      <c r="C247" s="32"/>
      <c r="D247" s="31"/>
      <c r="E247" s="32"/>
      <c r="F247" s="32"/>
      <c r="G247" s="32"/>
      <c r="H247" s="32"/>
      <c r="I247" s="32"/>
      <c r="J247" s="10"/>
      <c r="K247" s="32"/>
      <c r="L247" s="32"/>
      <c r="M247" s="32"/>
      <c r="N247" s="32"/>
      <c r="O247" s="32"/>
      <c r="P247" s="32"/>
      <c r="Q247" s="32"/>
      <c r="R247" s="1"/>
      <c r="S247" s="28"/>
      <c r="T247" s="28"/>
      <c r="U247" s="28"/>
      <c r="V247" s="34"/>
      <c r="W247" s="34"/>
      <c r="X247" s="34"/>
      <c r="Y247" s="34"/>
      <c r="Z247" s="1"/>
      <c r="AA247" s="35"/>
      <c r="AB247" s="35"/>
      <c r="AC247" s="35"/>
      <c r="AD247" s="35"/>
      <c r="AE247" s="35"/>
      <c r="AF247" s="35"/>
      <c r="AG247" s="35"/>
      <c r="AH247" s="1"/>
      <c r="AI247" s="35"/>
      <c r="AJ247" s="35"/>
      <c r="AK247" s="35"/>
      <c r="AL247" s="35"/>
      <c r="AM247" s="35"/>
      <c r="AN247" s="35"/>
      <c r="AO247" s="35"/>
      <c r="AP247" s="1"/>
      <c r="AQ247" s="1"/>
      <c r="AR247" s="1"/>
      <c r="AS247" s="1"/>
      <c r="AT247" s="1"/>
      <c r="AU247" s="1"/>
      <c r="AV247" s="1"/>
      <c r="AW247" s="1"/>
      <c r="AX247" s="1"/>
      <c r="AY247" s="35"/>
      <c r="AZ247" s="35"/>
      <c r="BA247" s="35"/>
      <c r="BB247" s="35"/>
      <c r="BC247" s="35"/>
      <c r="BD247" s="35"/>
      <c r="BE247" s="35"/>
      <c r="BF247" s="1"/>
    </row>
    <row r="248" spans="1:58" ht="13">
      <c r="A248" s="28"/>
      <c r="B248" s="55"/>
      <c r="C248" s="32"/>
      <c r="D248" s="32"/>
      <c r="E248" s="31"/>
      <c r="F248" s="32"/>
      <c r="G248" s="32"/>
      <c r="H248" s="32"/>
      <c r="I248" s="32"/>
      <c r="J248" s="10"/>
      <c r="K248" s="32"/>
      <c r="L248" s="32"/>
      <c r="M248" s="32"/>
      <c r="N248" s="32"/>
      <c r="O248" s="32"/>
      <c r="P248" s="32"/>
      <c r="Q248" s="32"/>
      <c r="R248" s="1"/>
      <c r="S248" s="28"/>
      <c r="T248" s="28"/>
      <c r="U248" s="34"/>
      <c r="V248" s="34"/>
      <c r="W248" s="34"/>
      <c r="X248" s="34"/>
      <c r="Y248" s="34"/>
      <c r="Z248" s="1"/>
      <c r="AA248" s="35"/>
      <c r="AB248" s="35"/>
      <c r="AC248" s="35"/>
      <c r="AD248" s="35"/>
      <c r="AE248" s="35"/>
      <c r="AF248" s="35"/>
      <c r="AG248" s="35"/>
      <c r="AH248" s="1"/>
      <c r="AI248" s="35"/>
      <c r="AJ248" s="35"/>
      <c r="AK248" s="35"/>
      <c r="AL248" s="35"/>
      <c r="AM248" s="35"/>
      <c r="AN248" s="35"/>
      <c r="AO248" s="35"/>
      <c r="AP248" s="1"/>
      <c r="AQ248" s="1"/>
      <c r="AR248" s="1"/>
      <c r="AS248" s="1"/>
      <c r="AT248" s="1"/>
      <c r="AU248" s="1"/>
      <c r="AV248" s="1"/>
      <c r="AW248" s="1"/>
      <c r="AX248" s="1"/>
      <c r="AY248" s="35"/>
      <c r="AZ248" s="35"/>
      <c r="BA248" s="35"/>
      <c r="BB248" s="35"/>
      <c r="BC248" s="35"/>
      <c r="BD248" s="35"/>
      <c r="BE248" s="35"/>
      <c r="BF248" s="1"/>
    </row>
    <row r="249" spans="1:58" ht="13">
      <c r="A249" s="28"/>
      <c r="B249" s="55"/>
      <c r="C249" s="32"/>
      <c r="D249" s="32"/>
      <c r="E249" s="32"/>
      <c r="F249" s="32"/>
      <c r="G249" s="32"/>
      <c r="H249" s="31"/>
      <c r="I249" s="32"/>
      <c r="J249" s="10"/>
      <c r="K249" s="32"/>
      <c r="L249" s="32"/>
      <c r="M249" s="32"/>
      <c r="N249" s="32"/>
      <c r="O249" s="32"/>
      <c r="P249" s="32"/>
      <c r="Q249" s="32"/>
      <c r="R249" s="1"/>
      <c r="S249" s="28"/>
      <c r="T249" s="28"/>
      <c r="U249" s="28"/>
      <c r="V249" s="34"/>
      <c r="W249" s="34"/>
      <c r="X249" s="28"/>
      <c r="Y249" s="34"/>
      <c r="Z249" s="1"/>
      <c r="AA249" s="35"/>
      <c r="AB249" s="35"/>
      <c r="AC249" s="35"/>
      <c r="AD249" s="35"/>
      <c r="AE249" s="35"/>
      <c r="AF249" s="35"/>
      <c r="AG249" s="35"/>
      <c r="AH249" s="1"/>
      <c r="AI249" s="35"/>
      <c r="AJ249" s="35"/>
      <c r="AK249" s="35"/>
      <c r="AL249" s="35"/>
      <c r="AM249" s="35"/>
      <c r="AN249" s="35"/>
      <c r="AO249" s="35"/>
      <c r="AP249" s="1"/>
      <c r="AQ249" s="1"/>
      <c r="AR249" s="1"/>
      <c r="AS249" s="1"/>
      <c r="AT249" s="1"/>
      <c r="AU249" s="1"/>
      <c r="AV249" s="1"/>
      <c r="AW249" s="1"/>
      <c r="AX249" s="1"/>
      <c r="AY249" s="35"/>
      <c r="AZ249" s="35"/>
      <c r="BA249" s="35"/>
      <c r="BB249" s="35"/>
      <c r="BC249" s="35"/>
      <c r="BD249" s="35"/>
      <c r="BE249" s="35"/>
      <c r="BF249" s="1"/>
    </row>
    <row r="250" spans="1:58" ht="13">
      <c r="A250" s="28"/>
      <c r="B250" s="55"/>
      <c r="C250" s="32"/>
      <c r="D250" s="32"/>
      <c r="E250" s="31"/>
      <c r="F250" s="32"/>
      <c r="G250" s="32"/>
      <c r="H250" s="32"/>
      <c r="I250" s="32"/>
      <c r="J250" s="10"/>
      <c r="K250" s="32"/>
      <c r="L250" s="32"/>
      <c r="M250" s="32"/>
      <c r="N250" s="32"/>
      <c r="O250" s="32"/>
      <c r="P250" s="32"/>
      <c r="Q250" s="32"/>
      <c r="R250" s="1"/>
      <c r="S250" s="28"/>
      <c r="T250" s="28"/>
      <c r="U250" s="28"/>
      <c r="V250" s="28"/>
      <c r="W250" s="28"/>
      <c r="X250" s="34"/>
      <c r="Y250" s="34"/>
      <c r="Z250" s="1"/>
      <c r="AA250" s="35"/>
      <c r="AB250" s="35"/>
      <c r="AC250" s="35"/>
      <c r="AD250" s="35"/>
      <c r="AE250" s="35"/>
      <c r="AF250" s="35"/>
      <c r="AG250" s="35"/>
      <c r="AH250" s="1"/>
      <c r="AI250" s="35"/>
      <c r="AJ250" s="35"/>
      <c r="AK250" s="35"/>
      <c r="AL250" s="35"/>
      <c r="AM250" s="35"/>
      <c r="AN250" s="35"/>
      <c r="AO250" s="35"/>
      <c r="AP250" s="1"/>
      <c r="AQ250" s="1"/>
      <c r="AR250" s="1"/>
      <c r="AS250" s="1"/>
      <c r="AT250" s="1"/>
      <c r="AU250" s="1"/>
      <c r="AV250" s="1"/>
      <c r="AW250" s="1"/>
      <c r="AX250" s="1"/>
      <c r="AY250" s="35"/>
      <c r="AZ250" s="35"/>
      <c r="BA250" s="35"/>
      <c r="BB250" s="35"/>
      <c r="BC250" s="35"/>
      <c r="BD250" s="35"/>
      <c r="BE250" s="35"/>
      <c r="BF250" s="1"/>
    </row>
    <row r="251" spans="1:58" ht="13">
      <c r="A251" s="28"/>
      <c r="B251" s="55"/>
      <c r="C251" s="32"/>
      <c r="D251" s="31"/>
      <c r="E251" s="32"/>
      <c r="F251" s="32"/>
      <c r="G251" s="32"/>
      <c r="H251" s="32"/>
      <c r="I251" s="32"/>
      <c r="J251" s="10"/>
      <c r="K251" s="32"/>
      <c r="L251" s="32"/>
      <c r="M251" s="32"/>
      <c r="N251" s="32"/>
      <c r="O251" s="32"/>
      <c r="P251" s="32"/>
      <c r="Q251" s="32"/>
      <c r="R251" s="1"/>
      <c r="S251" s="28"/>
      <c r="T251" s="28"/>
      <c r="U251" s="28"/>
      <c r="V251" s="28"/>
      <c r="W251" s="28"/>
      <c r="X251" s="34"/>
      <c r="Y251" s="34"/>
      <c r="Z251" s="1"/>
      <c r="AA251" s="35"/>
      <c r="AB251" s="35"/>
      <c r="AC251" s="35"/>
      <c r="AD251" s="35"/>
      <c r="AE251" s="35"/>
      <c r="AF251" s="35"/>
      <c r="AG251" s="35"/>
      <c r="AH251" s="1"/>
      <c r="AI251" s="35"/>
      <c r="AJ251" s="35"/>
      <c r="AK251" s="35"/>
      <c r="AL251" s="35"/>
      <c r="AM251" s="35"/>
      <c r="AN251" s="35"/>
      <c r="AO251" s="35"/>
      <c r="AP251" s="1"/>
      <c r="AQ251" s="1"/>
      <c r="AR251" s="1"/>
      <c r="AS251" s="1"/>
      <c r="AT251" s="1"/>
      <c r="AU251" s="1"/>
      <c r="AV251" s="1"/>
      <c r="AW251" s="1"/>
      <c r="AX251" s="1"/>
      <c r="AY251" s="35"/>
      <c r="AZ251" s="35"/>
      <c r="BA251" s="35"/>
      <c r="BB251" s="35"/>
      <c r="BC251" s="35"/>
      <c r="BD251" s="35"/>
      <c r="BE251" s="35"/>
      <c r="BF251" s="1"/>
    </row>
    <row r="252" spans="1:58" ht="13">
      <c r="A252" s="28"/>
      <c r="B252" s="55"/>
      <c r="C252" s="32"/>
      <c r="D252" s="31"/>
      <c r="E252" s="32"/>
      <c r="F252" s="32"/>
      <c r="G252" s="32"/>
      <c r="H252" s="32"/>
      <c r="I252" s="32"/>
      <c r="J252" s="10"/>
      <c r="K252" s="32"/>
      <c r="L252" s="32"/>
      <c r="M252" s="32"/>
      <c r="N252" s="32"/>
      <c r="O252" s="32"/>
      <c r="P252" s="32"/>
      <c r="Q252" s="32"/>
      <c r="R252" s="1"/>
      <c r="S252" s="28"/>
      <c r="T252" s="28"/>
      <c r="U252" s="28"/>
      <c r="V252" s="34"/>
      <c r="W252" s="28"/>
      <c r="X252" s="34"/>
      <c r="Y252" s="34"/>
      <c r="Z252" s="1"/>
      <c r="AA252" s="35"/>
      <c r="AB252" s="35"/>
      <c r="AC252" s="35"/>
      <c r="AD252" s="35"/>
      <c r="AE252" s="35"/>
      <c r="AF252" s="35"/>
      <c r="AG252" s="35"/>
      <c r="AH252" s="1"/>
      <c r="AI252" s="35"/>
      <c r="AJ252" s="35"/>
      <c r="AK252" s="35"/>
      <c r="AL252" s="35"/>
      <c r="AM252" s="35"/>
      <c r="AN252" s="35"/>
      <c r="AO252" s="35"/>
      <c r="AP252" s="1"/>
      <c r="AQ252" s="1"/>
      <c r="AR252" s="1"/>
      <c r="AS252" s="1"/>
      <c r="AT252" s="1"/>
      <c r="AU252" s="1"/>
      <c r="AV252" s="1"/>
      <c r="AW252" s="1"/>
      <c r="AX252" s="1"/>
      <c r="AY252" s="35"/>
      <c r="AZ252" s="35"/>
      <c r="BA252" s="35"/>
      <c r="BB252" s="35"/>
      <c r="BC252" s="35"/>
      <c r="BD252" s="35"/>
      <c r="BE252" s="35"/>
      <c r="BF252" s="1"/>
    </row>
    <row r="253" spans="1:58" ht="13">
      <c r="A253" s="28"/>
      <c r="B253" s="55"/>
      <c r="C253" s="32"/>
      <c r="D253" s="32"/>
      <c r="E253" s="31"/>
      <c r="F253" s="32"/>
      <c r="G253" s="32"/>
      <c r="H253" s="32"/>
      <c r="I253" s="32"/>
      <c r="J253" s="10"/>
      <c r="K253" s="32"/>
      <c r="L253" s="32"/>
      <c r="M253" s="32"/>
      <c r="N253" s="32"/>
      <c r="O253" s="32"/>
      <c r="P253" s="32"/>
      <c r="Q253" s="32"/>
      <c r="R253" s="1"/>
      <c r="S253" s="28"/>
      <c r="T253" s="28"/>
      <c r="U253" s="28"/>
      <c r="V253" s="34"/>
      <c r="W253" s="28"/>
      <c r="X253" s="34"/>
      <c r="Y253" s="34"/>
      <c r="Z253" s="1"/>
      <c r="AA253" s="35"/>
      <c r="AB253" s="35"/>
      <c r="AC253" s="35"/>
      <c r="AD253" s="35"/>
      <c r="AE253" s="35"/>
      <c r="AF253" s="35"/>
      <c r="AG253" s="35"/>
      <c r="AH253" s="1"/>
      <c r="AI253" s="35"/>
      <c r="AJ253" s="35"/>
      <c r="AK253" s="35"/>
      <c r="AL253" s="35"/>
      <c r="AM253" s="35"/>
      <c r="AN253" s="35"/>
      <c r="AO253" s="35"/>
      <c r="AP253" s="1"/>
      <c r="AQ253" s="1"/>
      <c r="AR253" s="1"/>
      <c r="AS253" s="1"/>
      <c r="AT253" s="1"/>
      <c r="AU253" s="1"/>
      <c r="AV253" s="1"/>
      <c r="AW253" s="1"/>
      <c r="AX253" s="1"/>
      <c r="AY253" s="35"/>
      <c r="AZ253" s="35"/>
      <c r="BA253" s="35"/>
      <c r="BB253" s="35"/>
      <c r="BC253" s="35"/>
      <c r="BD253" s="35"/>
      <c r="BE253" s="35"/>
      <c r="BF253" s="1"/>
    </row>
    <row r="254" spans="1:58" ht="13">
      <c r="A254" s="28"/>
      <c r="B254" s="55"/>
      <c r="C254" s="32"/>
      <c r="D254" s="32"/>
      <c r="E254" s="31"/>
      <c r="F254" s="32"/>
      <c r="G254" s="32"/>
      <c r="H254" s="32"/>
      <c r="I254" s="32"/>
      <c r="J254" s="10"/>
      <c r="K254" s="32"/>
      <c r="L254" s="32"/>
      <c r="M254" s="32"/>
      <c r="N254" s="32"/>
      <c r="O254" s="32"/>
      <c r="P254" s="32"/>
      <c r="Q254" s="32"/>
      <c r="R254" s="1"/>
      <c r="S254" s="28"/>
      <c r="T254" s="28"/>
      <c r="U254" s="28"/>
      <c r="V254" s="34"/>
      <c r="W254" s="28"/>
      <c r="X254" s="34"/>
      <c r="Y254" s="34"/>
      <c r="Z254" s="1"/>
      <c r="AA254" s="35"/>
      <c r="AB254" s="35"/>
      <c r="AC254" s="35"/>
      <c r="AD254" s="35"/>
      <c r="AE254" s="35"/>
      <c r="AF254" s="35"/>
      <c r="AG254" s="35"/>
      <c r="AH254" s="1"/>
      <c r="AI254" s="35"/>
      <c r="AJ254" s="35"/>
      <c r="AK254" s="35"/>
      <c r="AL254" s="35"/>
      <c r="AM254" s="35"/>
      <c r="AN254" s="35"/>
      <c r="AO254" s="35"/>
      <c r="AP254" s="1"/>
      <c r="AQ254" s="1"/>
      <c r="AR254" s="1"/>
      <c r="AS254" s="1"/>
      <c r="AT254" s="1"/>
      <c r="AU254" s="1"/>
      <c r="AV254" s="1"/>
      <c r="AW254" s="1"/>
      <c r="AX254" s="1"/>
      <c r="AY254" s="35"/>
      <c r="AZ254" s="35"/>
      <c r="BA254" s="35"/>
      <c r="BB254" s="35"/>
      <c r="BC254" s="35"/>
      <c r="BD254" s="35"/>
      <c r="BE254" s="35"/>
      <c r="BF254" s="1"/>
    </row>
    <row r="255" spans="1:58" ht="13">
      <c r="A255" s="28"/>
      <c r="B255" s="55"/>
      <c r="C255" s="32"/>
      <c r="D255" s="31"/>
      <c r="E255" s="32"/>
      <c r="F255" s="32"/>
      <c r="G255" s="32"/>
      <c r="H255" s="32"/>
      <c r="I255" s="32"/>
      <c r="J255" s="10"/>
      <c r="K255" s="32"/>
      <c r="L255" s="32"/>
      <c r="M255" s="32"/>
      <c r="N255" s="32"/>
      <c r="O255" s="32"/>
      <c r="P255" s="32"/>
      <c r="Q255" s="32"/>
      <c r="R255" s="1"/>
      <c r="S255" s="28"/>
      <c r="T255" s="28"/>
      <c r="U255" s="28"/>
      <c r="V255" s="34"/>
      <c r="W255" s="28"/>
      <c r="X255" s="34"/>
      <c r="Y255" s="34"/>
      <c r="Z255" s="1"/>
      <c r="AA255" s="35"/>
      <c r="AB255" s="35"/>
      <c r="AC255" s="35"/>
      <c r="AD255" s="35"/>
      <c r="AE255" s="35"/>
      <c r="AF255" s="35"/>
      <c r="AG255" s="35"/>
      <c r="AH255" s="1"/>
      <c r="AI255" s="35"/>
      <c r="AJ255" s="35"/>
      <c r="AK255" s="35"/>
      <c r="AL255" s="35"/>
      <c r="AM255" s="35"/>
      <c r="AN255" s="35"/>
      <c r="AO255" s="35"/>
      <c r="AP255" s="1"/>
      <c r="AQ255" s="1"/>
      <c r="AR255" s="1"/>
      <c r="AS255" s="1"/>
      <c r="AT255" s="1"/>
      <c r="AU255" s="1"/>
      <c r="AV255" s="1"/>
      <c r="AW255" s="1"/>
      <c r="AX255" s="1"/>
      <c r="AY255" s="35"/>
      <c r="AZ255" s="35"/>
      <c r="BA255" s="35"/>
      <c r="BB255" s="35"/>
      <c r="BC255" s="35"/>
      <c r="BD255" s="35"/>
      <c r="BE255" s="35"/>
      <c r="BF255" s="1"/>
    </row>
    <row r="256" spans="1:58" ht="13">
      <c r="A256" s="28"/>
      <c r="B256" s="55"/>
      <c r="C256" s="32"/>
      <c r="D256" s="31"/>
      <c r="E256" s="32"/>
      <c r="F256" s="32"/>
      <c r="G256" s="32"/>
      <c r="H256" s="32"/>
      <c r="I256" s="32"/>
      <c r="J256" s="10"/>
      <c r="K256" s="32"/>
      <c r="L256" s="32"/>
      <c r="M256" s="32"/>
      <c r="N256" s="32"/>
      <c r="O256" s="32"/>
      <c r="P256" s="32"/>
      <c r="Q256" s="32"/>
      <c r="R256" s="1"/>
      <c r="S256" s="28"/>
      <c r="T256" s="28"/>
      <c r="U256" s="28"/>
      <c r="V256" s="34"/>
      <c r="W256" s="28"/>
      <c r="X256" s="34"/>
      <c r="Y256" s="34"/>
      <c r="Z256" s="1"/>
      <c r="AA256" s="35"/>
      <c r="AB256" s="35"/>
      <c r="AC256" s="35"/>
      <c r="AD256" s="35"/>
      <c r="AE256" s="35"/>
      <c r="AF256" s="35"/>
      <c r="AG256" s="35"/>
      <c r="AH256" s="1"/>
      <c r="AI256" s="35"/>
      <c r="AJ256" s="35"/>
      <c r="AK256" s="35"/>
      <c r="AL256" s="35"/>
      <c r="AM256" s="35"/>
      <c r="AN256" s="35"/>
      <c r="AO256" s="35"/>
      <c r="AP256" s="1"/>
      <c r="AQ256" s="1"/>
      <c r="AR256" s="1"/>
      <c r="AS256" s="1"/>
      <c r="AT256" s="1"/>
      <c r="AU256" s="1"/>
      <c r="AV256" s="1"/>
      <c r="AW256" s="1"/>
      <c r="AX256" s="1"/>
      <c r="AY256" s="35"/>
      <c r="AZ256" s="35"/>
      <c r="BA256" s="35"/>
      <c r="BB256" s="35"/>
      <c r="BC256" s="35"/>
      <c r="BD256" s="35"/>
      <c r="BE256" s="35"/>
      <c r="BF256" s="1"/>
    </row>
    <row r="257" spans="1:58" ht="13">
      <c r="A257" s="28"/>
      <c r="B257" s="55"/>
      <c r="C257" s="32"/>
      <c r="D257" s="31"/>
      <c r="E257" s="32"/>
      <c r="F257" s="32"/>
      <c r="G257" s="32"/>
      <c r="H257" s="32"/>
      <c r="I257" s="32"/>
      <c r="J257" s="10"/>
      <c r="K257" s="32"/>
      <c r="L257" s="32"/>
      <c r="M257" s="32"/>
      <c r="N257" s="32"/>
      <c r="O257" s="32"/>
      <c r="P257" s="32"/>
      <c r="Q257" s="32"/>
      <c r="R257" s="1"/>
      <c r="S257" s="28"/>
      <c r="T257" s="28"/>
      <c r="U257" s="28"/>
      <c r="V257" s="28"/>
      <c r="W257" s="34"/>
      <c r="X257" s="34"/>
      <c r="Y257" s="34"/>
      <c r="Z257" s="1"/>
      <c r="AA257" s="35"/>
      <c r="AB257" s="35"/>
      <c r="AC257" s="35"/>
      <c r="AD257" s="35"/>
      <c r="AE257" s="35"/>
      <c r="AF257" s="35"/>
      <c r="AG257" s="35"/>
      <c r="AH257" s="1"/>
      <c r="AI257" s="35"/>
      <c r="AJ257" s="35"/>
      <c r="AK257" s="35"/>
      <c r="AL257" s="35"/>
      <c r="AM257" s="35"/>
      <c r="AN257" s="35"/>
      <c r="AO257" s="35"/>
      <c r="AP257" s="1"/>
      <c r="AQ257" s="1"/>
      <c r="AR257" s="1"/>
      <c r="AS257" s="1"/>
      <c r="AT257" s="1"/>
      <c r="AU257" s="1"/>
      <c r="AV257" s="1"/>
      <c r="AW257" s="1"/>
      <c r="AX257" s="1"/>
      <c r="AY257" s="35"/>
      <c r="AZ257" s="35"/>
      <c r="BA257" s="35"/>
      <c r="BB257" s="35"/>
      <c r="BC257" s="35"/>
      <c r="BD257" s="35"/>
      <c r="BE257" s="35"/>
      <c r="BF257" s="1"/>
    </row>
    <row r="258" spans="1:58" ht="13">
      <c r="A258" s="28"/>
      <c r="B258" s="55"/>
      <c r="C258" s="32"/>
      <c r="D258" s="31"/>
      <c r="E258" s="32"/>
      <c r="F258" s="32"/>
      <c r="G258" s="32"/>
      <c r="H258" s="32"/>
      <c r="I258" s="32"/>
      <c r="J258" s="10"/>
      <c r="K258" s="32"/>
      <c r="L258" s="32"/>
      <c r="M258" s="32"/>
      <c r="N258" s="32"/>
      <c r="O258" s="32"/>
      <c r="P258" s="32"/>
      <c r="Q258" s="32"/>
      <c r="R258" s="1"/>
      <c r="S258" s="28"/>
      <c r="T258" s="28"/>
      <c r="U258" s="28"/>
      <c r="V258" s="34"/>
      <c r="W258" s="28"/>
      <c r="X258" s="34"/>
      <c r="Y258" s="34"/>
      <c r="Z258" s="1"/>
      <c r="AA258" s="35"/>
      <c r="AB258" s="35"/>
      <c r="AC258" s="35"/>
      <c r="AD258" s="35"/>
      <c r="AE258" s="35"/>
      <c r="AF258" s="35"/>
      <c r="AG258" s="35"/>
      <c r="AH258" s="1"/>
      <c r="AI258" s="35"/>
      <c r="AJ258" s="35"/>
      <c r="AK258" s="35"/>
      <c r="AL258" s="35"/>
      <c r="AM258" s="35"/>
      <c r="AN258" s="35"/>
      <c r="AO258" s="35"/>
      <c r="AP258" s="1"/>
      <c r="AQ258" s="1"/>
      <c r="AR258" s="1"/>
      <c r="AS258" s="1"/>
      <c r="AT258" s="1"/>
      <c r="AU258" s="1"/>
      <c r="AV258" s="1"/>
      <c r="AW258" s="1"/>
      <c r="AX258" s="1"/>
      <c r="AY258" s="35"/>
      <c r="AZ258" s="35"/>
      <c r="BA258" s="35"/>
      <c r="BB258" s="35"/>
      <c r="BC258" s="35"/>
      <c r="BD258" s="35"/>
      <c r="BE258" s="35"/>
      <c r="BF258" s="1"/>
    </row>
    <row r="259" spans="1:58" ht="13">
      <c r="A259" s="28"/>
      <c r="B259" s="55"/>
      <c r="C259" s="32"/>
      <c r="D259" s="32"/>
      <c r="E259" s="31"/>
      <c r="F259" s="32"/>
      <c r="G259" s="32"/>
      <c r="H259" s="32"/>
      <c r="I259" s="32"/>
      <c r="J259" s="10"/>
      <c r="K259" s="32"/>
      <c r="L259" s="32"/>
      <c r="M259" s="32"/>
      <c r="N259" s="32"/>
      <c r="O259" s="32"/>
      <c r="P259" s="32"/>
      <c r="Q259" s="32"/>
      <c r="R259" s="1"/>
      <c r="S259" s="28"/>
      <c r="T259" s="28"/>
      <c r="U259" s="28"/>
      <c r="V259" s="34"/>
      <c r="W259" s="28"/>
      <c r="X259" s="34"/>
      <c r="Y259" s="34"/>
      <c r="Z259" s="1"/>
      <c r="AA259" s="35"/>
      <c r="AB259" s="35"/>
      <c r="AC259" s="35"/>
      <c r="AD259" s="35"/>
      <c r="AE259" s="35"/>
      <c r="AF259" s="35"/>
      <c r="AG259" s="35"/>
      <c r="AH259" s="1"/>
      <c r="AI259" s="35"/>
      <c r="AJ259" s="35"/>
      <c r="AK259" s="35"/>
      <c r="AL259" s="35"/>
      <c r="AM259" s="35"/>
      <c r="AN259" s="35"/>
      <c r="AO259" s="35"/>
      <c r="AP259" s="1"/>
      <c r="AQ259" s="1"/>
      <c r="AR259" s="1"/>
      <c r="AS259" s="1"/>
      <c r="AT259" s="1"/>
      <c r="AU259" s="1"/>
      <c r="AV259" s="1"/>
      <c r="AW259" s="1"/>
      <c r="AX259" s="1"/>
      <c r="AY259" s="35"/>
      <c r="AZ259" s="35"/>
      <c r="BA259" s="35"/>
      <c r="BB259" s="35"/>
      <c r="BC259" s="35"/>
      <c r="BD259" s="35"/>
      <c r="BE259" s="35"/>
      <c r="BF259" s="1"/>
    </row>
    <row r="260" spans="1:58" ht="13">
      <c r="A260" s="28"/>
      <c r="B260" s="55"/>
      <c r="C260" s="32"/>
      <c r="D260" s="31"/>
      <c r="E260" s="32"/>
      <c r="F260" s="32"/>
      <c r="G260" s="32"/>
      <c r="H260" s="32"/>
      <c r="I260" s="32"/>
      <c r="J260" s="10"/>
      <c r="K260" s="32"/>
      <c r="L260" s="32"/>
      <c r="M260" s="32"/>
      <c r="N260" s="32"/>
      <c r="O260" s="32"/>
      <c r="P260" s="32"/>
      <c r="Q260" s="32"/>
      <c r="R260" s="1"/>
      <c r="S260" s="28"/>
      <c r="T260" s="28"/>
      <c r="U260" s="28"/>
      <c r="V260" s="34"/>
      <c r="W260" s="28"/>
      <c r="X260" s="34"/>
      <c r="Y260" s="34"/>
      <c r="Z260" s="1"/>
      <c r="AA260" s="35"/>
      <c r="AB260" s="35"/>
      <c r="AC260" s="35"/>
      <c r="AD260" s="35"/>
      <c r="AE260" s="35"/>
      <c r="AF260" s="35"/>
      <c r="AG260" s="35"/>
      <c r="AH260" s="1"/>
      <c r="AI260" s="35"/>
      <c r="AJ260" s="35"/>
      <c r="AK260" s="35"/>
      <c r="AL260" s="35"/>
      <c r="AM260" s="35"/>
      <c r="AN260" s="35"/>
      <c r="AO260" s="35"/>
      <c r="AP260" s="1"/>
      <c r="AQ260" s="1"/>
      <c r="AR260" s="1"/>
      <c r="AS260" s="1"/>
      <c r="AT260" s="1"/>
      <c r="AU260" s="1"/>
      <c r="AV260" s="1"/>
      <c r="AW260" s="1"/>
      <c r="AX260" s="1"/>
      <c r="AY260" s="35"/>
      <c r="AZ260" s="35"/>
      <c r="BA260" s="35"/>
      <c r="BB260" s="35"/>
      <c r="BC260" s="35"/>
      <c r="BD260" s="35"/>
      <c r="BE260" s="35"/>
      <c r="BF260" s="1"/>
    </row>
    <row r="261" spans="1:58" ht="13">
      <c r="A261" s="28"/>
      <c r="B261" s="55"/>
      <c r="C261" s="32"/>
      <c r="D261" s="31"/>
      <c r="E261" s="32"/>
      <c r="F261" s="32"/>
      <c r="G261" s="32"/>
      <c r="H261" s="32"/>
      <c r="I261" s="32"/>
      <c r="J261" s="10"/>
      <c r="K261" s="32"/>
      <c r="L261" s="32"/>
      <c r="M261" s="32"/>
      <c r="N261" s="32"/>
      <c r="O261" s="32"/>
      <c r="P261" s="32"/>
      <c r="Q261" s="32"/>
      <c r="R261" s="1"/>
      <c r="S261" s="28"/>
      <c r="T261" s="28"/>
      <c r="U261" s="28"/>
      <c r="V261" s="34"/>
      <c r="W261" s="28"/>
      <c r="X261" s="34"/>
      <c r="Y261" s="34"/>
      <c r="Z261" s="1"/>
      <c r="AA261" s="35"/>
      <c r="AB261" s="35"/>
      <c r="AC261" s="35"/>
      <c r="AD261" s="35"/>
      <c r="AE261" s="35"/>
      <c r="AF261" s="35"/>
      <c r="AG261" s="35"/>
      <c r="AH261" s="1"/>
      <c r="AI261" s="35"/>
      <c r="AJ261" s="35"/>
      <c r="AK261" s="35"/>
      <c r="AL261" s="35"/>
      <c r="AM261" s="35"/>
      <c r="AN261" s="35"/>
      <c r="AO261" s="35"/>
      <c r="AP261" s="1"/>
      <c r="AQ261" s="1"/>
      <c r="AR261" s="1"/>
      <c r="AS261" s="1"/>
      <c r="AT261" s="1"/>
      <c r="AU261" s="1"/>
      <c r="AV261" s="1"/>
      <c r="AW261" s="1"/>
      <c r="AX261" s="1"/>
      <c r="AY261" s="35"/>
      <c r="AZ261" s="35"/>
      <c r="BA261" s="35"/>
      <c r="BB261" s="35"/>
      <c r="BC261" s="35"/>
      <c r="BD261" s="35"/>
      <c r="BE261" s="35"/>
      <c r="BF261" s="1"/>
    </row>
    <row r="262" spans="1:58" ht="13">
      <c r="A262" s="28"/>
      <c r="B262" s="55"/>
      <c r="C262" s="32"/>
      <c r="D262" s="31"/>
      <c r="E262" s="32"/>
      <c r="F262" s="32"/>
      <c r="G262" s="32"/>
      <c r="H262" s="32"/>
      <c r="I262" s="32"/>
      <c r="J262" s="10"/>
      <c r="K262" s="32"/>
      <c r="L262" s="32"/>
      <c r="M262" s="32"/>
      <c r="N262" s="32"/>
      <c r="O262" s="32"/>
      <c r="P262" s="32"/>
      <c r="Q262" s="32"/>
      <c r="R262" s="1"/>
      <c r="S262" s="28"/>
      <c r="T262" s="28"/>
      <c r="U262" s="28"/>
      <c r="V262" s="34"/>
      <c r="W262" s="28"/>
      <c r="X262" s="34"/>
      <c r="Y262" s="34"/>
      <c r="Z262" s="1"/>
      <c r="AA262" s="35"/>
      <c r="AB262" s="35"/>
      <c r="AC262" s="35"/>
      <c r="AD262" s="35"/>
      <c r="AE262" s="35"/>
      <c r="AF262" s="35"/>
      <c r="AG262" s="35"/>
      <c r="AH262" s="1"/>
      <c r="AI262" s="35"/>
      <c r="AJ262" s="35"/>
      <c r="AK262" s="35"/>
      <c r="AL262" s="35"/>
      <c r="AM262" s="35"/>
      <c r="AN262" s="35"/>
      <c r="AO262" s="35"/>
      <c r="AP262" s="1"/>
      <c r="AQ262" s="1"/>
      <c r="AR262" s="1"/>
      <c r="AS262" s="1"/>
      <c r="AT262" s="1"/>
      <c r="AU262" s="1"/>
      <c r="AV262" s="1"/>
      <c r="AW262" s="1"/>
      <c r="AX262" s="1"/>
      <c r="AY262" s="35"/>
      <c r="AZ262" s="35"/>
      <c r="BA262" s="35"/>
      <c r="BB262" s="35"/>
      <c r="BC262" s="35"/>
      <c r="BD262" s="35"/>
      <c r="BE262" s="35"/>
      <c r="BF262" s="1"/>
    </row>
    <row r="263" spans="1:58" ht="13">
      <c r="A263" s="28"/>
      <c r="B263" s="55"/>
      <c r="C263" s="32"/>
      <c r="D263" s="32"/>
      <c r="E263" s="31"/>
      <c r="F263" s="32"/>
      <c r="G263" s="32"/>
      <c r="H263" s="32"/>
      <c r="I263" s="32"/>
      <c r="J263" s="10"/>
      <c r="K263" s="32"/>
      <c r="L263" s="32"/>
      <c r="M263" s="32"/>
      <c r="N263" s="32"/>
      <c r="O263" s="32"/>
      <c r="P263" s="32"/>
      <c r="Q263" s="32"/>
      <c r="R263" s="1"/>
      <c r="S263" s="28"/>
      <c r="T263" s="28"/>
      <c r="U263" s="28"/>
      <c r="V263" s="34"/>
      <c r="W263" s="28"/>
      <c r="X263" s="28"/>
      <c r="Y263" s="34"/>
      <c r="Z263" s="1"/>
      <c r="AA263" s="35"/>
      <c r="AB263" s="35"/>
      <c r="AC263" s="35"/>
      <c r="AD263" s="35"/>
      <c r="AE263" s="35"/>
      <c r="AF263" s="35"/>
      <c r="AG263" s="35"/>
      <c r="AH263" s="1"/>
      <c r="AI263" s="35"/>
      <c r="AJ263" s="35"/>
      <c r="AK263" s="35"/>
      <c r="AL263" s="35"/>
      <c r="AM263" s="35"/>
      <c r="AN263" s="35"/>
      <c r="AO263" s="35"/>
      <c r="AP263" s="1"/>
      <c r="AQ263" s="1"/>
      <c r="AR263" s="1"/>
      <c r="AS263" s="1"/>
      <c r="AT263" s="1"/>
      <c r="AU263" s="1"/>
      <c r="AV263" s="1"/>
      <c r="AW263" s="1"/>
      <c r="AX263" s="1"/>
      <c r="AY263" s="35"/>
      <c r="AZ263" s="35"/>
      <c r="BA263" s="35"/>
      <c r="BB263" s="35"/>
      <c r="BC263" s="35"/>
      <c r="BD263" s="35"/>
      <c r="BE263" s="35"/>
      <c r="BF263" s="1"/>
    </row>
    <row r="264" spans="1:58" ht="13">
      <c r="A264" s="28"/>
      <c r="B264" s="55"/>
      <c r="C264" s="32"/>
      <c r="D264" s="31"/>
      <c r="E264" s="32"/>
      <c r="F264" s="32"/>
      <c r="G264" s="32"/>
      <c r="H264" s="32"/>
      <c r="I264" s="32"/>
      <c r="J264" s="10"/>
      <c r="K264" s="32"/>
      <c r="L264" s="32"/>
      <c r="M264" s="32"/>
      <c r="N264" s="32"/>
      <c r="O264" s="32"/>
      <c r="P264" s="32"/>
      <c r="Q264" s="32"/>
      <c r="R264" s="1"/>
      <c r="S264" s="28"/>
      <c r="T264" s="28"/>
      <c r="U264" s="28"/>
      <c r="V264" s="34"/>
      <c r="W264" s="28"/>
      <c r="X264" s="34"/>
      <c r="Y264" s="34"/>
      <c r="Z264" s="1"/>
      <c r="AA264" s="35"/>
      <c r="AB264" s="35"/>
      <c r="AC264" s="35"/>
      <c r="AD264" s="35"/>
      <c r="AE264" s="35"/>
      <c r="AF264" s="35"/>
      <c r="AG264" s="35"/>
      <c r="AH264" s="1"/>
      <c r="AI264" s="35"/>
      <c r="AJ264" s="35"/>
      <c r="AK264" s="35"/>
      <c r="AL264" s="35"/>
      <c r="AM264" s="35"/>
      <c r="AN264" s="35"/>
      <c r="AO264" s="35"/>
      <c r="AP264" s="1"/>
      <c r="AQ264" s="1"/>
      <c r="AR264" s="1"/>
      <c r="AS264" s="1"/>
      <c r="AT264" s="1"/>
      <c r="AU264" s="1"/>
      <c r="AV264" s="1"/>
      <c r="AW264" s="1"/>
      <c r="AX264" s="1"/>
      <c r="AY264" s="35"/>
      <c r="AZ264" s="35"/>
      <c r="BA264" s="35"/>
      <c r="BB264" s="35"/>
      <c r="BC264" s="35"/>
      <c r="BD264" s="35"/>
      <c r="BE264" s="35"/>
      <c r="BF264" s="1"/>
    </row>
    <row r="265" spans="1:58" ht="13">
      <c r="A265" s="28"/>
      <c r="B265" s="55"/>
      <c r="C265" s="32"/>
      <c r="D265" s="31"/>
      <c r="E265" s="32"/>
      <c r="F265" s="32"/>
      <c r="G265" s="32"/>
      <c r="H265" s="32"/>
      <c r="I265" s="32"/>
      <c r="J265" s="10"/>
      <c r="K265" s="32"/>
      <c r="L265" s="32"/>
      <c r="M265" s="32"/>
      <c r="N265" s="32"/>
      <c r="O265" s="32"/>
      <c r="P265" s="32"/>
      <c r="Q265" s="32"/>
      <c r="R265" s="1"/>
      <c r="S265" s="28"/>
      <c r="T265" s="28"/>
      <c r="U265" s="28"/>
      <c r="V265" s="28"/>
      <c r="W265" s="28"/>
      <c r="X265" s="34"/>
      <c r="Y265" s="34"/>
      <c r="Z265" s="1"/>
      <c r="AA265" s="35"/>
      <c r="AB265" s="35"/>
      <c r="AC265" s="35"/>
      <c r="AD265" s="35"/>
      <c r="AE265" s="35"/>
      <c r="AF265" s="35"/>
      <c r="AG265" s="35"/>
      <c r="AH265" s="1"/>
      <c r="AI265" s="35"/>
      <c r="AJ265" s="35"/>
      <c r="AK265" s="35"/>
      <c r="AL265" s="35"/>
      <c r="AM265" s="35"/>
      <c r="AN265" s="35"/>
      <c r="AO265" s="35"/>
      <c r="AP265" s="1"/>
      <c r="AQ265" s="1"/>
      <c r="AR265" s="1"/>
      <c r="AS265" s="1"/>
      <c r="AT265" s="1"/>
      <c r="AU265" s="1"/>
      <c r="AV265" s="1"/>
      <c r="AW265" s="1"/>
      <c r="AX265" s="1"/>
      <c r="AY265" s="35"/>
      <c r="AZ265" s="35"/>
      <c r="BA265" s="35"/>
      <c r="BB265" s="35"/>
      <c r="BC265" s="35"/>
      <c r="BD265" s="35"/>
      <c r="BE265" s="35"/>
      <c r="BF265" s="1"/>
    </row>
    <row r="266" spans="1:58" ht="13">
      <c r="A266" s="28"/>
      <c r="B266" s="55"/>
      <c r="C266" s="32"/>
      <c r="D266" s="31"/>
      <c r="E266" s="32"/>
      <c r="F266" s="32"/>
      <c r="G266" s="32"/>
      <c r="H266" s="32"/>
      <c r="I266" s="32"/>
      <c r="J266" s="10"/>
      <c r="K266" s="32"/>
      <c r="L266" s="32"/>
      <c r="M266" s="32"/>
      <c r="N266" s="32"/>
      <c r="O266" s="32"/>
      <c r="P266" s="32"/>
      <c r="Q266" s="32"/>
      <c r="R266" s="1"/>
      <c r="S266" s="28"/>
      <c r="T266" s="28"/>
      <c r="U266" s="28"/>
      <c r="V266" s="28"/>
      <c r="W266" s="28"/>
      <c r="X266" s="34"/>
      <c r="Y266" s="34"/>
      <c r="Z266" s="1"/>
      <c r="AA266" s="35"/>
      <c r="AB266" s="35"/>
      <c r="AC266" s="35"/>
      <c r="AD266" s="35"/>
      <c r="AE266" s="35"/>
      <c r="AF266" s="35"/>
      <c r="AG266" s="35"/>
      <c r="AH266" s="1"/>
      <c r="AI266" s="35"/>
      <c r="AJ266" s="35"/>
      <c r="AK266" s="35"/>
      <c r="AL266" s="35"/>
      <c r="AM266" s="35"/>
      <c r="AN266" s="35"/>
      <c r="AO266" s="35"/>
      <c r="AP266" s="1"/>
      <c r="AQ266" s="1"/>
      <c r="AR266" s="1"/>
      <c r="AS266" s="1"/>
      <c r="AT266" s="1"/>
      <c r="AU266" s="1"/>
      <c r="AV266" s="1"/>
      <c r="AW266" s="1"/>
      <c r="AX266" s="1"/>
      <c r="AY266" s="35"/>
      <c r="AZ266" s="35"/>
      <c r="BA266" s="35"/>
      <c r="BB266" s="35"/>
      <c r="BC266" s="35"/>
      <c r="BD266" s="35"/>
      <c r="BE266" s="35"/>
      <c r="BF266" s="1"/>
    </row>
    <row r="267" spans="1:58" ht="13">
      <c r="A267" s="28"/>
      <c r="B267" s="55"/>
      <c r="C267" s="32"/>
      <c r="D267" s="31"/>
      <c r="E267" s="32"/>
      <c r="F267" s="32"/>
      <c r="G267" s="32"/>
      <c r="H267" s="32"/>
      <c r="I267" s="32"/>
      <c r="J267" s="10"/>
      <c r="K267" s="32"/>
      <c r="L267" s="32"/>
      <c r="M267" s="32"/>
      <c r="N267" s="32"/>
      <c r="O267" s="32"/>
      <c r="P267" s="32"/>
      <c r="Q267" s="32"/>
      <c r="R267" s="1"/>
      <c r="S267" s="28"/>
      <c r="T267" s="28"/>
      <c r="U267" s="28"/>
      <c r="V267" s="28"/>
      <c r="W267" s="28"/>
      <c r="X267" s="34"/>
      <c r="Y267" s="34"/>
      <c r="Z267" s="1"/>
      <c r="AA267" s="35"/>
      <c r="AB267" s="35"/>
      <c r="AC267" s="35"/>
      <c r="AD267" s="35"/>
      <c r="AE267" s="35"/>
      <c r="AF267" s="35"/>
      <c r="AG267" s="35"/>
      <c r="AH267" s="1"/>
      <c r="AI267" s="35"/>
      <c r="AJ267" s="35"/>
      <c r="AK267" s="35"/>
      <c r="AL267" s="35"/>
      <c r="AM267" s="35"/>
      <c r="AN267" s="35"/>
      <c r="AO267" s="35"/>
      <c r="AP267" s="1"/>
      <c r="AQ267" s="1"/>
      <c r="AR267" s="1"/>
      <c r="AS267" s="1"/>
      <c r="AT267" s="1"/>
      <c r="AU267" s="1"/>
      <c r="AV267" s="1"/>
      <c r="AW267" s="1"/>
      <c r="AX267" s="1"/>
      <c r="AY267" s="35"/>
      <c r="AZ267" s="35"/>
      <c r="BA267" s="35"/>
      <c r="BB267" s="35"/>
      <c r="BC267" s="35"/>
      <c r="BD267" s="35"/>
      <c r="BE267" s="35"/>
      <c r="BF267" s="1"/>
    </row>
    <row r="268" spans="1:58" ht="13">
      <c r="A268" s="28"/>
      <c r="B268" s="55"/>
      <c r="C268" s="32"/>
      <c r="D268" s="31"/>
      <c r="E268" s="32"/>
      <c r="F268" s="32"/>
      <c r="G268" s="32"/>
      <c r="H268" s="32"/>
      <c r="I268" s="32"/>
      <c r="J268" s="10"/>
      <c r="K268" s="32"/>
      <c r="L268" s="32"/>
      <c r="M268" s="32"/>
      <c r="N268" s="32"/>
      <c r="O268" s="32"/>
      <c r="P268" s="32"/>
      <c r="Q268" s="32"/>
      <c r="R268" s="1"/>
      <c r="S268" s="28"/>
      <c r="T268" s="28"/>
      <c r="U268" s="28"/>
      <c r="V268" s="34"/>
      <c r="W268" s="28"/>
      <c r="X268" s="34"/>
      <c r="Y268" s="34"/>
      <c r="Z268" s="1"/>
      <c r="AA268" s="35"/>
      <c r="AB268" s="35"/>
      <c r="AC268" s="35"/>
      <c r="AD268" s="35"/>
      <c r="AE268" s="35"/>
      <c r="AF268" s="35"/>
      <c r="AG268" s="35"/>
      <c r="AH268" s="1"/>
      <c r="AI268" s="35"/>
      <c r="AJ268" s="35"/>
      <c r="AK268" s="35"/>
      <c r="AL268" s="35"/>
      <c r="AM268" s="35"/>
      <c r="AN268" s="35"/>
      <c r="AO268" s="35"/>
      <c r="AP268" s="1"/>
      <c r="AQ268" s="1"/>
      <c r="AR268" s="1"/>
      <c r="AS268" s="1"/>
      <c r="AT268" s="1"/>
      <c r="AU268" s="1"/>
      <c r="AV268" s="1"/>
      <c r="AW268" s="1"/>
      <c r="AX268" s="1"/>
      <c r="AY268" s="35"/>
      <c r="AZ268" s="35"/>
      <c r="BA268" s="35"/>
      <c r="BB268" s="35"/>
      <c r="BC268" s="35"/>
      <c r="BD268" s="35"/>
      <c r="BE268" s="35"/>
      <c r="BF268" s="1"/>
    </row>
    <row r="269" spans="1:58" ht="13">
      <c r="A269" s="28"/>
      <c r="B269" s="55"/>
      <c r="C269" s="32"/>
      <c r="D269" s="31"/>
      <c r="E269" s="32"/>
      <c r="F269" s="32"/>
      <c r="G269" s="32"/>
      <c r="H269" s="32"/>
      <c r="I269" s="32"/>
      <c r="J269" s="10"/>
      <c r="K269" s="32"/>
      <c r="L269" s="31"/>
      <c r="M269" s="32"/>
      <c r="N269" s="32"/>
      <c r="O269" s="32"/>
      <c r="P269" s="32"/>
      <c r="Q269" s="32"/>
      <c r="R269" s="1"/>
      <c r="S269" s="28"/>
      <c r="T269" s="28"/>
      <c r="U269" s="34"/>
      <c r="V269" s="34"/>
      <c r="W269" s="28"/>
      <c r="X269" s="34"/>
      <c r="Y269" s="34"/>
      <c r="Z269" s="1"/>
      <c r="AA269" s="35"/>
      <c r="AB269" s="35"/>
      <c r="AC269" s="35"/>
      <c r="AD269" s="35"/>
      <c r="AE269" s="35"/>
      <c r="AF269" s="35"/>
      <c r="AG269" s="35"/>
      <c r="AH269" s="1"/>
      <c r="AI269" s="35"/>
      <c r="AJ269" s="35"/>
      <c r="AK269" s="35"/>
      <c r="AL269" s="35"/>
      <c r="AM269" s="35"/>
      <c r="AN269" s="35"/>
      <c r="AO269" s="35"/>
      <c r="AP269" s="1"/>
      <c r="AQ269" s="36"/>
      <c r="AR269" s="36"/>
      <c r="AS269" s="36"/>
      <c r="AT269" s="36"/>
      <c r="AU269" s="36"/>
      <c r="AV269" s="36"/>
      <c r="AW269" s="1"/>
      <c r="AX269" s="1"/>
      <c r="AY269" s="35"/>
      <c r="AZ269" s="35"/>
      <c r="BA269" s="35"/>
      <c r="BB269" s="35"/>
      <c r="BC269" s="35"/>
      <c r="BD269" s="35"/>
      <c r="BE269" s="35"/>
      <c r="BF269" s="1"/>
    </row>
    <row r="270" spans="1:58" ht="13">
      <c r="A270" s="28"/>
      <c r="B270" s="55"/>
      <c r="C270" s="31"/>
      <c r="D270" s="32"/>
      <c r="E270" s="32"/>
      <c r="F270" s="32"/>
      <c r="G270" s="32"/>
      <c r="H270" s="32"/>
      <c r="I270" s="32"/>
      <c r="J270" s="10"/>
      <c r="K270" s="32"/>
      <c r="L270" s="31"/>
      <c r="M270" s="32"/>
      <c r="N270" s="32"/>
      <c r="O270" s="32"/>
      <c r="P270" s="32"/>
      <c r="Q270" s="32"/>
      <c r="R270" s="1"/>
      <c r="S270" s="28"/>
      <c r="T270" s="28"/>
      <c r="U270" s="34"/>
      <c r="V270" s="34"/>
      <c r="W270" s="28"/>
      <c r="X270" s="28"/>
      <c r="Y270" s="34"/>
      <c r="Z270" s="1"/>
      <c r="AA270" s="35"/>
      <c r="AB270" s="35"/>
      <c r="AC270" s="35"/>
      <c r="AD270" s="35"/>
      <c r="AE270" s="35"/>
      <c r="AF270" s="35"/>
      <c r="AG270" s="35"/>
      <c r="AH270" s="1"/>
      <c r="AI270" s="35"/>
      <c r="AJ270" s="35"/>
      <c r="AK270" s="35"/>
      <c r="AL270" s="35"/>
      <c r="AM270" s="35"/>
      <c r="AN270" s="35"/>
      <c r="AO270" s="35"/>
      <c r="AP270" s="1"/>
      <c r="AQ270" s="36"/>
      <c r="AR270" s="36"/>
      <c r="AS270" s="36"/>
      <c r="AT270" s="36"/>
      <c r="AU270" s="36"/>
      <c r="AV270" s="36"/>
      <c r="AW270" s="1"/>
      <c r="AX270" s="1"/>
      <c r="AY270" s="35"/>
      <c r="AZ270" s="35"/>
      <c r="BA270" s="35"/>
      <c r="BB270" s="35"/>
      <c r="BC270" s="35"/>
      <c r="BD270" s="35"/>
      <c r="BE270" s="35"/>
      <c r="BF270" s="1"/>
    </row>
    <row r="271" spans="1:58" ht="13">
      <c r="A271" s="28"/>
      <c r="B271" s="55"/>
      <c r="C271" s="31"/>
      <c r="D271" s="32"/>
      <c r="E271" s="32"/>
      <c r="F271" s="32"/>
      <c r="G271" s="32"/>
      <c r="H271" s="32"/>
      <c r="I271" s="32"/>
      <c r="J271" s="10"/>
      <c r="K271" s="32"/>
      <c r="L271" s="31"/>
      <c r="M271" s="32"/>
      <c r="N271" s="32"/>
      <c r="O271" s="32"/>
      <c r="P271" s="32"/>
      <c r="Q271" s="32"/>
      <c r="R271" s="1"/>
      <c r="S271" s="28"/>
      <c r="T271" s="28"/>
      <c r="U271" s="34"/>
      <c r="V271" s="34"/>
      <c r="W271" s="28"/>
      <c r="X271" s="34"/>
      <c r="Y271" s="34"/>
      <c r="Z271" s="1"/>
      <c r="AA271" s="35"/>
      <c r="AB271" s="35"/>
      <c r="AC271" s="35"/>
      <c r="AD271" s="35"/>
      <c r="AE271" s="35"/>
      <c r="AF271" s="35"/>
      <c r="AG271" s="35"/>
      <c r="AH271" s="1"/>
      <c r="AI271" s="35"/>
      <c r="AJ271" s="35"/>
      <c r="AK271" s="35"/>
      <c r="AL271" s="35"/>
      <c r="AM271" s="35"/>
      <c r="AN271" s="35"/>
      <c r="AO271" s="35"/>
      <c r="AP271" s="1"/>
      <c r="AQ271" s="36"/>
      <c r="AR271" s="36"/>
      <c r="AS271" s="36"/>
      <c r="AT271" s="36"/>
      <c r="AU271" s="36"/>
      <c r="AV271" s="36"/>
      <c r="AW271" s="1"/>
      <c r="AX271" s="1"/>
      <c r="AY271" s="35"/>
      <c r="AZ271" s="35"/>
      <c r="BA271" s="35"/>
      <c r="BB271" s="35"/>
      <c r="BC271" s="35"/>
      <c r="BD271" s="35"/>
      <c r="BE271" s="35"/>
      <c r="BF271" s="1"/>
    </row>
    <row r="272" spans="1:58" ht="13">
      <c r="A272" s="28"/>
      <c r="B272" s="55"/>
      <c r="C272" s="32"/>
      <c r="D272" s="31"/>
      <c r="E272" s="32"/>
      <c r="F272" s="32"/>
      <c r="G272" s="32"/>
      <c r="H272" s="32"/>
      <c r="I272" s="32"/>
      <c r="J272" s="10"/>
      <c r="K272" s="32"/>
      <c r="L272" s="31"/>
      <c r="M272" s="32"/>
      <c r="N272" s="32"/>
      <c r="O272" s="32"/>
      <c r="P272" s="32"/>
      <c r="Q272" s="32"/>
      <c r="R272" s="1"/>
      <c r="S272" s="28"/>
      <c r="T272" s="28"/>
      <c r="U272" s="34"/>
      <c r="V272" s="34"/>
      <c r="W272" s="28"/>
      <c r="X272" s="34"/>
      <c r="Y272" s="34"/>
      <c r="Z272" s="1"/>
      <c r="AA272" s="35"/>
      <c r="AB272" s="35"/>
      <c r="AC272" s="35"/>
      <c r="AD272" s="35"/>
      <c r="AE272" s="35"/>
      <c r="AF272" s="35"/>
      <c r="AG272" s="35"/>
      <c r="AH272" s="1"/>
      <c r="AI272" s="35"/>
      <c r="AJ272" s="35"/>
      <c r="AK272" s="35"/>
      <c r="AL272" s="35"/>
      <c r="AM272" s="35"/>
      <c r="AN272" s="35"/>
      <c r="AO272" s="35"/>
      <c r="AP272" s="1"/>
      <c r="AQ272" s="36"/>
      <c r="AR272" s="36"/>
      <c r="AS272" s="36"/>
      <c r="AT272" s="36"/>
      <c r="AU272" s="36"/>
      <c r="AV272" s="36"/>
      <c r="AW272" s="1"/>
      <c r="AX272" s="1"/>
      <c r="AY272" s="35"/>
      <c r="AZ272" s="35"/>
      <c r="BA272" s="35"/>
      <c r="BB272" s="35"/>
      <c r="BC272" s="35"/>
      <c r="BD272" s="35"/>
      <c r="BE272" s="35"/>
      <c r="BF272" s="1"/>
    </row>
    <row r="273" spans="1:58" ht="13">
      <c r="A273" s="28"/>
      <c r="B273" s="55"/>
      <c r="C273" s="32"/>
      <c r="D273" s="31"/>
      <c r="E273" s="32"/>
      <c r="F273" s="32"/>
      <c r="G273" s="32"/>
      <c r="H273" s="32"/>
      <c r="I273" s="32"/>
      <c r="J273" s="10"/>
      <c r="K273" s="32"/>
      <c r="L273" s="31"/>
      <c r="M273" s="32"/>
      <c r="N273" s="32"/>
      <c r="O273" s="32"/>
      <c r="P273" s="32"/>
      <c r="Q273" s="32"/>
      <c r="R273" s="1"/>
      <c r="S273" s="28"/>
      <c r="T273" s="28"/>
      <c r="U273" s="34"/>
      <c r="V273" s="28"/>
      <c r="W273" s="34"/>
      <c r="X273" s="34"/>
      <c r="Y273" s="34"/>
      <c r="Z273" s="1"/>
      <c r="AA273" s="35"/>
      <c r="AB273" s="35"/>
      <c r="AC273" s="35"/>
      <c r="AD273" s="35"/>
      <c r="AE273" s="35"/>
      <c r="AF273" s="35"/>
      <c r="AG273" s="35"/>
      <c r="AH273" s="1"/>
      <c r="AI273" s="35"/>
      <c r="AJ273" s="35"/>
      <c r="AK273" s="35"/>
      <c r="AL273" s="35"/>
      <c r="AM273" s="35"/>
      <c r="AN273" s="35"/>
      <c r="AO273" s="35"/>
      <c r="AP273" s="1"/>
      <c r="AQ273" s="36"/>
      <c r="AR273" s="36"/>
      <c r="AS273" s="36"/>
      <c r="AT273" s="36"/>
      <c r="AU273" s="36"/>
      <c r="AV273" s="36"/>
      <c r="AW273" s="1"/>
      <c r="AX273" s="1"/>
      <c r="AY273" s="35"/>
      <c r="AZ273" s="35"/>
      <c r="BA273" s="35"/>
      <c r="BB273" s="35"/>
      <c r="BC273" s="35"/>
      <c r="BD273" s="35"/>
      <c r="BE273" s="35"/>
      <c r="BF273" s="1"/>
    </row>
    <row r="274" spans="1:58" ht="13">
      <c r="A274" s="28"/>
      <c r="B274" s="55"/>
      <c r="C274" s="31"/>
      <c r="D274" s="32"/>
      <c r="E274" s="32"/>
      <c r="F274" s="32"/>
      <c r="G274" s="32"/>
      <c r="H274" s="32"/>
      <c r="I274" s="32"/>
      <c r="J274" s="10"/>
      <c r="K274" s="32"/>
      <c r="L274" s="31"/>
      <c r="M274" s="32"/>
      <c r="N274" s="32"/>
      <c r="O274" s="32"/>
      <c r="P274" s="32"/>
      <c r="Q274" s="32"/>
      <c r="R274" s="1"/>
      <c r="S274" s="28"/>
      <c r="T274" s="28"/>
      <c r="U274" s="34"/>
      <c r="V274" s="34"/>
      <c r="W274" s="34"/>
      <c r="X274" s="34"/>
      <c r="Y274" s="34"/>
      <c r="Z274" s="1"/>
      <c r="AA274" s="35"/>
      <c r="AB274" s="35"/>
      <c r="AC274" s="35"/>
      <c r="AD274" s="35"/>
      <c r="AE274" s="35"/>
      <c r="AF274" s="35"/>
      <c r="AG274" s="35"/>
      <c r="AH274" s="1"/>
      <c r="AI274" s="35"/>
      <c r="AJ274" s="35"/>
      <c r="AK274" s="35"/>
      <c r="AL274" s="35"/>
      <c r="AM274" s="35"/>
      <c r="AN274" s="35"/>
      <c r="AO274" s="35"/>
      <c r="AP274" s="1"/>
      <c r="AQ274" s="36"/>
      <c r="AR274" s="36"/>
      <c r="AS274" s="36"/>
      <c r="AT274" s="36"/>
      <c r="AU274" s="36"/>
      <c r="AV274" s="36"/>
      <c r="AW274" s="1"/>
      <c r="AX274" s="1"/>
      <c r="AY274" s="35"/>
      <c r="AZ274" s="35"/>
      <c r="BA274" s="35"/>
      <c r="BB274" s="35"/>
      <c r="BC274" s="35"/>
      <c r="BD274" s="35"/>
      <c r="BE274" s="35"/>
      <c r="BF274" s="1"/>
    </row>
    <row r="275" spans="1:58" ht="13">
      <c r="A275" s="28"/>
      <c r="B275" s="55"/>
      <c r="C275" s="32"/>
      <c r="D275" s="31"/>
      <c r="E275" s="32"/>
      <c r="F275" s="32"/>
      <c r="G275" s="32"/>
      <c r="H275" s="32"/>
      <c r="I275" s="32"/>
      <c r="J275" s="10"/>
      <c r="K275" s="32"/>
      <c r="L275" s="31"/>
      <c r="M275" s="32"/>
      <c r="N275" s="32"/>
      <c r="O275" s="32"/>
      <c r="P275" s="32"/>
      <c r="Q275" s="32"/>
      <c r="R275" s="1"/>
      <c r="S275" s="28"/>
      <c r="T275" s="28"/>
      <c r="U275" s="34"/>
      <c r="V275" s="28"/>
      <c r="W275" s="34"/>
      <c r="X275" s="34"/>
      <c r="Y275" s="34"/>
      <c r="Z275" s="1"/>
      <c r="AA275" s="35"/>
      <c r="AB275" s="35"/>
      <c r="AC275" s="35"/>
      <c r="AD275" s="35"/>
      <c r="AE275" s="35"/>
      <c r="AF275" s="35"/>
      <c r="AG275" s="35"/>
      <c r="AH275" s="1"/>
      <c r="AI275" s="35"/>
      <c r="AJ275" s="35"/>
      <c r="AK275" s="35"/>
      <c r="AL275" s="35"/>
      <c r="AM275" s="35"/>
      <c r="AN275" s="35"/>
      <c r="AO275" s="35"/>
      <c r="AP275" s="1"/>
      <c r="AQ275" s="36"/>
      <c r="AR275" s="36"/>
      <c r="AS275" s="36"/>
      <c r="AT275" s="36"/>
      <c r="AU275" s="36"/>
      <c r="AV275" s="36"/>
      <c r="AW275" s="1"/>
      <c r="AX275" s="1"/>
      <c r="AY275" s="35"/>
      <c r="AZ275" s="35"/>
      <c r="BA275" s="35"/>
      <c r="BB275" s="35"/>
      <c r="BC275" s="35"/>
      <c r="BD275" s="35"/>
      <c r="BE275" s="35"/>
      <c r="BF275" s="1"/>
    </row>
    <row r="276" spans="1:58" ht="13">
      <c r="A276" s="28"/>
      <c r="B276" s="55"/>
      <c r="C276" s="31"/>
      <c r="D276" s="32"/>
      <c r="E276" s="32"/>
      <c r="F276" s="32"/>
      <c r="G276" s="32"/>
      <c r="H276" s="32"/>
      <c r="I276" s="32"/>
      <c r="J276" s="10"/>
      <c r="K276" s="32"/>
      <c r="L276" s="31"/>
      <c r="M276" s="32"/>
      <c r="N276" s="32"/>
      <c r="O276" s="32"/>
      <c r="P276" s="32"/>
      <c r="Q276" s="32"/>
      <c r="R276" s="1"/>
      <c r="S276" s="28"/>
      <c r="T276" s="28"/>
      <c r="U276" s="34"/>
      <c r="V276" s="34"/>
      <c r="W276" s="28"/>
      <c r="X276" s="28"/>
      <c r="Y276" s="34"/>
      <c r="Z276" s="1"/>
      <c r="AA276" s="35"/>
      <c r="AB276" s="35"/>
      <c r="AC276" s="35"/>
      <c r="AD276" s="35"/>
      <c r="AE276" s="35"/>
      <c r="AF276" s="35"/>
      <c r="AG276" s="35"/>
      <c r="AH276" s="1"/>
      <c r="AI276" s="35"/>
      <c r="AJ276" s="35"/>
      <c r="AK276" s="35"/>
      <c r="AL276" s="35"/>
      <c r="AM276" s="35"/>
      <c r="AN276" s="35"/>
      <c r="AO276" s="35"/>
      <c r="AP276" s="1"/>
      <c r="AQ276" s="36"/>
      <c r="AR276" s="36"/>
      <c r="AS276" s="36"/>
      <c r="AT276" s="36"/>
      <c r="AU276" s="36"/>
      <c r="AV276" s="36"/>
      <c r="AW276" s="1"/>
      <c r="AX276" s="1"/>
      <c r="AY276" s="35"/>
      <c r="AZ276" s="35"/>
      <c r="BA276" s="35"/>
      <c r="BB276" s="35"/>
      <c r="BC276" s="35"/>
      <c r="BD276" s="35"/>
      <c r="BE276" s="35"/>
      <c r="BF276" s="1"/>
    </row>
    <row r="277" spans="1:58" ht="13">
      <c r="A277" s="28"/>
      <c r="B277" s="55"/>
      <c r="C277" s="31"/>
      <c r="D277" s="32"/>
      <c r="E277" s="32"/>
      <c r="F277" s="32"/>
      <c r="G277" s="32"/>
      <c r="H277" s="32"/>
      <c r="I277" s="32"/>
      <c r="J277" s="10"/>
      <c r="K277" s="32"/>
      <c r="L277" s="31"/>
      <c r="M277" s="32"/>
      <c r="N277" s="32"/>
      <c r="O277" s="32"/>
      <c r="P277" s="32"/>
      <c r="Q277" s="32"/>
      <c r="R277" s="1"/>
      <c r="S277" s="28"/>
      <c r="T277" s="28"/>
      <c r="U277" s="34"/>
      <c r="V277" s="34"/>
      <c r="W277" s="34"/>
      <c r="X277" s="34"/>
      <c r="Y277" s="34"/>
      <c r="Z277" s="1"/>
      <c r="AA277" s="35"/>
      <c r="AB277" s="35"/>
      <c r="AC277" s="35"/>
      <c r="AD277" s="35"/>
      <c r="AE277" s="35"/>
      <c r="AF277" s="35"/>
      <c r="AG277" s="35"/>
      <c r="AH277" s="1"/>
      <c r="AI277" s="35"/>
      <c r="AJ277" s="35"/>
      <c r="AK277" s="35"/>
      <c r="AL277" s="35"/>
      <c r="AM277" s="35"/>
      <c r="AN277" s="35"/>
      <c r="AO277" s="35"/>
      <c r="AP277" s="1"/>
      <c r="AQ277" s="36"/>
      <c r="AR277" s="36"/>
      <c r="AS277" s="36"/>
      <c r="AT277" s="36"/>
      <c r="AU277" s="36"/>
      <c r="AV277" s="36"/>
      <c r="AW277" s="1"/>
      <c r="AX277" s="1"/>
      <c r="AY277" s="35"/>
      <c r="AZ277" s="35"/>
      <c r="BA277" s="35"/>
      <c r="BB277" s="35"/>
      <c r="BC277" s="35"/>
      <c r="BD277" s="35"/>
      <c r="BE277" s="35"/>
      <c r="BF277" s="1"/>
    </row>
    <row r="278" spans="1:58" ht="13">
      <c r="A278" s="28"/>
      <c r="B278" s="55"/>
      <c r="C278" s="31"/>
      <c r="D278" s="32"/>
      <c r="E278" s="32"/>
      <c r="F278" s="32"/>
      <c r="G278" s="32"/>
      <c r="H278" s="32"/>
      <c r="I278" s="32"/>
      <c r="J278" s="10"/>
      <c r="K278" s="32"/>
      <c r="L278" s="31"/>
      <c r="M278" s="32"/>
      <c r="N278" s="32"/>
      <c r="O278" s="32"/>
      <c r="P278" s="32"/>
      <c r="Q278" s="32"/>
      <c r="R278" s="1"/>
      <c r="S278" s="28"/>
      <c r="T278" s="28"/>
      <c r="U278" s="34"/>
      <c r="V278" s="34"/>
      <c r="W278" s="34"/>
      <c r="X278" s="34"/>
      <c r="Y278" s="34"/>
      <c r="Z278" s="1"/>
      <c r="AA278" s="35"/>
      <c r="AB278" s="35"/>
      <c r="AC278" s="35"/>
      <c r="AD278" s="35"/>
      <c r="AE278" s="35"/>
      <c r="AF278" s="35"/>
      <c r="AG278" s="35"/>
      <c r="AH278" s="1"/>
      <c r="AI278" s="35"/>
      <c r="AJ278" s="35"/>
      <c r="AK278" s="35"/>
      <c r="AL278" s="35"/>
      <c r="AM278" s="35"/>
      <c r="AN278" s="35"/>
      <c r="AO278" s="35"/>
      <c r="AP278" s="1"/>
      <c r="AQ278" s="36"/>
      <c r="AR278" s="36"/>
      <c r="AS278" s="36"/>
      <c r="AT278" s="36"/>
      <c r="AU278" s="36"/>
      <c r="AV278" s="36"/>
      <c r="AW278" s="1"/>
      <c r="AX278" s="1"/>
      <c r="AY278" s="35"/>
      <c r="AZ278" s="35"/>
      <c r="BA278" s="35"/>
      <c r="BB278" s="35"/>
      <c r="BC278" s="35"/>
      <c r="BD278" s="35"/>
      <c r="BE278" s="35"/>
      <c r="BF278" s="1"/>
    </row>
    <row r="279" spans="1:58" ht="13">
      <c r="A279" s="28"/>
      <c r="B279" s="55"/>
      <c r="C279" s="32"/>
      <c r="D279" s="31"/>
      <c r="E279" s="32"/>
      <c r="F279" s="32"/>
      <c r="G279" s="32"/>
      <c r="H279" s="32"/>
      <c r="I279" s="32"/>
      <c r="J279" s="10"/>
      <c r="K279" s="32"/>
      <c r="L279" s="31"/>
      <c r="M279" s="32"/>
      <c r="N279" s="32"/>
      <c r="O279" s="32"/>
      <c r="P279" s="32"/>
      <c r="Q279" s="32"/>
      <c r="R279" s="1"/>
      <c r="S279" s="28"/>
      <c r="T279" s="28"/>
      <c r="U279" s="34"/>
      <c r="V279" s="34"/>
      <c r="W279" s="28"/>
      <c r="X279" s="34"/>
      <c r="Y279" s="34"/>
      <c r="Z279" s="1"/>
      <c r="AA279" s="35"/>
      <c r="AB279" s="35"/>
      <c r="AC279" s="35"/>
      <c r="AD279" s="35"/>
      <c r="AE279" s="35"/>
      <c r="AF279" s="35"/>
      <c r="AG279" s="35"/>
      <c r="AH279" s="1"/>
      <c r="AI279" s="35"/>
      <c r="AJ279" s="35"/>
      <c r="AK279" s="35"/>
      <c r="AL279" s="35"/>
      <c r="AM279" s="35"/>
      <c r="AN279" s="35"/>
      <c r="AO279" s="35"/>
      <c r="AP279" s="1"/>
      <c r="AQ279" s="36"/>
      <c r="AR279" s="36"/>
      <c r="AS279" s="36"/>
      <c r="AT279" s="36"/>
      <c r="AU279" s="36"/>
      <c r="AV279" s="36"/>
      <c r="AW279" s="1"/>
      <c r="AX279" s="1"/>
      <c r="AY279" s="35"/>
      <c r="AZ279" s="35"/>
      <c r="BA279" s="35"/>
      <c r="BB279" s="35"/>
      <c r="BC279" s="35"/>
      <c r="BD279" s="35"/>
      <c r="BE279" s="35"/>
      <c r="BF279" s="1"/>
    </row>
    <row r="280" spans="1:58" ht="13">
      <c r="A280" s="28"/>
      <c r="B280" s="55"/>
      <c r="C280" s="31"/>
      <c r="D280" s="32"/>
      <c r="E280" s="32"/>
      <c r="F280" s="32"/>
      <c r="G280" s="32"/>
      <c r="H280" s="32"/>
      <c r="I280" s="32"/>
      <c r="J280" s="10"/>
      <c r="K280" s="32"/>
      <c r="L280" s="31"/>
      <c r="M280" s="32"/>
      <c r="N280" s="32"/>
      <c r="O280" s="32"/>
      <c r="P280" s="32"/>
      <c r="Q280" s="32"/>
      <c r="R280" s="1"/>
      <c r="S280" s="28"/>
      <c r="T280" s="28"/>
      <c r="U280" s="34"/>
      <c r="V280" s="34"/>
      <c r="W280" s="34"/>
      <c r="X280" s="34"/>
      <c r="Y280" s="34"/>
      <c r="Z280" s="1"/>
      <c r="AA280" s="35"/>
      <c r="AB280" s="35"/>
      <c r="AC280" s="35"/>
      <c r="AD280" s="35"/>
      <c r="AE280" s="35"/>
      <c r="AF280" s="35"/>
      <c r="AG280" s="35"/>
      <c r="AH280" s="1"/>
      <c r="AI280" s="35"/>
      <c r="AJ280" s="35"/>
      <c r="AK280" s="35"/>
      <c r="AL280" s="35"/>
      <c r="AM280" s="35"/>
      <c r="AN280" s="35"/>
      <c r="AO280" s="35"/>
      <c r="AP280" s="1"/>
      <c r="AQ280" s="36"/>
      <c r="AR280" s="36"/>
      <c r="AS280" s="36"/>
      <c r="AT280" s="36"/>
      <c r="AU280" s="36"/>
      <c r="AV280" s="36"/>
      <c r="AW280" s="1"/>
      <c r="AX280" s="1"/>
      <c r="AY280" s="35"/>
      <c r="AZ280" s="35"/>
      <c r="BA280" s="35"/>
      <c r="BB280" s="35"/>
      <c r="BC280" s="35"/>
      <c r="BD280" s="35"/>
      <c r="BE280" s="35"/>
      <c r="BF280" s="1"/>
    </row>
    <row r="281" spans="1:58" ht="13">
      <c r="A281" s="28"/>
      <c r="B281" s="55"/>
      <c r="C281" s="31"/>
      <c r="D281" s="32"/>
      <c r="E281" s="32"/>
      <c r="F281" s="32"/>
      <c r="G281" s="32"/>
      <c r="H281" s="32"/>
      <c r="I281" s="32"/>
      <c r="J281" s="10"/>
      <c r="K281" s="32"/>
      <c r="L281" s="31"/>
      <c r="M281" s="32"/>
      <c r="N281" s="32"/>
      <c r="O281" s="32"/>
      <c r="P281" s="32"/>
      <c r="Q281" s="32"/>
      <c r="R281" s="1"/>
      <c r="S281" s="28"/>
      <c r="T281" s="28"/>
      <c r="U281" s="34"/>
      <c r="V281" s="34"/>
      <c r="W281" s="34"/>
      <c r="X281" s="34"/>
      <c r="Y281" s="34"/>
      <c r="Z281" s="1"/>
      <c r="AA281" s="35"/>
      <c r="AB281" s="35"/>
      <c r="AC281" s="35"/>
      <c r="AD281" s="35"/>
      <c r="AE281" s="35"/>
      <c r="AF281" s="35"/>
      <c r="AG281" s="35"/>
      <c r="AH281" s="1"/>
      <c r="AI281" s="35"/>
      <c r="AJ281" s="35"/>
      <c r="AK281" s="35"/>
      <c r="AL281" s="35"/>
      <c r="AM281" s="35"/>
      <c r="AN281" s="35"/>
      <c r="AO281" s="35"/>
      <c r="AP281" s="1"/>
      <c r="AQ281" s="36"/>
      <c r="AR281" s="36"/>
      <c r="AS281" s="36"/>
      <c r="AT281" s="36"/>
      <c r="AU281" s="36"/>
      <c r="AV281" s="36"/>
      <c r="AW281" s="1"/>
      <c r="AX281" s="1"/>
      <c r="AY281" s="35"/>
      <c r="AZ281" s="35"/>
      <c r="BA281" s="35"/>
      <c r="BB281" s="35"/>
      <c r="BC281" s="35"/>
      <c r="BD281" s="35"/>
      <c r="BE281" s="35"/>
      <c r="BF281" s="1"/>
    </row>
    <row r="282" spans="1:58" ht="13">
      <c r="A282" s="28"/>
      <c r="B282" s="55"/>
      <c r="C282" s="31"/>
      <c r="D282" s="32"/>
      <c r="E282" s="32"/>
      <c r="F282" s="32"/>
      <c r="G282" s="32"/>
      <c r="H282" s="32"/>
      <c r="I282" s="32"/>
      <c r="J282" s="10"/>
      <c r="K282" s="31"/>
      <c r="L282" s="32"/>
      <c r="M282" s="32"/>
      <c r="N282" s="32"/>
      <c r="O282" s="32"/>
      <c r="P282" s="32"/>
      <c r="Q282" s="32"/>
      <c r="R282" s="1"/>
      <c r="S282" s="28"/>
      <c r="T282" s="28"/>
      <c r="U282" s="34"/>
      <c r="V282" s="34"/>
      <c r="W282" s="28"/>
      <c r="X282" s="34"/>
      <c r="Y282" s="34"/>
      <c r="Z282" s="1"/>
      <c r="AA282" s="35"/>
      <c r="AB282" s="35"/>
      <c r="AC282" s="35"/>
      <c r="AD282" s="35"/>
      <c r="AE282" s="35"/>
      <c r="AF282" s="35"/>
      <c r="AG282" s="35"/>
      <c r="AH282" s="1"/>
      <c r="AI282" s="35"/>
      <c r="AJ282" s="35"/>
      <c r="AK282" s="35"/>
      <c r="AL282" s="35"/>
      <c r="AM282" s="35"/>
      <c r="AN282" s="35"/>
      <c r="AO282" s="35"/>
      <c r="AP282" s="1"/>
      <c r="AQ282" s="36"/>
      <c r="AR282" s="36"/>
      <c r="AS282" s="36"/>
      <c r="AT282" s="36"/>
      <c r="AU282" s="36"/>
      <c r="AV282" s="36"/>
      <c r="AW282" s="1"/>
      <c r="AX282" s="1"/>
      <c r="AY282" s="35"/>
      <c r="AZ282" s="35"/>
      <c r="BA282" s="35"/>
      <c r="BB282" s="35"/>
      <c r="BC282" s="35"/>
      <c r="BD282" s="35"/>
      <c r="BE282" s="35"/>
      <c r="BF282" s="1"/>
    </row>
    <row r="283" spans="1:58" ht="13">
      <c r="A283" s="28"/>
      <c r="B283" s="55"/>
      <c r="C283" s="31"/>
      <c r="D283" s="32"/>
      <c r="E283" s="32"/>
      <c r="F283" s="32"/>
      <c r="G283" s="32"/>
      <c r="H283" s="32"/>
      <c r="I283" s="32"/>
      <c r="J283" s="10"/>
      <c r="K283" s="32"/>
      <c r="L283" s="32"/>
      <c r="M283" s="32"/>
      <c r="N283" s="32"/>
      <c r="O283" s="31"/>
      <c r="P283" s="32"/>
      <c r="Q283" s="32"/>
      <c r="R283" s="1"/>
      <c r="S283" s="28"/>
      <c r="T283" s="28"/>
      <c r="U283" s="34"/>
      <c r="V283" s="34"/>
      <c r="W283" s="28"/>
      <c r="X283" s="34"/>
      <c r="Y283" s="34"/>
      <c r="Z283" s="1"/>
      <c r="AA283" s="35"/>
      <c r="AB283" s="35"/>
      <c r="AC283" s="35"/>
      <c r="AD283" s="35"/>
      <c r="AE283" s="35"/>
      <c r="AF283" s="35"/>
      <c r="AG283" s="35"/>
      <c r="AH283" s="1"/>
      <c r="AI283" s="35"/>
      <c r="AJ283" s="35"/>
      <c r="AK283" s="35"/>
      <c r="AL283" s="35"/>
      <c r="AM283" s="35"/>
      <c r="AN283" s="35"/>
      <c r="AO283" s="35"/>
      <c r="AP283" s="1"/>
      <c r="AQ283" s="36"/>
      <c r="AR283" s="36"/>
      <c r="AS283" s="36"/>
      <c r="AT283" s="36"/>
      <c r="AU283" s="36"/>
      <c r="AV283" s="36"/>
      <c r="AW283" s="1"/>
      <c r="AX283" s="1"/>
      <c r="AY283" s="35"/>
      <c r="AZ283" s="35"/>
      <c r="BA283" s="35"/>
      <c r="BB283" s="35"/>
      <c r="BC283" s="35"/>
      <c r="BD283" s="35"/>
      <c r="BE283" s="35"/>
      <c r="BF283" s="1"/>
    </row>
    <row r="284" spans="1:58" ht="13">
      <c r="A284" s="28"/>
      <c r="B284" s="55"/>
      <c r="C284" s="32"/>
      <c r="D284" s="31"/>
      <c r="E284" s="32"/>
      <c r="F284" s="32"/>
      <c r="G284" s="32"/>
      <c r="H284" s="32"/>
      <c r="I284" s="32"/>
      <c r="J284" s="10"/>
      <c r="K284" s="32"/>
      <c r="L284" s="31"/>
      <c r="M284" s="32"/>
      <c r="N284" s="32"/>
      <c r="O284" s="32"/>
      <c r="P284" s="32"/>
      <c r="Q284" s="32"/>
      <c r="R284" s="1"/>
      <c r="S284" s="28"/>
      <c r="T284" s="28"/>
      <c r="U284" s="34"/>
      <c r="V284" s="34"/>
      <c r="W284" s="28"/>
      <c r="X284" s="28"/>
      <c r="Y284" s="34"/>
      <c r="Z284" s="1"/>
      <c r="AA284" s="35"/>
      <c r="AB284" s="35"/>
      <c r="AC284" s="35"/>
      <c r="AD284" s="35"/>
      <c r="AE284" s="35"/>
      <c r="AF284" s="35"/>
      <c r="AG284" s="35"/>
      <c r="AH284" s="1"/>
      <c r="AI284" s="35"/>
      <c r="AJ284" s="35"/>
      <c r="AK284" s="35"/>
      <c r="AL284" s="35"/>
      <c r="AM284" s="35"/>
      <c r="AN284" s="35"/>
      <c r="AO284" s="35"/>
      <c r="AP284" s="1"/>
      <c r="AQ284" s="36"/>
      <c r="AR284" s="36"/>
      <c r="AS284" s="36"/>
      <c r="AT284" s="36"/>
      <c r="AU284" s="36"/>
      <c r="AV284" s="36"/>
      <c r="AW284" s="1"/>
      <c r="AX284" s="1"/>
      <c r="AY284" s="35"/>
      <c r="AZ284" s="35"/>
      <c r="BA284" s="35"/>
      <c r="BB284" s="35"/>
      <c r="BC284" s="35"/>
      <c r="BD284" s="35"/>
      <c r="BE284" s="35"/>
      <c r="BF284" s="1"/>
    </row>
    <row r="285" spans="1:58" ht="13">
      <c r="A285" s="28"/>
      <c r="B285" s="55"/>
      <c r="C285" s="31"/>
      <c r="D285" s="32"/>
      <c r="E285" s="32"/>
      <c r="F285" s="32"/>
      <c r="G285" s="32"/>
      <c r="H285" s="32"/>
      <c r="I285" s="32"/>
      <c r="J285" s="10"/>
      <c r="K285" s="31"/>
      <c r="L285" s="32"/>
      <c r="M285" s="32"/>
      <c r="N285" s="32"/>
      <c r="O285" s="32"/>
      <c r="P285" s="32"/>
      <c r="Q285" s="32"/>
      <c r="R285" s="1"/>
      <c r="S285" s="28"/>
      <c r="T285" s="28"/>
      <c r="U285" s="34"/>
      <c r="V285" s="34"/>
      <c r="W285" s="34"/>
      <c r="X285" s="34"/>
      <c r="Y285" s="34"/>
      <c r="Z285" s="1"/>
      <c r="AA285" s="35"/>
      <c r="AB285" s="35"/>
      <c r="AC285" s="35"/>
      <c r="AD285" s="35"/>
      <c r="AE285" s="35"/>
      <c r="AF285" s="35"/>
      <c r="AG285" s="35"/>
      <c r="AH285" s="1"/>
      <c r="AI285" s="35"/>
      <c r="AJ285" s="35"/>
      <c r="AK285" s="35"/>
      <c r="AL285" s="35"/>
      <c r="AM285" s="35"/>
      <c r="AN285" s="35"/>
      <c r="AO285" s="35"/>
      <c r="AP285" s="1"/>
      <c r="AQ285" s="36"/>
      <c r="AR285" s="36"/>
      <c r="AS285" s="36"/>
      <c r="AT285" s="36"/>
      <c r="AU285" s="36"/>
      <c r="AV285" s="36"/>
      <c r="AW285" s="1"/>
      <c r="AX285" s="1"/>
      <c r="AY285" s="35"/>
      <c r="AZ285" s="35"/>
      <c r="BA285" s="35"/>
      <c r="BB285" s="35"/>
      <c r="BC285" s="35"/>
      <c r="BD285" s="35"/>
      <c r="BE285" s="35"/>
      <c r="BF285" s="1"/>
    </row>
    <row r="286" spans="1:58" ht="13">
      <c r="A286" s="28"/>
      <c r="B286" s="55"/>
      <c r="C286" s="32"/>
      <c r="D286" s="31"/>
      <c r="E286" s="32"/>
      <c r="F286" s="32"/>
      <c r="G286" s="32"/>
      <c r="H286" s="32"/>
      <c r="I286" s="32"/>
      <c r="J286" s="10"/>
      <c r="K286" s="32"/>
      <c r="L286" s="31"/>
      <c r="M286" s="32"/>
      <c r="N286" s="32"/>
      <c r="O286" s="32"/>
      <c r="P286" s="32"/>
      <c r="Q286" s="32"/>
      <c r="R286" s="1"/>
      <c r="S286" s="28"/>
      <c r="T286" s="28"/>
      <c r="U286" s="28"/>
      <c r="V286" s="34"/>
      <c r="W286" s="28"/>
      <c r="X286" s="34"/>
      <c r="Y286" s="34"/>
      <c r="Z286" s="1"/>
      <c r="AA286" s="35"/>
      <c r="AB286" s="35"/>
      <c r="AC286" s="35"/>
      <c r="AD286" s="35"/>
      <c r="AE286" s="35"/>
      <c r="AF286" s="35"/>
      <c r="AG286" s="35"/>
      <c r="AH286" s="1"/>
      <c r="AI286" s="35"/>
      <c r="AJ286" s="35"/>
      <c r="AK286" s="35"/>
      <c r="AL286" s="35"/>
      <c r="AM286" s="35"/>
      <c r="AN286" s="35"/>
      <c r="AO286" s="35"/>
      <c r="AP286" s="1"/>
      <c r="AQ286" s="36"/>
      <c r="AR286" s="36"/>
      <c r="AS286" s="36"/>
      <c r="AT286" s="36"/>
      <c r="AU286" s="36"/>
      <c r="AV286" s="36"/>
      <c r="AW286" s="1"/>
      <c r="AX286" s="1"/>
      <c r="AY286" s="35"/>
      <c r="AZ286" s="35"/>
      <c r="BA286" s="35"/>
      <c r="BB286" s="35"/>
      <c r="BC286" s="35"/>
      <c r="BD286" s="35"/>
      <c r="BE286" s="35"/>
      <c r="BF286" s="1"/>
    </row>
    <row r="287" spans="1:58" ht="13">
      <c r="A287" s="28"/>
      <c r="B287" s="55"/>
      <c r="C287" s="32"/>
      <c r="D287" s="31"/>
      <c r="E287" s="32"/>
      <c r="F287" s="32"/>
      <c r="G287" s="32"/>
      <c r="H287" s="32"/>
      <c r="I287" s="32"/>
      <c r="J287" s="10"/>
      <c r="K287" s="32"/>
      <c r="L287" s="31"/>
      <c r="M287" s="32"/>
      <c r="N287" s="32"/>
      <c r="O287" s="32"/>
      <c r="P287" s="32"/>
      <c r="Q287" s="32"/>
      <c r="R287" s="1"/>
      <c r="S287" s="28"/>
      <c r="T287" s="28"/>
      <c r="U287" s="28"/>
      <c r="V287" s="34"/>
      <c r="W287" s="28"/>
      <c r="X287" s="34"/>
      <c r="Y287" s="34"/>
      <c r="Z287" s="1"/>
      <c r="AA287" s="35"/>
      <c r="AB287" s="35"/>
      <c r="AC287" s="35"/>
      <c r="AD287" s="35"/>
      <c r="AE287" s="35"/>
      <c r="AF287" s="35"/>
      <c r="AG287" s="35"/>
      <c r="AH287" s="1"/>
      <c r="AI287" s="35"/>
      <c r="AJ287" s="35"/>
      <c r="AK287" s="35"/>
      <c r="AL287" s="35"/>
      <c r="AM287" s="35"/>
      <c r="AN287" s="35"/>
      <c r="AO287" s="35"/>
      <c r="AP287" s="1"/>
      <c r="AQ287" s="36"/>
      <c r="AR287" s="36"/>
      <c r="AS287" s="36"/>
      <c r="AT287" s="36"/>
      <c r="AU287" s="36"/>
      <c r="AV287" s="36"/>
      <c r="AW287" s="1"/>
      <c r="AX287" s="1"/>
      <c r="AY287" s="35"/>
      <c r="AZ287" s="35"/>
      <c r="BA287" s="35"/>
      <c r="BB287" s="35"/>
      <c r="BC287" s="35"/>
      <c r="BD287" s="35"/>
      <c r="BE287" s="35"/>
      <c r="BF287" s="1"/>
    </row>
    <row r="288" spans="1:58" ht="13">
      <c r="A288" s="28"/>
      <c r="B288" s="55"/>
      <c r="C288" s="32"/>
      <c r="D288" s="31"/>
      <c r="E288" s="32"/>
      <c r="F288" s="32"/>
      <c r="G288" s="32"/>
      <c r="H288" s="32"/>
      <c r="I288" s="32"/>
      <c r="J288" s="10"/>
      <c r="K288" s="32"/>
      <c r="L288" s="31"/>
      <c r="M288" s="32"/>
      <c r="N288" s="32"/>
      <c r="O288" s="32"/>
      <c r="P288" s="32"/>
      <c r="Q288" s="32"/>
      <c r="R288" s="1"/>
      <c r="S288" s="28"/>
      <c r="T288" s="28"/>
      <c r="U288" s="28"/>
      <c r="V288" s="34"/>
      <c r="W288" s="28"/>
      <c r="X288" s="34"/>
      <c r="Y288" s="34"/>
      <c r="Z288" s="1"/>
      <c r="AA288" s="35"/>
      <c r="AB288" s="35"/>
      <c r="AC288" s="35"/>
      <c r="AD288" s="35"/>
      <c r="AE288" s="35"/>
      <c r="AF288" s="35"/>
      <c r="AG288" s="35"/>
      <c r="AH288" s="1"/>
      <c r="AI288" s="35"/>
      <c r="AJ288" s="35"/>
      <c r="AK288" s="35"/>
      <c r="AL288" s="35"/>
      <c r="AM288" s="35"/>
      <c r="AN288" s="35"/>
      <c r="AO288" s="35"/>
      <c r="AP288" s="1"/>
      <c r="AQ288" s="36"/>
      <c r="AR288" s="36"/>
      <c r="AS288" s="36"/>
      <c r="AT288" s="36"/>
      <c r="AU288" s="36"/>
      <c r="AV288" s="36"/>
      <c r="AW288" s="1"/>
      <c r="AX288" s="1"/>
      <c r="AY288" s="35"/>
      <c r="AZ288" s="35"/>
      <c r="BA288" s="35"/>
      <c r="BB288" s="35"/>
      <c r="BC288" s="35"/>
      <c r="BD288" s="35"/>
      <c r="BE288" s="35"/>
      <c r="BF288" s="1"/>
    </row>
    <row r="289" spans="1:58" ht="13">
      <c r="A289" s="28"/>
      <c r="B289" s="55"/>
      <c r="C289" s="32"/>
      <c r="D289" s="31"/>
      <c r="E289" s="32"/>
      <c r="F289" s="32"/>
      <c r="G289" s="32"/>
      <c r="H289" s="32"/>
      <c r="I289" s="32"/>
      <c r="J289" s="10"/>
      <c r="K289" s="32"/>
      <c r="L289" s="31"/>
      <c r="M289" s="32"/>
      <c r="N289" s="32"/>
      <c r="O289" s="32"/>
      <c r="P289" s="32"/>
      <c r="Q289" s="32"/>
      <c r="R289" s="1"/>
      <c r="S289" s="28"/>
      <c r="T289" s="28"/>
      <c r="U289" s="28"/>
      <c r="V289" s="34"/>
      <c r="W289" s="28"/>
      <c r="X289" s="28"/>
      <c r="Y289" s="34"/>
      <c r="Z289" s="1"/>
      <c r="AA289" s="35"/>
      <c r="AB289" s="35"/>
      <c r="AC289" s="35"/>
      <c r="AD289" s="35"/>
      <c r="AE289" s="35"/>
      <c r="AF289" s="35"/>
      <c r="AG289" s="35"/>
      <c r="AH289" s="1"/>
      <c r="AI289" s="35"/>
      <c r="AJ289" s="35"/>
      <c r="AK289" s="35"/>
      <c r="AL289" s="35"/>
      <c r="AM289" s="35"/>
      <c r="AN289" s="35"/>
      <c r="AO289" s="35"/>
      <c r="AP289" s="1"/>
      <c r="AQ289" s="36"/>
      <c r="AR289" s="36"/>
      <c r="AS289" s="36"/>
      <c r="AT289" s="36"/>
      <c r="AU289" s="36"/>
      <c r="AV289" s="36"/>
      <c r="AW289" s="1"/>
      <c r="AX289" s="1"/>
      <c r="AY289" s="35"/>
      <c r="AZ289" s="35"/>
      <c r="BA289" s="35"/>
      <c r="BB289" s="35"/>
      <c r="BC289" s="35"/>
      <c r="BD289" s="35"/>
      <c r="BE289" s="35"/>
      <c r="BF289" s="1"/>
    </row>
    <row r="290" spans="1:58" ht="13">
      <c r="A290" s="28"/>
      <c r="B290" s="55"/>
      <c r="C290" s="32"/>
      <c r="D290" s="31"/>
      <c r="E290" s="32"/>
      <c r="F290" s="32"/>
      <c r="G290" s="32"/>
      <c r="H290" s="32"/>
      <c r="I290" s="32"/>
      <c r="J290" s="10"/>
      <c r="K290" s="32"/>
      <c r="L290" s="31"/>
      <c r="M290" s="32"/>
      <c r="N290" s="32"/>
      <c r="O290" s="32"/>
      <c r="P290" s="32"/>
      <c r="Q290" s="32"/>
      <c r="R290" s="1"/>
      <c r="S290" s="28"/>
      <c r="T290" s="28"/>
      <c r="U290" s="28"/>
      <c r="V290" s="34"/>
      <c r="W290" s="28"/>
      <c r="X290" s="34"/>
      <c r="Y290" s="34"/>
      <c r="Z290" s="1"/>
      <c r="AA290" s="35"/>
      <c r="AB290" s="35"/>
      <c r="AC290" s="35"/>
      <c r="AD290" s="35"/>
      <c r="AE290" s="35"/>
      <c r="AF290" s="35"/>
      <c r="AG290" s="35"/>
      <c r="AH290" s="1"/>
      <c r="AI290" s="35"/>
      <c r="AJ290" s="35"/>
      <c r="AK290" s="35"/>
      <c r="AL290" s="35"/>
      <c r="AM290" s="35"/>
      <c r="AN290" s="35"/>
      <c r="AO290" s="35"/>
      <c r="AP290" s="1"/>
      <c r="AQ290" s="36"/>
      <c r="AR290" s="36"/>
      <c r="AS290" s="36"/>
      <c r="AT290" s="36"/>
      <c r="AU290" s="36"/>
      <c r="AV290" s="36"/>
      <c r="AW290" s="1"/>
      <c r="AX290" s="1"/>
      <c r="AY290" s="35"/>
      <c r="AZ290" s="35"/>
      <c r="BA290" s="35"/>
      <c r="BB290" s="35"/>
      <c r="BC290" s="35"/>
      <c r="BD290" s="35"/>
      <c r="BE290" s="35"/>
      <c r="BF290" s="1"/>
    </row>
    <row r="291" spans="1:58" ht="13">
      <c r="A291" s="28"/>
      <c r="B291" s="55"/>
      <c r="C291" s="32"/>
      <c r="D291" s="32"/>
      <c r="E291" s="31"/>
      <c r="F291" s="32"/>
      <c r="G291" s="32"/>
      <c r="H291" s="32"/>
      <c r="I291" s="32"/>
      <c r="J291" s="10"/>
      <c r="K291" s="32"/>
      <c r="L291" s="32"/>
      <c r="M291" s="31"/>
      <c r="N291" s="32"/>
      <c r="O291" s="32"/>
      <c r="P291" s="32"/>
      <c r="Q291" s="32"/>
      <c r="R291" s="1"/>
      <c r="S291" s="28"/>
      <c r="T291" s="28"/>
      <c r="U291" s="28"/>
      <c r="V291" s="34"/>
      <c r="W291" s="34"/>
      <c r="X291" s="28"/>
      <c r="Y291" s="34"/>
      <c r="Z291" s="1"/>
      <c r="AA291" s="35"/>
      <c r="AB291" s="35"/>
      <c r="AC291" s="35"/>
      <c r="AD291" s="35"/>
      <c r="AE291" s="35"/>
      <c r="AF291" s="35"/>
      <c r="AG291" s="35"/>
      <c r="AH291" s="1"/>
      <c r="AI291" s="35"/>
      <c r="AJ291" s="35"/>
      <c r="AK291" s="35"/>
      <c r="AL291" s="35"/>
      <c r="AM291" s="35"/>
      <c r="AN291" s="35"/>
      <c r="AO291" s="35"/>
      <c r="AP291" s="1"/>
      <c r="AQ291" s="36"/>
      <c r="AR291" s="36"/>
      <c r="AS291" s="36"/>
      <c r="AT291" s="36"/>
      <c r="AU291" s="36"/>
      <c r="AV291" s="36"/>
      <c r="AW291" s="1"/>
      <c r="AX291" s="1"/>
      <c r="AY291" s="35"/>
      <c r="AZ291" s="35"/>
      <c r="BA291" s="35"/>
      <c r="BB291" s="35"/>
      <c r="BC291" s="35"/>
      <c r="BD291" s="35"/>
      <c r="BE291" s="35"/>
      <c r="BF291" s="1"/>
    </row>
    <row r="292" spans="1:58" ht="13">
      <c r="A292" s="28"/>
      <c r="B292" s="55"/>
      <c r="C292" s="32"/>
      <c r="D292" s="31"/>
      <c r="E292" s="32"/>
      <c r="F292" s="32"/>
      <c r="G292" s="32"/>
      <c r="H292" s="32"/>
      <c r="I292" s="32"/>
      <c r="J292" s="10"/>
      <c r="K292" s="32"/>
      <c r="L292" s="31"/>
      <c r="M292" s="32"/>
      <c r="N292" s="32"/>
      <c r="O292" s="32"/>
      <c r="P292" s="32"/>
      <c r="Q292" s="32"/>
      <c r="R292" s="1"/>
      <c r="S292" s="28"/>
      <c r="T292" s="28"/>
      <c r="U292" s="28"/>
      <c r="V292" s="34"/>
      <c r="W292" s="28"/>
      <c r="X292" s="28"/>
      <c r="Y292" s="34"/>
      <c r="Z292" s="1"/>
      <c r="AA292" s="35"/>
      <c r="AB292" s="35"/>
      <c r="AC292" s="35"/>
      <c r="AD292" s="35"/>
      <c r="AE292" s="35"/>
      <c r="AF292" s="35"/>
      <c r="AG292" s="35"/>
      <c r="AH292" s="1"/>
      <c r="AI292" s="35"/>
      <c r="AJ292" s="35"/>
      <c r="AK292" s="35"/>
      <c r="AL292" s="35"/>
      <c r="AM292" s="35"/>
      <c r="AN292" s="35"/>
      <c r="AO292" s="35"/>
      <c r="AP292" s="1"/>
      <c r="AQ292" s="36"/>
      <c r="AR292" s="36"/>
      <c r="AS292" s="36"/>
      <c r="AT292" s="36"/>
      <c r="AU292" s="36"/>
      <c r="AV292" s="36"/>
      <c r="AW292" s="1"/>
      <c r="AX292" s="1"/>
      <c r="AY292" s="35"/>
      <c r="AZ292" s="35"/>
      <c r="BA292" s="35"/>
      <c r="BB292" s="35"/>
      <c r="BC292" s="35"/>
      <c r="BD292" s="35"/>
      <c r="BE292" s="35"/>
      <c r="BF292" s="1"/>
    </row>
    <row r="293" spans="1:58" ht="13">
      <c r="A293" s="28"/>
      <c r="B293" s="55"/>
      <c r="C293" s="32"/>
      <c r="D293" s="31"/>
      <c r="E293" s="32"/>
      <c r="F293" s="32"/>
      <c r="G293" s="32"/>
      <c r="H293" s="32"/>
      <c r="I293" s="32"/>
      <c r="J293" s="10"/>
      <c r="K293" s="32"/>
      <c r="L293" s="32"/>
      <c r="M293" s="32"/>
      <c r="N293" s="31"/>
      <c r="O293" s="32"/>
      <c r="P293" s="32"/>
      <c r="Q293" s="32"/>
      <c r="R293" s="1"/>
      <c r="S293" s="28"/>
      <c r="T293" s="28"/>
      <c r="U293" s="28"/>
      <c r="V293" s="34"/>
      <c r="W293" s="28"/>
      <c r="X293" s="28"/>
      <c r="Y293" s="34"/>
      <c r="Z293" s="1"/>
      <c r="AA293" s="35"/>
      <c r="AB293" s="35"/>
      <c r="AC293" s="35"/>
      <c r="AD293" s="35"/>
      <c r="AE293" s="35"/>
      <c r="AF293" s="35"/>
      <c r="AG293" s="35"/>
      <c r="AH293" s="1"/>
      <c r="AI293" s="35"/>
      <c r="AJ293" s="35"/>
      <c r="AK293" s="35"/>
      <c r="AL293" s="35"/>
      <c r="AM293" s="35"/>
      <c r="AN293" s="35"/>
      <c r="AO293" s="35"/>
      <c r="AP293" s="1"/>
      <c r="AQ293" s="36"/>
      <c r="AR293" s="36"/>
      <c r="AS293" s="36"/>
      <c r="AT293" s="36"/>
      <c r="AU293" s="36"/>
      <c r="AV293" s="36"/>
      <c r="AW293" s="1"/>
      <c r="AX293" s="1"/>
      <c r="AY293" s="35"/>
      <c r="AZ293" s="35"/>
      <c r="BA293" s="35"/>
      <c r="BB293" s="35"/>
      <c r="BC293" s="35"/>
      <c r="BD293" s="35"/>
      <c r="BE293" s="35"/>
      <c r="BF293" s="1"/>
    </row>
    <row r="294" spans="1:58" ht="13">
      <c r="A294" s="28"/>
      <c r="B294" s="55"/>
      <c r="C294" s="32"/>
      <c r="D294" s="31"/>
      <c r="E294" s="32"/>
      <c r="F294" s="32"/>
      <c r="G294" s="32"/>
      <c r="H294" s="32"/>
      <c r="I294" s="32"/>
      <c r="J294" s="10"/>
      <c r="K294" s="32"/>
      <c r="L294" s="31"/>
      <c r="M294" s="32"/>
      <c r="N294" s="32"/>
      <c r="O294" s="32"/>
      <c r="P294" s="32"/>
      <c r="Q294" s="32"/>
      <c r="R294" s="1"/>
      <c r="S294" s="28"/>
      <c r="T294" s="28"/>
      <c r="U294" s="28"/>
      <c r="V294" s="34"/>
      <c r="W294" s="34"/>
      <c r="X294" s="34"/>
      <c r="Y294" s="34"/>
      <c r="Z294" s="1"/>
      <c r="AA294" s="35"/>
      <c r="AB294" s="35"/>
      <c r="AC294" s="35"/>
      <c r="AD294" s="35"/>
      <c r="AE294" s="35"/>
      <c r="AF294" s="35"/>
      <c r="AG294" s="35"/>
      <c r="AH294" s="1"/>
      <c r="AI294" s="35"/>
      <c r="AJ294" s="35"/>
      <c r="AK294" s="35"/>
      <c r="AL294" s="35"/>
      <c r="AM294" s="35"/>
      <c r="AN294" s="35"/>
      <c r="AO294" s="35"/>
      <c r="AP294" s="1"/>
      <c r="AQ294" s="36"/>
      <c r="AR294" s="36"/>
      <c r="AS294" s="36"/>
      <c r="AT294" s="36"/>
      <c r="AU294" s="36"/>
      <c r="AV294" s="36"/>
      <c r="AW294" s="1"/>
      <c r="AX294" s="1"/>
      <c r="AY294" s="35"/>
      <c r="AZ294" s="35"/>
      <c r="BA294" s="35"/>
      <c r="BB294" s="35"/>
      <c r="BC294" s="35"/>
      <c r="BD294" s="35"/>
      <c r="BE294" s="35"/>
      <c r="BF294" s="1"/>
    </row>
    <row r="295" spans="1:58" ht="13">
      <c r="A295" s="28"/>
      <c r="B295" s="55"/>
      <c r="C295" s="32"/>
      <c r="D295" s="31"/>
      <c r="E295" s="32"/>
      <c r="F295" s="32"/>
      <c r="G295" s="32"/>
      <c r="H295" s="32"/>
      <c r="I295" s="32"/>
      <c r="J295" s="10"/>
      <c r="K295" s="32"/>
      <c r="L295" s="31"/>
      <c r="M295" s="32"/>
      <c r="N295" s="32"/>
      <c r="O295" s="32"/>
      <c r="P295" s="32"/>
      <c r="Q295" s="32"/>
      <c r="R295" s="1"/>
      <c r="S295" s="28"/>
      <c r="T295" s="28"/>
      <c r="U295" s="28"/>
      <c r="V295" s="34"/>
      <c r="W295" s="28"/>
      <c r="X295" s="28"/>
      <c r="Y295" s="34"/>
      <c r="Z295" s="1"/>
      <c r="AA295" s="35"/>
      <c r="AB295" s="35"/>
      <c r="AC295" s="35"/>
      <c r="AD295" s="35"/>
      <c r="AE295" s="35"/>
      <c r="AF295" s="35"/>
      <c r="AG295" s="35"/>
      <c r="AH295" s="1"/>
      <c r="AI295" s="35"/>
      <c r="AJ295" s="35"/>
      <c r="AK295" s="35"/>
      <c r="AL295" s="35"/>
      <c r="AM295" s="35"/>
      <c r="AN295" s="35"/>
      <c r="AO295" s="35"/>
      <c r="AP295" s="1"/>
      <c r="AQ295" s="36"/>
      <c r="AR295" s="36"/>
      <c r="AS295" s="36"/>
      <c r="AT295" s="36"/>
      <c r="AU295" s="36"/>
      <c r="AV295" s="36"/>
      <c r="AW295" s="1"/>
      <c r="AX295" s="1"/>
      <c r="AY295" s="35"/>
      <c r="AZ295" s="35"/>
      <c r="BA295" s="35"/>
      <c r="BB295" s="35"/>
      <c r="BC295" s="35"/>
      <c r="BD295" s="35"/>
      <c r="BE295" s="35"/>
      <c r="BF295" s="1"/>
    </row>
    <row r="296" spans="1:58" ht="13">
      <c r="A296" s="28"/>
      <c r="B296" s="55"/>
      <c r="C296" s="32"/>
      <c r="D296" s="31"/>
      <c r="E296" s="32"/>
      <c r="F296" s="32"/>
      <c r="G296" s="32"/>
      <c r="H296" s="32"/>
      <c r="I296" s="32"/>
      <c r="J296" s="10"/>
      <c r="K296" s="32"/>
      <c r="L296" s="31"/>
      <c r="M296" s="32"/>
      <c r="N296" s="32"/>
      <c r="O296" s="32"/>
      <c r="P296" s="32"/>
      <c r="Q296" s="32"/>
      <c r="R296" s="1"/>
      <c r="S296" s="28"/>
      <c r="T296" s="28"/>
      <c r="U296" s="28"/>
      <c r="V296" s="34"/>
      <c r="W296" s="28"/>
      <c r="X296" s="34"/>
      <c r="Y296" s="34"/>
      <c r="Z296" s="1"/>
      <c r="AA296" s="35"/>
      <c r="AB296" s="35"/>
      <c r="AC296" s="35"/>
      <c r="AD296" s="35"/>
      <c r="AE296" s="35"/>
      <c r="AF296" s="35"/>
      <c r="AG296" s="35"/>
      <c r="AH296" s="1"/>
      <c r="AI296" s="35"/>
      <c r="AJ296" s="35"/>
      <c r="AK296" s="35"/>
      <c r="AL296" s="35"/>
      <c r="AM296" s="35"/>
      <c r="AN296" s="35"/>
      <c r="AO296" s="35"/>
      <c r="AP296" s="1"/>
      <c r="AQ296" s="36"/>
      <c r="AR296" s="36"/>
      <c r="AS296" s="36"/>
      <c r="AT296" s="36"/>
      <c r="AU296" s="36"/>
      <c r="AV296" s="36"/>
      <c r="AW296" s="1"/>
      <c r="AX296" s="1"/>
      <c r="AY296" s="35"/>
      <c r="AZ296" s="35"/>
      <c r="BA296" s="35"/>
      <c r="BB296" s="35"/>
      <c r="BC296" s="35"/>
      <c r="BD296" s="35"/>
      <c r="BE296" s="35"/>
      <c r="BF296" s="1"/>
    </row>
    <row r="297" spans="1:58" ht="13">
      <c r="A297" s="28"/>
      <c r="B297" s="55"/>
      <c r="C297" s="32"/>
      <c r="D297" s="31"/>
      <c r="E297" s="32"/>
      <c r="F297" s="32"/>
      <c r="G297" s="32"/>
      <c r="H297" s="32"/>
      <c r="I297" s="32"/>
      <c r="J297" s="10"/>
      <c r="K297" s="32"/>
      <c r="L297" s="31"/>
      <c r="M297" s="32"/>
      <c r="N297" s="32"/>
      <c r="O297" s="32"/>
      <c r="P297" s="32"/>
      <c r="Q297" s="32"/>
      <c r="R297" s="1"/>
      <c r="S297" s="28"/>
      <c r="T297" s="28"/>
      <c r="U297" s="28"/>
      <c r="V297" s="34"/>
      <c r="W297" s="28"/>
      <c r="X297" s="34"/>
      <c r="Y297" s="34"/>
      <c r="Z297" s="1"/>
      <c r="AA297" s="35"/>
      <c r="AB297" s="35"/>
      <c r="AC297" s="35"/>
      <c r="AD297" s="35"/>
      <c r="AE297" s="35"/>
      <c r="AF297" s="35"/>
      <c r="AG297" s="35"/>
      <c r="AH297" s="1"/>
      <c r="AI297" s="35"/>
      <c r="AJ297" s="35"/>
      <c r="AK297" s="35"/>
      <c r="AL297" s="35"/>
      <c r="AM297" s="35"/>
      <c r="AN297" s="35"/>
      <c r="AO297" s="35"/>
      <c r="AP297" s="1"/>
      <c r="AQ297" s="36"/>
      <c r="AR297" s="36"/>
      <c r="AS297" s="36"/>
      <c r="AT297" s="36"/>
      <c r="AU297" s="36"/>
      <c r="AV297" s="36"/>
      <c r="AW297" s="1"/>
      <c r="AX297" s="1"/>
      <c r="AY297" s="35"/>
      <c r="AZ297" s="35"/>
      <c r="BA297" s="35"/>
      <c r="BB297" s="35"/>
      <c r="BC297" s="35"/>
      <c r="BD297" s="35"/>
      <c r="BE297" s="35"/>
      <c r="BF297" s="1"/>
    </row>
    <row r="298" spans="1:58" ht="13">
      <c r="A298" s="28"/>
      <c r="B298" s="55"/>
      <c r="C298" s="31"/>
      <c r="D298" s="32"/>
      <c r="E298" s="32"/>
      <c r="F298" s="32"/>
      <c r="G298" s="32"/>
      <c r="H298" s="32"/>
      <c r="I298" s="32"/>
      <c r="J298" s="10"/>
      <c r="K298" s="32"/>
      <c r="L298" s="32"/>
      <c r="M298" s="32"/>
      <c r="N298" s="32"/>
      <c r="O298" s="32"/>
      <c r="P298" s="31"/>
      <c r="Q298" s="32"/>
      <c r="R298" s="1"/>
      <c r="S298" s="28"/>
      <c r="T298" s="28"/>
      <c r="U298" s="28"/>
      <c r="V298" s="34"/>
      <c r="W298" s="34"/>
      <c r="X298" s="34"/>
      <c r="Y298" s="34"/>
      <c r="Z298" s="1"/>
      <c r="AA298" s="35"/>
      <c r="AB298" s="35"/>
      <c r="AC298" s="35"/>
      <c r="AD298" s="35"/>
      <c r="AE298" s="35"/>
      <c r="AF298" s="35"/>
      <c r="AG298" s="35"/>
      <c r="AH298" s="1"/>
      <c r="AI298" s="35"/>
      <c r="AJ298" s="35"/>
      <c r="AK298" s="35"/>
      <c r="AL298" s="35"/>
      <c r="AM298" s="35"/>
      <c r="AN298" s="35"/>
      <c r="AO298" s="35"/>
      <c r="AP298" s="1"/>
      <c r="AQ298" s="36"/>
      <c r="AR298" s="36"/>
      <c r="AS298" s="36"/>
      <c r="AT298" s="36"/>
      <c r="AU298" s="36"/>
      <c r="AV298" s="36"/>
      <c r="AW298" s="1"/>
      <c r="AX298" s="1"/>
      <c r="AY298" s="35"/>
      <c r="AZ298" s="35"/>
      <c r="BA298" s="35"/>
      <c r="BB298" s="35"/>
      <c r="BC298" s="35"/>
      <c r="BD298" s="35"/>
      <c r="BE298" s="35"/>
      <c r="BF298" s="1"/>
    </row>
    <row r="299" spans="1:58" ht="13">
      <c r="A299" s="28"/>
      <c r="B299" s="55"/>
      <c r="C299" s="31"/>
      <c r="D299" s="32"/>
      <c r="E299" s="32"/>
      <c r="F299" s="32"/>
      <c r="G299" s="32"/>
      <c r="H299" s="32"/>
      <c r="I299" s="32"/>
      <c r="J299" s="10"/>
      <c r="K299" s="32"/>
      <c r="L299" s="32"/>
      <c r="M299" s="31"/>
      <c r="N299" s="32"/>
      <c r="O299" s="32"/>
      <c r="P299" s="32"/>
      <c r="Q299" s="32"/>
      <c r="R299" s="1"/>
      <c r="S299" s="28"/>
      <c r="T299" s="28"/>
      <c r="U299" s="28"/>
      <c r="V299" s="34"/>
      <c r="W299" s="28"/>
      <c r="X299" s="28"/>
      <c r="Y299" s="34"/>
      <c r="Z299" s="1"/>
      <c r="AA299" s="35"/>
      <c r="AB299" s="35"/>
      <c r="AC299" s="35"/>
      <c r="AD299" s="35"/>
      <c r="AE299" s="35"/>
      <c r="AF299" s="35"/>
      <c r="AG299" s="35"/>
      <c r="AH299" s="1"/>
      <c r="AI299" s="35"/>
      <c r="AJ299" s="35"/>
      <c r="AK299" s="35"/>
      <c r="AL299" s="35"/>
      <c r="AM299" s="35"/>
      <c r="AN299" s="35"/>
      <c r="AO299" s="35"/>
      <c r="AP299" s="1"/>
      <c r="AQ299" s="36"/>
      <c r="AR299" s="36"/>
      <c r="AS299" s="36"/>
      <c r="AT299" s="36"/>
      <c r="AU299" s="36"/>
      <c r="AV299" s="36"/>
      <c r="AW299" s="1"/>
      <c r="AX299" s="1"/>
      <c r="AY299" s="35"/>
      <c r="AZ299" s="35"/>
      <c r="BA299" s="35"/>
      <c r="BB299" s="35"/>
      <c r="BC299" s="35"/>
      <c r="BD299" s="35"/>
      <c r="BE299" s="35"/>
      <c r="BF299" s="1"/>
    </row>
    <row r="300" spans="1:58" ht="13">
      <c r="A300" s="28"/>
      <c r="B300" s="55"/>
      <c r="C300" s="32"/>
      <c r="D300" s="31"/>
      <c r="E300" s="32"/>
      <c r="F300" s="32"/>
      <c r="G300" s="32"/>
      <c r="H300" s="32"/>
      <c r="I300" s="32"/>
      <c r="J300" s="10"/>
      <c r="K300" s="32"/>
      <c r="L300" s="32"/>
      <c r="M300" s="32"/>
      <c r="N300" s="31"/>
      <c r="O300" s="32"/>
      <c r="P300" s="32"/>
      <c r="Q300" s="32"/>
      <c r="R300" s="1"/>
      <c r="S300" s="28"/>
      <c r="T300" s="28"/>
      <c r="U300" s="28"/>
      <c r="V300" s="34"/>
      <c r="W300" s="34"/>
      <c r="X300" s="34"/>
      <c r="Y300" s="34"/>
      <c r="Z300" s="1"/>
      <c r="AA300" s="35"/>
      <c r="AB300" s="35"/>
      <c r="AC300" s="35"/>
      <c r="AD300" s="35"/>
      <c r="AE300" s="35"/>
      <c r="AF300" s="35"/>
      <c r="AG300" s="35"/>
      <c r="AH300" s="1"/>
      <c r="AI300" s="35"/>
      <c r="AJ300" s="35"/>
      <c r="AK300" s="35"/>
      <c r="AL300" s="35"/>
      <c r="AM300" s="35"/>
      <c r="AN300" s="35"/>
      <c r="AO300" s="35"/>
      <c r="AP300" s="1"/>
      <c r="AQ300" s="36"/>
      <c r="AR300" s="36"/>
      <c r="AS300" s="36"/>
      <c r="AT300" s="36"/>
      <c r="AU300" s="36"/>
      <c r="AV300" s="36"/>
      <c r="AW300" s="1"/>
      <c r="AX300" s="1"/>
      <c r="AY300" s="35"/>
      <c r="AZ300" s="35"/>
      <c r="BA300" s="35"/>
      <c r="BB300" s="35"/>
      <c r="BC300" s="35"/>
      <c r="BD300" s="35"/>
      <c r="BE300" s="35"/>
      <c r="BF300" s="1"/>
    </row>
    <row r="301" spans="1:58" ht="13">
      <c r="A301" s="28"/>
      <c r="B301" s="55"/>
      <c r="C301" s="32"/>
      <c r="D301" s="32"/>
      <c r="E301" s="31"/>
      <c r="F301" s="32"/>
      <c r="G301" s="32"/>
      <c r="H301" s="32"/>
      <c r="I301" s="32"/>
      <c r="J301" s="10"/>
      <c r="K301" s="32"/>
      <c r="L301" s="32"/>
      <c r="M301" s="31"/>
      <c r="N301" s="32"/>
      <c r="O301" s="32"/>
      <c r="P301" s="32"/>
      <c r="Q301" s="32"/>
      <c r="R301" s="1"/>
      <c r="S301" s="28"/>
      <c r="T301" s="28"/>
      <c r="U301" s="28"/>
      <c r="V301" s="34"/>
      <c r="W301" s="34"/>
      <c r="X301" s="34"/>
      <c r="Y301" s="34"/>
      <c r="Z301" s="1"/>
      <c r="AA301" s="35"/>
      <c r="AB301" s="35"/>
      <c r="AC301" s="35"/>
      <c r="AD301" s="35"/>
      <c r="AE301" s="35"/>
      <c r="AF301" s="35"/>
      <c r="AG301" s="35"/>
      <c r="AH301" s="1"/>
      <c r="AI301" s="35"/>
      <c r="AJ301" s="35"/>
      <c r="AK301" s="35"/>
      <c r="AL301" s="35"/>
      <c r="AM301" s="35"/>
      <c r="AN301" s="35"/>
      <c r="AO301" s="35"/>
      <c r="AP301" s="1"/>
      <c r="AQ301" s="36"/>
      <c r="AR301" s="36"/>
      <c r="AS301" s="36"/>
      <c r="AT301" s="36"/>
      <c r="AU301" s="36"/>
      <c r="AV301" s="36"/>
      <c r="AW301" s="1"/>
      <c r="AX301" s="1"/>
      <c r="AY301" s="35"/>
      <c r="AZ301" s="35"/>
      <c r="BA301" s="35"/>
      <c r="BB301" s="35"/>
      <c r="BC301" s="35"/>
      <c r="BD301" s="35"/>
      <c r="BE301" s="35"/>
      <c r="BF301" s="1"/>
    </row>
    <row r="302" spans="1:58" ht="13">
      <c r="A302" s="28"/>
      <c r="B302" s="55"/>
      <c r="C302" s="32"/>
      <c r="D302" s="31"/>
      <c r="E302" s="32"/>
      <c r="F302" s="32"/>
      <c r="G302" s="32"/>
      <c r="H302" s="32"/>
      <c r="I302" s="32"/>
      <c r="J302" s="10"/>
      <c r="K302" s="32"/>
      <c r="L302" s="31"/>
      <c r="M302" s="32"/>
      <c r="N302" s="32"/>
      <c r="O302" s="32"/>
      <c r="P302" s="32"/>
      <c r="Q302" s="32"/>
      <c r="R302" s="1"/>
      <c r="S302" s="28"/>
      <c r="T302" s="28"/>
      <c r="U302" s="28"/>
      <c r="V302" s="34"/>
      <c r="W302" s="28"/>
      <c r="X302" s="34"/>
      <c r="Y302" s="34"/>
      <c r="Z302" s="1"/>
      <c r="AA302" s="35"/>
      <c r="AB302" s="35"/>
      <c r="AC302" s="35"/>
      <c r="AD302" s="35"/>
      <c r="AE302" s="35"/>
      <c r="AF302" s="35"/>
      <c r="AG302" s="35"/>
      <c r="AH302" s="1"/>
      <c r="AI302" s="35"/>
      <c r="AJ302" s="35"/>
      <c r="AK302" s="35"/>
      <c r="AL302" s="35"/>
      <c r="AM302" s="35"/>
      <c r="AN302" s="35"/>
      <c r="AO302" s="35"/>
      <c r="AP302" s="1"/>
      <c r="AQ302" s="36"/>
      <c r="AR302" s="36"/>
      <c r="AS302" s="36"/>
      <c r="AT302" s="36"/>
      <c r="AU302" s="36"/>
      <c r="AV302" s="36"/>
      <c r="AW302" s="1"/>
      <c r="AX302" s="1"/>
      <c r="AY302" s="35"/>
      <c r="AZ302" s="35"/>
      <c r="BA302" s="35"/>
      <c r="BB302" s="35"/>
      <c r="BC302" s="35"/>
      <c r="BD302" s="35"/>
      <c r="BE302" s="35"/>
      <c r="BF302" s="1"/>
    </row>
    <row r="303" spans="1:58" ht="13">
      <c r="A303" s="28"/>
      <c r="B303" s="55"/>
      <c r="C303" s="32"/>
      <c r="D303" s="31"/>
      <c r="E303" s="32"/>
      <c r="F303" s="32"/>
      <c r="G303" s="32"/>
      <c r="H303" s="32"/>
      <c r="I303" s="32"/>
      <c r="J303" s="10"/>
      <c r="K303" s="32"/>
      <c r="L303" s="31"/>
      <c r="M303" s="32"/>
      <c r="N303" s="32"/>
      <c r="O303" s="32"/>
      <c r="P303" s="32"/>
      <c r="Q303" s="32"/>
      <c r="R303" s="1"/>
      <c r="S303" s="28"/>
      <c r="T303" s="28"/>
      <c r="U303" s="28"/>
      <c r="V303" s="34"/>
      <c r="W303" s="28"/>
      <c r="X303" s="34"/>
      <c r="Y303" s="34"/>
      <c r="Z303" s="1"/>
      <c r="AA303" s="35"/>
      <c r="AB303" s="35"/>
      <c r="AC303" s="35"/>
      <c r="AD303" s="35"/>
      <c r="AE303" s="35"/>
      <c r="AF303" s="35"/>
      <c r="AG303" s="35"/>
      <c r="AH303" s="1"/>
      <c r="AI303" s="35"/>
      <c r="AJ303" s="35"/>
      <c r="AK303" s="35"/>
      <c r="AL303" s="35"/>
      <c r="AM303" s="35"/>
      <c r="AN303" s="35"/>
      <c r="AO303" s="35"/>
      <c r="AP303" s="1"/>
      <c r="AQ303" s="36"/>
      <c r="AR303" s="36"/>
      <c r="AS303" s="36"/>
      <c r="AT303" s="36"/>
      <c r="AU303" s="36"/>
      <c r="AV303" s="36"/>
      <c r="AW303" s="1"/>
      <c r="AX303" s="1"/>
      <c r="AY303" s="35"/>
      <c r="AZ303" s="35"/>
      <c r="BA303" s="35"/>
      <c r="BB303" s="35"/>
      <c r="BC303" s="35"/>
      <c r="BD303" s="35"/>
      <c r="BE303" s="35"/>
      <c r="BF303" s="1"/>
    </row>
    <row r="304" spans="1:58" ht="13">
      <c r="A304" s="28"/>
      <c r="B304" s="55"/>
      <c r="C304" s="32"/>
      <c r="D304" s="31"/>
      <c r="E304" s="32"/>
      <c r="F304" s="32"/>
      <c r="G304" s="32"/>
      <c r="H304" s="32"/>
      <c r="I304" s="32"/>
      <c r="J304" s="10"/>
      <c r="K304" s="32"/>
      <c r="L304" s="31"/>
      <c r="M304" s="32"/>
      <c r="N304" s="32"/>
      <c r="O304" s="32"/>
      <c r="P304" s="32"/>
      <c r="Q304" s="32"/>
      <c r="R304" s="1"/>
      <c r="S304" s="28"/>
      <c r="T304" s="28"/>
      <c r="U304" s="28"/>
      <c r="V304" s="34"/>
      <c r="W304" s="28"/>
      <c r="X304" s="28"/>
      <c r="Y304" s="34"/>
      <c r="Z304" s="1"/>
      <c r="AA304" s="35"/>
      <c r="AB304" s="35"/>
      <c r="AC304" s="35"/>
      <c r="AD304" s="35"/>
      <c r="AE304" s="35"/>
      <c r="AF304" s="35"/>
      <c r="AG304" s="35"/>
      <c r="AH304" s="1"/>
      <c r="AI304" s="35"/>
      <c r="AJ304" s="35"/>
      <c r="AK304" s="35"/>
      <c r="AL304" s="35"/>
      <c r="AM304" s="35"/>
      <c r="AN304" s="35"/>
      <c r="AO304" s="35"/>
      <c r="AP304" s="1"/>
      <c r="AQ304" s="36"/>
      <c r="AR304" s="36"/>
      <c r="AS304" s="36"/>
      <c r="AT304" s="36"/>
      <c r="AU304" s="36"/>
      <c r="AV304" s="36"/>
      <c r="AW304" s="1"/>
      <c r="AX304" s="1"/>
      <c r="AY304" s="35"/>
      <c r="AZ304" s="35"/>
      <c r="BA304" s="35"/>
      <c r="BB304" s="35"/>
      <c r="BC304" s="35"/>
      <c r="BD304" s="35"/>
      <c r="BE304" s="35"/>
      <c r="BF304" s="1"/>
    </row>
    <row r="305" spans="1:58" ht="13">
      <c r="A305" s="28"/>
      <c r="B305" s="55"/>
      <c r="C305" s="32"/>
      <c r="D305" s="31"/>
      <c r="E305" s="32"/>
      <c r="F305" s="32"/>
      <c r="G305" s="32"/>
      <c r="H305" s="32"/>
      <c r="I305" s="32"/>
      <c r="J305" s="10"/>
      <c r="K305" s="32"/>
      <c r="L305" s="31"/>
      <c r="M305" s="32"/>
      <c r="N305" s="32"/>
      <c r="O305" s="32"/>
      <c r="P305" s="32"/>
      <c r="Q305" s="32"/>
      <c r="R305" s="1"/>
      <c r="S305" s="28"/>
      <c r="T305" s="28"/>
      <c r="U305" s="28"/>
      <c r="V305" s="34"/>
      <c r="W305" s="34"/>
      <c r="X305" s="34"/>
      <c r="Y305" s="34"/>
      <c r="Z305" s="1"/>
      <c r="AA305" s="35"/>
      <c r="AB305" s="35"/>
      <c r="AC305" s="35"/>
      <c r="AD305" s="35"/>
      <c r="AE305" s="35"/>
      <c r="AF305" s="35"/>
      <c r="AG305" s="35"/>
      <c r="AH305" s="1"/>
      <c r="AI305" s="35"/>
      <c r="AJ305" s="35"/>
      <c r="AK305" s="35"/>
      <c r="AL305" s="35"/>
      <c r="AM305" s="35"/>
      <c r="AN305" s="35"/>
      <c r="AO305" s="35"/>
      <c r="AP305" s="1"/>
      <c r="AQ305" s="36"/>
      <c r="AR305" s="36"/>
      <c r="AS305" s="36"/>
      <c r="AT305" s="36"/>
      <c r="AU305" s="36"/>
      <c r="AV305" s="36"/>
      <c r="AW305" s="1"/>
      <c r="AX305" s="1"/>
      <c r="AY305" s="35"/>
      <c r="AZ305" s="35"/>
      <c r="BA305" s="35"/>
      <c r="BB305" s="35"/>
      <c r="BC305" s="35"/>
      <c r="BD305" s="35"/>
      <c r="BE305" s="35"/>
      <c r="BF305" s="1"/>
    </row>
    <row r="306" spans="1:58" ht="13">
      <c r="A306" s="28"/>
      <c r="B306" s="55"/>
      <c r="C306" s="32"/>
      <c r="D306" s="31"/>
      <c r="E306" s="32"/>
      <c r="F306" s="32"/>
      <c r="G306" s="32"/>
      <c r="H306" s="32"/>
      <c r="I306" s="32"/>
      <c r="J306" s="10"/>
      <c r="K306" s="32"/>
      <c r="L306" s="31"/>
      <c r="M306" s="32"/>
      <c r="N306" s="32"/>
      <c r="O306" s="32"/>
      <c r="P306" s="32"/>
      <c r="Q306" s="32"/>
      <c r="R306" s="1"/>
      <c r="S306" s="28"/>
      <c r="T306" s="28"/>
      <c r="U306" s="28"/>
      <c r="V306" s="34"/>
      <c r="W306" s="28"/>
      <c r="X306" s="28"/>
      <c r="Y306" s="34"/>
      <c r="Z306" s="1"/>
      <c r="AA306" s="35"/>
      <c r="AB306" s="35"/>
      <c r="AC306" s="35"/>
      <c r="AD306" s="35"/>
      <c r="AE306" s="35"/>
      <c r="AF306" s="35"/>
      <c r="AG306" s="35"/>
      <c r="AH306" s="1"/>
      <c r="AI306" s="35"/>
      <c r="AJ306" s="35"/>
      <c r="AK306" s="35"/>
      <c r="AL306" s="35"/>
      <c r="AM306" s="35"/>
      <c r="AN306" s="35"/>
      <c r="AO306" s="35"/>
      <c r="AP306" s="1"/>
      <c r="AQ306" s="36"/>
      <c r="AR306" s="36"/>
      <c r="AS306" s="36"/>
      <c r="AT306" s="36"/>
      <c r="AU306" s="36"/>
      <c r="AV306" s="36"/>
      <c r="AW306" s="1"/>
      <c r="AX306" s="1"/>
      <c r="AY306" s="35"/>
      <c r="AZ306" s="35"/>
      <c r="BA306" s="35"/>
      <c r="BB306" s="35"/>
      <c r="BC306" s="35"/>
      <c r="BD306" s="35"/>
      <c r="BE306" s="35"/>
      <c r="BF306" s="1"/>
    </row>
    <row r="307" spans="1:58" ht="13">
      <c r="A307" s="28"/>
      <c r="B307" s="55"/>
      <c r="C307" s="32"/>
      <c r="D307" s="31"/>
      <c r="E307" s="32"/>
      <c r="F307" s="32"/>
      <c r="G307" s="32"/>
      <c r="H307" s="32"/>
      <c r="I307" s="32"/>
      <c r="J307" s="10"/>
      <c r="K307" s="32"/>
      <c r="L307" s="31"/>
      <c r="M307" s="32"/>
      <c r="N307" s="32"/>
      <c r="O307" s="32"/>
      <c r="P307" s="32"/>
      <c r="Q307" s="32"/>
      <c r="R307" s="1"/>
      <c r="S307" s="28"/>
      <c r="T307" s="28"/>
      <c r="U307" s="34"/>
      <c r="V307" s="34"/>
      <c r="W307" s="28"/>
      <c r="X307" s="34"/>
      <c r="Y307" s="34"/>
      <c r="Z307" s="1"/>
      <c r="AA307" s="35"/>
      <c r="AB307" s="35"/>
      <c r="AC307" s="35"/>
      <c r="AD307" s="35"/>
      <c r="AE307" s="35"/>
      <c r="AF307" s="35"/>
      <c r="AG307" s="35"/>
      <c r="AH307" s="1"/>
      <c r="AI307" s="35"/>
      <c r="AJ307" s="35"/>
      <c r="AK307" s="35"/>
      <c r="AL307" s="35"/>
      <c r="AM307" s="35"/>
      <c r="AN307" s="35"/>
      <c r="AO307" s="35"/>
      <c r="AP307" s="1"/>
      <c r="AQ307" s="36"/>
      <c r="AR307" s="36"/>
      <c r="AS307" s="36"/>
      <c r="AT307" s="36"/>
      <c r="AU307" s="36"/>
      <c r="AV307" s="36"/>
      <c r="AW307" s="1"/>
      <c r="AX307" s="1"/>
      <c r="AY307" s="35"/>
      <c r="AZ307" s="35"/>
      <c r="BA307" s="35"/>
      <c r="BB307" s="35"/>
      <c r="BC307" s="35"/>
      <c r="BD307" s="35"/>
      <c r="BE307" s="35"/>
      <c r="BF307" s="1"/>
    </row>
    <row r="308" spans="1:58" ht="13">
      <c r="A308" s="28"/>
      <c r="B308" s="55"/>
      <c r="C308" s="32"/>
      <c r="D308" s="31"/>
      <c r="E308" s="32"/>
      <c r="F308" s="32"/>
      <c r="G308" s="32"/>
      <c r="H308" s="32"/>
      <c r="I308" s="32"/>
      <c r="J308" s="10"/>
      <c r="K308" s="32"/>
      <c r="L308" s="32"/>
      <c r="M308" s="32"/>
      <c r="N308" s="32"/>
      <c r="O308" s="31"/>
      <c r="P308" s="32"/>
      <c r="Q308" s="32"/>
      <c r="R308" s="1"/>
      <c r="S308" s="28"/>
      <c r="T308" s="28"/>
      <c r="U308" s="28"/>
      <c r="V308" s="34"/>
      <c r="W308" s="28"/>
      <c r="X308" s="34"/>
      <c r="Y308" s="34"/>
      <c r="Z308" s="1"/>
      <c r="AA308" s="35"/>
      <c r="AB308" s="35"/>
      <c r="AC308" s="35"/>
      <c r="AD308" s="35"/>
      <c r="AE308" s="35"/>
      <c r="AF308" s="35"/>
      <c r="AG308" s="35"/>
      <c r="AH308" s="1"/>
      <c r="AI308" s="35"/>
      <c r="AJ308" s="35"/>
      <c r="AK308" s="35"/>
      <c r="AL308" s="35"/>
      <c r="AM308" s="35"/>
      <c r="AN308" s="35"/>
      <c r="AO308" s="35"/>
      <c r="AP308" s="1"/>
      <c r="AQ308" s="36"/>
      <c r="AR308" s="36"/>
      <c r="AS308" s="36"/>
      <c r="AT308" s="36"/>
      <c r="AU308" s="36"/>
      <c r="AV308" s="36"/>
      <c r="AW308" s="1"/>
      <c r="AX308" s="1"/>
      <c r="AY308" s="35"/>
      <c r="AZ308" s="35"/>
      <c r="BA308" s="35"/>
      <c r="BB308" s="35"/>
      <c r="BC308" s="35"/>
      <c r="BD308" s="35"/>
      <c r="BE308" s="35"/>
      <c r="BF308" s="1"/>
    </row>
    <row r="309" spans="1:58" ht="13">
      <c r="A309" s="28"/>
      <c r="B309" s="55"/>
      <c r="C309" s="32"/>
      <c r="D309" s="31"/>
      <c r="E309" s="32"/>
      <c r="F309" s="32"/>
      <c r="G309" s="32"/>
      <c r="H309" s="32"/>
      <c r="I309" s="32"/>
      <c r="J309" s="10"/>
      <c r="K309" s="32"/>
      <c r="L309" s="31"/>
      <c r="M309" s="32"/>
      <c r="N309" s="32"/>
      <c r="O309" s="32"/>
      <c r="P309" s="32"/>
      <c r="Q309" s="32"/>
      <c r="R309" s="1"/>
      <c r="S309" s="28"/>
      <c r="T309" s="28"/>
      <c r="U309" s="28"/>
      <c r="V309" s="34"/>
      <c r="W309" s="28"/>
      <c r="X309" s="34"/>
      <c r="Y309" s="34"/>
      <c r="Z309" s="1"/>
      <c r="AA309" s="35"/>
      <c r="AB309" s="35"/>
      <c r="AC309" s="35"/>
      <c r="AD309" s="35"/>
      <c r="AE309" s="35"/>
      <c r="AF309" s="35"/>
      <c r="AG309" s="35"/>
      <c r="AH309" s="1"/>
      <c r="AI309" s="35"/>
      <c r="AJ309" s="35"/>
      <c r="AK309" s="35"/>
      <c r="AL309" s="35"/>
      <c r="AM309" s="35"/>
      <c r="AN309" s="35"/>
      <c r="AO309" s="35"/>
      <c r="AP309" s="1"/>
      <c r="AQ309" s="36"/>
      <c r="AR309" s="36"/>
      <c r="AS309" s="36"/>
      <c r="AT309" s="36"/>
      <c r="AU309" s="36"/>
      <c r="AV309" s="36"/>
      <c r="AW309" s="1"/>
      <c r="AX309" s="1"/>
      <c r="AY309" s="35"/>
      <c r="AZ309" s="35"/>
      <c r="BA309" s="35"/>
      <c r="BB309" s="35"/>
      <c r="BC309" s="35"/>
      <c r="BD309" s="35"/>
      <c r="BE309" s="35"/>
      <c r="BF309" s="1"/>
    </row>
    <row r="310" spans="1:58" ht="13">
      <c r="A310" s="28"/>
      <c r="B310" s="55"/>
      <c r="C310" s="32"/>
      <c r="D310" s="31"/>
      <c r="E310" s="32"/>
      <c r="F310" s="32"/>
      <c r="G310" s="32"/>
      <c r="H310" s="32"/>
      <c r="I310" s="32"/>
      <c r="J310" s="10"/>
      <c r="K310" s="32"/>
      <c r="L310" s="31"/>
      <c r="M310" s="32"/>
      <c r="N310" s="32"/>
      <c r="O310" s="32"/>
      <c r="P310" s="32"/>
      <c r="Q310" s="32"/>
      <c r="R310" s="1"/>
      <c r="S310" s="28"/>
      <c r="T310" s="28"/>
      <c r="U310" s="28"/>
      <c r="V310" s="34"/>
      <c r="W310" s="28"/>
      <c r="X310" s="34"/>
      <c r="Y310" s="34"/>
      <c r="Z310" s="1"/>
      <c r="AA310" s="35"/>
      <c r="AB310" s="35"/>
      <c r="AC310" s="35"/>
      <c r="AD310" s="35"/>
      <c r="AE310" s="35"/>
      <c r="AF310" s="35"/>
      <c r="AG310" s="35"/>
      <c r="AH310" s="1"/>
      <c r="AI310" s="35"/>
      <c r="AJ310" s="35"/>
      <c r="AK310" s="35"/>
      <c r="AL310" s="35"/>
      <c r="AM310" s="35"/>
      <c r="AN310" s="35"/>
      <c r="AO310" s="35"/>
      <c r="AP310" s="1"/>
      <c r="AQ310" s="36"/>
      <c r="AR310" s="36"/>
      <c r="AS310" s="36"/>
      <c r="AT310" s="36"/>
      <c r="AU310" s="36"/>
      <c r="AV310" s="36"/>
      <c r="AW310" s="1"/>
      <c r="AX310" s="1"/>
      <c r="AY310" s="35"/>
      <c r="AZ310" s="35"/>
      <c r="BA310" s="35"/>
      <c r="BB310" s="35"/>
      <c r="BC310" s="35"/>
      <c r="BD310" s="35"/>
      <c r="BE310" s="35"/>
      <c r="BF310" s="1"/>
    </row>
    <row r="311" spans="1:58" ht="13">
      <c r="A311" s="28"/>
      <c r="B311" s="55"/>
      <c r="C311" s="32"/>
      <c r="D311" s="31"/>
      <c r="E311" s="32"/>
      <c r="F311" s="32"/>
      <c r="G311" s="32"/>
      <c r="H311" s="32"/>
      <c r="I311" s="32"/>
      <c r="J311" s="10"/>
      <c r="K311" s="32"/>
      <c r="L311" s="31"/>
      <c r="M311" s="32"/>
      <c r="N311" s="32"/>
      <c r="O311" s="32"/>
      <c r="P311" s="32"/>
      <c r="Q311" s="32"/>
      <c r="R311" s="1"/>
      <c r="S311" s="28"/>
      <c r="T311" s="28"/>
      <c r="U311" s="28"/>
      <c r="V311" s="34"/>
      <c r="W311" s="28"/>
      <c r="X311" s="28"/>
      <c r="Y311" s="34"/>
      <c r="Z311" s="1"/>
      <c r="AA311" s="35"/>
      <c r="AB311" s="35"/>
      <c r="AC311" s="35"/>
      <c r="AD311" s="35"/>
      <c r="AE311" s="35"/>
      <c r="AF311" s="35"/>
      <c r="AG311" s="35"/>
      <c r="AH311" s="1"/>
      <c r="AI311" s="35"/>
      <c r="AJ311" s="35"/>
      <c r="AK311" s="35"/>
      <c r="AL311" s="35"/>
      <c r="AM311" s="35"/>
      <c r="AN311" s="35"/>
      <c r="AO311" s="35"/>
      <c r="AP311" s="1"/>
      <c r="AQ311" s="36"/>
      <c r="AR311" s="36"/>
      <c r="AS311" s="36"/>
      <c r="AT311" s="36"/>
      <c r="AU311" s="36"/>
      <c r="AV311" s="36"/>
      <c r="AW311" s="1"/>
      <c r="AX311" s="1"/>
      <c r="AY311" s="35"/>
      <c r="AZ311" s="35"/>
      <c r="BA311" s="35"/>
      <c r="BB311" s="35"/>
      <c r="BC311" s="35"/>
      <c r="BD311" s="35"/>
      <c r="BE311" s="35"/>
      <c r="BF311" s="1"/>
    </row>
    <row r="312" spans="1:58" ht="13">
      <c r="A312" s="28"/>
      <c r="B312" s="55"/>
      <c r="C312" s="32"/>
      <c r="D312" s="32"/>
      <c r="E312" s="31"/>
      <c r="F312" s="32"/>
      <c r="G312" s="32"/>
      <c r="H312" s="32"/>
      <c r="I312" s="32"/>
      <c r="J312" s="10"/>
      <c r="K312" s="32"/>
      <c r="L312" s="32"/>
      <c r="M312" s="31"/>
      <c r="N312" s="32"/>
      <c r="O312" s="32"/>
      <c r="P312" s="32"/>
      <c r="Q312" s="32"/>
      <c r="R312" s="1"/>
      <c r="S312" s="28"/>
      <c r="T312" s="28"/>
      <c r="U312" s="28"/>
      <c r="V312" s="34"/>
      <c r="W312" s="28"/>
      <c r="X312" s="34"/>
      <c r="Y312" s="34"/>
      <c r="Z312" s="1"/>
      <c r="AA312" s="35"/>
      <c r="AB312" s="35"/>
      <c r="AC312" s="35"/>
      <c r="AD312" s="35"/>
      <c r="AE312" s="35"/>
      <c r="AF312" s="35"/>
      <c r="AG312" s="35"/>
      <c r="AH312" s="1"/>
      <c r="AI312" s="35"/>
      <c r="AJ312" s="35"/>
      <c r="AK312" s="35"/>
      <c r="AL312" s="35"/>
      <c r="AM312" s="35"/>
      <c r="AN312" s="35"/>
      <c r="AO312" s="35"/>
      <c r="AP312" s="1"/>
      <c r="AQ312" s="36"/>
      <c r="AR312" s="36"/>
      <c r="AS312" s="36"/>
      <c r="AT312" s="36"/>
      <c r="AU312" s="36"/>
      <c r="AV312" s="36"/>
      <c r="AW312" s="1"/>
      <c r="AX312" s="1"/>
      <c r="AY312" s="35"/>
      <c r="AZ312" s="35"/>
      <c r="BA312" s="35"/>
      <c r="BB312" s="35"/>
      <c r="BC312" s="35"/>
      <c r="BD312" s="35"/>
      <c r="BE312" s="35"/>
      <c r="BF312" s="1"/>
    </row>
    <row r="313" spans="1:58" ht="13">
      <c r="A313" s="28"/>
      <c r="B313" s="55"/>
      <c r="C313" s="32"/>
      <c r="D313" s="31"/>
      <c r="E313" s="32"/>
      <c r="F313" s="32"/>
      <c r="G313" s="32"/>
      <c r="H313" s="32"/>
      <c r="I313" s="32"/>
      <c r="J313" s="10"/>
      <c r="K313" s="32"/>
      <c r="L313" s="31"/>
      <c r="M313" s="32"/>
      <c r="N313" s="32"/>
      <c r="O313" s="32"/>
      <c r="P313" s="32"/>
      <c r="Q313" s="32"/>
      <c r="R313" s="1"/>
      <c r="S313" s="28"/>
      <c r="T313" s="28"/>
      <c r="U313" s="28"/>
      <c r="V313" s="34"/>
      <c r="W313" s="28"/>
      <c r="X313" s="34"/>
      <c r="Y313" s="34"/>
      <c r="Z313" s="1"/>
      <c r="AA313" s="35"/>
      <c r="AB313" s="35"/>
      <c r="AC313" s="35"/>
      <c r="AD313" s="35"/>
      <c r="AE313" s="35"/>
      <c r="AF313" s="35"/>
      <c r="AG313" s="35"/>
      <c r="AH313" s="1"/>
      <c r="AI313" s="35"/>
      <c r="AJ313" s="35"/>
      <c r="AK313" s="35"/>
      <c r="AL313" s="35"/>
      <c r="AM313" s="35"/>
      <c r="AN313" s="35"/>
      <c r="AO313" s="35"/>
      <c r="AP313" s="1"/>
      <c r="AQ313" s="36"/>
      <c r="AR313" s="36"/>
      <c r="AS313" s="36"/>
      <c r="AT313" s="36"/>
      <c r="AU313" s="36"/>
      <c r="AV313" s="36"/>
      <c r="AW313" s="1"/>
      <c r="AX313" s="1"/>
      <c r="AY313" s="35"/>
      <c r="AZ313" s="35"/>
      <c r="BA313" s="35"/>
      <c r="BB313" s="35"/>
      <c r="BC313" s="35"/>
      <c r="BD313" s="35"/>
      <c r="BE313" s="35"/>
      <c r="BF313" s="1"/>
    </row>
    <row r="314" spans="1:58" ht="13">
      <c r="A314" s="28"/>
      <c r="B314" s="55"/>
      <c r="C314" s="32"/>
      <c r="D314" s="31"/>
      <c r="E314" s="32"/>
      <c r="F314" s="32"/>
      <c r="G314" s="32"/>
      <c r="H314" s="32"/>
      <c r="I314" s="32"/>
      <c r="J314" s="10"/>
      <c r="K314" s="32"/>
      <c r="L314" s="31"/>
      <c r="M314" s="32"/>
      <c r="N314" s="32"/>
      <c r="O314" s="32"/>
      <c r="P314" s="32"/>
      <c r="Q314" s="32"/>
      <c r="R314" s="1"/>
      <c r="S314" s="28"/>
      <c r="T314" s="28"/>
      <c r="U314" s="28"/>
      <c r="V314" s="34"/>
      <c r="W314" s="28"/>
      <c r="X314" s="34"/>
      <c r="Y314" s="34"/>
      <c r="Z314" s="1"/>
      <c r="AA314" s="35"/>
      <c r="AB314" s="35"/>
      <c r="AC314" s="35"/>
      <c r="AD314" s="35"/>
      <c r="AE314" s="35"/>
      <c r="AF314" s="35"/>
      <c r="AG314" s="35"/>
      <c r="AH314" s="1"/>
      <c r="AI314" s="35"/>
      <c r="AJ314" s="35"/>
      <c r="AK314" s="35"/>
      <c r="AL314" s="35"/>
      <c r="AM314" s="35"/>
      <c r="AN314" s="35"/>
      <c r="AO314" s="35"/>
      <c r="AP314" s="1"/>
      <c r="AQ314" s="36"/>
      <c r="AR314" s="36"/>
      <c r="AS314" s="36"/>
      <c r="AT314" s="36"/>
      <c r="AU314" s="36"/>
      <c r="AV314" s="36"/>
      <c r="AW314" s="1"/>
      <c r="AX314" s="1"/>
      <c r="AY314" s="35"/>
      <c r="AZ314" s="35"/>
      <c r="BA314" s="35"/>
      <c r="BB314" s="35"/>
      <c r="BC314" s="35"/>
      <c r="BD314" s="35"/>
      <c r="BE314" s="35"/>
      <c r="BF314" s="1"/>
    </row>
    <row r="315" spans="1:58" ht="13">
      <c r="A315" s="28"/>
      <c r="B315" s="55"/>
      <c r="C315" s="32"/>
      <c r="D315" s="31"/>
      <c r="E315" s="32"/>
      <c r="F315" s="32"/>
      <c r="G315" s="32"/>
      <c r="H315" s="32"/>
      <c r="I315" s="32"/>
      <c r="J315" s="10"/>
      <c r="K315" s="32"/>
      <c r="L315" s="32"/>
      <c r="M315" s="32"/>
      <c r="N315" s="32"/>
      <c r="O315" s="31"/>
      <c r="P315" s="32"/>
      <c r="Q315" s="32"/>
      <c r="R315" s="1"/>
      <c r="S315" s="28"/>
      <c r="T315" s="28"/>
      <c r="U315" s="28"/>
      <c r="V315" s="34"/>
      <c r="W315" s="28"/>
      <c r="X315" s="34"/>
      <c r="Y315" s="34"/>
      <c r="Z315" s="1"/>
      <c r="AA315" s="35"/>
      <c r="AB315" s="35"/>
      <c r="AC315" s="35"/>
      <c r="AD315" s="35"/>
      <c r="AE315" s="35"/>
      <c r="AF315" s="35"/>
      <c r="AG315" s="35"/>
      <c r="AH315" s="1"/>
      <c r="AI315" s="35"/>
      <c r="AJ315" s="35"/>
      <c r="AK315" s="35"/>
      <c r="AL315" s="35"/>
      <c r="AM315" s="35"/>
      <c r="AN315" s="35"/>
      <c r="AO315" s="35"/>
      <c r="AP315" s="1"/>
      <c r="AQ315" s="36"/>
      <c r="AR315" s="36"/>
      <c r="AS315" s="36"/>
      <c r="AT315" s="36"/>
      <c r="AU315" s="36"/>
      <c r="AV315" s="36"/>
      <c r="AW315" s="1"/>
      <c r="AX315" s="1"/>
      <c r="AY315" s="35"/>
      <c r="AZ315" s="35"/>
      <c r="BA315" s="35"/>
      <c r="BB315" s="35"/>
      <c r="BC315" s="35"/>
      <c r="BD315" s="35"/>
      <c r="BE315" s="35"/>
      <c r="BF315" s="1"/>
    </row>
    <row r="316" spans="1:58" ht="13">
      <c r="A316" s="28"/>
      <c r="B316" s="55"/>
      <c r="C316" s="32"/>
      <c r="D316" s="31"/>
      <c r="E316" s="32"/>
      <c r="F316" s="32"/>
      <c r="G316" s="32"/>
      <c r="H316" s="32"/>
      <c r="I316" s="32"/>
      <c r="J316" s="10"/>
      <c r="K316" s="32"/>
      <c r="L316" s="31"/>
      <c r="M316" s="32"/>
      <c r="N316" s="32"/>
      <c r="O316" s="32"/>
      <c r="P316" s="32"/>
      <c r="Q316" s="32"/>
      <c r="R316" s="1"/>
      <c r="S316" s="28"/>
      <c r="T316" s="28"/>
      <c r="U316" s="28"/>
      <c r="V316" s="34"/>
      <c r="W316" s="28"/>
      <c r="X316" s="34"/>
      <c r="Y316" s="34"/>
      <c r="Z316" s="1"/>
      <c r="AA316" s="35"/>
      <c r="AB316" s="35"/>
      <c r="AC316" s="35"/>
      <c r="AD316" s="35"/>
      <c r="AE316" s="35"/>
      <c r="AF316" s="35"/>
      <c r="AG316" s="35"/>
      <c r="AH316" s="1"/>
      <c r="AI316" s="35"/>
      <c r="AJ316" s="35"/>
      <c r="AK316" s="35"/>
      <c r="AL316" s="35"/>
      <c r="AM316" s="35"/>
      <c r="AN316" s="35"/>
      <c r="AO316" s="35"/>
      <c r="AP316" s="1"/>
      <c r="AQ316" s="36"/>
      <c r="AR316" s="36"/>
      <c r="AS316" s="36"/>
      <c r="AT316" s="36"/>
      <c r="AU316" s="36"/>
      <c r="AV316" s="36"/>
      <c r="AW316" s="1"/>
      <c r="AX316" s="1"/>
      <c r="AY316" s="35"/>
      <c r="AZ316" s="35"/>
      <c r="BA316" s="35"/>
      <c r="BB316" s="35"/>
      <c r="BC316" s="35"/>
      <c r="BD316" s="35"/>
      <c r="BE316" s="35"/>
      <c r="BF316" s="1"/>
    </row>
    <row r="317" spans="1:58" ht="13">
      <c r="A317" s="28"/>
      <c r="B317" s="55"/>
      <c r="C317" s="32"/>
      <c r="D317" s="31"/>
      <c r="E317" s="32"/>
      <c r="F317" s="32"/>
      <c r="G317" s="32"/>
      <c r="H317" s="32"/>
      <c r="I317" s="32"/>
      <c r="J317" s="10"/>
      <c r="K317" s="32"/>
      <c r="L317" s="31"/>
      <c r="M317" s="32"/>
      <c r="N317" s="32"/>
      <c r="O317" s="32"/>
      <c r="P317" s="32"/>
      <c r="Q317" s="32"/>
      <c r="R317" s="1"/>
      <c r="S317" s="28"/>
      <c r="T317" s="28"/>
      <c r="U317" s="34"/>
      <c r="V317" s="34"/>
      <c r="W317" s="28"/>
      <c r="X317" s="34"/>
      <c r="Y317" s="34"/>
      <c r="Z317" s="1"/>
      <c r="AA317" s="35"/>
      <c r="AB317" s="35"/>
      <c r="AC317" s="35"/>
      <c r="AD317" s="35"/>
      <c r="AE317" s="35"/>
      <c r="AF317" s="35"/>
      <c r="AG317" s="35"/>
      <c r="AH317" s="1"/>
      <c r="AI317" s="35"/>
      <c r="AJ317" s="35"/>
      <c r="AK317" s="35"/>
      <c r="AL317" s="35"/>
      <c r="AM317" s="35"/>
      <c r="AN317" s="35"/>
      <c r="AO317" s="35"/>
      <c r="AP317" s="1"/>
      <c r="AQ317" s="36"/>
      <c r="AR317" s="36"/>
      <c r="AS317" s="36"/>
      <c r="AT317" s="36"/>
      <c r="AU317" s="36"/>
      <c r="AV317" s="36"/>
      <c r="AW317" s="1"/>
      <c r="AX317" s="1"/>
      <c r="AY317" s="35"/>
      <c r="AZ317" s="35"/>
      <c r="BA317" s="35"/>
      <c r="BB317" s="35"/>
      <c r="BC317" s="35"/>
      <c r="BD317" s="35"/>
      <c r="BE317" s="35"/>
      <c r="BF317" s="1"/>
    </row>
    <row r="318" spans="1:58" ht="13">
      <c r="A318" s="28"/>
      <c r="B318" s="55"/>
      <c r="C318" s="32"/>
      <c r="D318" s="31"/>
      <c r="E318" s="32"/>
      <c r="F318" s="32"/>
      <c r="G318" s="32"/>
      <c r="H318" s="32"/>
      <c r="I318" s="32"/>
      <c r="J318" s="10"/>
      <c r="K318" s="32"/>
      <c r="L318" s="31"/>
      <c r="M318" s="32"/>
      <c r="N318" s="32"/>
      <c r="O318" s="32"/>
      <c r="P318" s="32"/>
      <c r="Q318" s="32"/>
      <c r="R318" s="1"/>
      <c r="S318" s="28"/>
      <c r="T318" s="28"/>
      <c r="U318" s="28"/>
      <c r="V318" s="34"/>
      <c r="W318" s="28"/>
      <c r="X318" s="34"/>
      <c r="Y318" s="34"/>
      <c r="Z318" s="1"/>
      <c r="AA318" s="35"/>
      <c r="AB318" s="35"/>
      <c r="AC318" s="35"/>
      <c r="AD318" s="35"/>
      <c r="AE318" s="35"/>
      <c r="AF318" s="35"/>
      <c r="AG318" s="35"/>
      <c r="AH318" s="1"/>
      <c r="AI318" s="35"/>
      <c r="AJ318" s="35"/>
      <c r="AK318" s="35"/>
      <c r="AL318" s="35"/>
      <c r="AM318" s="35"/>
      <c r="AN318" s="35"/>
      <c r="AO318" s="35"/>
      <c r="AP318" s="1"/>
      <c r="AQ318" s="36"/>
      <c r="AR318" s="36"/>
      <c r="AS318" s="36"/>
      <c r="AT318" s="36"/>
      <c r="AU318" s="36"/>
      <c r="AV318" s="36"/>
      <c r="AW318" s="1"/>
      <c r="AX318" s="1"/>
      <c r="AY318" s="35"/>
      <c r="AZ318" s="35"/>
      <c r="BA318" s="35"/>
      <c r="BB318" s="35"/>
      <c r="BC318" s="35"/>
      <c r="BD318" s="35"/>
      <c r="BE318" s="35"/>
      <c r="BF318" s="1"/>
    </row>
    <row r="319" spans="1:58" ht="13">
      <c r="A319" s="28"/>
      <c r="B319" s="55"/>
      <c r="C319" s="32"/>
      <c r="D319" s="31"/>
      <c r="E319" s="32"/>
      <c r="F319" s="32"/>
      <c r="G319" s="32"/>
      <c r="H319" s="32"/>
      <c r="I319" s="32"/>
      <c r="J319" s="10"/>
      <c r="K319" s="32"/>
      <c r="L319" s="31"/>
      <c r="M319" s="32"/>
      <c r="N319" s="32"/>
      <c r="O319" s="32"/>
      <c r="P319" s="32"/>
      <c r="Q319" s="32"/>
      <c r="R319" s="1"/>
      <c r="S319" s="28"/>
      <c r="T319" s="28"/>
      <c r="U319" s="34"/>
      <c r="V319" s="34"/>
      <c r="W319" s="28"/>
      <c r="X319" s="34"/>
      <c r="Y319" s="34"/>
      <c r="Z319" s="1"/>
      <c r="AA319" s="35"/>
      <c r="AB319" s="35"/>
      <c r="AC319" s="35"/>
      <c r="AD319" s="35"/>
      <c r="AE319" s="35"/>
      <c r="AF319" s="35"/>
      <c r="AG319" s="35"/>
      <c r="AH319" s="1"/>
      <c r="AI319" s="35"/>
      <c r="AJ319" s="35"/>
      <c r="AK319" s="35"/>
      <c r="AL319" s="35"/>
      <c r="AM319" s="35"/>
      <c r="AN319" s="35"/>
      <c r="AO319" s="35"/>
      <c r="AP319" s="1"/>
      <c r="AQ319" s="36"/>
      <c r="AR319" s="36"/>
      <c r="AS319" s="36"/>
      <c r="AT319" s="36"/>
      <c r="AU319" s="36"/>
      <c r="AV319" s="36"/>
      <c r="AW319" s="1"/>
      <c r="AX319" s="1"/>
      <c r="AY319" s="35"/>
      <c r="AZ319" s="35"/>
      <c r="BA319" s="35"/>
      <c r="BB319" s="35"/>
      <c r="BC319" s="35"/>
      <c r="BD319" s="35"/>
      <c r="BE319" s="35"/>
      <c r="BF319" s="1"/>
    </row>
    <row r="320" spans="1:58" ht="13">
      <c r="A320" s="28"/>
      <c r="B320" s="55"/>
      <c r="C320" s="32"/>
      <c r="D320" s="31"/>
      <c r="E320" s="32"/>
      <c r="F320" s="32"/>
      <c r="G320" s="32"/>
      <c r="H320" s="32"/>
      <c r="I320" s="32"/>
      <c r="J320" s="10"/>
      <c r="K320" s="32"/>
      <c r="L320" s="31"/>
      <c r="M320" s="32"/>
      <c r="N320" s="32"/>
      <c r="O320" s="32"/>
      <c r="P320" s="32"/>
      <c r="Q320" s="32"/>
      <c r="R320" s="1"/>
      <c r="S320" s="28"/>
      <c r="T320" s="28"/>
      <c r="U320" s="28"/>
      <c r="V320" s="34"/>
      <c r="W320" s="28"/>
      <c r="X320" s="34"/>
      <c r="Y320" s="34"/>
      <c r="Z320" s="1"/>
      <c r="AA320" s="35"/>
      <c r="AB320" s="35"/>
      <c r="AC320" s="35"/>
      <c r="AD320" s="35"/>
      <c r="AE320" s="35"/>
      <c r="AF320" s="35"/>
      <c r="AG320" s="35"/>
      <c r="AH320" s="1"/>
      <c r="AI320" s="35"/>
      <c r="AJ320" s="35"/>
      <c r="AK320" s="35"/>
      <c r="AL320" s="35"/>
      <c r="AM320" s="35"/>
      <c r="AN320" s="35"/>
      <c r="AO320" s="35"/>
      <c r="AP320" s="1"/>
      <c r="AQ320" s="36"/>
      <c r="AR320" s="36"/>
      <c r="AS320" s="36"/>
      <c r="AT320" s="36"/>
      <c r="AU320" s="36"/>
      <c r="AV320" s="36"/>
      <c r="AW320" s="1"/>
      <c r="AX320" s="1"/>
      <c r="AY320" s="35"/>
      <c r="AZ320" s="35"/>
      <c r="BA320" s="35"/>
      <c r="BB320" s="35"/>
      <c r="BC320" s="35"/>
      <c r="BD320" s="35"/>
      <c r="BE320" s="35"/>
      <c r="BF320" s="1"/>
    </row>
    <row r="321" spans="1:58" ht="13">
      <c r="A321" s="28"/>
      <c r="B321" s="55"/>
      <c r="C321" s="32"/>
      <c r="D321" s="31"/>
      <c r="E321" s="32"/>
      <c r="F321" s="32"/>
      <c r="G321" s="32"/>
      <c r="H321" s="32"/>
      <c r="I321" s="32"/>
      <c r="J321" s="10"/>
      <c r="K321" s="32"/>
      <c r="L321" s="31"/>
      <c r="M321" s="32"/>
      <c r="N321" s="32"/>
      <c r="O321" s="32"/>
      <c r="P321" s="32"/>
      <c r="Q321" s="32"/>
      <c r="R321" s="1"/>
      <c r="S321" s="28"/>
      <c r="T321" s="28"/>
      <c r="U321" s="28"/>
      <c r="V321" s="34"/>
      <c r="W321" s="34"/>
      <c r="X321" s="34"/>
      <c r="Y321" s="34"/>
      <c r="Z321" s="1"/>
      <c r="AA321" s="35"/>
      <c r="AB321" s="35"/>
      <c r="AC321" s="35"/>
      <c r="AD321" s="35"/>
      <c r="AE321" s="35"/>
      <c r="AF321" s="35"/>
      <c r="AG321" s="35"/>
      <c r="AH321" s="1"/>
      <c r="AI321" s="35"/>
      <c r="AJ321" s="35"/>
      <c r="AK321" s="35"/>
      <c r="AL321" s="35"/>
      <c r="AM321" s="35"/>
      <c r="AN321" s="35"/>
      <c r="AO321" s="35"/>
      <c r="AP321" s="1"/>
      <c r="AQ321" s="36"/>
      <c r="AR321" s="36"/>
      <c r="AS321" s="36"/>
      <c r="AT321" s="36"/>
      <c r="AU321" s="36"/>
      <c r="AV321" s="36"/>
      <c r="AW321" s="1"/>
      <c r="AX321" s="1"/>
      <c r="AY321" s="35"/>
      <c r="AZ321" s="35"/>
      <c r="BA321" s="35"/>
      <c r="BB321" s="35"/>
      <c r="BC321" s="35"/>
      <c r="BD321" s="35"/>
      <c r="BE321" s="35"/>
      <c r="BF321" s="1"/>
    </row>
    <row r="322" spans="1:58" ht="13">
      <c r="A322" s="28"/>
      <c r="B322" s="55"/>
      <c r="C322" s="32"/>
      <c r="D322" s="31"/>
      <c r="E322" s="32"/>
      <c r="F322" s="32"/>
      <c r="G322" s="32"/>
      <c r="H322" s="32"/>
      <c r="I322" s="32"/>
      <c r="J322" s="10"/>
      <c r="K322" s="32"/>
      <c r="L322" s="31"/>
      <c r="M322" s="32"/>
      <c r="N322" s="32"/>
      <c r="O322" s="32"/>
      <c r="P322" s="32"/>
      <c r="Q322" s="32"/>
      <c r="R322" s="1"/>
      <c r="S322" s="28"/>
      <c r="T322" s="28"/>
      <c r="U322" s="28"/>
      <c r="V322" s="34"/>
      <c r="W322" s="28"/>
      <c r="X322" s="34"/>
      <c r="Y322" s="34"/>
      <c r="Z322" s="1"/>
      <c r="AA322" s="35"/>
      <c r="AB322" s="35"/>
      <c r="AC322" s="35"/>
      <c r="AD322" s="35"/>
      <c r="AE322" s="35"/>
      <c r="AF322" s="35"/>
      <c r="AG322" s="35"/>
      <c r="AH322" s="1"/>
      <c r="AI322" s="35"/>
      <c r="AJ322" s="35"/>
      <c r="AK322" s="35"/>
      <c r="AL322" s="35"/>
      <c r="AM322" s="35"/>
      <c r="AN322" s="35"/>
      <c r="AO322" s="35"/>
      <c r="AP322" s="1"/>
      <c r="AQ322" s="36"/>
      <c r="AR322" s="36"/>
      <c r="AS322" s="36"/>
      <c r="AT322" s="36"/>
      <c r="AU322" s="36"/>
      <c r="AV322" s="36"/>
      <c r="AW322" s="1"/>
      <c r="AX322" s="1"/>
      <c r="AY322" s="35"/>
      <c r="AZ322" s="35"/>
      <c r="BA322" s="35"/>
      <c r="BB322" s="35"/>
      <c r="BC322" s="35"/>
      <c r="BD322" s="35"/>
      <c r="BE322" s="35"/>
      <c r="BF322" s="1"/>
    </row>
    <row r="323" spans="1:58" ht="13">
      <c r="A323" s="28"/>
      <c r="B323" s="55"/>
      <c r="C323" s="32"/>
      <c r="D323" s="32"/>
      <c r="E323" s="31"/>
      <c r="F323" s="32"/>
      <c r="G323" s="32"/>
      <c r="H323" s="32"/>
      <c r="I323" s="32"/>
      <c r="J323" s="10"/>
      <c r="K323" s="32"/>
      <c r="L323" s="31"/>
      <c r="M323" s="32"/>
      <c r="N323" s="32"/>
      <c r="O323" s="32"/>
      <c r="P323" s="32"/>
      <c r="Q323" s="32"/>
      <c r="R323" s="1"/>
      <c r="S323" s="28"/>
      <c r="T323" s="28"/>
      <c r="U323" s="28"/>
      <c r="V323" s="34"/>
      <c r="W323" s="28"/>
      <c r="X323" s="34"/>
      <c r="Y323" s="34"/>
      <c r="Z323" s="1"/>
      <c r="AA323" s="35"/>
      <c r="AB323" s="35"/>
      <c r="AC323" s="35"/>
      <c r="AD323" s="35"/>
      <c r="AE323" s="35"/>
      <c r="AF323" s="35"/>
      <c r="AG323" s="35"/>
      <c r="AH323" s="1"/>
      <c r="AI323" s="35"/>
      <c r="AJ323" s="35"/>
      <c r="AK323" s="35"/>
      <c r="AL323" s="35"/>
      <c r="AM323" s="35"/>
      <c r="AN323" s="35"/>
      <c r="AO323" s="35"/>
      <c r="AP323" s="1"/>
      <c r="AQ323" s="36"/>
      <c r="AR323" s="36"/>
      <c r="AS323" s="36"/>
      <c r="AT323" s="36"/>
      <c r="AU323" s="36"/>
      <c r="AV323" s="36"/>
      <c r="AW323" s="1"/>
      <c r="AX323" s="1"/>
      <c r="AY323" s="35"/>
      <c r="AZ323" s="35"/>
      <c r="BA323" s="35"/>
      <c r="BB323" s="35"/>
      <c r="BC323" s="35"/>
      <c r="BD323" s="35"/>
      <c r="BE323" s="35"/>
      <c r="BF323" s="1"/>
    </row>
    <row r="324" spans="1:58" ht="13">
      <c r="A324" s="28"/>
      <c r="B324" s="55"/>
      <c r="C324" s="32"/>
      <c r="D324" s="31"/>
      <c r="E324" s="32"/>
      <c r="F324" s="32"/>
      <c r="G324" s="32"/>
      <c r="H324" s="32"/>
      <c r="I324" s="32"/>
      <c r="J324" s="10"/>
      <c r="K324" s="32"/>
      <c r="L324" s="31"/>
      <c r="M324" s="32"/>
      <c r="N324" s="32"/>
      <c r="O324" s="32"/>
      <c r="P324" s="32"/>
      <c r="Q324" s="32"/>
      <c r="R324" s="1"/>
      <c r="S324" s="28"/>
      <c r="T324" s="28"/>
      <c r="U324" s="28"/>
      <c r="V324" s="34"/>
      <c r="W324" s="28"/>
      <c r="X324" s="34"/>
      <c r="Y324" s="34"/>
      <c r="Z324" s="1"/>
      <c r="AA324" s="35"/>
      <c r="AB324" s="35"/>
      <c r="AC324" s="35"/>
      <c r="AD324" s="35"/>
      <c r="AE324" s="35"/>
      <c r="AF324" s="35"/>
      <c r="AG324" s="35"/>
      <c r="AH324" s="1"/>
      <c r="AI324" s="35"/>
      <c r="AJ324" s="35"/>
      <c r="AK324" s="35"/>
      <c r="AL324" s="35"/>
      <c r="AM324" s="35"/>
      <c r="AN324" s="35"/>
      <c r="AO324" s="35"/>
      <c r="AP324" s="1"/>
      <c r="AQ324" s="36"/>
      <c r="AR324" s="36"/>
      <c r="AS324" s="36"/>
      <c r="AT324" s="36"/>
      <c r="AU324" s="36"/>
      <c r="AV324" s="36"/>
      <c r="AW324" s="1"/>
      <c r="AX324" s="1"/>
      <c r="AY324" s="35"/>
      <c r="AZ324" s="35"/>
      <c r="BA324" s="35"/>
      <c r="BB324" s="35"/>
      <c r="BC324" s="35"/>
      <c r="BD324" s="35"/>
      <c r="BE324" s="35"/>
      <c r="BF324" s="1"/>
    </row>
    <row r="325" spans="1:58" ht="13">
      <c r="A325" s="28"/>
      <c r="B325" s="55"/>
      <c r="C325" s="32"/>
      <c r="D325" s="31"/>
      <c r="E325" s="32"/>
      <c r="F325" s="32"/>
      <c r="G325" s="32"/>
      <c r="H325" s="32"/>
      <c r="I325" s="32"/>
      <c r="J325" s="10"/>
      <c r="K325" s="32"/>
      <c r="L325" s="31"/>
      <c r="M325" s="32"/>
      <c r="N325" s="32"/>
      <c r="O325" s="32"/>
      <c r="P325" s="32"/>
      <c r="Q325" s="32"/>
      <c r="R325" s="1"/>
      <c r="S325" s="28"/>
      <c r="T325" s="28"/>
      <c r="U325" s="28"/>
      <c r="V325" s="34"/>
      <c r="W325" s="28"/>
      <c r="X325" s="34"/>
      <c r="Y325" s="34"/>
      <c r="Z325" s="1"/>
      <c r="AA325" s="35"/>
      <c r="AB325" s="35"/>
      <c r="AC325" s="35"/>
      <c r="AD325" s="35"/>
      <c r="AE325" s="35"/>
      <c r="AF325" s="35"/>
      <c r="AG325" s="35"/>
      <c r="AH325" s="1"/>
      <c r="AI325" s="35"/>
      <c r="AJ325" s="35"/>
      <c r="AK325" s="35"/>
      <c r="AL325" s="35"/>
      <c r="AM325" s="35"/>
      <c r="AN325" s="35"/>
      <c r="AO325" s="35"/>
      <c r="AP325" s="1"/>
      <c r="AQ325" s="36"/>
      <c r="AR325" s="36"/>
      <c r="AS325" s="36"/>
      <c r="AT325" s="36"/>
      <c r="AU325" s="36"/>
      <c r="AV325" s="36"/>
      <c r="AW325" s="1"/>
      <c r="AX325" s="1"/>
      <c r="AY325" s="35"/>
      <c r="AZ325" s="35"/>
      <c r="BA325" s="35"/>
      <c r="BB325" s="35"/>
      <c r="BC325" s="35"/>
      <c r="BD325" s="35"/>
      <c r="BE325" s="35"/>
      <c r="BF325" s="1"/>
    </row>
    <row r="326" spans="1:58" ht="13">
      <c r="A326" s="28"/>
      <c r="B326" s="55"/>
      <c r="C326" s="32"/>
      <c r="D326" s="32"/>
      <c r="E326" s="31"/>
      <c r="F326" s="32"/>
      <c r="G326" s="32"/>
      <c r="H326" s="32"/>
      <c r="I326" s="32"/>
      <c r="J326" s="10"/>
      <c r="K326" s="32"/>
      <c r="L326" s="32"/>
      <c r="M326" s="31"/>
      <c r="N326" s="32"/>
      <c r="O326" s="32"/>
      <c r="P326" s="32"/>
      <c r="Q326" s="32"/>
      <c r="R326" s="1"/>
      <c r="S326" s="28"/>
      <c r="T326" s="28"/>
      <c r="U326" s="28"/>
      <c r="V326" s="34"/>
      <c r="W326" s="28"/>
      <c r="X326" s="34"/>
      <c r="Y326" s="34"/>
      <c r="Z326" s="1"/>
      <c r="AA326" s="35"/>
      <c r="AB326" s="35"/>
      <c r="AC326" s="35"/>
      <c r="AD326" s="35"/>
      <c r="AE326" s="35"/>
      <c r="AF326" s="35"/>
      <c r="AG326" s="35"/>
      <c r="AH326" s="1"/>
      <c r="AI326" s="35"/>
      <c r="AJ326" s="35"/>
      <c r="AK326" s="35"/>
      <c r="AL326" s="35"/>
      <c r="AM326" s="35"/>
      <c r="AN326" s="35"/>
      <c r="AO326" s="35"/>
      <c r="AP326" s="1"/>
      <c r="AQ326" s="36"/>
      <c r="AR326" s="36"/>
      <c r="AS326" s="36"/>
      <c r="AT326" s="36"/>
      <c r="AU326" s="36"/>
      <c r="AV326" s="36"/>
      <c r="AW326" s="1"/>
      <c r="AX326" s="1"/>
      <c r="AY326" s="35"/>
      <c r="AZ326" s="35"/>
      <c r="BA326" s="35"/>
      <c r="BB326" s="35"/>
      <c r="BC326" s="35"/>
      <c r="BD326" s="35"/>
      <c r="BE326" s="35"/>
      <c r="BF326" s="1"/>
    </row>
    <row r="327" spans="1:58" ht="13">
      <c r="A327" s="28"/>
      <c r="B327" s="55"/>
      <c r="C327" s="32"/>
      <c r="D327" s="32"/>
      <c r="E327" s="32"/>
      <c r="F327" s="32"/>
      <c r="G327" s="31"/>
      <c r="H327" s="32"/>
      <c r="I327" s="32"/>
      <c r="J327" s="10"/>
      <c r="K327" s="32"/>
      <c r="L327" s="32"/>
      <c r="M327" s="32"/>
      <c r="N327" s="32"/>
      <c r="O327" s="31"/>
      <c r="P327" s="32"/>
      <c r="Q327" s="32"/>
      <c r="R327" s="1"/>
      <c r="S327" s="28"/>
      <c r="T327" s="28"/>
      <c r="U327" s="28"/>
      <c r="V327" s="34"/>
      <c r="W327" s="28"/>
      <c r="X327" s="34"/>
      <c r="Y327" s="34"/>
      <c r="Z327" s="1"/>
      <c r="AA327" s="35"/>
      <c r="AB327" s="35"/>
      <c r="AC327" s="35"/>
      <c r="AD327" s="35"/>
      <c r="AE327" s="35"/>
      <c r="AF327" s="35"/>
      <c r="AG327" s="35"/>
      <c r="AH327" s="1"/>
      <c r="AI327" s="35"/>
      <c r="AJ327" s="35"/>
      <c r="AK327" s="35"/>
      <c r="AL327" s="35"/>
      <c r="AM327" s="35"/>
      <c r="AN327" s="35"/>
      <c r="AO327" s="35"/>
      <c r="AP327" s="1"/>
      <c r="AQ327" s="36"/>
      <c r="AR327" s="36"/>
      <c r="AS327" s="36"/>
      <c r="AT327" s="36"/>
      <c r="AU327" s="36"/>
      <c r="AV327" s="36"/>
      <c r="AW327" s="1"/>
      <c r="AX327" s="1"/>
      <c r="AY327" s="35"/>
      <c r="AZ327" s="35"/>
      <c r="BA327" s="35"/>
      <c r="BB327" s="35"/>
      <c r="BC327" s="35"/>
      <c r="BD327" s="35"/>
      <c r="BE327" s="35"/>
      <c r="BF327" s="1"/>
    </row>
    <row r="328" spans="1:58" ht="13">
      <c r="A328" s="28"/>
      <c r="B328" s="55"/>
      <c r="C328" s="32"/>
      <c r="D328" s="32"/>
      <c r="E328" s="31"/>
      <c r="F328" s="32"/>
      <c r="G328" s="32"/>
      <c r="H328" s="32"/>
      <c r="I328" s="32"/>
      <c r="J328" s="10"/>
      <c r="K328" s="32"/>
      <c r="L328" s="32"/>
      <c r="M328" s="31"/>
      <c r="N328" s="32"/>
      <c r="O328" s="32"/>
      <c r="P328" s="32"/>
      <c r="Q328" s="32"/>
      <c r="R328" s="1"/>
      <c r="S328" s="28"/>
      <c r="T328" s="28"/>
      <c r="U328" s="28"/>
      <c r="V328" s="34"/>
      <c r="W328" s="28"/>
      <c r="X328" s="34"/>
      <c r="Y328" s="34"/>
      <c r="Z328" s="1"/>
      <c r="AA328" s="35"/>
      <c r="AB328" s="35"/>
      <c r="AC328" s="35"/>
      <c r="AD328" s="35"/>
      <c r="AE328" s="35"/>
      <c r="AF328" s="35"/>
      <c r="AG328" s="35"/>
      <c r="AH328" s="1"/>
      <c r="AI328" s="35"/>
      <c r="AJ328" s="35"/>
      <c r="AK328" s="35"/>
      <c r="AL328" s="35"/>
      <c r="AM328" s="35"/>
      <c r="AN328" s="35"/>
      <c r="AO328" s="35"/>
      <c r="AP328" s="1"/>
      <c r="AQ328" s="36"/>
      <c r="AR328" s="36"/>
      <c r="AS328" s="36"/>
      <c r="AT328" s="36"/>
      <c r="AU328" s="36"/>
      <c r="AV328" s="36"/>
      <c r="AW328" s="1"/>
      <c r="AX328" s="1"/>
      <c r="AY328" s="35"/>
      <c r="AZ328" s="35"/>
      <c r="BA328" s="35"/>
      <c r="BB328" s="35"/>
      <c r="BC328" s="35"/>
      <c r="BD328" s="35"/>
      <c r="BE328" s="35"/>
      <c r="BF328" s="1"/>
    </row>
    <row r="329" spans="1:58" ht="13">
      <c r="A329" s="28"/>
      <c r="B329" s="55"/>
      <c r="C329" s="32"/>
      <c r="D329" s="32"/>
      <c r="E329" s="31"/>
      <c r="F329" s="32"/>
      <c r="G329" s="32"/>
      <c r="H329" s="32"/>
      <c r="I329" s="32"/>
      <c r="J329" s="10"/>
      <c r="K329" s="32"/>
      <c r="L329" s="32"/>
      <c r="M329" s="31"/>
      <c r="N329" s="32"/>
      <c r="O329" s="32"/>
      <c r="P329" s="32"/>
      <c r="Q329" s="32"/>
      <c r="R329" s="1"/>
      <c r="S329" s="28"/>
      <c r="T329" s="28"/>
      <c r="U329" s="28"/>
      <c r="V329" s="34"/>
      <c r="W329" s="28"/>
      <c r="X329" s="34"/>
      <c r="Y329" s="34"/>
      <c r="Z329" s="1"/>
      <c r="AA329" s="35"/>
      <c r="AB329" s="35"/>
      <c r="AC329" s="35"/>
      <c r="AD329" s="35"/>
      <c r="AE329" s="35"/>
      <c r="AF329" s="35"/>
      <c r="AG329" s="35"/>
      <c r="AH329" s="1"/>
      <c r="AI329" s="35"/>
      <c r="AJ329" s="35"/>
      <c r="AK329" s="35"/>
      <c r="AL329" s="35"/>
      <c r="AM329" s="35"/>
      <c r="AN329" s="35"/>
      <c r="AO329" s="35"/>
      <c r="AP329" s="1"/>
      <c r="AQ329" s="36"/>
      <c r="AR329" s="36"/>
      <c r="AS329" s="36"/>
      <c r="AT329" s="36"/>
      <c r="AU329" s="36"/>
      <c r="AV329" s="36"/>
      <c r="AW329" s="1"/>
      <c r="AX329" s="1"/>
      <c r="AY329" s="35"/>
      <c r="AZ329" s="35"/>
      <c r="BA329" s="35"/>
      <c r="BB329" s="35"/>
      <c r="BC329" s="35"/>
      <c r="BD329" s="35"/>
      <c r="BE329" s="35"/>
      <c r="BF329" s="1"/>
    </row>
    <row r="330" spans="1:58" ht="13">
      <c r="A330" s="28"/>
      <c r="B330" s="55"/>
      <c r="C330" s="31"/>
      <c r="D330" s="32"/>
      <c r="E330" s="32"/>
      <c r="F330" s="32"/>
      <c r="G330" s="32"/>
      <c r="H330" s="32"/>
      <c r="I330" s="32"/>
      <c r="J330" s="10"/>
      <c r="K330" s="31"/>
      <c r="L330" s="32"/>
      <c r="M330" s="32"/>
      <c r="N330" s="32"/>
      <c r="O330" s="32"/>
      <c r="P330" s="32"/>
      <c r="Q330" s="32"/>
      <c r="R330" s="1"/>
      <c r="S330" s="37"/>
      <c r="T330" s="37"/>
      <c r="U330" s="28"/>
      <c r="V330" s="28"/>
      <c r="W330" s="34"/>
      <c r="X330" s="34"/>
      <c r="Y330" s="34"/>
      <c r="Z330" s="1"/>
      <c r="AA330" s="35"/>
      <c r="AB330" s="35"/>
      <c r="AC330" s="35"/>
      <c r="AD330" s="35"/>
      <c r="AE330" s="35"/>
      <c r="AF330" s="35"/>
      <c r="AG330" s="35"/>
      <c r="AH330" s="1"/>
      <c r="AI330" s="35"/>
      <c r="AJ330" s="35"/>
      <c r="AK330" s="35"/>
      <c r="AL330" s="35"/>
      <c r="AM330" s="35"/>
      <c r="AN330" s="35"/>
      <c r="AO330" s="35"/>
      <c r="AP330" s="1"/>
      <c r="AQ330" s="36"/>
      <c r="AR330" s="36"/>
      <c r="AS330" s="36"/>
      <c r="AT330" s="36"/>
      <c r="AU330" s="36"/>
      <c r="AV330" s="36"/>
      <c r="AW330" s="1"/>
      <c r="AX330" s="1"/>
      <c r="AY330" s="35"/>
      <c r="AZ330" s="35"/>
      <c r="BA330" s="35"/>
      <c r="BB330" s="35"/>
      <c r="BC330" s="35"/>
      <c r="BD330" s="35"/>
      <c r="BE330" s="35"/>
      <c r="BF330" s="1"/>
    </row>
    <row r="331" spans="1:58" ht="13">
      <c r="A331" s="28"/>
      <c r="B331" s="55"/>
      <c r="C331" s="31"/>
      <c r="D331" s="32"/>
      <c r="E331" s="32"/>
      <c r="F331" s="32"/>
      <c r="G331" s="32"/>
      <c r="H331" s="32"/>
      <c r="I331" s="32"/>
      <c r="J331" s="10"/>
      <c r="K331" s="31"/>
      <c r="L331" s="32"/>
      <c r="M331" s="32"/>
      <c r="N331" s="32"/>
      <c r="O331" s="32"/>
      <c r="P331" s="32"/>
      <c r="Q331" s="32"/>
      <c r="R331" s="1"/>
      <c r="S331" s="37"/>
      <c r="T331" s="37"/>
      <c r="U331" s="28"/>
      <c r="V331" s="34"/>
      <c r="W331" s="28"/>
      <c r="X331" s="34"/>
      <c r="Y331" s="34"/>
      <c r="Z331" s="1"/>
      <c r="AA331" s="35"/>
      <c r="AB331" s="35"/>
      <c r="AC331" s="35"/>
      <c r="AD331" s="35"/>
      <c r="AE331" s="35"/>
      <c r="AF331" s="35"/>
      <c r="AG331" s="35"/>
      <c r="AH331" s="1"/>
      <c r="AI331" s="35"/>
      <c r="AJ331" s="35"/>
      <c r="AK331" s="35"/>
      <c r="AL331" s="35"/>
      <c r="AM331" s="35"/>
      <c r="AN331" s="35"/>
      <c r="AO331" s="35"/>
      <c r="AP331" s="1"/>
      <c r="AQ331" s="36"/>
      <c r="AR331" s="36"/>
      <c r="AS331" s="36"/>
      <c r="AT331" s="36"/>
      <c r="AU331" s="36"/>
      <c r="AV331" s="36"/>
      <c r="AW331" s="1"/>
      <c r="AX331" s="1"/>
      <c r="AY331" s="35"/>
      <c r="AZ331" s="35"/>
      <c r="BA331" s="35"/>
      <c r="BB331" s="35"/>
      <c r="BC331" s="35"/>
      <c r="BD331" s="35"/>
      <c r="BE331" s="35"/>
      <c r="BF331" s="1"/>
    </row>
    <row r="332" spans="1:58" ht="13">
      <c r="A332" s="28"/>
      <c r="B332" s="55"/>
      <c r="C332" s="32"/>
      <c r="D332" s="31"/>
      <c r="E332" s="32"/>
      <c r="F332" s="32"/>
      <c r="G332" s="32"/>
      <c r="H332" s="32"/>
      <c r="I332" s="32"/>
      <c r="J332" s="10"/>
      <c r="K332" s="32"/>
      <c r="L332" s="31"/>
      <c r="M332" s="32"/>
      <c r="N332" s="32"/>
      <c r="O332" s="32"/>
      <c r="P332" s="32"/>
      <c r="Q332" s="32"/>
      <c r="R332" s="1"/>
      <c r="S332" s="28"/>
      <c r="T332" s="37"/>
      <c r="U332" s="28"/>
      <c r="V332" s="28"/>
      <c r="W332" s="28"/>
      <c r="X332" s="28"/>
      <c r="Y332" s="34"/>
      <c r="Z332" s="1"/>
      <c r="AA332" s="35"/>
      <c r="AB332" s="35"/>
      <c r="AC332" s="35"/>
      <c r="AD332" s="35"/>
      <c r="AE332" s="35"/>
      <c r="AF332" s="35"/>
      <c r="AG332" s="35"/>
      <c r="AH332" s="1"/>
      <c r="AI332" s="35"/>
      <c r="AJ332" s="35"/>
      <c r="AK332" s="35"/>
      <c r="AL332" s="35"/>
      <c r="AM332" s="35"/>
      <c r="AN332" s="35"/>
      <c r="AO332" s="35"/>
      <c r="AP332" s="1"/>
      <c r="AQ332" s="36"/>
      <c r="AR332" s="36"/>
      <c r="AS332" s="36"/>
      <c r="AT332" s="36"/>
      <c r="AU332" s="36"/>
      <c r="AV332" s="36"/>
      <c r="AW332" s="1"/>
      <c r="AX332" s="1"/>
      <c r="AY332" s="35"/>
      <c r="AZ332" s="35"/>
      <c r="BA332" s="35"/>
      <c r="BB332" s="35"/>
      <c r="BC332" s="35"/>
      <c r="BD332" s="35"/>
      <c r="BE332" s="35"/>
      <c r="BF332" s="1"/>
    </row>
    <row r="333" spans="1:58" ht="13">
      <c r="A333" s="28"/>
      <c r="B333" s="55"/>
      <c r="C333" s="32"/>
      <c r="D333" s="31"/>
      <c r="E333" s="32"/>
      <c r="F333" s="32"/>
      <c r="G333" s="32"/>
      <c r="H333" s="32"/>
      <c r="I333" s="32"/>
      <c r="J333" s="10"/>
      <c r="K333" s="31"/>
      <c r="L333" s="32"/>
      <c r="M333" s="32"/>
      <c r="N333" s="32"/>
      <c r="O333" s="32"/>
      <c r="P333" s="32"/>
      <c r="Q333" s="32"/>
      <c r="R333" s="1"/>
      <c r="S333" s="28"/>
      <c r="T333" s="28"/>
      <c r="U333" s="28"/>
      <c r="V333" s="34"/>
      <c r="W333" s="34"/>
      <c r="X333" s="34"/>
      <c r="Y333" s="34"/>
      <c r="Z333" s="1"/>
      <c r="AA333" s="35"/>
      <c r="AB333" s="35"/>
      <c r="AC333" s="35"/>
      <c r="AD333" s="35"/>
      <c r="AE333" s="35"/>
      <c r="AF333" s="35"/>
      <c r="AG333" s="35"/>
      <c r="AH333" s="1"/>
      <c r="AI333" s="35"/>
      <c r="AJ333" s="35"/>
      <c r="AK333" s="35"/>
      <c r="AL333" s="35"/>
      <c r="AM333" s="35"/>
      <c r="AN333" s="35"/>
      <c r="AO333" s="35"/>
      <c r="AP333" s="1"/>
      <c r="AQ333" s="36"/>
      <c r="AR333" s="36"/>
      <c r="AS333" s="36"/>
      <c r="AT333" s="36"/>
      <c r="AU333" s="36"/>
      <c r="AV333" s="36"/>
      <c r="AW333" s="1"/>
      <c r="AX333" s="1"/>
      <c r="AY333" s="35"/>
      <c r="AZ333" s="35"/>
      <c r="BA333" s="35"/>
      <c r="BB333" s="35"/>
      <c r="BC333" s="35"/>
      <c r="BD333" s="35"/>
      <c r="BE333" s="35"/>
      <c r="BF333" s="1"/>
    </row>
    <row r="334" spans="1:58" ht="13">
      <c r="A334" s="28"/>
      <c r="B334" s="55"/>
      <c r="C334" s="32"/>
      <c r="D334" s="31"/>
      <c r="E334" s="32"/>
      <c r="F334" s="32"/>
      <c r="G334" s="32"/>
      <c r="H334" s="32"/>
      <c r="I334" s="32"/>
      <c r="J334" s="10"/>
      <c r="K334" s="32"/>
      <c r="L334" s="31"/>
      <c r="M334" s="32"/>
      <c r="N334" s="32"/>
      <c r="O334" s="32"/>
      <c r="P334" s="32"/>
      <c r="Q334" s="32"/>
      <c r="R334" s="1"/>
      <c r="S334" s="28"/>
      <c r="T334" s="37"/>
      <c r="U334" s="28"/>
      <c r="V334" s="34"/>
      <c r="W334" s="28"/>
      <c r="X334" s="34"/>
      <c r="Y334" s="34"/>
      <c r="Z334" s="1"/>
      <c r="AA334" s="35"/>
      <c r="AB334" s="35"/>
      <c r="AC334" s="35"/>
      <c r="AD334" s="35"/>
      <c r="AE334" s="35"/>
      <c r="AF334" s="35"/>
      <c r="AG334" s="35"/>
      <c r="AH334" s="1"/>
      <c r="AI334" s="35"/>
      <c r="AJ334" s="35"/>
      <c r="AK334" s="35"/>
      <c r="AL334" s="35"/>
      <c r="AM334" s="35"/>
      <c r="AN334" s="35"/>
      <c r="AO334" s="35"/>
      <c r="AP334" s="1"/>
      <c r="AQ334" s="36"/>
      <c r="AR334" s="36"/>
      <c r="AS334" s="36"/>
      <c r="AT334" s="36"/>
      <c r="AU334" s="36"/>
      <c r="AV334" s="36"/>
      <c r="AW334" s="1"/>
      <c r="AX334" s="1"/>
      <c r="AY334" s="35"/>
      <c r="AZ334" s="35"/>
      <c r="BA334" s="35"/>
      <c r="BB334" s="35"/>
      <c r="BC334" s="35"/>
      <c r="BD334" s="35"/>
      <c r="BE334" s="35"/>
      <c r="BF334" s="1"/>
    </row>
    <row r="335" spans="1:58" ht="13">
      <c r="A335" s="28"/>
      <c r="B335" s="55"/>
      <c r="C335" s="31"/>
      <c r="D335" s="32"/>
      <c r="E335" s="32"/>
      <c r="F335" s="32"/>
      <c r="G335" s="32"/>
      <c r="H335" s="32"/>
      <c r="I335" s="32"/>
      <c r="J335" s="10"/>
      <c r="K335" s="31"/>
      <c r="L335" s="32"/>
      <c r="M335" s="32"/>
      <c r="N335" s="32"/>
      <c r="O335" s="32"/>
      <c r="P335" s="32"/>
      <c r="Q335" s="32"/>
      <c r="R335" s="1"/>
      <c r="S335" s="37"/>
      <c r="T335" s="37"/>
      <c r="U335" s="28"/>
      <c r="V335" s="28"/>
      <c r="W335" s="34"/>
      <c r="X335" s="34"/>
      <c r="Y335" s="34"/>
      <c r="Z335" s="1"/>
      <c r="AA335" s="35"/>
      <c r="AB335" s="35"/>
      <c r="AC335" s="35"/>
      <c r="AD335" s="35"/>
      <c r="AE335" s="35"/>
      <c r="AF335" s="35"/>
      <c r="AG335" s="35"/>
      <c r="AH335" s="1"/>
      <c r="AI335" s="35"/>
      <c r="AJ335" s="35"/>
      <c r="AK335" s="35"/>
      <c r="AL335" s="35"/>
      <c r="AM335" s="35"/>
      <c r="AN335" s="35"/>
      <c r="AO335" s="35"/>
      <c r="AP335" s="1"/>
      <c r="AQ335" s="36"/>
      <c r="AR335" s="36"/>
      <c r="AS335" s="36"/>
      <c r="AT335" s="36"/>
      <c r="AU335" s="36"/>
      <c r="AV335" s="36"/>
      <c r="AW335" s="1"/>
      <c r="AX335" s="1"/>
      <c r="AY335" s="35"/>
      <c r="AZ335" s="35"/>
      <c r="BA335" s="35"/>
      <c r="BB335" s="35"/>
      <c r="BC335" s="35"/>
      <c r="BD335" s="35"/>
      <c r="BE335" s="35"/>
      <c r="BF335" s="1"/>
    </row>
    <row r="336" spans="1:58" ht="13">
      <c r="A336" s="28"/>
      <c r="B336" s="55"/>
      <c r="C336" s="32"/>
      <c r="D336" s="31"/>
      <c r="E336" s="32"/>
      <c r="F336" s="32"/>
      <c r="G336" s="32"/>
      <c r="H336" s="32"/>
      <c r="I336" s="32"/>
      <c r="J336" s="10"/>
      <c r="K336" s="32"/>
      <c r="L336" s="32"/>
      <c r="M336" s="32"/>
      <c r="N336" s="31"/>
      <c r="O336" s="32"/>
      <c r="P336" s="32"/>
      <c r="Q336" s="32"/>
      <c r="R336" s="1"/>
      <c r="S336" s="37"/>
      <c r="T336" s="37"/>
      <c r="U336" s="28"/>
      <c r="V336" s="28"/>
      <c r="W336" s="34"/>
      <c r="X336" s="34"/>
      <c r="Y336" s="34"/>
      <c r="Z336" s="1"/>
      <c r="AA336" s="35"/>
      <c r="AB336" s="35"/>
      <c r="AC336" s="35"/>
      <c r="AD336" s="35"/>
      <c r="AE336" s="35"/>
      <c r="AF336" s="35"/>
      <c r="AG336" s="35"/>
      <c r="AH336" s="1"/>
      <c r="AI336" s="35"/>
      <c r="AJ336" s="35"/>
      <c r="AK336" s="35"/>
      <c r="AL336" s="35"/>
      <c r="AM336" s="35"/>
      <c r="AN336" s="35"/>
      <c r="AO336" s="35"/>
      <c r="AP336" s="1"/>
      <c r="AQ336" s="36"/>
      <c r="AR336" s="36"/>
      <c r="AS336" s="36"/>
      <c r="AT336" s="36"/>
      <c r="AU336" s="36"/>
      <c r="AV336" s="36"/>
      <c r="AW336" s="1"/>
      <c r="AX336" s="1"/>
      <c r="AY336" s="35"/>
      <c r="AZ336" s="35"/>
      <c r="BA336" s="35"/>
      <c r="BB336" s="35"/>
      <c r="BC336" s="35"/>
      <c r="BD336" s="35"/>
      <c r="BE336" s="35"/>
      <c r="BF336" s="1"/>
    </row>
    <row r="337" spans="1:58" ht="13">
      <c r="A337" s="28"/>
      <c r="B337" s="55"/>
      <c r="C337" s="32"/>
      <c r="D337" s="31"/>
      <c r="E337" s="32"/>
      <c r="F337" s="32"/>
      <c r="G337" s="32"/>
      <c r="H337" s="32"/>
      <c r="I337" s="32"/>
      <c r="J337" s="10"/>
      <c r="K337" s="32"/>
      <c r="L337" s="32"/>
      <c r="M337" s="32"/>
      <c r="N337" s="31"/>
      <c r="O337" s="32"/>
      <c r="P337" s="32"/>
      <c r="Q337" s="32"/>
      <c r="R337" s="1"/>
      <c r="S337" s="37"/>
      <c r="T337" s="37"/>
      <c r="U337" s="28"/>
      <c r="V337" s="28"/>
      <c r="W337" s="34"/>
      <c r="X337" s="34"/>
      <c r="Y337" s="34"/>
      <c r="Z337" s="1"/>
      <c r="AA337" s="35"/>
      <c r="AB337" s="35"/>
      <c r="AC337" s="35"/>
      <c r="AD337" s="35"/>
      <c r="AE337" s="35"/>
      <c r="AF337" s="35"/>
      <c r="AG337" s="35"/>
      <c r="AH337" s="1"/>
      <c r="AI337" s="35"/>
      <c r="AJ337" s="35"/>
      <c r="AK337" s="35"/>
      <c r="AL337" s="35"/>
      <c r="AM337" s="35"/>
      <c r="AN337" s="35"/>
      <c r="AO337" s="35"/>
      <c r="AP337" s="1"/>
      <c r="AQ337" s="36"/>
      <c r="AR337" s="36"/>
      <c r="AS337" s="36"/>
      <c r="AT337" s="36"/>
      <c r="AU337" s="36"/>
      <c r="AV337" s="36"/>
      <c r="AW337" s="1"/>
      <c r="AX337" s="1"/>
      <c r="AY337" s="35"/>
      <c r="AZ337" s="35"/>
      <c r="BA337" s="35"/>
      <c r="BB337" s="35"/>
      <c r="BC337" s="35"/>
      <c r="BD337" s="35"/>
      <c r="BE337" s="35"/>
      <c r="BF337" s="1"/>
    </row>
    <row r="338" spans="1:58" ht="13">
      <c r="A338" s="28"/>
      <c r="B338" s="55"/>
      <c r="C338" s="31"/>
      <c r="D338" s="32"/>
      <c r="E338" s="32"/>
      <c r="F338" s="32"/>
      <c r="G338" s="32"/>
      <c r="H338" s="32"/>
      <c r="I338" s="32"/>
      <c r="J338" s="10"/>
      <c r="K338" s="32"/>
      <c r="L338" s="32"/>
      <c r="M338" s="32"/>
      <c r="N338" s="31"/>
      <c r="O338" s="32"/>
      <c r="P338" s="32"/>
      <c r="Q338" s="32"/>
      <c r="R338" s="1"/>
      <c r="S338" s="37"/>
      <c r="T338" s="37"/>
      <c r="U338" s="28"/>
      <c r="V338" s="28"/>
      <c r="W338" s="34"/>
      <c r="X338" s="34"/>
      <c r="Y338" s="34"/>
      <c r="Z338" s="1"/>
      <c r="AA338" s="35"/>
      <c r="AB338" s="35"/>
      <c r="AC338" s="35"/>
      <c r="AD338" s="35"/>
      <c r="AE338" s="35"/>
      <c r="AF338" s="35"/>
      <c r="AG338" s="35"/>
      <c r="AH338" s="1"/>
      <c r="AI338" s="35"/>
      <c r="AJ338" s="35"/>
      <c r="AK338" s="35"/>
      <c r="AL338" s="35"/>
      <c r="AM338" s="35"/>
      <c r="AN338" s="35"/>
      <c r="AO338" s="35"/>
      <c r="AP338" s="1"/>
      <c r="AQ338" s="36"/>
      <c r="AR338" s="36"/>
      <c r="AS338" s="36"/>
      <c r="AT338" s="36"/>
      <c r="AU338" s="36"/>
      <c r="AV338" s="36"/>
      <c r="AW338" s="1"/>
      <c r="AX338" s="1"/>
      <c r="AY338" s="35"/>
      <c r="AZ338" s="35"/>
      <c r="BA338" s="35"/>
      <c r="BB338" s="35"/>
      <c r="BC338" s="35"/>
      <c r="BD338" s="35"/>
      <c r="BE338" s="35"/>
      <c r="BF338" s="1"/>
    </row>
    <row r="339" spans="1:58" ht="13">
      <c r="A339" s="28"/>
      <c r="B339" s="55"/>
      <c r="C339" s="32"/>
      <c r="D339" s="31"/>
      <c r="E339" s="32"/>
      <c r="F339" s="32"/>
      <c r="G339" s="32"/>
      <c r="H339" s="32"/>
      <c r="I339" s="32"/>
      <c r="J339" s="10"/>
      <c r="K339" s="31"/>
      <c r="L339" s="32"/>
      <c r="M339" s="32"/>
      <c r="N339" s="32"/>
      <c r="O339" s="32"/>
      <c r="P339" s="32"/>
      <c r="Q339" s="32"/>
      <c r="R339" s="1"/>
      <c r="S339" s="37"/>
      <c r="T339" s="37"/>
      <c r="U339" s="28"/>
      <c r="V339" s="34"/>
      <c r="W339" s="28"/>
      <c r="X339" s="34"/>
      <c r="Y339" s="34"/>
      <c r="Z339" s="1"/>
      <c r="AA339" s="35"/>
      <c r="AB339" s="35"/>
      <c r="AC339" s="35"/>
      <c r="AD339" s="35"/>
      <c r="AE339" s="35"/>
      <c r="AF339" s="35"/>
      <c r="AG339" s="35"/>
      <c r="AH339" s="1"/>
      <c r="AI339" s="35"/>
      <c r="AJ339" s="35"/>
      <c r="AK339" s="35"/>
      <c r="AL339" s="35"/>
      <c r="AM339" s="35"/>
      <c r="AN339" s="35"/>
      <c r="AO339" s="35"/>
      <c r="AP339" s="1"/>
      <c r="AQ339" s="36"/>
      <c r="AR339" s="36"/>
      <c r="AS339" s="36"/>
      <c r="AT339" s="36"/>
      <c r="AU339" s="36"/>
      <c r="AV339" s="36"/>
      <c r="AW339" s="1"/>
      <c r="AX339" s="1"/>
      <c r="AY339" s="35"/>
      <c r="AZ339" s="35"/>
      <c r="BA339" s="35"/>
      <c r="BB339" s="35"/>
      <c r="BC339" s="35"/>
      <c r="BD339" s="35"/>
      <c r="BE339" s="35"/>
      <c r="BF339" s="1"/>
    </row>
    <row r="340" spans="1:58" ht="13">
      <c r="A340" s="28"/>
      <c r="B340" s="55"/>
      <c r="C340" s="31"/>
      <c r="D340" s="32"/>
      <c r="E340" s="32"/>
      <c r="F340" s="32"/>
      <c r="G340" s="32"/>
      <c r="H340" s="32"/>
      <c r="I340" s="32"/>
      <c r="J340" s="10"/>
      <c r="K340" s="31"/>
      <c r="L340" s="32"/>
      <c r="M340" s="32"/>
      <c r="N340" s="32"/>
      <c r="O340" s="32"/>
      <c r="P340" s="32"/>
      <c r="Q340" s="32"/>
      <c r="R340" s="1"/>
      <c r="S340" s="37"/>
      <c r="T340" s="28"/>
      <c r="U340" s="28"/>
      <c r="V340" s="34"/>
      <c r="W340" s="34"/>
      <c r="X340" s="34"/>
      <c r="Y340" s="34"/>
      <c r="Z340" s="1"/>
      <c r="AA340" s="35"/>
      <c r="AB340" s="35"/>
      <c r="AC340" s="35"/>
      <c r="AD340" s="35"/>
      <c r="AE340" s="35"/>
      <c r="AF340" s="35"/>
      <c r="AG340" s="35"/>
      <c r="AH340" s="1"/>
      <c r="AI340" s="35"/>
      <c r="AJ340" s="35"/>
      <c r="AK340" s="35"/>
      <c r="AL340" s="35"/>
      <c r="AM340" s="35"/>
      <c r="AN340" s="35"/>
      <c r="AO340" s="35"/>
      <c r="AP340" s="1"/>
      <c r="AQ340" s="36"/>
      <c r="AR340" s="36"/>
      <c r="AS340" s="36"/>
      <c r="AT340" s="36"/>
      <c r="AU340" s="36"/>
      <c r="AV340" s="36"/>
      <c r="AW340" s="1"/>
      <c r="AX340" s="1"/>
      <c r="AY340" s="35"/>
      <c r="AZ340" s="35"/>
      <c r="BA340" s="35"/>
      <c r="BB340" s="35"/>
      <c r="BC340" s="35"/>
      <c r="BD340" s="35"/>
      <c r="BE340" s="35"/>
      <c r="BF340" s="1"/>
    </row>
    <row r="341" spans="1:58" ht="13">
      <c r="A341" s="28"/>
      <c r="B341" s="55"/>
      <c r="C341" s="31"/>
      <c r="D341" s="32"/>
      <c r="E341" s="32"/>
      <c r="F341" s="32"/>
      <c r="G341" s="32"/>
      <c r="H341" s="32"/>
      <c r="I341" s="32"/>
      <c r="J341" s="10"/>
      <c r="K341" s="31"/>
      <c r="L341" s="32"/>
      <c r="M341" s="32"/>
      <c r="N341" s="32"/>
      <c r="O341" s="32"/>
      <c r="P341" s="32"/>
      <c r="Q341" s="32"/>
      <c r="R341" s="1"/>
      <c r="S341" s="37"/>
      <c r="T341" s="28"/>
      <c r="U341" s="28"/>
      <c r="V341" s="34"/>
      <c r="W341" s="34"/>
      <c r="X341" s="34"/>
      <c r="Y341" s="34"/>
      <c r="Z341" s="1"/>
      <c r="AA341" s="35"/>
      <c r="AB341" s="35"/>
      <c r="AC341" s="35"/>
      <c r="AD341" s="35"/>
      <c r="AE341" s="35"/>
      <c r="AF341" s="35"/>
      <c r="AG341" s="35"/>
      <c r="AH341" s="1"/>
      <c r="AI341" s="35"/>
      <c r="AJ341" s="35"/>
      <c r="AK341" s="35"/>
      <c r="AL341" s="35"/>
      <c r="AM341" s="35"/>
      <c r="AN341" s="35"/>
      <c r="AO341" s="35"/>
      <c r="AP341" s="1"/>
      <c r="AQ341" s="36"/>
      <c r="AR341" s="36"/>
      <c r="AS341" s="36"/>
      <c r="AT341" s="36"/>
      <c r="AU341" s="36"/>
      <c r="AV341" s="36"/>
      <c r="AW341" s="1"/>
      <c r="AX341" s="1"/>
      <c r="AY341" s="35"/>
      <c r="AZ341" s="35"/>
      <c r="BA341" s="35"/>
      <c r="BB341" s="35"/>
      <c r="BC341" s="35"/>
      <c r="BD341" s="35"/>
      <c r="BE341" s="35"/>
      <c r="BF341" s="1"/>
    </row>
    <row r="342" spans="1:58" ht="13">
      <c r="A342" s="28"/>
      <c r="B342" s="55"/>
      <c r="C342" s="31"/>
      <c r="D342" s="32"/>
      <c r="E342" s="32"/>
      <c r="F342" s="32"/>
      <c r="G342" s="32"/>
      <c r="H342" s="32"/>
      <c r="I342" s="32"/>
      <c r="J342" s="10"/>
      <c r="K342" s="31"/>
      <c r="L342" s="32"/>
      <c r="M342" s="32"/>
      <c r="N342" s="32"/>
      <c r="O342" s="32"/>
      <c r="P342" s="32"/>
      <c r="Q342" s="32"/>
      <c r="R342" s="1"/>
      <c r="S342" s="37"/>
      <c r="T342" s="28"/>
      <c r="U342" s="28"/>
      <c r="V342" s="34"/>
      <c r="W342" s="34"/>
      <c r="X342" s="34"/>
      <c r="Y342" s="34"/>
      <c r="Z342" s="1"/>
      <c r="AA342" s="35"/>
      <c r="AB342" s="35"/>
      <c r="AC342" s="35"/>
      <c r="AD342" s="35"/>
      <c r="AE342" s="35"/>
      <c r="AF342" s="35"/>
      <c r="AG342" s="35"/>
      <c r="AH342" s="1"/>
      <c r="AI342" s="35"/>
      <c r="AJ342" s="35"/>
      <c r="AK342" s="35"/>
      <c r="AL342" s="35"/>
      <c r="AM342" s="35"/>
      <c r="AN342" s="35"/>
      <c r="AO342" s="35"/>
      <c r="AP342" s="1"/>
      <c r="AQ342" s="36"/>
      <c r="AR342" s="36"/>
      <c r="AS342" s="36"/>
      <c r="AT342" s="36"/>
      <c r="AU342" s="36"/>
      <c r="AV342" s="36"/>
      <c r="AW342" s="1"/>
      <c r="AX342" s="1"/>
      <c r="AY342" s="35"/>
      <c r="AZ342" s="35"/>
      <c r="BA342" s="35"/>
      <c r="BB342" s="35"/>
      <c r="BC342" s="35"/>
      <c r="BD342" s="35"/>
      <c r="BE342" s="35"/>
      <c r="BF342" s="1"/>
    </row>
    <row r="343" spans="1:58" ht="13">
      <c r="A343" s="28"/>
      <c r="B343" s="55"/>
      <c r="C343" s="31"/>
      <c r="D343" s="32"/>
      <c r="E343" s="32"/>
      <c r="F343" s="32"/>
      <c r="G343" s="32"/>
      <c r="H343" s="32"/>
      <c r="I343" s="32"/>
      <c r="J343" s="10"/>
      <c r="K343" s="31"/>
      <c r="L343" s="32"/>
      <c r="M343" s="32"/>
      <c r="N343" s="32"/>
      <c r="O343" s="32"/>
      <c r="P343" s="32"/>
      <c r="Q343" s="32"/>
      <c r="R343" s="1"/>
      <c r="S343" s="37"/>
      <c r="T343" s="28"/>
      <c r="U343" s="28"/>
      <c r="V343" s="34"/>
      <c r="W343" s="28"/>
      <c r="X343" s="28"/>
      <c r="Y343" s="34"/>
      <c r="Z343" s="1"/>
      <c r="AA343" s="35"/>
      <c r="AB343" s="35"/>
      <c r="AC343" s="35"/>
      <c r="AD343" s="35"/>
      <c r="AE343" s="35"/>
      <c r="AF343" s="35"/>
      <c r="AG343" s="35"/>
      <c r="AH343" s="1"/>
      <c r="AI343" s="35"/>
      <c r="AJ343" s="35"/>
      <c r="AK343" s="35"/>
      <c r="AL343" s="35"/>
      <c r="AM343" s="35"/>
      <c r="AN343" s="35"/>
      <c r="AO343" s="35"/>
      <c r="AP343" s="1"/>
      <c r="AQ343" s="36"/>
      <c r="AR343" s="36"/>
      <c r="AS343" s="36"/>
      <c r="AT343" s="36"/>
      <c r="AU343" s="36"/>
      <c r="AV343" s="36"/>
      <c r="AW343" s="1"/>
      <c r="AX343" s="1"/>
      <c r="AY343" s="35"/>
      <c r="AZ343" s="35"/>
      <c r="BA343" s="35"/>
      <c r="BB343" s="35"/>
      <c r="BC343" s="35"/>
      <c r="BD343" s="35"/>
      <c r="BE343" s="35"/>
      <c r="BF343" s="1"/>
    </row>
    <row r="344" spans="1:58" ht="13">
      <c r="A344" s="28"/>
      <c r="B344" s="55"/>
      <c r="C344" s="32"/>
      <c r="D344" s="31"/>
      <c r="E344" s="32"/>
      <c r="F344" s="32"/>
      <c r="G344" s="32"/>
      <c r="H344" s="32"/>
      <c r="I344" s="32"/>
      <c r="J344" s="10"/>
      <c r="K344" s="32"/>
      <c r="L344" s="31"/>
      <c r="M344" s="32"/>
      <c r="N344" s="32"/>
      <c r="O344" s="32"/>
      <c r="P344" s="32"/>
      <c r="Q344" s="32"/>
      <c r="R344" s="1"/>
      <c r="S344" s="37"/>
      <c r="T344" s="37"/>
      <c r="U344" s="28"/>
      <c r="V344" s="34"/>
      <c r="W344" s="34"/>
      <c r="X344" s="34"/>
      <c r="Y344" s="34"/>
      <c r="Z344" s="1"/>
      <c r="AA344" s="35"/>
      <c r="AB344" s="35"/>
      <c r="AC344" s="35"/>
      <c r="AD344" s="35"/>
      <c r="AE344" s="35"/>
      <c r="AF344" s="35"/>
      <c r="AG344" s="35"/>
      <c r="AH344" s="1"/>
      <c r="AI344" s="35"/>
      <c r="AJ344" s="35"/>
      <c r="AK344" s="35"/>
      <c r="AL344" s="35"/>
      <c r="AM344" s="35"/>
      <c r="AN344" s="35"/>
      <c r="AO344" s="35"/>
      <c r="AP344" s="1"/>
      <c r="AQ344" s="36"/>
      <c r="AR344" s="36"/>
      <c r="AS344" s="36"/>
      <c r="AT344" s="36"/>
      <c r="AU344" s="36"/>
      <c r="AV344" s="36"/>
      <c r="AW344" s="1"/>
      <c r="AX344" s="1"/>
      <c r="AY344" s="35"/>
      <c r="AZ344" s="35"/>
      <c r="BA344" s="35"/>
      <c r="BB344" s="35"/>
      <c r="BC344" s="35"/>
      <c r="BD344" s="35"/>
      <c r="BE344" s="35"/>
      <c r="BF344" s="1"/>
    </row>
    <row r="345" spans="1:58" ht="13">
      <c r="A345" s="28"/>
      <c r="B345" s="55"/>
      <c r="C345" s="32"/>
      <c r="D345" s="31"/>
      <c r="E345" s="32"/>
      <c r="F345" s="32"/>
      <c r="G345" s="32"/>
      <c r="H345" s="32"/>
      <c r="I345" s="32"/>
      <c r="J345" s="10"/>
      <c r="K345" s="32"/>
      <c r="L345" s="31"/>
      <c r="M345" s="32"/>
      <c r="N345" s="32"/>
      <c r="O345" s="32"/>
      <c r="P345" s="32"/>
      <c r="Q345" s="32"/>
      <c r="R345" s="1"/>
      <c r="S345" s="37"/>
      <c r="T345" s="37"/>
      <c r="U345" s="28"/>
      <c r="V345" s="34"/>
      <c r="W345" s="34"/>
      <c r="X345" s="28"/>
      <c r="Y345" s="34"/>
      <c r="Z345" s="1"/>
      <c r="AA345" s="35"/>
      <c r="AB345" s="35"/>
      <c r="AC345" s="35"/>
      <c r="AD345" s="35"/>
      <c r="AE345" s="35"/>
      <c r="AF345" s="35"/>
      <c r="AG345" s="35"/>
      <c r="AH345" s="1"/>
      <c r="AI345" s="35"/>
      <c r="AJ345" s="35"/>
      <c r="AK345" s="35"/>
      <c r="AL345" s="35"/>
      <c r="AM345" s="35"/>
      <c r="AN345" s="35"/>
      <c r="AO345" s="35"/>
      <c r="AP345" s="1"/>
      <c r="AQ345" s="36"/>
      <c r="AR345" s="36"/>
      <c r="AS345" s="36"/>
      <c r="AT345" s="36"/>
      <c r="AU345" s="36"/>
      <c r="AV345" s="36"/>
      <c r="AW345" s="1"/>
      <c r="AX345" s="1"/>
      <c r="AY345" s="35"/>
      <c r="AZ345" s="35"/>
      <c r="BA345" s="35"/>
      <c r="BB345" s="35"/>
      <c r="BC345" s="35"/>
      <c r="BD345" s="35"/>
      <c r="BE345" s="35"/>
      <c r="BF345" s="1"/>
    </row>
    <row r="346" spans="1:58" ht="13">
      <c r="A346" s="28"/>
      <c r="B346" s="55"/>
      <c r="C346" s="32"/>
      <c r="D346" s="31"/>
      <c r="E346" s="32"/>
      <c r="F346" s="32"/>
      <c r="G346" s="32"/>
      <c r="H346" s="32"/>
      <c r="I346" s="32"/>
      <c r="J346" s="10"/>
      <c r="K346" s="32"/>
      <c r="L346" s="31"/>
      <c r="M346" s="32"/>
      <c r="N346" s="32"/>
      <c r="O346" s="32"/>
      <c r="P346" s="32"/>
      <c r="Q346" s="32"/>
      <c r="R346" s="1"/>
      <c r="S346" s="37"/>
      <c r="T346" s="37"/>
      <c r="U346" s="28"/>
      <c r="V346" s="34"/>
      <c r="W346" s="28"/>
      <c r="X346" s="34"/>
      <c r="Y346" s="34"/>
      <c r="Z346" s="1"/>
      <c r="AA346" s="35"/>
      <c r="AB346" s="35"/>
      <c r="AC346" s="35"/>
      <c r="AD346" s="35"/>
      <c r="AE346" s="35"/>
      <c r="AF346" s="35"/>
      <c r="AG346" s="35"/>
      <c r="AH346" s="1"/>
      <c r="AI346" s="35"/>
      <c r="AJ346" s="35"/>
      <c r="AK346" s="35"/>
      <c r="AL346" s="35"/>
      <c r="AM346" s="35"/>
      <c r="AN346" s="35"/>
      <c r="AO346" s="35"/>
      <c r="AP346" s="1"/>
      <c r="AQ346" s="36"/>
      <c r="AR346" s="36"/>
      <c r="AS346" s="36"/>
      <c r="AT346" s="36"/>
      <c r="AU346" s="36"/>
      <c r="AV346" s="36"/>
      <c r="AW346" s="1"/>
      <c r="AX346" s="1"/>
      <c r="AY346" s="35"/>
      <c r="AZ346" s="35"/>
      <c r="BA346" s="35"/>
      <c r="BB346" s="35"/>
      <c r="BC346" s="35"/>
      <c r="BD346" s="35"/>
      <c r="BE346" s="35"/>
      <c r="BF346" s="1"/>
    </row>
    <row r="347" spans="1:58" ht="13">
      <c r="A347" s="28"/>
      <c r="B347" s="55"/>
      <c r="C347" s="32"/>
      <c r="D347" s="31"/>
      <c r="E347" s="32"/>
      <c r="F347" s="32"/>
      <c r="G347" s="32"/>
      <c r="H347" s="32"/>
      <c r="I347" s="32"/>
      <c r="J347" s="10"/>
      <c r="K347" s="32"/>
      <c r="L347" s="31"/>
      <c r="M347" s="32"/>
      <c r="N347" s="32"/>
      <c r="O347" s="32"/>
      <c r="P347" s="32"/>
      <c r="Q347" s="32"/>
      <c r="R347" s="1"/>
      <c r="S347" s="37"/>
      <c r="T347" s="37"/>
      <c r="U347" s="28"/>
      <c r="V347" s="28"/>
      <c r="W347" s="28"/>
      <c r="X347" s="34"/>
      <c r="Y347" s="34"/>
      <c r="Z347" s="1"/>
      <c r="AA347" s="35"/>
      <c r="AB347" s="35"/>
      <c r="AC347" s="35"/>
      <c r="AD347" s="35"/>
      <c r="AE347" s="35"/>
      <c r="AF347" s="35"/>
      <c r="AG347" s="35"/>
      <c r="AH347" s="1"/>
      <c r="AI347" s="35"/>
      <c r="AJ347" s="35"/>
      <c r="AK347" s="35"/>
      <c r="AL347" s="35"/>
      <c r="AM347" s="35"/>
      <c r="AN347" s="35"/>
      <c r="AO347" s="35"/>
      <c r="AP347" s="1"/>
      <c r="AQ347" s="36"/>
      <c r="AR347" s="36"/>
      <c r="AS347" s="36"/>
      <c r="AT347" s="36"/>
      <c r="AU347" s="36"/>
      <c r="AV347" s="36"/>
      <c r="AW347" s="1"/>
      <c r="AX347" s="1"/>
      <c r="AY347" s="35"/>
      <c r="AZ347" s="35"/>
      <c r="BA347" s="35"/>
      <c r="BB347" s="35"/>
      <c r="BC347" s="35"/>
      <c r="BD347" s="35"/>
      <c r="BE347" s="35"/>
      <c r="BF347" s="1"/>
    </row>
    <row r="348" spans="1:58" ht="13">
      <c r="A348" s="28"/>
      <c r="B348" s="55"/>
      <c r="C348" s="32"/>
      <c r="D348" s="31"/>
      <c r="E348" s="32"/>
      <c r="F348" s="32"/>
      <c r="G348" s="32"/>
      <c r="H348" s="32"/>
      <c r="I348" s="32"/>
      <c r="J348" s="10"/>
      <c r="K348" s="32"/>
      <c r="L348" s="31"/>
      <c r="M348" s="32"/>
      <c r="N348" s="32"/>
      <c r="O348" s="32"/>
      <c r="P348" s="32"/>
      <c r="Q348" s="32"/>
      <c r="R348" s="1"/>
      <c r="S348" s="28"/>
      <c r="T348" s="37"/>
      <c r="U348" s="28"/>
      <c r="V348" s="34"/>
      <c r="W348" s="34"/>
      <c r="X348" s="34"/>
      <c r="Y348" s="34"/>
      <c r="Z348" s="1"/>
      <c r="AA348" s="35"/>
      <c r="AB348" s="35"/>
      <c r="AC348" s="35"/>
      <c r="AD348" s="35"/>
      <c r="AE348" s="35"/>
      <c r="AF348" s="35"/>
      <c r="AG348" s="35"/>
      <c r="AH348" s="1"/>
      <c r="AI348" s="35"/>
      <c r="AJ348" s="35"/>
      <c r="AK348" s="35"/>
      <c r="AL348" s="35"/>
      <c r="AM348" s="35"/>
      <c r="AN348" s="35"/>
      <c r="AO348" s="35"/>
      <c r="AP348" s="1"/>
      <c r="AQ348" s="36"/>
      <c r="AR348" s="36"/>
      <c r="AS348" s="36"/>
      <c r="AT348" s="36"/>
      <c r="AU348" s="36"/>
      <c r="AV348" s="36"/>
      <c r="AW348" s="1"/>
      <c r="AX348" s="1"/>
      <c r="AY348" s="35"/>
      <c r="AZ348" s="35"/>
      <c r="BA348" s="35"/>
      <c r="BB348" s="35"/>
      <c r="BC348" s="35"/>
      <c r="BD348" s="35"/>
      <c r="BE348" s="35"/>
      <c r="BF348" s="1"/>
    </row>
    <row r="349" spans="1:58" ht="13">
      <c r="A349" s="28"/>
      <c r="B349" s="55"/>
      <c r="C349" s="32"/>
      <c r="D349" s="31"/>
      <c r="E349" s="32"/>
      <c r="F349" s="32"/>
      <c r="G349" s="32"/>
      <c r="H349" s="32"/>
      <c r="I349" s="32"/>
      <c r="J349" s="10"/>
      <c r="K349" s="32"/>
      <c r="L349" s="31"/>
      <c r="M349" s="32"/>
      <c r="N349" s="32"/>
      <c r="O349" s="32"/>
      <c r="P349" s="32"/>
      <c r="Q349" s="32"/>
      <c r="R349" s="1"/>
      <c r="S349" s="28"/>
      <c r="T349" s="28"/>
      <c r="U349" s="34"/>
      <c r="V349" s="28"/>
      <c r="W349" s="34"/>
      <c r="X349" s="34"/>
      <c r="Y349" s="34"/>
      <c r="Z349" s="1"/>
      <c r="AA349" s="35"/>
      <c r="AB349" s="35"/>
      <c r="AC349" s="35"/>
      <c r="AD349" s="35"/>
      <c r="AE349" s="35"/>
      <c r="AF349" s="35"/>
      <c r="AG349" s="35"/>
      <c r="AH349" s="1"/>
      <c r="AI349" s="35"/>
      <c r="AJ349" s="35"/>
      <c r="AK349" s="35"/>
      <c r="AL349" s="35"/>
      <c r="AM349" s="35"/>
      <c r="AN349" s="35"/>
      <c r="AO349" s="35"/>
      <c r="AP349" s="1"/>
      <c r="AQ349" s="36"/>
      <c r="AR349" s="36"/>
      <c r="AS349" s="36"/>
      <c r="AT349" s="36"/>
      <c r="AU349" s="36"/>
      <c r="AV349" s="36"/>
      <c r="AW349" s="1"/>
      <c r="AX349" s="1"/>
      <c r="AY349" s="35"/>
      <c r="AZ349" s="35"/>
      <c r="BA349" s="35"/>
      <c r="BB349" s="35"/>
      <c r="BC349" s="35"/>
      <c r="BD349" s="35"/>
      <c r="BE349" s="35"/>
      <c r="BF349" s="1"/>
    </row>
    <row r="350" spans="1:58" ht="13">
      <c r="A350" s="28"/>
      <c r="B350" s="55"/>
      <c r="C350" s="32"/>
      <c r="D350" s="32"/>
      <c r="E350" s="31"/>
      <c r="F350" s="32"/>
      <c r="G350" s="32"/>
      <c r="H350" s="32"/>
      <c r="I350" s="32"/>
      <c r="J350" s="10"/>
      <c r="K350" s="32"/>
      <c r="L350" s="32"/>
      <c r="M350" s="31"/>
      <c r="N350" s="32"/>
      <c r="O350" s="32"/>
      <c r="P350" s="32"/>
      <c r="Q350" s="32"/>
      <c r="R350" s="1"/>
      <c r="S350" s="28"/>
      <c r="T350" s="28"/>
      <c r="U350" s="28"/>
      <c r="V350" s="34"/>
      <c r="W350" s="34"/>
      <c r="X350" s="34"/>
      <c r="Y350" s="34"/>
      <c r="Z350" s="1"/>
      <c r="AA350" s="35"/>
      <c r="AB350" s="35"/>
      <c r="AC350" s="35"/>
      <c r="AD350" s="35"/>
      <c r="AE350" s="35"/>
      <c r="AF350" s="35"/>
      <c r="AG350" s="35"/>
      <c r="AH350" s="1"/>
      <c r="AI350" s="35"/>
      <c r="AJ350" s="35"/>
      <c r="AK350" s="35"/>
      <c r="AL350" s="35"/>
      <c r="AM350" s="35"/>
      <c r="AN350" s="35"/>
      <c r="AO350" s="35"/>
      <c r="AP350" s="1"/>
      <c r="AQ350" s="36"/>
      <c r="AR350" s="36"/>
      <c r="AS350" s="36"/>
      <c r="AT350" s="36"/>
      <c r="AU350" s="36"/>
      <c r="AV350" s="36"/>
      <c r="AW350" s="1"/>
      <c r="AX350" s="1"/>
      <c r="AY350" s="35"/>
      <c r="AZ350" s="35"/>
      <c r="BA350" s="35"/>
      <c r="BB350" s="35"/>
      <c r="BC350" s="35"/>
      <c r="BD350" s="35"/>
      <c r="BE350" s="35"/>
      <c r="BF350" s="1"/>
    </row>
    <row r="351" spans="1:58" ht="13">
      <c r="A351" s="28"/>
      <c r="B351" s="55"/>
      <c r="C351" s="32"/>
      <c r="D351" s="31"/>
      <c r="E351" s="32"/>
      <c r="F351" s="32"/>
      <c r="G351" s="32"/>
      <c r="H351" s="32"/>
      <c r="I351" s="32"/>
      <c r="J351" s="10"/>
      <c r="K351" s="31"/>
      <c r="L351" s="32"/>
      <c r="M351" s="32"/>
      <c r="N351" s="32"/>
      <c r="O351" s="32"/>
      <c r="P351" s="32"/>
      <c r="Q351" s="32"/>
      <c r="R351" s="1"/>
      <c r="S351" s="28"/>
      <c r="T351" s="28"/>
      <c r="U351" s="28"/>
      <c r="V351" s="34"/>
      <c r="W351" s="34"/>
      <c r="X351" s="34"/>
      <c r="Y351" s="34"/>
      <c r="Z351" s="1"/>
      <c r="AA351" s="35"/>
      <c r="AB351" s="35"/>
      <c r="AC351" s="35"/>
      <c r="AD351" s="35"/>
      <c r="AE351" s="35"/>
      <c r="AF351" s="35"/>
      <c r="AG351" s="35"/>
      <c r="AH351" s="1"/>
      <c r="AI351" s="35"/>
      <c r="AJ351" s="35"/>
      <c r="AK351" s="35"/>
      <c r="AL351" s="35"/>
      <c r="AM351" s="35"/>
      <c r="AN351" s="35"/>
      <c r="AO351" s="35"/>
      <c r="AP351" s="1"/>
      <c r="AQ351" s="36"/>
      <c r="AR351" s="36"/>
      <c r="AS351" s="36"/>
      <c r="AT351" s="36"/>
      <c r="AU351" s="36"/>
      <c r="AV351" s="36"/>
      <c r="AW351" s="1"/>
      <c r="AX351" s="1"/>
      <c r="AY351" s="35"/>
      <c r="AZ351" s="35"/>
      <c r="BA351" s="35"/>
      <c r="BB351" s="35"/>
      <c r="BC351" s="35"/>
      <c r="BD351" s="35"/>
      <c r="BE351" s="35"/>
      <c r="BF351" s="1"/>
    </row>
    <row r="352" spans="1:58" ht="13">
      <c r="A352" s="28"/>
      <c r="B352" s="55"/>
      <c r="C352" s="32"/>
      <c r="D352" s="31"/>
      <c r="E352" s="32"/>
      <c r="F352" s="32"/>
      <c r="G352" s="32"/>
      <c r="H352" s="32"/>
      <c r="I352" s="32"/>
      <c r="J352" s="10"/>
      <c r="K352" s="32"/>
      <c r="L352" s="31"/>
      <c r="M352" s="32"/>
      <c r="N352" s="32"/>
      <c r="O352" s="32"/>
      <c r="P352" s="32"/>
      <c r="Q352" s="32"/>
      <c r="R352" s="1"/>
      <c r="S352" s="28"/>
      <c r="T352" s="28"/>
      <c r="U352" s="28"/>
      <c r="V352" s="34"/>
      <c r="W352" s="34"/>
      <c r="X352" s="34"/>
      <c r="Y352" s="34"/>
      <c r="Z352" s="1"/>
      <c r="AA352" s="35"/>
      <c r="AB352" s="35"/>
      <c r="AC352" s="35"/>
      <c r="AD352" s="35"/>
      <c r="AE352" s="35"/>
      <c r="AF352" s="35"/>
      <c r="AG352" s="35"/>
      <c r="AH352" s="1"/>
      <c r="AI352" s="35"/>
      <c r="AJ352" s="35"/>
      <c r="AK352" s="35"/>
      <c r="AL352" s="35"/>
      <c r="AM352" s="35"/>
      <c r="AN352" s="35"/>
      <c r="AO352" s="35"/>
      <c r="AP352" s="1"/>
      <c r="AQ352" s="36"/>
      <c r="AR352" s="36"/>
      <c r="AS352" s="36"/>
      <c r="AT352" s="36"/>
      <c r="AU352" s="36"/>
      <c r="AV352" s="36"/>
      <c r="AW352" s="1"/>
      <c r="AX352" s="1"/>
      <c r="AY352" s="35"/>
      <c r="AZ352" s="35"/>
      <c r="BA352" s="35"/>
      <c r="BB352" s="35"/>
      <c r="BC352" s="35"/>
      <c r="BD352" s="35"/>
      <c r="BE352" s="35"/>
      <c r="BF352" s="1"/>
    </row>
    <row r="353" spans="1:58" ht="13">
      <c r="A353" s="28"/>
      <c r="B353" s="55"/>
      <c r="C353" s="32"/>
      <c r="D353" s="31"/>
      <c r="E353" s="32"/>
      <c r="F353" s="32"/>
      <c r="G353" s="32"/>
      <c r="H353" s="32"/>
      <c r="I353" s="32"/>
      <c r="J353" s="10"/>
      <c r="K353" s="31"/>
      <c r="L353" s="32"/>
      <c r="M353" s="32"/>
      <c r="N353" s="32"/>
      <c r="O353" s="32"/>
      <c r="P353" s="32"/>
      <c r="Q353" s="32"/>
      <c r="R353" s="1"/>
      <c r="S353" s="28"/>
      <c r="T353" s="28"/>
      <c r="U353" s="28"/>
      <c r="V353" s="34"/>
      <c r="W353" s="34"/>
      <c r="X353" s="34"/>
      <c r="Y353" s="34"/>
      <c r="Z353" s="1"/>
      <c r="AA353" s="35"/>
      <c r="AB353" s="35"/>
      <c r="AC353" s="35"/>
      <c r="AD353" s="35"/>
      <c r="AE353" s="35"/>
      <c r="AF353" s="35"/>
      <c r="AG353" s="35"/>
      <c r="AH353" s="1"/>
      <c r="AI353" s="35"/>
      <c r="AJ353" s="35"/>
      <c r="AK353" s="35"/>
      <c r="AL353" s="35"/>
      <c r="AM353" s="35"/>
      <c r="AN353" s="35"/>
      <c r="AO353" s="35"/>
      <c r="AP353" s="1"/>
      <c r="AQ353" s="36"/>
      <c r="AR353" s="36"/>
      <c r="AS353" s="36"/>
      <c r="AT353" s="36"/>
      <c r="AU353" s="36"/>
      <c r="AV353" s="36"/>
      <c r="AW353" s="1"/>
      <c r="AX353" s="1"/>
      <c r="AY353" s="35"/>
      <c r="AZ353" s="35"/>
      <c r="BA353" s="35"/>
      <c r="BB353" s="35"/>
      <c r="BC353" s="35"/>
      <c r="BD353" s="35"/>
      <c r="BE353" s="35"/>
      <c r="BF353" s="1"/>
    </row>
    <row r="354" spans="1:58" ht="13">
      <c r="A354" s="28"/>
      <c r="B354" s="55"/>
      <c r="C354" s="31"/>
      <c r="D354" s="32"/>
      <c r="E354" s="32"/>
      <c r="F354" s="32"/>
      <c r="G354" s="32"/>
      <c r="H354" s="32"/>
      <c r="I354" s="32"/>
      <c r="J354" s="10"/>
      <c r="K354" s="31"/>
      <c r="L354" s="32"/>
      <c r="M354" s="32"/>
      <c r="N354" s="32"/>
      <c r="O354" s="32"/>
      <c r="P354" s="32"/>
      <c r="Q354" s="32"/>
      <c r="R354" s="1"/>
      <c r="S354" s="28"/>
      <c r="T354" s="28"/>
      <c r="U354" s="28"/>
      <c r="V354" s="34"/>
      <c r="W354" s="34"/>
      <c r="X354" s="34"/>
      <c r="Y354" s="34"/>
      <c r="Z354" s="1"/>
      <c r="AA354" s="35"/>
      <c r="AB354" s="35"/>
      <c r="AC354" s="35"/>
      <c r="AD354" s="35"/>
      <c r="AE354" s="35"/>
      <c r="AF354" s="35"/>
      <c r="AG354" s="35"/>
      <c r="AH354" s="1"/>
      <c r="AI354" s="35"/>
      <c r="AJ354" s="35"/>
      <c r="AK354" s="35"/>
      <c r="AL354" s="35"/>
      <c r="AM354" s="35"/>
      <c r="AN354" s="35"/>
      <c r="AO354" s="35"/>
      <c r="AP354" s="1"/>
      <c r="AQ354" s="36"/>
      <c r="AR354" s="36"/>
      <c r="AS354" s="36"/>
      <c r="AT354" s="36"/>
      <c r="AU354" s="36"/>
      <c r="AV354" s="36"/>
      <c r="AW354" s="1"/>
      <c r="AX354" s="1"/>
      <c r="AY354" s="35"/>
      <c r="AZ354" s="35"/>
      <c r="BA354" s="35"/>
      <c r="BB354" s="35"/>
      <c r="BC354" s="35"/>
      <c r="BD354" s="35"/>
      <c r="BE354" s="35"/>
      <c r="BF354" s="1"/>
    </row>
    <row r="355" spans="1:58" ht="13">
      <c r="A355" s="28"/>
      <c r="B355" s="55"/>
      <c r="C355" s="32"/>
      <c r="D355" s="32"/>
      <c r="E355" s="31"/>
      <c r="F355" s="32"/>
      <c r="G355" s="32"/>
      <c r="H355" s="32"/>
      <c r="I355" s="32"/>
      <c r="J355" s="10"/>
      <c r="K355" s="32"/>
      <c r="L355" s="32"/>
      <c r="M355" s="31"/>
      <c r="N355" s="32"/>
      <c r="O355" s="32"/>
      <c r="P355" s="32"/>
      <c r="Q355" s="32"/>
      <c r="R355" s="1"/>
      <c r="S355" s="28"/>
      <c r="T355" s="28"/>
      <c r="U355" s="28"/>
      <c r="V355" s="28"/>
      <c r="W355" s="34"/>
      <c r="X355" s="34"/>
      <c r="Y355" s="34"/>
      <c r="Z355" s="1"/>
      <c r="AA355" s="35"/>
      <c r="AB355" s="35"/>
      <c r="AC355" s="35"/>
      <c r="AD355" s="35"/>
      <c r="AE355" s="35"/>
      <c r="AF355" s="35"/>
      <c r="AG355" s="35"/>
      <c r="AH355" s="1"/>
      <c r="AI355" s="35"/>
      <c r="AJ355" s="35"/>
      <c r="AK355" s="35"/>
      <c r="AL355" s="35"/>
      <c r="AM355" s="35"/>
      <c r="AN355" s="35"/>
      <c r="AO355" s="35"/>
      <c r="AP355" s="1"/>
      <c r="AQ355" s="36"/>
      <c r="AR355" s="36"/>
      <c r="AS355" s="36"/>
      <c r="AT355" s="36"/>
      <c r="AU355" s="36"/>
      <c r="AV355" s="36"/>
      <c r="AW355" s="1"/>
      <c r="AX355" s="1"/>
      <c r="AY355" s="35"/>
      <c r="AZ355" s="35"/>
      <c r="BA355" s="35"/>
      <c r="BB355" s="35"/>
      <c r="BC355" s="35"/>
      <c r="BD355" s="35"/>
      <c r="BE355" s="35"/>
      <c r="BF355" s="1"/>
    </row>
    <row r="356" spans="1:58" ht="13">
      <c r="A356" s="28"/>
      <c r="B356" s="55"/>
      <c r="C356" s="32"/>
      <c r="D356" s="31"/>
      <c r="E356" s="32"/>
      <c r="F356" s="32"/>
      <c r="G356" s="32"/>
      <c r="H356" s="32"/>
      <c r="I356" s="32"/>
      <c r="J356" s="10"/>
      <c r="K356" s="32"/>
      <c r="L356" s="31"/>
      <c r="M356" s="32"/>
      <c r="N356" s="32"/>
      <c r="O356" s="32"/>
      <c r="P356" s="32"/>
      <c r="Q356" s="32"/>
      <c r="R356" s="1"/>
      <c r="S356" s="28"/>
      <c r="T356" s="28"/>
      <c r="U356" s="28"/>
      <c r="V356" s="28"/>
      <c r="W356" s="34"/>
      <c r="X356" s="34"/>
      <c r="Y356" s="34"/>
      <c r="Z356" s="1"/>
      <c r="AA356" s="35"/>
      <c r="AB356" s="35"/>
      <c r="AC356" s="35"/>
      <c r="AD356" s="35"/>
      <c r="AE356" s="35"/>
      <c r="AF356" s="35"/>
      <c r="AG356" s="35"/>
      <c r="AH356" s="1"/>
      <c r="AI356" s="35"/>
      <c r="AJ356" s="35"/>
      <c r="AK356" s="35"/>
      <c r="AL356" s="35"/>
      <c r="AM356" s="35"/>
      <c r="AN356" s="35"/>
      <c r="AO356" s="35"/>
      <c r="AP356" s="1"/>
      <c r="AQ356" s="36"/>
      <c r="AR356" s="36"/>
      <c r="AS356" s="36"/>
      <c r="AT356" s="36"/>
      <c r="AU356" s="36"/>
      <c r="AV356" s="36"/>
      <c r="AW356" s="1"/>
      <c r="AX356" s="1"/>
      <c r="AY356" s="35"/>
      <c r="AZ356" s="35"/>
      <c r="BA356" s="35"/>
      <c r="BB356" s="35"/>
      <c r="BC356" s="35"/>
      <c r="BD356" s="35"/>
      <c r="BE356" s="35"/>
      <c r="BF356" s="1"/>
    </row>
    <row r="357" spans="1:58" ht="13">
      <c r="A357" s="28"/>
      <c r="B357" s="55"/>
      <c r="C357" s="31"/>
      <c r="D357" s="32"/>
      <c r="E357" s="32"/>
      <c r="F357" s="32"/>
      <c r="G357" s="32"/>
      <c r="H357" s="32"/>
      <c r="I357" s="32"/>
      <c r="J357" s="10"/>
      <c r="K357" s="31"/>
      <c r="L357" s="32"/>
      <c r="M357" s="32"/>
      <c r="N357" s="32"/>
      <c r="O357" s="32"/>
      <c r="P357" s="32"/>
      <c r="Q357" s="32"/>
      <c r="R357" s="1"/>
      <c r="S357" s="28"/>
      <c r="T357" s="28"/>
      <c r="U357" s="28"/>
      <c r="V357" s="34"/>
      <c r="W357" s="34"/>
      <c r="X357" s="34"/>
      <c r="Y357" s="34"/>
      <c r="Z357" s="1"/>
      <c r="AA357" s="35"/>
      <c r="AB357" s="35"/>
      <c r="AC357" s="35"/>
      <c r="AD357" s="35"/>
      <c r="AE357" s="35"/>
      <c r="AF357" s="35"/>
      <c r="AG357" s="35"/>
      <c r="AH357" s="1"/>
      <c r="AI357" s="35"/>
      <c r="AJ357" s="35"/>
      <c r="AK357" s="35"/>
      <c r="AL357" s="35"/>
      <c r="AM357" s="35"/>
      <c r="AN357" s="35"/>
      <c r="AO357" s="35"/>
      <c r="AP357" s="1"/>
      <c r="AQ357" s="36"/>
      <c r="AR357" s="36"/>
      <c r="AS357" s="36"/>
      <c r="AT357" s="36"/>
      <c r="AU357" s="36"/>
      <c r="AV357" s="36"/>
      <c r="AW357" s="1"/>
      <c r="AX357" s="1"/>
      <c r="AY357" s="35"/>
      <c r="AZ357" s="35"/>
      <c r="BA357" s="35"/>
      <c r="BB357" s="35"/>
      <c r="BC357" s="35"/>
      <c r="BD357" s="35"/>
      <c r="BE357" s="35"/>
      <c r="BF357" s="1"/>
    </row>
    <row r="358" spans="1:58" ht="13">
      <c r="A358" s="28"/>
      <c r="B358" s="55"/>
      <c r="C358" s="32"/>
      <c r="D358" s="31"/>
      <c r="E358" s="32"/>
      <c r="F358" s="32"/>
      <c r="G358" s="32"/>
      <c r="H358" s="32"/>
      <c r="I358" s="32"/>
      <c r="J358" s="10"/>
      <c r="K358" s="32"/>
      <c r="L358" s="31"/>
      <c r="M358" s="32"/>
      <c r="N358" s="32"/>
      <c r="O358" s="32"/>
      <c r="P358" s="32"/>
      <c r="Q358" s="32"/>
      <c r="R358" s="1"/>
      <c r="S358" s="28"/>
      <c r="T358" s="28"/>
      <c r="U358" s="34"/>
      <c r="V358" s="34"/>
      <c r="W358" s="34"/>
      <c r="X358" s="34"/>
      <c r="Y358" s="34"/>
      <c r="Z358" s="1"/>
      <c r="AA358" s="35"/>
      <c r="AB358" s="35"/>
      <c r="AC358" s="35"/>
      <c r="AD358" s="35"/>
      <c r="AE358" s="35"/>
      <c r="AF358" s="35"/>
      <c r="AG358" s="35"/>
      <c r="AH358" s="1"/>
      <c r="AI358" s="35"/>
      <c r="AJ358" s="35"/>
      <c r="AK358" s="35"/>
      <c r="AL358" s="35"/>
      <c r="AM358" s="35"/>
      <c r="AN358" s="35"/>
      <c r="AO358" s="35"/>
      <c r="AP358" s="1"/>
      <c r="AQ358" s="36"/>
      <c r="AR358" s="36"/>
      <c r="AS358" s="36"/>
      <c r="AT358" s="36"/>
      <c r="AU358" s="36"/>
      <c r="AV358" s="36"/>
      <c r="AW358" s="1"/>
      <c r="AX358" s="1"/>
      <c r="AY358" s="35"/>
      <c r="AZ358" s="35"/>
      <c r="BA358" s="35"/>
      <c r="BB358" s="35"/>
      <c r="BC358" s="35"/>
      <c r="BD358" s="35"/>
      <c r="BE358" s="35"/>
      <c r="BF358" s="1"/>
    </row>
    <row r="359" spans="1:58" ht="13">
      <c r="A359" s="28"/>
      <c r="B359" s="55"/>
      <c r="C359" s="31"/>
      <c r="D359" s="32"/>
      <c r="E359" s="32"/>
      <c r="F359" s="32"/>
      <c r="G359" s="32"/>
      <c r="H359" s="32"/>
      <c r="I359" s="32"/>
      <c r="J359" s="10"/>
      <c r="K359" s="31"/>
      <c r="L359" s="32"/>
      <c r="M359" s="32"/>
      <c r="N359" s="32"/>
      <c r="O359" s="32"/>
      <c r="P359" s="32"/>
      <c r="Q359" s="32"/>
      <c r="R359" s="1"/>
      <c r="S359" s="28"/>
      <c r="T359" s="28"/>
      <c r="U359" s="28"/>
      <c r="V359" s="34"/>
      <c r="W359" s="34"/>
      <c r="X359" s="34"/>
      <c r="Y359" s="34"/>
      <c r="Z359" s="1"/>
      <c r="AA359" s="35"/>
      <c r="AB359" s="35"/>
      <c r="AC359" s="35"/>
      <c r="AD359" s="35"/>
      <c r="AE359" s="35"/>
      <c r="AF359" s="35"/>
      <c r="AG359" s="35"/>
      <c r="AH359" s="1"/>
      <c r="AI359" s="35"/>
      <c r="AJ359" s="35"/>
      <c r="AK359" s="35"/>
      <c r="AL359" s="35"/>
      <c r="AM359" s="35"/>
      <c r="AN359" s="35"/>
      <c r="AO359" s="35"/>
      <c r="AP359" s="1"/>
      <c r="AQ359" s="36"/>
      <c r="AR359" s="36"/>
      <c r="AS359" s="36"/>
      <c r="AT359" s="36"/>
      <c r="AU359" s="36"/>
      <c r="AV359" s="36"/>
      <c r="AW359" s="1"/>
      <c r="AX359" s="1"/>
      <c r="AY359" s="35"/>
      <c r="AZ359" s="35"/>
      <c r="BA359" s="35"/>
      <c r="BB359" s="35"/>
      <c r="BC359" s="35"/>
      <c r="BD359" s="35"/>
      <c r="BE359" s="35"/>
      <c r="BF359" s="1"/>
    </row>
    <row r="360" spans="1:58" ht="13">
      <c r="A360" s="28"/>
      <c r="B360" s="55"/>
      <c r="C360" s="32"/>
      <c r="D360" s="31"/>
      <c r="E360" s="32"/>
      <c r="F360" s="32"/>
      <c r="G360" s="32"/>
      <c r="H360" s="32"/>
      <c r="I360" s="32"/>
      <c r="J360" s="10"/>
      <c r="K360" s="32"/>
      <c r="L360" s="31"/>
      <c r="M360" s="32"/>
      <c r="N360" s="32"/>
      <c r="O360" s="32"/>
      <c r="P360" s="32"/>
      <c r="Q360" s="32"/>
      <c r="R360" s="1"/>
      <c r="S360" s="28"/>
      <c r="T360" s="28"/>
      <c r="U360" s="34"/>
      <c r="V360" s="28"/>
      <c r="W360" s="34"/>
      <c r="X360" s="34"/>
      <c r="Y360" s="34"/>
      <c r="Z360" s="1"/>
      <c r="AA360" s="35"/>
      <c r="AB360" s="35"/>
      <c r="AC360" s="35"/>
      <c r="AD360" s="35"/>
      <c r="AE360" s="35"/>
      <c r="AF360" s="35"/>
      <c r="AG360" s="35"/>
      <c r="AH360" s="1"/>
      <c r="AI360" s="35"/>
      <c r="AJ360" s="35"/>
      <c r="AK360" s="35"/>
      <c r="AL360" s="35"/>
      <c r="AM360" s="35"/>
      <c r="AN360" s="35"/>
      <c r="AO360" s="35"/>
      <c r="AP360" s="1"/>
      <c r="AQ360" s="36"/>
      <c r="AR360" s="36"/>
      <c r="AS360" s="36"/>
      <c r="AT360" s="36"/>
      <c r="AU360" s="36"/>
      <c r="AV360" s="36"/>
      <c r="AW360" s="1"/>
      <c r="AX360" s="1"/>
      <c r="AY360" s="35"/>
      <c r="AZ360" s="35"/>
      <c r="BA360" s="35"/>
      <c r="BB360" s="35"/>
      <c r="BC360" s="35"/>
      <c r="BD360" s="35"/>
      <c r="BE360" s="35"/>
      <c r="BF360" s="1"/>
    </row>
    <row r="361" spans="1:58" ht="13">
      <c r="A361" s="28"/>
      <c r="B361" s="55"/>
      <c r="C361" s="32"/>
      <c r="D361" s="31"/>
      <c r="E361" s="32"/>
      <c r="F361" s="32"/>
      <c r="G361" s="32"/>
      <c r="H361" s="32"/>
      <c r="I361" s="32"/>
      <c r="J361" s="10"/>
      <c r="K361" s="32"/>
      <c r="L361" s="31"/>
      <c r="M361" s="32"/>
      <c r="N361" s="32"/>
      <c r="O361" s="32"/>
      <c r="P361" s="32"/>
      <c r="Q361" s="32"/>
      <c r="R361" s="1"/>
      <c r="S361" s="28"/>
      <c r="T361" s="28"/>
      <c r="U361" s="34"/>
      <c r="V361" s="34"/>
      <c r="W361" s="34"/>
      <c r="X361" s="34"/>
      <c r="Y361" s="34"/>
      <c r="Z361" s="1"/>
      <c r="AA361" s="35"/>
      <c r="AB361" s="35"/>
      <c r="AC361" s="35"/>
      <c r="AD361" s="35"/>
      <c r="AE361" s="35"/>
      <c r="AF361" s="35"/>
      <c r="AG361" s="35"/>
      <c r="AH361" s="1"/>
      <c r="AI361" s="35"/>
      <c r="AJ361" s="35"/>
      <c r="AK361" s="35"/>
      <c r="AL361" s="35"/>
      <c r="AM361" s="35"/>
      <c r="AN361" s="35"/>
      <c r="AO361" s="35"/>
      <c r="AP361" s="1"/>
      <c r="AQ361" s="36"/>
      <c r="AR361" s="36"/>
      <c r="AS361" s="36"/>
      <c r="AT361" s="36"/>
      <c r="AU361" s="36"/>
      <c r="AV361" s="36"/>
      <c r="AW361" s="1"/>
      <c r="AX361" s="1"/>
      <c r="AY361" s="35"/>
      <c r="AZ361" s="35"/>
      <c r="BA361" s="35"/>
      <c r="BB361" s="35"/>
      <c r="BC361" s="35"/>
      <c r="BD361" s="35"/>
      <c r="BE361" s="35"/>
      <c r="BF361" s="1"/>
    </row>
    <row r="362" spans="1:58" ht="13">
      <c r="A362" s="28"/>
      <c r="B362" s="55"/>
      <c r="C362" s="31"/>
      <c r="D362" s="32"/>
      <c r="E362" s="32"/>
      <c r="F362" s="32"/>
      <c r="G362" s="32"/>
      <c r="H362" s="32"/>
      <c r="I362" s="32"/>
      <c r="J362" s="10"/>
      <c r="K362" s="31"/>
      <c r="L362" s="32"/>
      <c r="M362" s="32"/>
      <c r="N362" s="32"/>
      <c r="O362" s="32"/>
      <c r="P362" s="32"/>
      <c r="Q362" s="32"/>
      <c r="R362" s="1"/>
      <c r="S362" s="28"/>
      <c r="T362" s="28"/>
      <c r="U362" s="28"/>
      <c r="V362" s="34"/>
      <c r="W362" s="34"/>
      <c r="X362" s="34"/>
      <c r="Y362" s="34"/>
      <c r="Z362" s="1"/>
      <c r="AA362" s="35"/>
      <c r="AB362" s="35"/>
      <c r="AC362" s="35"/>
      <c r="AD362" s="35"/>
      <c r="AE362" s="35"/>
      <c r="AF362" s="35"/>
      <c r="AG362" s="35"/>
      <c r="AH362" s="1"/>
      <c r="AI362" s="35"/>
      <c r="AJ362" s="35"/>
      <c r="AK362" s="35"/>
      <c r="AL362" s="35"/>
      <c r="AM362" s="35"/>
      <c r="AN362" s="35"/>
      <c r="AO362" s="35"/>
      <c r="AP362" s="1"/>
      <c r="AQ362" s="36"/>
      <c r="AR362" s="36"/>
      <c r="AS362" s="36"/>
      <c r="AT362" s="36"/>
      <c r="AU362" s="36"/>
      <c r="AV362" s="36"/>
      <c r="AW362" s="1"/>
      <c r="AX362" s="1"/>
      <c r="AY362" s="35"/>
      <c r="AZ362" s="35"/>
      <c r="BA362" s="35"/>
      <c r="BB362" s="35"/>
      <c r="BC362" s="35"/>
      <c r="BD362" s="35"/>
      <c r="BE362" s="35"/>
      <c r="BF362" s="1"/>
    </row>
    <row r="363" spans="1:58" ht="13">
      <c r="A363" s="28"/>
      <c r="B363" s="55"/>
      <c r="C363" s="32"/>
      <c r="D363" s="31"/>
      <c r="E363" s="32"/>
      <c r="F363" s="32"/>
      <c r="G363" s="32"/>
      <c r="H363" s="32"/>
      <c r="I363" s="32"/>
      <c r="J363" s="10"/>
      <c r="K363" s="32"/>
      <c r="L363" s="31"/>
      <c r="M363" s="32"/>
      <c r="N363" s="32"/>
      <c r="O363" s="32"/>
      <c r="P363" s="32"/>
      <c r="Q363" s="32"/>
      <c r="R363" s="1"/>
      <c r="S363" s="28"/>
      <c r="T363" s="28"/>
      <c r="U363" s="34"/>
      <c r="V363" s="34"/>
      <c r="W363" s="34"/>
      <c r="X363" s="34"/>
      <c r="Y363" s="34"/>
      <c r="Z363" s="1"/>
      <c r="AA363" s="35"/>
      <c r="AB363" s="35"/>
      <c r="AC363" s="35"/>
      <c r="AD363" s="35"/>
      <c r="AE363" s="35"/>
      <c r="AF363" s="35"/>
      <c r="AG363" s="35"/>
      <c r="AH363" s="1"/>
      <c r="AI363" s="35"/>
      <c r="AJ363" s="35"/>
      <c r="AK363" s="35"/>
      <c r="AL363" s="35"/>
      <c r="AM363" s="35"/>
      <c r="AN363" s="35"/>
      <c r="AO363" s="35"/>
      <c r="AP363" s="1"/>
      <c r="AQ363" s="36"/>
      <c r="AR363" s="36"/>
      <c r="AS363" s="36"/>
      <c r="AT363" s="36"/>
      <c r="AU363" s="36"/>
      <c r="AV363" s="36"/>
      <c r="AW363" s="1"/>
      <c r="AX363" s="1"/>
      <c r="AY363" s="35"/>
      <c r="AZ363" s="35"/>
      <c r="BA363" s="35"/>
      <c r="BB363" s="35"/>
      <c r="BC363" s="35"/>
      <c r="BD363" s="35"/>
      <c r="BE363" s="35"/>
      <c r="BF363" s="1"/>
    </row>
    <row r="364" spans="1:58" ht="13">
      <c r="A364" s="28"/>
      <c r="B364" s="55"/>
      <c r="C364" s="32"/>
      <c r="D364" s="31"/>
      <c r="E364" s="32"/>
      <c r="F364" s="32"/>
      <c r="G364" s="32"/>
      <c r="H364" s="32"/>
      <c r="I364" s="32"/>
      <c r="J364" s="10"/>
      <c r="K364" s="32"/>
      <c r="L364" s="31"/>
      <c r="M364" s="32"/>
      <c r="N364" s="32"/>
      <c r="O364" s="32"/>
      <c r="P364" s="32"/>
      <c r="Q364" s="32"/>
      <c r="R364" s="1"/>
      <c r="S364" s="28"/>
      <c r="T364" s="28"/>
      <c r="U364" s="34"/>
      <c r="V364" s="34"/>
      <c r="W364" s="34"/>
      <c r="X364" s="34"/>
      <c r="Y364" s="34"/>
      <c r="Z364" s="1"/>
      <c r="AA364" s="35"/>
      <c r="AB364" s="35"/>
      <c r="AC364" s="35"/>
      <c r="AD364" s="35"/>
      <c r="AE364" s="35"/>
      <c r="AF364" s="35"/>
      <c r="AG364" s="35"/>
      <c r="AH364" s="1"/>
      <c r="AI364" s="35"/>
      <c r="AJ364" s="35"/>
      <c r="AK364" s="35"/>
      <c r="AL364" s="35"/>
      <c r="AM364" s="35"/>
      <c r="AN364" s="35"/>
      <c r="AO364" s="35"/>
      <c r="AP364" s="1"/>
      <c r="AQ364" s="36"/>
      <c r="AR364" s="36"/>
      <c r="AS364" s="36"/>
      <c r="AT364" s="36"/>
      <c r="AU364" s="36"/>
      <c r="AV364" s="36"/>
      <c r="AW364" s="1"/>
      <c r="AX364" s="1"/>
      <c r="AY364" s="35"/>
      <c r="AZ364" s="35"/>
      <c r="BA364" s="35"/>
      <c r="BB364" s="35"/>
      <c r="BC364" s="35"/>
      <c r="BD364" s="35"/>
      <c r="BE364" s="35"/>
      <c r="BF364" s="1"/>
    </row>
    <row r="365" spans="1:58" ht="13">
      <c r="A365" s="28"/>
      <c r="B365" s="55"/>
      <c r="C365" s="32"/>
      <c r="D365" s="31"/>
      <c r="E365" s="32"/>
      <c r="F365" s="32"/>
      <c r="G365" s="32"/>
      <c r="H365" s="32"/>
      <c r="I365" s="32"/>
      <c r="J365" s="10"/>
      <c r="K365" s="32"/>
      <c r="L365" s="31"/>
      <c r="M365" s="32"/>
      <c r="N365" s="32"/>
      <c r="O365" s="32"/>
      <c r="P365" s="32"/>
      <c r="Q365" s="32"/>
      <c r="R365" s="1"/>
      <c r="S365" s="28"/>
      <c r="T365" s="28"/>
      <c r="U365" s="34"/>
      <c r="V365" s="34"/>
      <c r="W365" s="34"/>
      <c r="X365" s="34"/>
      <c r="Y365" s="34"/>
      <c r="Z365" s="1"/>
      <c r="AA365" s="35"/>
      <c r="AB365" s="35"/>
      <c r="AC365" s="35"/>
      <c r="AD365" s="35"/>
      <c r="AE365" s="35"/>
      <c r="AF365" s="35"/>
      <c r="AG365" s="35"/>
      <c r="AH365" s="1"/>
      <c r="AI365" s="35"/>
      <c r="AJ365" s="35"/>
      <c r="AK365" s="35"/>
      <c r="AL365" s="35"/>
      <c r="AM365" s="35"/>
      <c r="AN365" s="35"/>
      <c r="AO365" s="35"/>
      <c r="AP365" s="1"/>
      <c r="AQ365" s="36"/>
      <c r="AR365" s="36"/>
      <c r="AS365" s="36"/>
      <c r="AT365" s="36"/>
      <c r="AU365" s="36"/>
      <c r="AV365" s="36"/>
      <c r="AW365" s="1"/>
      <c r="AX365" s="1"/>
      <c r="AY365" s="35"/>
      <c r="AZ365" s="35"/>
      <c r="BA365" s="35"/>
      <c r="BB365" s="35"/>
      <c r="BC365" s="35"/>
      <c r="BD365" s="35"/>
      <c r="BE365" s="35"/>
      <c r="BF365" s="1"/>
    </row>
    <row r="366" spans="1:58" ht="13">
      <c r="A366" s="28"/>
      <c r="B366" s="55"/>
      <c r="C366" s="32"/>
      <c r="D366" s="31"/>
      <c r="E366" s="32"/>
      <c r="F366" s="32"/>
      <c r="G366" s="32"/>
      <c r="H366" s="32"/>
      <c r="I366" s="32"/>
      <c r="J366" s="10"/>
      <c r="K366" s="32"/>
      <c r="L366" s="31"/>
      <c r="M366" s="32"/>
      <c r="N366" s="32"/>
      <c r="O366" s="32"/>
      <c r="P366" s="32"/>
      <c r="Q366" s="32"/>
      <c r="R366" s="1"/>
      <c r="S366" s="28"/>
      <c r="T366" s="28"/>
      <c r="U366" s="28"/>
      <c r="V366" s="28"/>
      <c r="W366" s="34"/>
      <c r="X366" s="34"/>
      <c r="Y366" s="34"/>
      <c r="Z366" s="1"/>
      <c r="AA366" s="35"/>
      <c r="AB366" s="35"/>
      <c r="AC366" s="35"/>
      <c r="AD366" s="35"/>
      <c r="AE366" s="35"/>
      <c r="AF366" s="35"/>
      <c r="AG366" s="35"/>
      <c r="AH366" s="1"/>
      <c r="AI366" s="35"/>
      <c r="AJ366" s="35"/>
      <c r="AK366" s="35"/>
      <c r="AL366" s="35"/>
      <c r="AM366" s="35"/>
      <c r="AN366" s="35"/>
      <c r="AO366" s="35"/>
      <c r="AP366" s="1"/>
      <c r="AQ366" s="36"/>
      <c r="AR366" s="36"/>
      <c r="AS366" s="36"/>
      <c r="AT366" s="36"/>
      <c r="AU366" s="36"/>
      <c r="AV366" s="36"/>
      <c r="AW366" s="1"/>
      <c r="AX366" s="1"/>
      <c r="AY366" s="35"/>
      <c r="AZ366" s="35"/>
      <c r="BA366" s="35"/>
      <c r="BB366" s="35"/>
      <c r="BC366" s="35"/>
      <c r="BD366" s="35"/>
      <c r="BE366" s="35"/>
      <c r="BF366" s="1"/>
    </row>
    <row r="367" spans="1:58" ht="13">
      <c r="A367" s="28"/>
      <c r="B367" s="55"/>
      <c r="C367" s="32"/>
      <c r="D367" s="31"/>
      <c r="E367" s="32"/>
      <c r="F367" s="32"/>
      <c r="G367" s="32"/>
      <c r="H367" s="32"/>
      <c r="I367" s="32"/>
      <c r="J367" s="10"/>
      <c r="K367" s="32"/>
      <c r="L367" s="31"/>
      <c r="M367" s="32"/>
      <c r="N367" s="32"/>
      <c r="O367" s="32"/>
      <c r="P367" s="32"/>
      <c r="Q367" s="32"/>
      <c r="R367" s="1"/>
      <c r="S367" s="28"/>
      <c r="T367" s="28"/>
      <c r="U367" s="34"/>
      <c r="V367" s="34"/>
      <c r="W367" s="34"/>
      <c r="X367" s="34"/>
      <c r="Y367" s="34"/>
      <c r="Z367" s="1"/>
      <c r="AA367" s="35"/>
      <c r="AB367" s="35"/>
      <c r="AC367" s="35"/>
      <c r="AD367" s="35"/>
      <c r="AE367" s="35"/>
      <c r="AF367" s="35"/>
      <c r="AG367" s="35"/>
      <c r="AH367" s="1"/>
      <c r="AI367" s="35"/>
      <c r="AJ367" s="35"/>
      <c r="AK367" s="35"/>
      <c r="AL367" s="35"/>
      <c r="AM367" s="35"/>
      <c r="AN367" s="35"/>
      <c r="AO367" s="35"/>
      <c r="AP367" s="1"/>
      <c r="AQ367" s="36"/>
      <c r="AR367" s="36"/>
      <c r="AS367" s="36"/>
      <c r="AT367" s="36"/>
      <c r="AU367" s="36"/>
      <c r="AV367" s="36"/>
      <c r="AW367" s="1"/>
      <c r="AX367" s="1"/>
      <c r="AY367" s="35"/>
      <c r="AZ367" s="35"/>
      <c r="BA367" s="35"/>
      <c r="BB367" s="35"/>
      <c r="BC367" s="35"/>
      <c r="BD367" s="35"/>
      <c r="BE367" s="35"/>
      <c r="BF367" s="1"/>
    </row>
    <row r="368" spans="1:58" ht="13">
      <c r="A368" s="28"/>
      <c r="B368" s="55"/>
      <c r="C368" s="32"/>
      <c r="D368" s="31"/>
      <c r="E368" s="32"/>
      <c r="F368" s="32"/>
      <c r="G368" s="32"/>
      <c r="H368" s="32"/>
      <c r="I368" s="32"/>
      <c r="J368" s="10"/>
      <c r="K368" s="32"/>
      <c r="L368" s="31"/>
      <c r="M368" s="32"/>
      <c r="N368" s="32"/>
      <c r="O368" s="32"/>
      <c r="P368" s="32"/>
      <c r="Q368" s="32"/>
      <c r="R368" s="1"/>
      <c r="S368" s="28"/>
      <c r="T368" s="28"/>
      <c r="U368" s="28"/>
      <c r="V368" s="34"/>
      <c r="W368" s="28"/>
      <c r="X368" s="34"/>
      <c r="Y368" s="34"/>
      <c r="Z368" s="1"/>
      <c r="AA368" s="35"/>
      <c r="AB368" s="35"/>
      <c r="AC368" s="35"/>
      <c r="AD368" s="35"/>
      <c r="AE368" s="35"/>
      <c r="AF368" s="35"/>
      <c r="AG368" s="35"/>
      <c r="AH368" s="1"/>
      <c r="AI368" s="35"/>
      <c r="AJ368" s="35"/>
      <c r="AK368" s="35"/>
      <c r="AL368" s="35"/>
      <c r="AM368" s="35"/>
      <c r="AN368" s="35"/>
      <c r="AO368" s="35"/>
      <c r="AP368" s="1"/>
      <c r="AQ368" s="36"/>
      <c r="AR368" s="36"/>
      <c r="AS368" s="36"/>
      <c r="AT368" s="36"/>
      <c r="AU368" s="36"/>
      <c r="AV368" s="36"/>
      <c r="AW368" s="1"/>
      <c r="AX368" s="1"/>
      <c r="AY368" s="35"/>
      <c r="AZ368" s="35"/>
      <c r="BA368" s="35"/>
      <c r="BB368" s="35"/>
      <c r="BC368" s="35"/>
      <c r="BD368" s="35"/>
      <c r="BE368" s="35"/>
      <c r="BF368" s="1"/>
    </row>
    <row r="369" spans="1:58" ht="13">
      <c r="A369" s="28"/>
      <c r="B369" s="55"/>
      <c r="C369" s="32"/>
      <c r="D369" s="31"/>
      <c r="E369" s="32"/>
      <c r="F369" s="32"/>
      <c r="G369" s="32"/>
      <c r="H369" s="32"/>
      <c r="I369" s="32"/>
      <c r="J369" s="10"/>
      <c r="K369" s="32"/>
      <c r="L369" s="31"/>
      <c r="M369" s="32"/>
      <c r="N369" s="32"/>
      <c r="O369" s="32"/>
      <c r="P369" s="32"/>
      <c r="Q369" s="32"/>
      <c r="R369" s="1"/>
      <c r="S369" s="28"/>
      <c r="T369" s="28"/>
      <c r="U369" s="28"/>
      <c r="V369" s="34"/>
      <c r="W369" s="28"/>
      <c r="X369" s="34"/>
      <c r="Y369" s="34"/>
      <c r="Z369" s="1"/>
      <c r="AA369" s="35"/>
      <c r="AB369" s="35"/>
      <c r="AC369" s="35"/>
      <c r="AD369" s="35"/>
      <c r="AE369" s="35"/>
      <c r="AF369" s="35"/>
      <c r="AG369" s="35"/>
      <c r="AH369" s="1"/>
      <c r="AI369" s="35"/>
      <c r="AJ369" s="35"/>
      <c r="AK369" s="35"/>
      <c r="AL369" s="35"/>
      <c r="AM369" s="35"/>
      <c r="AN369" s="35"/>
      <c r="AO369" s="35"/>
      <c r="AP369" s="1"/>
      <c r="AQ369" s="36"/>
      <c r="AR369" s="36"/>
      <c r="AS369" s="36"/>
      <c r="AT369" s="36"/>
      <c r="AU369" s="36"/>
      <c r="AV369" s="36"/>
      <c r="AW369" s="1"/>
      <c r="AX369" s="1"/>
      <c r="AY369" s="35"/>
      <c r="AZ369" s="35"/>
      <c r="BA369" s="35"/>
      <c r="BB369" s="35"/>
      <c r="BC369" s="35"/>
      <c r="BD369" s="35"/>
      <c r="BE369" s="35"/>
      <c r="BF369" s="1"/>
    </row>
    <row r="370" spans="1:58" ht="13">
      <c r="A370" s="28"/>
      <c r="B370" s="55"/>
      <c r="C370" s="32"/>
      <c r="D370" s="31"/>
      <c r="E370" s="32"/>
      <c r="F370" s="32"/>
      <c r="G370" s="32"/>
      <c r="H370" s="32"/>
      <c r="I370" s="32"/>
      <c r="J370" s="10"/>
      <c r="K370" s="32"/>
      <c r="L370" s="31"/>
      <c r="M370" s="32"/>
      <c r="N370" s="32"/>
      <c r="O370" s="32"/>
      <c r="P370" s="32"/>
      <c r="Q370" s="32"/>
      <c r="R370" s="1"/>
      <c r="S370" s="28"/>
      <c r="T370" s="28"/>
      <c r="U370" s="28"/>
      <c r="V370" s="34"/>
      <c r="W370" s="28"/>
      <c r="X370" s="34"/>
      <c r="Y370" s="34"/>
      <c r="Z370" s="1"/>
      <c r="AA370" s="35"/>
      <c r="AB370" s="35"/>
      <c r="AC370" s="35"/>
      <c r="AD370" s="35"/>
      <c r="AE370" s="35"/>
      <c r="AF370" s="35"/>
      <c r="AG370" s="35"/>
      <c r="AH370" s="1"/>
      <c r="AI370" s="35"/>
      <c r="AJ370" s="35"/>
      <c r="AK370" s="35"/>
      <c r="AL370" s="35"/>
      <c r="AM370" s="35"/>
      <c r="AN370" s="35"/>
      <c r="AO370" s="35"/>
      <c r="AP370" s="1"/>
      <c r="AQ370" s="36"/>
      <c r="AR370" s="36"/>
      <c r="AS370" s="36"/>
      <c r="AT370" s="36"/>
      <c r="AU370" s="36"/>
      <c r="AV370" s="36"/>
      <c r="AW370" s="1"/>
      <c r="AX370" s="1"/>
      <c r="AY370" s="35"/>
      <c r="AZ370" s="35"/>
      <c r="BA370" s="35"/>
      <c r="BB370" s="35"/>
      <c r="BC370" s="35"/>
      <c r="BD370" s="35"/>
      <c r="BE370" s="35"/>
      <c r="BF370" s="1"/>
    </row>
    <row r="371" spans="1:58" ht="13">
      <c r="A371" s="28"/>
      <c r="B371" s="55"/>
      <c r="C371" s="32"/>
      <c r="D371" s="31"/>
      <c r="E371" s="32"/>
      <c r="F371" s="32"/>
      <c r="G371" s="32"/>
      <c r="H371" s="32"/>
      <c r="I371" s="32"/>
      <c r="J371" s="10"/>
      <c r="K371" s="32"/>
      <c r="L371" s="31"/>
      <c r="M371" s="32"/>
      <c r="N371" s="32"/>
      <c r="O371" s="32"/>
      <c r="P371" s="32"/>
      <c r="Q371" s="32"/>
      <c r="R371" s="1"/>
      <c r="S371" s="28"/>
      <c r="T371" s="28"/>
      <c r="U371" s="28"/>
      <c r="V371" s="34"/>
      <c r="W371" s="28"/>
      <c r="X371" s="34"/>
      <c r="Y371" s="34"/>
      <c r="Z371" s="1"/>
      <c r="AA371" s="35"/>
      <c r="AB371" s="35"/>
      <c r="AC371" s="35"/>
      <c r="AD371" s="35"/>
      <c r="AE371" s="35"/>
      <c r="AF371" s="35"/>
      <c r="AG371" s="35"/>
      <c r="AH371" s="1"/>
      <c r="AI371" s="35"/>
      <c r="AJ371" s="35"/>
      <c r="AK371" s="35"/>
      <c r="AL371" s="35"/>
      <c r="AM371" s="35"/>
      <c r="AN371" s="35"/>
      <c r="AO371" s="35"/>
      <c r="AP371" s="1"/>
      <c r="AQ371" s="36"/>
      <c r="AR371" s="36"/>
      <c r="AS371" s="36"/>
      <c r="AT371" s="36"/>
      <c r="AU371" s="36"/>
      <c r="AV371" s="36"/>
      <c r="AW371" s="1"/>
      <c r="AX371" s="1"/>
      <c r="AY371" s="35"/>
      <c r="AZ371" s="35"/>
      <c r="BA371" s="35"/>
      <c r="BB371" s="35"/>
      <c r="BC371" s="35"/>
      <c r="BD371" s="35"/>
      <c r="BE371" s="35"/>
      <c r="BF371" s="1"/>
    </row>
    <row r="372" spans="1:58" ht="13">
      <c r="A372" s="28"/>
      <c r="B372" s="55"/>
      <c r="C372" s="32"/>
      <c r="D372" s="31"/>
      <c r="E372" s="32"/>
      <c r="F372" s="32"/>
      <c r="G372" s="32"/>
      <c r="H372" s="32"/>
      <c r="I372" s="32"/>
      <c r="J372" s="10"/>
      <c r="K372" s="31"/>
      <c r="L372" s="31"/>
      <c r="M372" s="32"/>
      <c r="N372" s="32"/>
      <c r="O372" s="32"/>
      <c r="P372" s="32"/>
      <c r="Q372" s="32"/>
      <c r="R372" s="1"/>
      <c r="S372" s="28"/>
      <c r="T372" s="28"/>
      <c r="U372" s="28"/>
      <c r="V372" s="34"/>
      <c r="W372" s="28"/>
      <c r="X372" s="34"/>
      <c r="Y372" s="34"/>
      <c r="Z372" s="1"/>
      <c r="AA372" s="35"/>
      <c r="AB372" s="35"/>
      <c r="AC372" s="35"/>
      <c r="AD372" s="35"/>
      <c r="AE372" s="35"/>
      <c r="AF372" s="35"/>
      <c r="AG372" s="35"/>
      <c r="AH372" s="1"/>
      <c r="AI372" s="35"/>
      <c r="AJ372" s="35"/>
      <c r="AK372" s="35"/>
      <c r="AL372" s="35"/>
      <c r="AM372" s="35"/>
      <c r="AN372" s="35"/>
      <c r="AO372" s="35"/>
      <c r="AP372" s="1"/>
      <c r="AQ372" s="36"/>
      <c r="AR372" s="36"/>
      <c r="AS372" s="36"/>
      <c r="AT372" s="36"/>
      <c r="AU372" s="36"/>
      <c r="AV372" s="36"/>
      <c r="AW372" s="1"/>
      <c r="AX372" s="1"/>
      <c r="AY372" s="35"/>
      <c r="AZ372" s="35"/>
      <c r="BA372" s="35"/>
      <c r="BB372" s="35"/>
      <c r="BC372" s="35"/>
      <c r="BD372" s="35"/>
      <c r="BE372" s="35"/>
      <c r="BF372" s="1"/>
    </row>
    <row r="373" spans="1:58" ht="13">
      <c r="A373" s="28"/>
      <c r="B373" s="55"/>
      <c r="C373" s="31"/>
      <c r="D373" s="32"/>
      <c r="E373" s="32"/>
      <c r="F373" s="32"/>
      <c r="G373" s="32"/>
      <c r="H373" s="32"/>
      <c r="I373" s="32"/>
      <c r="J373" s="10"/>
      <c r="K373" s="31"/>
      <c r="L373" s="31"/>
      <c r="M373" s="32"/>
      <c r="N373" s="32"/>
      <c r="O373" s="32"/>
      <c r="P373" s="32"/>
      <c r="Q373" s="32"/>
      <c r="R373" s="1"/>
      <c r="S373" s="28"/>
      <c r="T373" s="28"/>
      <c r="U373" s="28"/>
      <c r="V373" s="34"/>
      <c r="W373" s="28"/>
      <c r="X373" s="34"/>
      <c r="Y373" s="34"/>
      <c r="Z373" s="1"/>
      <c r="AA373" s="35"/>
      <c r="AB373" s="35"/>
      <c r="AC373" s="35"/>
      <c r="AD373" s="35"/>
      <c r="AE373" s="35"/>
      <c r="AF373" s="35"/>
      <c r="AG373" s="35"/>
      <c r="AH373" s="1"/>
      <c r="AI373" s="35"/>
      <c r="AJ373" s="35"/>
      <c r="AK373" s="35"/>
      <c r="AL373" s="35"/>
      <c r="AM373" s="35"/>
      <c r="AN373" s="35"/>
      <c r="AO373" s="35"/>
      <c r="AP373" s="1"/>
      <c r="AQ373" s="36"/>
      <c r="AR373" s="36"/>
      <c r="AS373" s="36"/>
      <c r="AT373" s="36"/>
      <c r="AU373" s="36"/>
      <c r="AV373" s="36"/>
      <c r="AW373" s="1"/>
      <c r="AX373" s="1"/>
      <c r="AY373" s="35"/>
      <c r="AZ373" s="35"/>
      <c r="BA373" s="35"/>
      <c r="BB373" s="35"/>
      <c r="BC373" s="35"/>
      <c r="BD373" s="35"/>
      <c r="BE373" s="35"/>
      <c r="BF373" s="1"/>
    </row>
    <row r="374" spans="1:58" ht="13">
      <c r="A374" s="28"/>
      <c r="B374" s="55"/>
      <c r="C374" s="32"/>
      <c r="D374" s="31"/>
      <c r="E374" s="32"/>
      <c r="F374" s="32"/>
      <c r="G374" s="32"/>
      <c r="H374" s="32"/>
      <c r="I374" s="32"/>
      <c r="J374" s="10"/>
      <c r="K374" s="32"/>
      <c r="L374" s="31"/>
      <c r="M374" s="32"/>
      <c r="N374" s="32"/>
      <c r="O374" s="32"/>
      <c r="P374" s="32"/>
      <c r="Q374" s="32"/>
      <c r="R374" s="1"/>
      <c r="S374" s="28"/>
      <c r="T374" s="28"/>
      <c r="U374" s="28"/>
      <c r="V374" s="34"/>
      <c r="W374" s="28"/>
      <c r="X374" s="34"/>
      <c r="Y374" s="34"/>
      <c r="Z374" s="1"/>
      <c r="AA374" s="35"/>
      <c r="AB374" s="35"/>
      <c r="AC374" s="35"/>
      <c r="AD374" s="35"/>
      <c r="AE374" s="35"/>
      <c r="AF374" s="35"/>
      <c r="AG374" s="35"/>
      <c r="AH374" s="1"/>
      <c r="AI374" s="35"/>
      <c r="AJ374" s="35"/>
      <c r="AK374" s="35"/>
      <c r="AL374" s="35"/>
      <c r="AM374" s="35"/>
      <c r="AN374" s="35"/>
      <c r="AO374" s="35"/>
      <c r="AP374" s="1"/>
      <c r="AQ374" s="36"/>
      <c r="AR374" s="36"/>
      <c r="AS374" s="36"/>
      <c r="AT374" s="36"/>
      <c r="AU374" s="36"/>
      <c r="AV374" s="36"/>
      <c r="AW374" s="1"/>
      <c r="AX374" s="1"/>
      <c r="AY374" s="35"/>
      <c r="AZ374" s="35"/>
      <c r="BA374" s="35"/>
      <c r="BB374" s="35"/>
      <c r="BC374" s="35"/>
      <c r="BD374" s="35"/>
      <c r="BE374" s="35"/>
      <c r="BF374" s="1"/>
    </row>
    <row r="375" spans="1:58" ht="13">
      <c r="A375" s="28"/>
      <c r="B375" s="55"/>
      <c r="C375" s="32"/>
      <c r="D375" s="31"/>
      <c r="E375" s="32"/>
      <c r="F375" s="32"/>
      <c r="G375" s="32"/>
      <c r="H375" s="32"/>
      <c r="I375" s="32"/>
      <c r="J375" s="10"/>
      <c r="K375" s="32"/>
      <c r="L375" s="31"/>
      <c r="M375" s="32"/>
      <c r="N375" s="32"/>
      <c r="O375" s="32"/>
      <c r="P375" s="32"/>
      <c r="Q375" s="32"/>
      <c r="R375" s="1"/>
      <c r="S375" s="28"/>
      <c r="T375" s="28"/>
      <c r="U375" s="28"/>
      <c r="V375" s="34"/>
      <c r="W375" s="28"/>
      <c r="X375" s="28"/>
      <c r="Y375" s="34"/>
      <c r="Z375" s="1"/>
      <c r="AA375" s="35"/>
      <c r="AB375" s="35"/>
      <c r="AC375" s="35"/>
      <c r="AD375" s="35"/>
      <c r="AE375" s="35"/>
      <c r="AF375" s="35"/>
      <c r="AG375" s="35"/>
      <c r="AH375" s="1"/>
      <c r="AI375" s="35"/>
      <c r="AJ375" s="35"/>
      <c r="AK375" s="35"/>
      <c r="AL375" s="35"/>
      <c r="AM375" s="35"/>
      <c r="AN375" s="35"/>
      <c r="AO375" s="35"/>
      <c r="AP375" s="1"/>
      <c r="AQ375" s="36"/>
      <c r="AR375" s="36"/>
      <c r="AS375" s="36"/>
      <c r="AT375" s="36"/>
      <c r="AU375" s="36"/>
      <c r="AV375" s="36"/>
      <c r="AW375" s="1"/>
      <c r="AX375" s="1"/>
      <c r="AY375" s="35"/>
      <c r="AZ375" s="35"/>
      <c r="BA375" s="35"/>
      <c r="BB375" s="35"/>
      <c r="BC375" s="35"/>
      <c r="BD375" s="35"/>
      <c r="BE375" s="35"/>
      <c r="BF375" s="1"/>
    </row>
    <row r="376" spans="1:58" ht="13">
      <c r="A376" s="28"/>
      <c r="B376" s="55"/>
      <c r="C376" s="32"/>
      <c r="D376" s="32"/>
      <c r="E376" s="32"/>
      <c r="F376" s="32"/>
      <c r="G376" s="31"/>
      <c r="H376" s="32"/>
      <c r="I376" s="32"/>
      <c r="J376" s="10"/>
      <c r="K376" s="32"/>
      <c r="L376" s="32"/>
      <c r="M376" s="32"/>
      <c r="N376" s="32"/>
      <c r="O376" s="31"/>
      <c r="P376" s="32"/>
      <c r="Q376" s="32"/>
      <c r="R376" s="1"/>
      <c r="S376" s="28"/>
      <c r="T376" s="28"/>
      <c r="U376" s="28"/>
      <c r="V376" s="34"/>
      <c r="W376" s="28"/>
      <c r="X376" s="34"/>
      <c r="Y376" s="34"/>
      <c r="Z376" s="1"/>
      <c r="AA376" s="35"/>
      <c r="AB376" s="35"/>
      <c r="AC376" s="35"/>
      <c r="AD376" s="35"/>
      <c r="AE376" s="35"/>
      <c r="AF376" s="35"/>
      <c r="AG376" s="35"/>
      <c r="AH376" s="1"/>
      <c r="AI376" s="35"/>
      <c r="AJ376" s="35"/>
      <c r="AK376" s="35"/>
      <c r="AL376" s="35"/>
      <c r="AM376" s="35"/>
      <c r="AN376" s="35"/>
      <c r="AO376" s="35"/>
      <c r="AP376" s="1"/>
      <c r="AQ376" s="36"/>
      <c r="AR376" s="36"/>
      <c r="AS376" s="36"/>
      <c r="AT376" s="36"/>
      <c r="AU376" s="36"/>
      <c r="AV376" s="36"/>
      <c r="AW376" s="1"/>
      <c r="AX376" s="1"/>
      <c r="AY376" s="35"/>
      <c r="AZ376" s="35"/>
      <c r="BA376" s="35"/>
      <c r="BB376" s="35"/>
      <c r="BC376" s="35"/>
      <c r="BD376" s="35"/>
      <c r="BE376" s="35"/>
      <c r="BF376" s="1"/>
    </row>
    <row r="377" spans="1:58" ht="13">
      <c r="A377" s="28"/>
      <c r="B377" s="55"/>
      <c r="C377" s="31"/>
      <c r="D377" s="32"/>
      <c r="E377" s="32"/>
      <c r="F377" s="32"/>
      <c r="G377" s="32"/>
      <c r="H377" s="32"/>
      <c r="I377" s="32"/>
      <c r="J377" s="10"/>
      <c r="K377" s="31"/>
      <c r="L377" s="32"/>
      <c r="M377" s="32"/>
      <c r="N377" s="32"/>
      <c r="O377" s="32"/>
      <c r="P377" s="32"/>
      <c r="Q377" s="32"/>
      <c r="R377" s="1"/>
      <c r="S377" s="28"/>
      <c r="T377" s="28"/>
      <c r="U377" s="28"/>
      <c r="V377" s="34"/>
      <c r="W377" s="28"/>
      <c r="X377" s="34"/>
      <c r="Y377" s="34"/>
      <c r="Z377" s="1"/>
      <c r="AA377" s="35"/>
      <c r="AB377" s="35"/>
      <c r="AC377" s="35"/>
      <c r="AD377" s="35"/>
      <c r="AE377" s="35"/>
      <c r="AF377" s="35"/>
      <c r="AG377" s="35"/>
      <c r="AH377" s="1"/>
      <c r="AI377" s="35"/>
      <c r="AJ377" s="35"/>
      <c r="AK377" s="35"/>
      <c r="AL377" s="35"/>
      <c r="AM377" s="35"/>
      <c r="AN377" s="35"/>
      <c r="AO377" s="35"/>
      <c r="AP377" s="1"/>
      <c r="AQ377" s="36"/>
      <c r="AR377" s="36"/>
      <c r="AS377" s="36"/>
      <c r="AT377" s="36"/>
      <c r="AU377" s="36"/>
      <c r="AV377" s="36"/>
      <c r="AW377" s="1"/>
      <c r="AX377" s="1"/>
      <c r="AY377" s="35"/>
      <c r="AZ377" s="35"/>
      <c r="BA377" s="35"/>
      <c r="BB377" s="35"/>
      <c r="BC377" s="35"/>
      <c r="BD377" s="35"/>
      <c r="BE377" s="35"/>
      <c r="BF377" s="1"/>
    </row>
    <row r="378" spans="1:58" ht="13">
      <c r="A378" s="28"/>
      <c r="B378" s="55"/>
      <c r="C378" s="32"/>
      <c r="D378" s="31"/>
      <c r="E378" s="32"/>
      <c r="F378" s="32"/>
      <c r="G378" s="32"/>
      <c r="H378" s="32"/>
      <c r="I378" s="32"/>
      <c r="J378" s="10"/>
      <c r="K378" s="32"/>
      <c r="L378" s="31"/>
      <c r="M378" s="32"/>
      <c r="N378" s="32"/>
      <c r="O378" s="32"/>
      <c r="P378" s="32"/>
      <c r="Q378" s="32"/>
      <c r="R378" s="1"/>
      <c r="S378" s="28"/>
      <c r="T378" s="28"/>
      <c r="U378" s="28"/>
      <c r="V378" s="34"/>
      <c r="W378" s="28"/>
      <c r="X378" s="34"/>
      <c r="Y378" s="34"/>
      <c r="Z378" s="1"/>
      <c r="AA378" s="35"/>
      <c r="AB378" s="35"/>
      <c r="AC378" s="35"/>
      <c r="AD378" s="35"/>
      <c r="AE378" s="35"/>
      <c r="AF378" s="35"/>
      <c r="AG378" s="35"/>
      <c r="AH378" s="1"/>
      <c r="AI378" s="35"/>
      <c r="AJ378" s="35"/>
      <c r="AK378" s="35"/>
      <c r="AL378" s="35"/>
      <c r="AM378" s="35"/>
      <c r="AN378" s="35"/>
      <c r="AO378" s="35"/>
      <c r="AP378" s="1"/>
      <c r="AQ378" s="36"/>
      <c r="AR378" s="36"/>
      <c r="AS378" s="36"/>
      <c r="AT378" s="36"/>
      <c r="AU378" s="36"/>
      <c r="AV378" s="36"/>
      <c r="AW378" s="1"/>
      <c r="AX378" s="1"/>
      <c r="AY378" s="35"/>
      <c r="AZ378" s="35"/>
      <c r="BA378" s="35"/>
      <c r="BB378" s="35"/>
      <c r="BC378" s="35"/>
      <c r="BD378" s="35"/>
      <c r="BE378" s="35"/>
      <c r="BF378" s="1"/>
    </row>
    <row r="379" spans="1:58" ht="13">
      <c r="A379" s="28"/>
      <c r="B379" s="55"/>
      <c r="C379" s="32"/>
      <c r="D379" s="31"/>
      <c r="E379" s="32"/>
      <c r="F379" s="32"/>
      <c r="G379" s="32"/>
      <c r="H379" s="32"/>
      <c r="I379" s="32"/>
      <c r="J379" s="10"/>
      <c r="K379" s="32"/>
      <c r="L379" s="31"/>
      <c r="M379" s="32"/>
      <c r="N379" s="32"/>
      <c r="O379" s="32"/>
      <c r="P379" s="32"/>
      <c r="Q379" s="32"/>
      <c r="R379" s="1"/>
      <c r="S379" s="28"/>
      <c r="T379" s="28"/>
      <c r="U379" s="28"/>
      <c r="V379" s="34"/>
      <c r="W379" s="28"/>
      <c r="X379" s="34"/>
      <c r="Y379" s="34"/>
      <c r="Z379" s="1"/>
      <c r="AA379" s="35"/>
      <c r="AB379" s="35"/>
      <c r="AC379" s="35"/>
      <c r="AD379" s="35"/>
      <c r="AE379" s="35"/>
      <c r="AF379" s="35"/>
      <c r="AG379" s="35"/>
      <c r="AH379" s="1"/>
      <c r="AI379" s="35"/>
      <c r="AJ379" s="35"/>
      <c r="AK379" s="35"/>
      <c r="AL379" s="35"/>
      <c r="AM379" s="35"/>
      <c r="AN379" s="35"/>
      <c r="AO379" s="35"/>
      <c r="AP379" s="1"/>
      <c r="AQ379" s="36"/>
      <c r="AR379" s="36"/>
      <c r="AS379" s="36"/>
      <c r="AT379" s="36"/>
      <c r="AU379" s="36"/>
      <c r="AV379" s="36"/>
      <c r="AW379" s="1"/>
      <c r="AX379" s="1"/>
      <c r="AY379" s="35"/>
      <c r="AZ379" s="35"/>
      <c r="BA379" s="35"/>
      <c r="BB379" s="35"/>
      <c r="BC379" s="35"/>
      <c r="BD379" s="35"/>
      <c r="BE379" s="35"/>
      <c r="BF379" s="1"/>
    </row>
    <row r="380" spans="1:58" ht="13">
      <c r="A380" s="28"/>
      <c r="B380" s="55"/>
      <c r="C380" s="31"/>
      <c r="D380" s="32"/>
      <c r="E380" s="32"/>
      <c r="F380" s="32"/>
      <c r="G380" s="32"/>
      <c r="H380" s="32"/>
      <c r="I380" s="32"/>
      <c r="J380" s="10"/>
      <c r="K380" s="31"/>
      <c r="L380" s="32"/>
      <c r="M380" s="32"/>
      <c r="N380" s="32"/>
      <c r="O380" s="32"/>
      <c r="P380" s="32"/>
      <c r="Q380" s="32"/>
      <c r="R380" s="1"/>
      <c r="S380" s="28"/>
      <c r="T380" s="28"/>
      <c r="U380" s="28"/>
      <c r="V380" s="34"/>
      <c r="W380" s="28"/>
      <c r="X380" s="34"/>
      <c r="Y380" s="34"/>
      <c r="Z380" s="1"/>
      <c r="AA380" s="35"/>
      <c r="AB380" s="35"/>
      <c r="AC380" s="35"/>
      <c r="AD380" s="35"/>
      <c r="AE380" s="35"/>
      <c r="AF380" s="35"/>
      <c r="AG380" s="35"/>
      <c r="AH380" s="1"/>
      <c r="AI380" s="35"/>
      <c r="AJ380" s="35"/>
      <c r="AK380" s="35"/>
      <c r="AL380" s="35"/>
      <c r="AM380" s="35"/>
      <c r="AN380" s="35"/>
      <c r="AO380" s="35"/>
      <c r="AP380" s="1"/>
      <c r="AQ380" s="36"/>
      <c r="AR380" s="36"/>
      <c r="AS380" s="36"/>
      <c r="AT380" s="36"/>
      <c r="AU380" s="36"/>
      <c r="AV380" s="36"/>
      <c r="AW380" s="1"/>
      <c r="AX380" s="1"/>
      <c r="AY380" s="35"/>
      <c r="AZ380" s="35"/>
      <c r="BA380" s="35"/>
      <c r="BB380" s="35"/>
      <c r="BC380" s="35"/>
      <c r="BD380" s="35"/>
      <c r="BE380" s="35"/>
      <c r="BF380" s="1"/>
    </row>
    <row r="381" spans="1:58" ht="13">
      <c r="A381" s="28"/>
      <c r="B381" s="55"/>
      <c r="C381" s="31"/>
      <c r="D381" s="32"/>
      <c r="E381" s="32"/>
      <c r="F381" s="32"/>
      <c r="G381" s="32"/>
      <c r="H381" s="32"/>
      <c r="I381" s="32"/>
      <c r="J381" s="10"/>
      <c r="K381" s="32"/>
      <c r="L381" s="32"/>
      <c r="M381" s="31"/>
      <c r="N381" s="32"/>
      <c r="O381" s="32"/>
      <c r="P381" s="32"/>
      <c r="Q381" s="32"/>
      <c r="R381" s="1"/>
      <c r="S381" s="28"/>
      <c r="T381" s="28"/>
      <c r="U381" s="28"/>
      <c r="V381" s="34"/>
      <c r="W381" s="28"/>
      <c r="X381" s="34"/>
      <c r="Y381" s="34"/>
      <c r="Z381" s="1"/>
      <c r="AA381" s="35"/>
      <c r="AB381" s="35"/>
      <c r="AC381" s="35"/>
      <c r="AD381" s="35"/>
      <c r="AE381" s="35"/>
      <c r="AF381" s="35"/>
      <c r="AG381" s="35"/>
      <c r="AH381" s="1"/>
      <c r="AI381" s="35"/>
      <c r="AJ381" s="35"/>
      <c r="AK381" s="35"/>
      <c r="AL381" s="35"/>
      <c r="AM381" s="35"/>
      <c r="AN381" s="35"/>
      <c r="AO381" s="35"/>
      <c r="AP381" s="1"/>
      <c r="AQ381" s="36"/>
      <c r="AR381" s="36"/>
      <c r="AS381" s="36"/>
      <c r="AT381" s="36"/>
      <c r="AU381" s="36"/>
      <c r="AV381" s="36"/>
      <c r="AW381" s="1"/>
      <c r="AX381" s="1"/>
      <c r="AY381" s="35"/>
      <c r="AZ381" s="35"/>
      <c r="BA381" s="35"/>
      <c r="BB381" s="35"/>
      <c r="BC381" s="35"/>
      <c r="BD381" s="35"/>
      <c r="BE381" s="35"/>
      <c r="BF381" s="1"/>
    </row>
    <row r="382" spans="1:58" ht="13">
      <c r="A382" s="28"/>
      <c r="B382" s="55"/>
      <c r="C382" s="32"/>
      <c r="D382" s="31"/>
      <c r="E382" s="32"/>
      <c r="F382" s="32"/>
      <c r="G382" s="32"/>
      <c r="H382" s="32"/>
      <c r="I382" s="32"/>
      <c r="J382" s="10"/>
      <c r="K382" s="32"/>
      <c r="L382" s="31"/>
      <c r="M382" s="32"/>
      <c r="N382" s="32"/>
      <c r="O382" s="32"/>
      <c r="P382" s="32"/>
      <c r="Q382" s="32"/>
      <c r="R382" s="1"/>
      <c r="S382" s="28"/>
      <c r="T382" s="28"/>
      <c r="U382" s="28"/>
      <c r="V382" s="34"/>
      <c r="W382" s="28"/>
      <c r="X382" s="34"/>
      <c r="Y382" s="34"/>
      <c r="Z382" s="1"/>
      <c r="AA382" s="35"/>
      <c r="AB382" s="35"/>
      <c r="AC382" s="35"/>
      <c r="AD382" s="35"/>
      <c r="AE382" s="35"/>
      <c r="AF382" s="35"/>
      <c r="AG382" s="35"/>
      <c r="AH382" s="1"/>
      <c r="AI382" s="35"/>
      <c r="AJ382" s="35"/>
      <c r="AK382" s="35"/>
      <c r="AL382" s="35"/>
      <c r="AM382" s="35"/>
      <c r="AN382" s="35"/>
      <c r="AO382" s="35"/>
      <c r="AP382" s="1"/>
      <c r="AQ382" s="36"/>
      <c r="AR382" s="36"/>
      <c r="AS382" s="36"/>
      <c r="AT382" s="36"/>
      <c r="AU382" s="36"/>
      <c r="AV382" s="36"/>
      <c r="AW382" s="1"/>
      <c r="AX382" s="1"/>
      <c r="AY382" s="35"/>
      <c r="AZ382" s="35"/>
      <c r="BA382" s="35"/>
      <c r="BB382" s="35"/>
      <c r="BC382" s="35"/>
      <c r="BD382" s="35"/>
      <c r="BE382" s="35"/>
      <c r="BF382" s="1"/>
    </row>
    <row r="383" spans="1:58" ht="13">
      <c r="A383" s="28"/>
      <c r="B383" s="55"/>
      <c r="C383" s="32"/>
      <c r="D383" s="31"/>
      <c r="E383" s="32"/>
      <c r="F383" s="32"/>
      <c r="G383" s="32"/>
      <c r="H383" s="32"/>
      <c r="I383" s="32"/>
      <c r="J383" s="10"/>
      <c r="K383" s="32"/>
      <c r="L383" s="31"/>
      <c r="M383" s="32"/>
      <c r="N383" s="32"/>
      <c r="O383" s="32"/>
      <c r="P383" s="32"/>
      <c r="Q383" s="32"/>
      <c r="R383" s="1"/>
      <c r="S383" s="28"/>
      <c r="T383" s="28"/>
      <c r="U383" s="28"/>
      <c r="V383" s="34"/>
      <c r="W383" s="28"/>
      <c r="X383" s="34"/>
      <c r="Y383" s="34"/>
      <c r="Z383" s="1"/>
      <c r="AA383" s="35"/>
      <c r="AB383" s="35"/>
      <c r="AC383" s="35"/>
      <c r="AD383" s="35"/>
      <c r="AE383" s="35"/>
      <c r="AF383" s="35"/>
      <c r="AG383" s="35"/>
      <c r="AH383" s="1"/>
      <c r="AI383" s="35"/>
      <c r="AJ383" s="35"/>
      <c r="AK383" s="35"/>
      <c r="AL383" s="35"/>
      <c r="AM383" s="35"/>
      <c r="AN383" s="35"/>
      <c r="AO383" s="35"/>
      <c r="AP383" s="1"/>
      <c r="AQ383" s="36"/>
      <c r="AR383" s="36"/>
      <c r="AS383" s="36"/>
      <c r="AT383" s="36"/>
      <c r="AU383" s="36"/>
      <c r="AV383" s="36"/>
      <c r="AW383" s="1"/>
      <c r="AX383" s="1"/>
      <c r="AY383" s="35"/>
      <c r="AZ383" s="35"/>
      <c r="BA383" s="35"/>
      <c r="BB383" s="35"/>
      <c r="BC383" s="35"/>
      <c r="BD383" s="35"/>
      <c r="BE383" s="35"/>
      <c r="BF383" s="1"/>
    </row>
    <row r="384" spans="1:58" ht="13">
      <c r="A384" s="28"/>
      <c r="B384" s="55"/>
      <c r="C384" s="31"/>
      <c r="D384" s="32"/>
      <c r="E384" s="32"/>
      <c r="F384" s="32"/>
      <c r="G384" s="32"/>
      <c r="H384" s="32"/>
      <c r="I384" s="32"/>
      <c r="J384" s="10"/>
      <c r="K384" s="31"/>
      <c r="L384" s="32"/>
      <c r="M384" s="32"/>
      <c r="N384" s="32"/>
      <c r="O384" s="32"/>
      <c r="P384" s="32"/>
      <c r="Q384" s="32"/>
      <c r="R384" s="1"/>
      <c r="S384" s="28"/>
      <c r="T384" s="28"/>
      <c r="U384" s="28"/>
      <c r="V384" s="34"/>
      <c r="W384" s="34"/>
      <c r="X384" s="34"/>
      <c r="Y384" s="34"/>
      <c r="Z384" s="1"/>
      <c r="AA384" s="35"/>
      <c r="AB384" s="35"/>
      <c r="AC384" s="35"/>
      <c r="AD384" s="35"/>
      <c r="AE384" s="35"/>
      <c r="AF384" s="35"/>
      <c r="AG384" s="35"/>
      <c r="AH384" s="1"/>
      <c r="AI384" s="35"/>
      <c r="AJ384" s="35"/>
      <c r="AK384" s="35"/>
      <c r="AL384" s="35"/>
      <c r="AM384" s="35"/>
      <c r="AN384" s="35"/>
      <c r="AO384" s="35"/>
      <c r="AP384" s="1"/>
      <c r="AQ384" s="36"/>
      <c r="AR384" s="36"/>
      <c r="AS384" s="36"/>
      <c r="AT384" s="36"/>
      <c r="AU384" s="36"/>
      <c r="AV384" s="36"/>
      <c r="AW384" s="1"/>
      <c r="AX384" s="1"/>
      <c r="AY384" s="35"/>
      <c r="AZ384" s="35"/>
      <c r="BA384" s="35"/>
      <c r="BB384" s="35"/>
      <c r="BC384" s="35"/>
      <c r="BD384" s="35"/>
      <c r="BE384" s="35"/>
      <c r="BF384" s="1"/>
    </row>
    <row r="385" spans="1:58" ht="13">
      <c r="A385" s="28"/>
      <c r="B385" s="55"/>
      <c r="C385" s="32"/>
      <c r="D385" s="31"/>
      <c r="E385" s="32"/>
      <c r="F385" s="32"/>
      <c r="G385" s="32"/>
      <c r="H385" s="32"/>
      <c r="I385" s="32"/>
      <c r="J385" s="10"/>
      <c r="K385" s="32"/>
      <c r="L385" s="31"/>
      <c r="M385" s="32"/>
      <c r="N385" s="32"/>
      <c r="O385" s="32"/>
      <c r="P385" s="32"/>
      <c r="Q385" s="32"/>
      <c r="R385" s="1"/>
      <c r="S385" s="28"/>
      <c r="T385" s="28"/>
      <c r="U385" s="28"/>
      <c r="V385" s="34"/>
      <c r="W385" s="28"/>
      <c r="X385" s="28"/>
      <c r="Y385" s="34"/>
      <c r="Z385" s="1"/>
      <c r="AA385" s="35"/>
      <c r="AB385" s="35"/>
      <c r="AC385" s="35"/>
      <c r="AD385" s="35"/>
      <c r="AE385" s="35"/>
      <c r="AF385" s="35"/>
      <c r="AG385" s="35"/>
      <c r="AH385" s="1"/>
      <c r="AI385" s="35"/>
      <c r="AJ385" s="35"/>
      <c r="AK385" s="35"/>
      <c r="AL385" s="35"/>
      <c r="AM385" s="35"/>
      <c r="AN385" s="35"/>
      <c r="AO385" s="35"/>
      <c r="AP385" s="1"/>
      <c r="AQ385" s="36"/>
      <c r="AR385" s="36"/>
      <c r="AS385" s="36"/>
      <c r="AT385" s="36"/>
      <c r="AU385" s="36"/>
      <c r="AV385" s="36"/>
      <c r="AW385" s="1"/>
      <c r="AX385" s="1"/>
      <c r="AY385" s="35"/>
      <c r="AZ385" s="35"/>
      <c r="BA385" s="35"/>
      <c r="BB385" s="35"/>
      <c r="BC385" s="35"/>
      <c r="BD385" s="35"/>
      <c r="BE385" s="35"/>
      <c r="BF385" s="1"/>
    </row>
    <row r="386" spans="1:58" ht="13">
      <c r="A386" s="28"/>
      <c r="B386" s="55"/>
      <c r="C386" s="32"/>
      <c r="D386" s="31"/>
      <c r="E386" s="32"/>
      <c r="F386" s="32"/>
      <c r="G386" s="32"/>
      <c r="H386" s="32"/>
      <c r="I386" s="32"/>
      <c r="J386" s="10"/>
      <c r="K386" s="32"/>
      <c r="L386" s="31"/>
      <c r="M386" s="32"/>
      <c r="N386" s="32"/>
      <c r="O386" s="32"/>
      <c r="P386" s="32"/>
      <c r="Q386" s="32"/>
      <c r="R386" s="1"/>
      <c r="S386" s="28"/>
      <c r="T386" s="28"/>
      <c r="U386" s="28"/>
      <c r="V386" s="34"/>
      <c r="W386" s="28"/>
      <c r="X386" s="34"/>
      <c r="Y386" s="34"/>
      <c r="Z386" s="1"/>
      <c r="AA386" s="35"/>
      <c r="AB386" s="35"/>
      <c r="AC386" s="35"/>
      <c r="AD386" s="35"/>
      <c r="AE386" s="35"/>
      <c r="AF386" s="35"/>
      <c r="AG386" s="35"/>
      <c r="AH386" s="1"/>
      <c r="AI386" s="35"/>
      <c r="AJ386" s="35"/>
      <c r="AK386" s="35"/>
      <c r="AL386" s="35"/>
      <c r="AM386" s="35"/>
      <c r="AN386" s="35"/>
      <c r="AO386" s="35"/>
      <c r="AP386" s="1"/>
      <c r="AQ386" s="36"/>
      <c r="AR386" s="36"/>
      <c r="AS386" s="36"/>
      <c r="AT386" s="36"/>
      <c r="AU386" s="36"/>
      <c r="AV386" s="36"/>
      <c r="AW386" s="1"/>
      <c r="AX386" s="1"/>
      <c r="AY386" s="35"/>
      <c r="AZ386" s="35"/>
      <c r="BA386" s="35"/>
      <c r="BB386" s="35"/>
      <c r="BC386" s="35"/>
      <c r="BD386" s="35"/>
      <c r="BE386" s="35"/>
      <c r="BF386" s="1"/>
    </row>
    <row r="387" spans="1:58" ht="13">
      <c r="A387" s="28"/>
      <c r="B387" s="55"/>
      <c r="C387" s="32"/>
      <c r="D387" s="31"/>
      <c r="E387" s="32"/>
      <c r="F387" s="32"/>
      <c r="G387" s="32"/>
      <c r="H387" s="32"/>
      <c r="I387" s="32"/>
      <c r="J387" s="10"/>
      <c r="K387" s="32"/>
      <c r="L387" s="31"/>
      <c r="M387" s="32"/>
      <c r="N387" s="32"/>
      <c r="O387" s="32"/>
      <c r="P387" s="32"/>
      <c r="Q387" s="32"/>
      <c r="R387" s="1"/>
      <c r="S387" s="28"/>
      <c r="T387" s="28"/>
      <c r="U387" s="34"/>
      <c r="V387" s="28"/>
      <c r="W387" s="34"/>
      <c r="X387" s="34"/>
      <c r="Y387" s="34"/>
      <c r="Z387" s="1"/>
      <c r="AA387" s="35"/>
      <c r="AB387" s="35"/>
      <c r="AC387" s="35"/>
      <c r="AD387" s="35"/>
      <c r="AE387" s="35"/>
      <c r="AF387" s="35"/>
      <c r="AG387" s="35"/>
      <c r="AH387" s="1"/>
      <c r="AI387" s="35"/>
      <c r="AJ387" s="35"/>
      <c r="AK387" s="35"/>
      <c r="AL387" s="35"/>
      <c r="AM387" s="35"/>
      <c r="AN387" s="35"/>
      <c r="AO387" s="35"/>
      <c r="AP387" s="1"/>
      <c r="AQ387" s="36"/>
      <c r="AR387" s="36"/>
      <c r="AS387" s="36"/>
      <c r="AT387" s="36"/>
      <c r="AU387" s="36"/>
      <c r="AV387" s="36"/>
      <c r="AW387" s="1"/>
      <c r="AX387" s="1"/>
      <c r="AY387" s="35"/>
      <c r="AZ387" s="35"/>
      <c r="BA387" s="35"/>
      <c r="BB387" s="35"/>
      <c r="BC387" s="35"/>
      <c r="BD387" s="35"/>
      <c r="BE387" s="35"/>
      <c r="BF387" s="1"/>
    </row>
    <row r="388" spans="1:58" ht="13">
      <c r="A388" s="28"/>
      <c r="B388" s="55"/>
      <c r="C388" s="32"/>
      <c r="D388" s="31"/>
      <c r="E388" s="32"/>
      <c r="F388" s="32"/>
      <c r="G388" s="32"/>
      <c r="H388" s="32"/>
      <c r="I388" s="32"/>
      <c r="J388" s="10"/>
      <c r="K388" s="32"/>
      <c r="L388" s="31"/>
      <c r="M388" s="32"/>
      <c r="N388" s="32"/>
      <c r="O388" s="32"/>
      <c r="P388" s="32"/>
      <c r="Q388" s="32"/>
      <c r="R388" s="1"/>
      <c r="S388" s="28"/>
      <c r="T388" s="28"/>
      <c r="U388" s="28"/>
      <c r="V388" s="34"/>
      <c r="W388" s="28"/>
      <c r="X388" s="34"/>
      <c r="Y388" s="34"/>
      <c r="Z388" s="1"/>
      <c r="AA388" s="35"/>
      <c r="AB388" s="35"/>
      <c r="AC388" s="35"/>
      <c r="AD388" s="35"/>
      <c r="AE388" s="35"/>
      <c r="AF388" s="35"/>
      <c r="AG388" s="35"/>
      <c r="AH388" s="1"/>
      <c r="AI388" s="35"/>
      <c r="AJ388" s="35"/>
      <c r="AK388" s="35"/>
      <c r="AL388" s="35"/>
      <c r="AM388" s="35"/>
      <c r="AN388" s="35"/>
      <c r="AO388" s="35"/>
      <c r="AP388" s="1"/>
      <c r="AQ388" s="36"/>
      <c r="AR388" s="36"/>
      <c r="AS388" s="36"/>
      <c r="AT388" s="36"/>
      <c r="AU388" s="36"/>
      <c r="AV388" s="36"/>
      <c r="AW388" s="1"/>
      <c r="AX388" s="1"/>
      <c r="AY388" s="35"/>
      <c r="AZ388" s="35"/>
      <c r="BA388" s="35"/>
      <c r="BB388" s="35"/>
      <c r="BC388" s="35"/>
      <c r="BD388" s="35"/>
      <c r="BE388" s="35"/>
      <c r="BF388" s="1"/>
    </row>
    <row r="389" spans="1:58" ht="13">
      <c r="A389" s="28"/>
      <c r="B389" s="55"/>
      <c r="C389" s="32"/>
      <c r="D389" s="31"/>
      <c r="E389" s="32"/>
      <c r="F389" s="32"/>
      <c r="G389" s="32"/>
      <c r="H389" s="32"/>
      <c r="I389" s="32"/>
      <c r="J389" s="10"/>
      <c r="K389" s="32"/>
      <c r="L389" s="31"/>
      <c r="M389" s="32"/>
      <c r="N389" s="32"/>
      <c r="O389" s="32"/>
      <c r="P389" s="32"/>
      <c r="Q389" s="32"/>
      <c r="R389" s="1"/>
      <c r="S389" s="28"/>
      <c r="T389" s="28"/>
      <c r="U389" s="34"/>
      <c r="V389" s="28"/>
      <c r="W389" s="34"/>
      <c r="X389" s="34"/>
      <c r="Y389" s="34"/>
      <c r="Z389" s="1"/>
      <c r="AA389" s="35"/>
      <c r="AB389" s="35"/>
      <c r="AC389" s="35"/>
      <c r="AD389" s="35"/>
      <c r="AE389" s="35"/>
      <c r="AF389" s="35"/>
      <c r="AG389" s="35"/>
      <c r="AH389" s="1"/>
      <c r="AI389" s="35"/>
      <c r="AJ389" s="35"/>
      <c r="AK389" s="35"/>
      <c r="AL389" s="35"/>
      <c r="AM389" s="35"/>
      <c r="AN389" s="35"/>
      <c r="AO389" s="35"/>
      <c r="AP389" s="1"/>
      <c r="AQ389" s="36"/>
      <c r="AR389" s="36"/>
      <c r="AS389" s="36"/>
      <c r="AT389" s="36"/>
      <c r="AU389" s="36"/>
      <c r="AV389" s="36"/>
      <c r="AW389" s="1"/>
      <c r="AX389" s="1"/>
      <c r="AY389" s="35"/>
      <c r="AZ389" s="35"/>
      <c r="BA389" s="35"/>
      <c r="BB389" s="35"/>
      <c r="BC389" s="35"/>
      <c r="BD389" s="35"/>
      <c r="BE389" s="35"/>
      <c r="BF389" s="1"/>
    </row>
    <row r="390" spans="1:58" ht="13">
      <c r="A390" s="28"/>
      <c r="B390" s="55"/>
      <c r="C390" s="32"/>
      <c r="D390" s="31"/>
      <c r="E390" s="32"/>
      <c r="F390" s="32"/>
      <c r="G390" s="32"/>
      <c r="H390" s="32"/>
      <c r="I390" s="32"/>
      <c r="J390" s="10"/>
      <c r="K390" s="32"/>
      <c r="L390" s="31"/>
      <c r="M390" s="32"/>
      <c r="N390" s="32"/>
      <c r="O390" s="32"/>
      <c r="P390" s="32"/>
      <c r="Q390" s="32"/>
      <c r="R390" s="1"/>
      <c r="S390" s="28"/>
      <c r="T390" s="28"/>
      <c r="U390" s="28"/>
      <c r="V390" s="34"/>
      <c r="W390" s="28"/>
      <c r="X390" s="34"/>
      <c r="Y390" s="34"/>
      <c r="Z390" s="1"/>
      <c r="AA390" s="35"/>
      <c r="AB390" s="35"/>
      <c r="AC390" s="35"/>
      <c r="AD390" s="35"/>
      <c r="AE390" s="35"/>
      <c r="AF390" s="35"/>
      <c r="AG390" s="35"/>
      <c r="AH390" s="1"/>
      <c r="AI390" s="35"/>
      <c r="AJ390" s="35"/>
      <c r="AK390" s="35"/>
      <c r="AL390" s="35"/>
      <c r="AM390" s="35"/>
      <c r="AN390" s="35"/>
      <c r="AO390" s="35"/>
      <c r="AP390" s="1"/>
      <c r="AQ390" s="36"/>
      <c r="AR390" s="36"/>
      <c r="AS390" s="36"/>
      <c r="AT390" s="36"/>
      <c r="AU390" s="36"/>
      <c r="AV390" s="36"/>
      <c r="AW390" s="1"/>
      <c r="AX390" s="1"/>
      <c r="AY390" s="35"/>
      <c r="AZ390" s="35"/>
      <c r="BA390" s="35"/>
      <c r="BB390" s="35"/>
      <c r="BC390" s="35"/>
      <c r="BD390" s="35"/>
      <c r="BE390" s="35"/>
      <c r="BF390" s="1"/>
    </row>
    <row r="391" spans="1:58" ht="13">
      <c r="A391" s="28"/>
      <c r="B391" s="55"/>
      <c r="C391" s="32"/>
      <c r="D391" s="31"/>
      <c r="E391" s="32"/>
      <c r="F391" s="32"/>
      <c r="G391" s="32"/>
      <c r="H391" s="32"/>
      <c r="I391" s="32"/>
      <c r="J391" s="10"/>
      <c r="K391" s="32"/>
      <c r="L391" s="31"/>
      <c r="M391" s="32"/>
      <c r="N391" s="32"/>
      <c r="O391" s="32"/>
      <c r="P391" s="32"/>
      <c r="Q391" s="32"/>
      <c r="R391" s="1"/>
      <c r="S391" s="28"/>
      <c r="T391" s="28"/>
      <c r="U391" s="28"/>
      <c r="V391" s="34"/>
      <c r="W391" s="34"/>
      <c r="X391" s="34"/>
      <c r="Y391" s="34"/>
      <c r="Z391" s="1"/>
      <c r="AA391" s="35"/>
      <c r="AB391" s="35"/>
      <c r="AC391" s="35"/>
      <c r="AD391" s="35"/>
      <c r="AE391" s="35"/>
      <c r="AF391" s="35"/>
      <c r="AG391" s="35"/>
      <c r="AH391" s="1"/>
      <c r="AI391" s="35"/>
      <c r="AJ391" s="35"/>
      <c r="AK391" s="35"/>
      <c r="AL391" s="35"/>
      <c r="AM391" s="35"/>
      <c r="AN391" s="35"/>
      <c r="AO391" s="35"/>
      <c r="AP391" s="1"/>
      <c r="AQ391" s="36"/>
      <c r="AR391" s="36"/>
      <c r="AS391" s="36"/>
      <c r="AT391" s="36"/>
      <c r="AU391" s="36"/>
      <c r="AV391" s="36"/>
      <c r="AW391" s="1"/>
      <c r="AX391" s="1"/>
      <c r="AY391" s="35"/>
      <c r="AZ391" s="35"/>
      <c r="BA391" s="35"/>
      <c r="BB391" s="35"/>
      <c r="BC391" s="35"/>
      <c r="BD391" s="35"/>
      <c r="BE391" s="35"/>
      <c r="BF391" s="1"/>
    </row>
    <row r="392" spans="1:58" ht="13">
      <c r="A392" s="28"/>
      <c r="B392" s="55"/>
      <c r="C392" s="32"/>
      <c r="D392" s="31"/>
      <c r="E392" s="32"/>
      <c r="F392" s="32"/>
      <c r="G392" s="32"/>
      <c r="H392" s="32"/>
      <c r="I392" s="32"/>
      <c r="J392" s="10"/>
      <c r="K392" s="32"/>
      <c r="L392" s="31"/>
      <c r="M392" s="32"/>
      <c r="N392" s="32"/>
      <c r="O392" s="32"/>
      <c r="P392" s="32"/>
      <c r="Q392" s="32"/>
      <c r="R392" s="1"/>
      <c r="S392" s="28"/>
      <c r="T392" s="28"/>
      <c r="U392" s="28"/>
      <c r="V392" s="34"/>
      <c r="W392" s="34"/>
      <c r="X392" s="34"/>
      <c r="Y392" s="34"/>
      <c r="Z392" s="1"/>
      <c r="AA392" s="35"/>
      <c r="AB392" s="35"/>
      <c r="AC392" s="35"/>
      <c r="AD392" s="35"/>
      <c r="AE392" s="35"/>
      <c r="AF392" s="35"/>
      <c r="AG392" s="35"/>
      <c r="AH392" s="1"/>
      <c r="AI392" s="35"/>
      <c r="AJ392" s="35"/>
      <c r="AK392" s="35"/>
      <c r="AL392" s="35"/>
      <c r="AM392" s="35"/>
      <c r="AN392" s="35"/>
      <c r="AO392" s="35"/>
      <c r="AP392" s="1"/>
      <c r="AQ392" s="36"/>
      <c r="AR392" s="36"/>
      <c r="AS392" s="36"/>
      <c r="AT392" s="36"/>
      <c r="AU392" s="36"/>
      <c r="AV392" s="36"/>
      <c r="AW392" s="1"/>
      <c r="AX392" s="1"/>
      <c r="AY392" s="35"/>
      <c r="AZ392" s="35"/>
      <c r="BA392" s="35"/>
      <c r="BB392" s="35"/>
      <c r="BC392" s="35"/>
      <c r="BD392" s="35"/>
      <c r="BE392" s="35"/>
      <c r="BF392" s="1"/>
    </row>
    <row r="393" spans="1:58" ht="13">
      <c r="A393" s="28"/>
      <c r="B393" s="55"/>
      <c r="C393" s="32"/>
      <c r="D393" s="32"/>
      <c r="E393" s="31"/>
      <c r="F393" s="32"/>
      <c r="G393" s="32"/>
      <c r="H393" s="32"/>
      <c r="I393" s="32"/>
      <c r="J393" s="10"/>
      <c r="K393" s="32"/>
      <c r="L393" s="31"/>
      <c r="M393" s="32"/>
      <c r="N393" s="32"/>
      <c r="O393" s="32"/>
      <c r="P393" s="32"/>
      <c r="Q393" s="32"/>
      <c r="R393" s="1"/>
      <c r="S393" s="28"/>
      <c r="T393" s="28"/>
      <c r="U393" s="28"/>
      <c r="V393" s="34"/>
      <c r="W393" s="34"/>
      <c r="X393" s="34"/>
      <c r="Y393" s="34"/>
      <c r="Z393" s="1"/>
      <c r="AA393" s="35"/>
      <c r="AB393" s="35"/>
      <c r="AC393" s="35"/>
      <c r="AD393" s="35"/>
      <c r="AE393" s="35"/>
      <c r="AF393" s="35"/>
      <c r="AG393" s="35"/>
      <c r="AH393" s="1"/>
      <c r="AI393" s="35"/>
      <c r="AJ393" s="35"/>
      <c r="AK393" s="35"/>
      <c r="AL393" s="35"/>
      <c r="AM393" s="35"/>
      <c r="AN393" s="35"/>
      <c r="AO393" s="35"/>
      <c r="AP393" s="1"/>
      <c r="AQ393" s="36"/>
      <c r="AR393" s="36"/>
      <c r="AS393" s="36"/>
      <c r="AT393" s="36"/>
      <c r="AU393" s="36"/>
      <c r="AV393" s="36"/>
      <c r="AW393" s="1"/>
      <c r="AX393" s="1"/>
      <c r="AY393" s="35"/>
      <c r="AZ393" s="35"/>
      <c r="BA393" s="35"/>
      <c r="BB393" s="35"/>
      <c r="BC393" s="35"/>
      <c r="BD393" s="35"/>
      <c r="BE393" s="35"/>
      <c r="BF393" s="1"/>
    </row>
    <row r="394" spans="1:58" ht="13">
      <c r="A394" s="28"/>
      <c r="B394" s="55"/>
      <c r="C394" s="31"/>
      <c r="D394" s="32"/>
      <c r="E394" s="32"/>
      <c r="F394" s="32"/>
      <c r="G394" s="32"/>
      <c r="H394" s="32"/>
      <c r="I394" s="32"/>
      <c r="J394" s="10"/>
      <c r="K394" s="31"/>
      <c r="L394" s="32"/>
      <c r="M394" s="32"/>
      <c r="N394" s="32"/>
      <c r="O394" s="32"/>
      <c r="P394" s="32"/>
      <c r="Q394" s="32"/>
      <c r="R394" s="1"/>
      <c r="S394" s="28"/>
      <c r="T394" s="28"/>
      <c r="U394" s="28"/>
      <c r="V394" s="34"/>
      <c r="W394" s="28"/>
      <c r="X394" s="34"/>
      <c r="Y394" s="34"/>
      <c r="Z394" s="1"/>
      <c r="AA394" s="35"/>
      <c r="AB394" s="35"/>
      <c r="AC394" s="35"/>
      <c r="AD394" s="35"/>
      <c r="AE394" s="35"/>
      <c r="AF394" s="35"/>
      <c r="AG394" s="35"/>
      <c r="AH394" s="1"/>
      <c r="AI394" s="35"/>
      <c r="AJ394" s="35"/>
      <c r="AK394" s="35"/>
      <c r="AL394" s="35"/>
      <c r="AM394" s="35"/>
      <c r="AN394" s="35"/>
      <c r="AO394" s="35"/>
      <c r="AP394" s="1"/>
      <c r="AQ394" s="36"/>
      <c r="AR394" s="36"/>
      <c r="AS394" s="36"/>
      <c r="AT394" s="36"/>
      <c r="AU394" s="36"/>
      <c r="AV394" s="36"/>
      <c r="AW394" s="1"/>
      <c r="AX394" s="1"/>
      <c r="AY394" s="35"/>
      <c r="AZ394" s="35"/>
      <c r="BA394" s="35"/>
      <c r="BB394" s="35"/>
      <c r="BC394" s="35"/>
      <c r="BD394" s="35"/>
      <c r="BE394" s="35"/>
      <c r="BF394" s="1"/>
    </row>
    <row r="395" spans="1:58" ht="13">
      <c r="A395" s="28"/>
      <c r="B395" s="55"/>
      <c r="C395" s="32"/>
      <c r="D395" s="31"/>
      <c r="E395" s="32"/>
      <c r="F395" s="32"/>
      <c r="G395" s="32"/>
      <c r="H395" s="32"/>
      <c r="I395" s="32"/>
      <c r="J395" s="10"/>
      <c r="K395" s="32"/>
      <c r="L395" s="32"/>
      <c r="M395" s="31"/>
      <c r="N395" s="32"/>
      <c r="O395" s="32"/>
      <c r="P395" s="32"/>
      <c r="Q395" s="32"/>
      <c r="R395" s="1"/>
      <c r="S395" s="28"/>
      <c r="T395" s="28"/>
      <c r="U395" s="28"/>
      <c r="V395" s="28"/>
      <c r="W395" s="34"/>
      <c r="X395" s="34"/>
      <c r="Y395" s="34"/>
      <c r="Z395" s="1"/>
      <c r="AA395" s="35"/>
      <c r="AB395" s="35"/>
      <c r="AC395" s="35"/>
      <c r="AD395" s="35"/>
      <c r="AE395" s="35"/>
      <c r="AF395" s="35"/>
      <c r="AG395" s="35"/>
      <c r="AH395" s="1"/>
      <c r="AI395" s="35"/>
      <c r="AJ395" s="35"/>
      <c r="AK395" s="35"/>
      <c r="AL395" s="35"/>
      <c r="AM395" s="35"/>
      <c r="AN395" s="35"/>
      <c r="AO395" s="35"/>
      <c r="AP395" s="1"/>
      <c r="AQ395" s="36"/>
      <c r="AR395" s="36"/>
      <c r="AS395" s="36"/>
      <c r="AT395" s="36"/>
      <c r="AU395" s="36"/>
      <c r="AV395" s="36"/>
      <c r="AW395" s="1"/>
      <c r="AX395" s="1"/>
      <c r="AY395" s="35"/>
      <c r="AZ395" s="35"/>
      <c r="BA395" s="35"/>
      <c r="BB395" s="35"/>
      <c r="BC395" s="35"/>
      <c r="BD395" s="35"/>
      <c r="BE395" s="35"/>
      <c r="BF395" s="1"/>
    </row>
    <row r="396" spans="1:58" ht="13">
      <c r="A396" s="28"/>
      <c r="B396" s="55"/>
      <c r="C396" s="32"/>
      <c r="D396" s="31"/>
      <c r="E396" s="32"/>
      <c r="F396" s="32"/>
      <c r="G396" s="32"/>
      <c r="H396" s="32"/>
      <c r="I396" s="32"/>
      <c r="J396" s="10"/>
      <c r="K396" s="32"/>
      <c r="L396" s="31"/>
      <c r="M396" s="32"/>
      <c r="N396" s="32"/>
      <c r="O396" s="32"/>
      <c r="P396" s="32"/>
      <c r="Q396" s="32"/>
      <c r="R396" s="1"/>
      <c r="S396" s="28"/>
      <c r="T396" s="28"/>
      <c r="U396" s="28"/>
      <c r="V396" s="28"/>
      <c r="W396" s="34"/>
      <c r="X396" s="28"/>
      <c r="Y396" s="34"/>
      <c r="Z396" s="1"/>
      <c r="AA396" s="35"/>
      <c r="AB396" s="35"/>
      <c r="AC396" s="35"/>
      <c r="AD396" s="35"/>
      <c r="AE396" s="35"/>
      <c r="AF396" s="35"/>
      <c r="AG396" s="35"/>
      <c r="AH396" s="1"/>
      <c r="AI396" s="35"/>
      <c r="AJ396" s="35"/>
      <c r="AK396" s="35"/>
      <c r="AL396" s="35"/>
      <c r="AM396" s="35"/>
      <c r="AN396" s="35"/>
      <c r="AO396" s="35"/>
      <c r="AP396" s="1"/>
      <c r="AQ396" s="36"/>
      <c r="AR396" s="36"/>
      <c r="AS396" s="36"/>
      <c r="AT396" s="36"/>
      <c r="AU396" s="36"/>
      <c r="AV396" s="36"/>
      <c r="AW396" s="1"/>
      <c r="AX396" s="1"/>
      <c r="AY396" s="35"/>
      <c r="AZ396" s="35"/>
      <c r="BA396" s="35"/>
      <c r="BB396" s="35"/>
      <c r="BC396" s="35"/>
      <c r="BD396" s="35"/>
      <c r="BE396" s="35"/>
      <c r="BF396" s="1"/>
    </row>
    <row r="397" spans="1:58" ht="13">
      <c r="A397" s="28"/>
      <c r="B397" s="55"/>
      <c r="C397" s="32"/>
      <c r="D397" s="31"/>
      <c r="E397" s="32"/>
      <c r="F397" s="32"/>
      <c r="G397" s="32"/>
      <c r="H397" s="32"/>
      <c r="I397" s="32"/>
      <c r="J397" s="10"/>
      <c r="K397" s="32"/>
      <c r="L397" s="31"/>
      <c r="M397" s="32"/>
      <c r="N397" s="32"/>
      <c r="O397" s="32"/>
      <c r="P397" s="32"/>
      <c r="Q397" s="32"/>
      <c r="R397" s="1"/>
      <c r="S397" s="28"/>
      <c r="T397" s="28"/>
      <c r="U397" s="28"/>
      <c r="V397" s="34"/>
      <c r="W397" s="34"/>
      <c r="X397" s="34"/>
      <c r="Y397" s="34"/>
      <c r="Z397" s="1"/>
      <c r="AA397" s="35"/>
      <c r="AB397" s="35"/>
      <c r="AC397" s="35"/>
      <c r="AD397" s="35"/>
      <c r="AE397" s="35"/>
      <c r="AF397" s="35"/>
      <c r="AG397" s="35"/>
      <c r="AH397" s="1"/>
      <c r="AI397" s="35"/>
      <c r="AJ397" s="35"/>
      <c r="AK397" s="35"/>
      <c r="AL397" s="35"/>
      <c r="AM397" s="35"/>
      <c r="AN397" s="35"/>
      <c r="AO397" s="35"/>
      <c r="AP397" s="1"/>
      <c r="AQ397" s="36"/>
      <c r="AR397" s="36"/>
      <c r="AS397" s="36"/>
      <c r="AT397" s="36"/>
      <c r="AU397" s="36"/>
      <c r="AV397" s="36"/>
      <c r="AW397" s="1"/>
      <c r="AX397" s="1"/>
      <c r="AY397" s="35"/>
      <c r="AZ397" s="35"/>
      <c r="BA397" s="35"/>
      <c r="BB397" s="35"/>
      <c r="BC397" s="35"/>
      <c r="BD397" s="35"/>
      <c r="BE397" s="35"/>
      <c r="BF397" s="1"/>
    </row>
    <row r="398" spans="1:58" ht="13">
      <c r="A398" s="28"/>
      <c r="B398" s="55"/>
      <c r="C398" s="32"/>
      <c r="D398" s="31"/>
      <c r="E398" s="32"/>
      <c r="F398" s="32"/>
      <c r="G398" s="32"/>
      <c r="H398" s="32"/>
      <c r="I398" s="32"/>
      <c r="J398" s="10"/>
      <c r="K398" s="32"/>
      <c r="L398" s="31"/>
      <c r="M398" s="32"/>
      <c r="N398" s="32"/>
      <c r="O398" s="32"/>
      <c r="P398" s="32"/>
      <c r="Q398" s="32"/>
      <c r="R398" s="1"/>
      <c r="S398" s="28"/>
      <c r="T398" s="28"/>
      <c r="U398" s="28"/>
      <c r="V398" s="28"/>
      <c r="W398" s="34"/>
      <c r="X398" s="34"/>
      <c r="Y398" s="34"/>
      <c r="Z398" s="1"/>
      <c r="AA398" s="35"/>
      <c r="AB398" s="35"/>
      <c r="AC398" s="35"/>
      <c r="AD398" s="35"/>
      <c r="AE398" s="35"/>
      <c r="AF398" s="35"/>
      <c r="AG398" s="35"/>
      <c r="AH398" s="1"/>
      <c r="AI398" s="35"/>
      <c r="AJ398" s="35"/>
      <c r="AK398" s="35"/>
      <c r="AL398" s="35"/>
      <c r="AM398" s="35"/>
      <c r="AN398" s="35"/>
      <c r="AO398" s="35"/>
      <c r="AP398" s="1"/>
      <c r="AQ398" s="36"/>
      <c r="AR398" s="36"/>
      <c r="AS398" s="36"/>
      <c r="AT398" s="36"/>
      <c r="AU398" s="36"/>
      <c r="AV398" s="36"/>
      <c r="AW398" s="1"/>
      <c r="AX398" s="1"/>
      <c r="AY398" s="35"/>
      <c r="AZ398" s="35"/>
      <c r="BA398" s="35"/>
      <c r="BB398" s="35"/>
      <c r="BC398" s="35"/>
      <c r="BD398" s="35"/>
      <c r="BE398" s="35"/>
      <c r="BF398" s="1"/>
    </row>
    <row r="399" spans="1:58" ht="13">
      <c r="A399" s="28"/>
      <c r="B399" s="55"/>
      <c r="C399" s="32"/>
      <c r="D399" s="31"/>
      <c r="E399" s="32"/>
      <c r="F399" s="32"/>
      <c r="G399" s="32"/>
      <c r="H399" s="32"/>
      <c r="I399" s="32"/>
      <c r="J399" s="10"/>
      <c r="K399" s="32"/>
      <c r="L399" s="31"/>
      <c r="M399" s="32"/>
      <c r="N399" s="32"/>
      <c r="O399" s="32"/>
      <c r="P399" s="32"/>
      <c r="Q399" s="32"/>
      <c r="R399" s="1"/>
      <c r="S399" s="28"/>
      <c r="T399" s="28"/>
      <c r="U399" s="28"/>
      <c r="V399" s="34"/>
      <c r="W399" s="34"/>
      <c r="X399" s="28"/>
      <c r="Y399" s="34"/>
      <c r="Z399" s="1"/>
      <c r="AA399" s="35"/>
      <c r="AB399" s="35"/>
      <c r="AC399" s="35"/>
      <c r="AD399" s="35"/>
      <c r="AE399" s="35"/>
      <c r="AF399" s="35"/>
      <c r="AG399" s="35"/>
      <c r="AH399" s="1"/>
      <c r="AI399" s="35"/>
      <c r="AJ399" s="35"/>
      <c r="AK399" s="35"/>
      <c r="AL399" s="35"/>
      <c r="AM399" s="35"/>
      <c r="AN399" s="35"/>
      <c r="AO399" s="35"/>
      <c r="AP399" s="1"/>
      <c r="AQ399" s="36"/>
      <c r="AR399" s="36"/>
      <c r="AS399" s="36"/>
      <c r="AT399" s="36"/>
      <c r="AU399" s="36"/>
      <c r="AV399" s="36"/>
      <c r="AW399" s="1"/>
      <c r="AX399" s="1"/>
      <c r="AY399" s="35"/>
      <c r="AZ399" s="35"/>
      <c r="BA399" s="35"/>
      <c r="BB399" s="35"/>
      <c r="BC399" s="35"/>
      <c r="BD399" s="35"/>
      <c r="BE399" s="35"/>
      <c r="BF399" s="1"/>
    </row>
    <row r="400" spans="1:58" ht="13">
      <c r="A400" s="28"/>
      <c r="B400" s="55"/>
      <c r="C400" s="31"/>
      <c r="D400" s="32"/>
      <c r="E400" s="32"/>
      <c r="F400" s="32"/>
      <c r="G400" s="32"/>
      <c r="H400" s="32"/>
      <c r="I400" s="32"/>
      <c r="J400" s="10"/>
      <c r="K400" s="31"/>
      <c r="L400" s="32"/>
      <c r="M400" s="32"/>
      <c r="N400" s="32"/>
      <c r="O400" s="32"/>
      <c r="P400" s="32"/>
      <c r="Q400" s="32"/>
      <c r="R400" s="1"/>
      <c r="S400" s="28"/>
      <c r="T400" s="28"/>
      <c r="U400" s="28"/>
      <c r="V400" s="34"/>
      <c r="W400" s="34"/>
      <c r="X400" s="34"/>
      <c r="Y400" s="34"/>
      <c r="Z400" s="1"/>
      <c r="AA400" s="35"/>
      <c r="AB400" s="35"/>
      <c r="AC400" s="35"/>
      <c r="AD400" s="35"/>
      <c r="AE400" s="35"/>
      <c r="AF400" s="35"/>
      <c r="AG400" s="35"/>
      <c r="AH400" s="1"/>
      <c r="AI400" s="35"/>
      <c r="AJ400" s="35"/>
      <c r="AK400" s="35"/>
      <c r="AL400" s="35"/>
      <c r="AM400" s="35"/>
      <c r="AN400" s="35"/>
      <c r="AO400" s="35"/>
      <c r="AP400" s="1"/>
      <c r="AQ400" s="36"/>
      <c r="AR400" s="36"/>
      <c r="AS400" s="36"/>
      <c r="AT400" s="36"/>
      <c r="AU400" s="36"/>
      <c r="AV400" s="36"/>
      <c r="AW400" s="1"/>
      <c r="AX400" s="1"/>
      <c r="AY400" s="35"/>
      <c r="AZ400" s="35"/>
      <c r="BA400" s="35"/>
      <c r="BB400" s="35"/>
      <c r="BC400" s="35"/>
      <c r="BD400" s="35"/>
      <c r="BE400" s="35"/>
      <c r="BF400" s="1"/>
    </row>
    <row r="401" spans="1:58" ht="13">
      <c r="A401" s="28"/>
      <c r="B401" s="55"/>
      <c r="C401" s="32"/>
      <c r="D401" s="31"/>
      <c r="E401" s="32"/>
      <c r="F401" s="32"/>
      <c r="G401" s="32"/>
      <c r="H401" s="32"/>
      <c r="I401" s="32"/>
      <c r="J401" s="10"/>
      <c r="K401" s="32"/>
      <c r="L401" s="31"/>
      <c r="M401" s="32"/>
      <c r="N401" s="32"/>
      <c r="O401" s="32"/>
      <c r="P401" s="32"/>
      <c r="Q401" s="32"/>
      <c r="R401" s="1"/>
      <c r="S401" s="28"/>
      <c r="T401" s="28"/>
      <c r="U401" s="28"/>
      <c r="V401" s="28"/>
      <c r="W401" s="34"/>
      <c r="X401" s="34"/>
      <c r="Y401" s="34"/>
      <c r="Z401" s="1"/>
      <c r="AA401" s="35"/>
      <c r="AB401" s="35"/>
      <c r="AC401" s="35"/>
      <c r="AD401" s="35"/>
      <c r="AE401" s="35"/>
      <c r="AF401" s="35"/>
      <c r="AG401" s="35"/>
      <c r="AH401" s="1"/>
      <c r="AI401" s="35"/>
      <c r="AJ401" s="35"/>
      <c r="AK401" s="35"/>
      <c r="AL401" s="35"/>
      <c r="AM401" s="35"/>
      <c r="AN401" s="35"/>
      <c r="AO401" s="35"/>
      <c r="AP401" s="1"/>
      <c r="AQ401" s="36"/>
      <c r="AR401" s="36"/>
      <c r="AS401" s="36"/>
      <c r="AT401" s="36"/>
      <c r="AU401" s="36"/>
      <c r="AV401" s="36"/>
      <c r="AW401" s="1"/>
      <c r="AX401" s="1"/>
      <c r="AY401" s="35"/>
      <c r="AZ401" s="35"/>
      <c r="BA401" s="35"/>
      <c r="BB401" s="35"/>
      <c r="BC401" s="35"/>
      <c r="BD401" s="35"/>
      <c r="BE401" s="35"/>
      <c r="BF401" s="1"/>
    </row>
    <row r="402" spans="1:58" ht="13">
      <c r="A402" s="28"/>
      <c r="B402" s="55"/>
      <c r="C402" s="32"/>
      <c r="D402" s="31"/>
      <c r="E402" s="32"/>
      <c r="F402" s="32"/>
      <c r="G402" s="32"/>
      <c r="H402" s="32"/>
      <c r="I402" s="32"/>
      <c r="J402" s="10"/>
      <c r="K402" s="32"/>
      <c r="L402" s="31"/>
      <c r="M402" s="32"/>
      <c r="N402" s="32"/>
      <c r="O402" s="32"/>
      <c r="P402" s="32"/>
      <c r="Q402" s="32"/>
      <c r="R402" s="1"/>
      <c r="S402" s="28"/>
      <c r="T402" s="28"/>
      <c r="U402" s="34"/>
      <c r="V402" s="28"/>
      <c r="W402" s="34"/>
      <c r="X402" s="34"/>
      <c r="Y402" s="34"/>
      <c r="Z402" s="1"/>
      <c r="AA402" s="35"/>
      <c r="AB402" s="35"/>
      <c r="AC402" s="35"/>
      <c r="AD402" s="35"/>
      <c r="AE402" s="35"/>
      <c r="AF402" s="35"/>
      <c r="AG402" s="35"/>
      <c r="AH402" s="1"/>
      <c r="AI402" s="35"/>
      <c r="AJ402" s="35"/>
      <c r="AK402" s="35"/>
      <c r="AL402" s="35"/>
      <c r="AM402" s="35"/>
      <c r="AN402" s="35"/>
      <c r="AO402" s="35"/>
      <c r="AP402" s="1"/>
      <c r="AQ402" s="36"/>
      <c r="AR402" s="36"/>
      <c r="AS402" s="36"/>
      <c r="AT402" s="36"/>
      <c r="AU402" s="36"/>
      <c r="AV402" s="36"/>
      <c r="AW402" s="1"/>
      <c r="AX402" s="1"/>
      <c r="AY402" s="35"/>
      <c r="AZ402" s="35"/>
      <c r="BA402" s="35"/>
      <c r="BB402" s="35"/>
      <c r="BC402" s="35"/>
      <c r="BD402" s="35"/>
      <c r="BE402" s="35"/>
      <c r="BF402" s="1"/>
    </row>
    <row r="403" spans="1:58" ht="13">
      <c r="A403" s="28"/>
      <c r="B403" s="55"/>
      <c r="C403" s="38"/>
      <c r="D403" s="31"/>
      <c r="E403" s="38"/>
      <c r="F403" s="32"/>
      <c r="G403" s="32"/>
      <c r="H403" s="32"/>
      <c r="I403" s="32"/>
      <c r="J403" s="10"/>
      <c r="K403" s="50"/>
      <c r="L403" s="59"/>
      <c r="M403" s="60"/>
      <c r="N403" s="50"/>
      <c r="O403" s="50"/>
      <c r="P403" s="50"/>
      <c r="Q403" s="50"/>
      <c r="R403" s="1"/>
      <c r="S403" s="28"/>
      <c r="T403" s="28"/>
      <c r="U403" s="33"/>
      <c r="V403" s="33"/>
      <c r="W403" s="28"/>
      <c r="X403" s="33"/>
      <c r="Y403" s="33"/>
      <c r="Z403" s="1"/>
      <c r="AA403" s="35"/>
      <c r="AB403" s="35"/>
      <c r="AC403" s="35"/>
      <c r="AD403" s="35"/>
      <c r="AE403" s="35"/>
      <c r="AF403" s="35"/>
      <c r="AG403" s="35"/>
      <c r="AH403" s="1"/>
      <c r="AI403" s="35"/>
      <c r="AJ403" s="35"/>
      <c r="AK403" s="35"/>
      <c r="AL403" s="35"/>
      <c r="AM403" s="35"/>
      <c r="AN403" s="35"/>
      <c r="AO403" s="35"/>
      <c r="AP403" s="1"/>
      <c r="AQ403" s="36"/>
      <c r="AR403" s="36"/>
      <c r="AS403" s="36"/>
      <c r="AT403" s="36"/>
      <c r="AU403" s="36"/>
      <c r="AV403" s="1"/>
      <c r="AW403" s="36"/>
      <c r="AX403" s="1"/>
      <c r="AY403" s="35"/>
      <c r="AZ403" s="35"/>
      <c r="BA403" s="35"/>
      <c r="BB403" s="35"/>
      <c r="BC403" s="35"/>
      <c r="BD403" s="35"/>
      <c r="BE403" s="35"/>
      <c r="BF403" s="1"/>
    </row>
    <row r="404" spans="1:58" ht="13">
      <c r="A404" s="28"/>
      <c r="B404" s="55"/>
      <c r="C404" s="38"/>
      <c r="D404" s="31"/>
      <c r="E404" s="38"/>
      <c r="F404" s="32"/>
      <c r="G404" s="32"/>
      <c r="H404" s="32"/>
      <c r="I404" s="32"/>
      <c r="J404" s="10"/>
      <c r="K404" s="50"/>
      <c r="L404" s="59"/>
      <c r="M404" s="60"/>
      <c r="N404" s="50"/>
      <c r="O404" s="50"/>
      <c r="P404" s="50"/>
      <c r="Q404" s="50"/>
      <c r="R404" s="1"/>
      <c r="S404" s="28"/>
      <c r="T404" s="28"/>
      <c r="U404" s="33"/>
      <c r="V404" s="33"/>
      <c r="W404" s="28"/>
      <c r="X404" s="33"/>
      <c r="Y404" s="33"/>
      <c r="Z404" s="1"/>
      <c r="AA404" s="35"/>
      <c r="AB404" s="35"/>
      <c r="AC404" s="35"/>
      <c r="AD404" s="35"/>
      <c r="AE404" s="35"/>
      <c r="AF404" s="35"/>
      <c r="AG404" s="35"/>
      <c r="AH404" s="1"/>
      <c r="AI404" s="35"/>
      <c r="AJ404" s="35"/>
      <c r="AK404" s="35"/>
      <c r="AL404" s="35"/>
      <c r="AM404" s="35"/>
      <c r="AN404" s="35"/>
      <c r="AO404" s="35"/>
      <c r="AP404" s="1"/>
      <c r="AQ404" s="36"/>
      <c r="AR404" s="36"/>
      <c r="AS404" s="36"/>
      <c r="AT404" s="36"/>
      <c r="AU404" s="36"/>
      <c r="AV404" s="1"/>
      <c r="AW404" s="1"/>
      <c r="AX404" s="1"/>
      <c r="AY404" s="35"/>
      <c r="AZ404" s="35"/>
      <c r="BA404" s="35"/>
      <c r="BB404" s="35"/>
      <c r="BC404" s="35"/>
      <c r="BD404" s="35"/>
      <c r="BE404" s="35"/>
      <c r="BF404" s="1"/>
    </row>
    <row r="405" spans="1:58" ht="13">
      <c r="A405" s="28"/>
      <c r="B405" s="55"/>
      <c r="C405" s="38"/>
      <c r="D405" s="31"/>
      <c r="E405" s="38"/>
      <c r="F405" s="32"/>
      <c r="G405" s="32"/>
      <c r="H405" s="32"/>
      <c r="I405" s="32"/>
      <c r="J405" s="10"/>
      <c r="K405" s="50"/>
      <c r="L405" s="59"/>
      <c r="M405" s="60"/>
      <c r="N405" s="50"/>
      <c r="O405" s="50"/>
      <c r="P405" s="50"/>
      <c r="Q405" s="50"/>
      <c r="R405" s="1"/>
      <c r="S405" s="28"/>
      <c r="T405" s="28"/>
      <c r="U405" s="33"/>
      <c r="V405" s="33"/>
      <c r="W405" s="28"/>
      <c r="X405" s="33"/>
      <c r="Y405" s="33"/>
      <c r="Z405" s="1"/>
      <c r="AA405" s="35"/>
      <c r="AB405" s="35"/>
      <c r="AC405" s="35"/>
      <c r="AD405" s="35"/>
      <c r="AE405" s="35"/>
      <c r="AF405" s="35"/>
      <c r="AG405" s="35"/>
      <c r="AH405" s="1"/>
      <c r="AI405" s="35"/>
      <c r="AJ405" s="35"/>
      <c r="AK405" s="35"/>
      <c r="AL405" s="35"/>
      <c r="AM405" s="35"/>
      <c r="AN405" s="35"/>
      <c r="AO405" s="35"/>
      <c r="AP405" s="1"/>
      <c r="AQ405" s="36"/>
      <c r="AR405" s="36"/>
      <c r="AS405" s="36"/>
      <c r="AT405" s="36"/>
      <c r="AU405" s="36"/>
      <c r="AV405" s="1"/>
      <c r="AW405" s="1"/>
      <c r="AX405" s="1"/>
      <c r="AY405" s="35"/>
      <c r="AZ405" s="35"/>
      <c r="BA405" s="35"/>
      <c r="BB405" s="35"/>
      <c r="BC405" s="35"/>
      <c r="BD405" s="35"/>
      <c r="BE405" s="35"/>
      <c r="BF405" s="1"/>
    </row>
    <row r="406" spans="1:58" ht="13">
      <c r="A406" s="28"/>
      <c r="B406" s="55"/>
      <c r="C406" s="38"/>
      <c r="D406" s="31"/>
      <c r="E406" s="38"/>
      <c r="F406" s="32"/>
      <c r="G406" s="32"/>
      <c r="H406" s="32"/>
      <c r="I406" s="32"/>
      <c r="J406" s="10"/>
      <c r="K406" s="50"/>
      <c r="L406" s="59"/>
      <c r="M406" s="60"/>
      <c r="N406" s="50"/>
      <c r="O406" s="50"/>
      <c r="P406" s="50"/>
      <c r="Q406" s="50"/>
      <c r="R406" s="1"/>
      <c r="S406" s="28"/>
      <c r="T406" s="28"/>
      <c r="U406" s="33"/>
      <c r="V406" s="28"/>
      <c r="W406" s="33"/>
      <c r="X406" s="33"/>
      <c r="Y406" s="28"/>
      <c r="Z406" s="1"/>
      <c r="AA406" s="35"/>
      <c r="AB406" s="35"/>
      <c r="AC406" s="35"/>
      <c r="AD406" s="35"/>
      <c r="AE406" s="35"/>
      <c r="AF406" s="35"/>
      <c r="AG406" s="35"/>
      <c r="AH406" s="1"/>
      <c r="AI406" s="35"/>
      <c r="AJ406" s="35"/>
      <c r="AK406" s="35"/>
      <c r="AL406" s="35"/>
      <c r="AM406" s="35"/>
      <c r="AN406" s="35"/>
      <c r="AO406" s="35"/>
      <c r="AP406" s="1"/>
      <c r="AQ406" s="36"/>
      <c r="AR406" s="36"/>
      <c r="AS406" s="36"/>
      <c r="AT406" s="36"/>
      <c r="AU406" s="36"/>
      <c r="AV406" s="1"/>
      <c r="AW406" s="1"/>
      <c r="AX406" s="1"/>
      <c r="AY406" s="35"/>
      <c r="AZ406" s="35"/>
      <c r="BA406" s="35"/>
      <c r="BB406" s="35"/>
      <c r="BC406" s="35"/>
      <c r="BD406" s="35"/>
      <c r="BE406" s="35"/>
      <c r="BF406" s="1"/>
    </row>
    <row r="407" spans="1:58" ht="13">
      <c r="A407" s="28"/>
      <c r="B407" s="55"/>
      <c r="C407" s="38"/>
      <c r="D407" s="31"/>
      <c r="E407" s="38"/>
      <c r="F407" s="32"/>
      <c r="G407" s="32"/>
      <c r="H407" s="32"/>
      <c r="I407" s="32"/>
      <c r="J407" s="10"/>
      <c r="K407" s="50"/>
      <c r="L407" s="59"/>
      <c r="M407" s="60"/>
      <c r="N407" s="50"/>
      <c r="O407" s="50"/>
      <c r="P407" s="50"/>
      <c r="Q407" s="50"/>
      <c r="R407" s="1"/>
      <c r="S407" s="28"/>
      <c r="T407" s="28"/>
      <c r="U407" s="28"/>
      <c r="V407" s="33"/>
      <c r="W407" s="28"/>
      <c r="X407" s="33"/>
      <c r="Y407" s="33"/>
      <c r="Z407" s="1"/>
      <c r="AA407" s="35"/>
      <c r="AB407" s="35"/>
      <c r="AC407" s="35"/>
      <c r="AD407" s="35"/>
      <c r="AE407" s="35"/>
      <c r="AF407" s="35"/>
      <c r="AG407" s="35"/>
      <c r="AH407" s="1"/>
      <c r="AI407" s="35"/>
      <c r="AJ407" s="35"/>
      <c r="AK407" s="35"/>
      <c r="AL407" s="35"/>
      <c r="AM407" s="35"/>
      <c r="AN407" s="35"/>
      <c r="AO407" s="35"/>
      <c r="AP407" s="1"/>
      <c r="AQ407" s="36"/>
      <c r="AR407" s="36"/>
      <c r="AS407" s="36"/>
      <c r="AT407" s="36"/>
      <c r="AU407" s="36"/>
      <c r="AV407" s="1"/>
      <c r="AW407" s="1"/>
      <c r="AX407" s="1"/>
      <c r="AY407" s="35"/>
      <c r="AZ407" s="35"/>
      <c r="BA407" s="35"/>
      <c r="BB407" s="35"/>
      <c r="BC407" s="35"/>
      <c r="BD407" s="35"/>
      <c r="BE407" s="35"/>
      <c r="BF407" s="1"/>
    </row>
    <row r="408" spans="1:58" ht="13">
      <c r="A408" s="28"/>
      <c r="B408" s="55"/>
      <c r="C408" s="38"/>
      <c r="D408" s="31"/>
      <c r="E408" s="38"/>
      <c r="F408" s="32"/>
      <c r="G408" s="32"/>
      <c r="H408" s="32"/>
      <c r="I408" s="32"/>
      <c r="J408" s="10"/>
      <c r="K408" s="50"/>
      <c r="L408" s="59"/>
      <c r="M408" s="60"/>
      <c r="N408" s="50"/>
      <c r="O408" s="50"/>
      <c r="P408" s="50"/>
      <c r="Q408" s="50"/>
      <c r="R408" s="1"/>
      <c r="S408" s="28"/>
      <c r="T408" s="28"/>
      <c r="U408" s="33"/>
      <c r="V408" s="33"/>
      <c r="W408" s="33"/>
      <c r="X408" s="33"/>
      <c r="Y408" s="28"/>
      <c r="Z408" s="1"/>
      <c r="AA408" s="35"/>
      <c r="AB408" s="35"/>
      <c r="AC408" s="35"/>
      <c r="AD408" s="35"/>
      <c r="AE408" s="35"/>
      <c r="AF408" s="35"/>
      <c r="AG408" s="35"/>
      <c r="AH408" s="1"/>
      <c r="AI408" s="35"/>
      <c r="AJ408" s="35"/>
      <c r="AK408" s="35"/>
      <c r="AL408" s="35"/>
      <c r="AM408" s="35"/>
      <c r="AN408" s="35"/>
      <c r="AO408" s="35"/>
      <c r="AP408" s="1"/>
      <c r="AQ408" s="36"/>
      <c r="AR408" s="36"/>
      <c r="AS408" s="36"/>
      <c r="AT408" s="36"/>
      <c r="AU408" s="36"/>
      <c r="AV408" s="1"/>
      <c r="AW408" s="1"/>
      <c r="AX408" s="1"/>
      <c r="AY408" s="35"/>
      <c r="AZ408" s="35"/>
      <c r="BA408" s="35"/>
      <c r="BB408" s="35"/>
      <c r="BC408" s="35"/>
      <c r="BD408" s="35"/>
      <c r="BE408" s="35"/>
      <c r="BF408" s="1"/>
    </row>
    <row r="409" spans="1:58" ht="13">
      <c r="A409" s="28"/>
      <c r="B409" s="55"/>
      <c r="C409" s="38"/>
      <c r="D409" s="31"/>
      <c r="E409" s="38"/>
      <c r="F409" s="32"/>
      <c r="G409" s="32"/>
      <c r="H409" s="32"/>
      <c r="I409" s="32"/>
      <c r="J409" s="10"/>
      <c r="K409" s="50"/>
      <c r="L409" s="59"/>
      <c r="M409" s="60"/>
      <c r="N409" s="50"/>
      <c r="O409" s="50"/>
      <c r="P409" s="50"/>
      <c r="Q409" s="50"/>
      <c r="R409" s="1"/>
      <c r="S409" s="28"/>
      <c r="T409" s="28"/>
      <c r="U409" s="33"/>
      <c r="V409" s="33"/>
      <c r="W409" s="28"/>
      <c r="X409" s="28"/>
      <c r="Y409" s="28"/>
      <c r="Z409" s="1"/>
      <c r="AA409" s="35"/>
      <c r="AB409" s="35"/>
      <c r="AC409" s="35"/>
      <c r="AD409" s="35"/>
      <c r="AE409" s="35"/>
      <c r="AF409" s="35"/>
      <c r="AG409" s="35"/>
      <c r="AH409" s="1"/>
      <c r="AI409" s="35"/>
      <c r="AJ409" s="35"/>
      <c r="AK409" s="35"/>
      <c r="AL409" s="35"/>
      <c r="AM409" s="35"/>
      <c r="AN409" s="35"/>
      <c r="AO409" s="35"/>
      <c r="AP409" s="1"/>
      <c r="AQ409" s="36"/>
      <c r="AR409" s="36"/>
      <c r="AS409" s="36"/>
      <c r="AT409" s="36"/>
      <c r="AU409" s="36"/>
      <c r="AV409" s="1"/>
      <c r="AW409" s="1"/>
      <c r="AX409" s="1"/>
      <c r="AY409" s="35"/>
      <c r="AZ409" s="35"/>
      <c r="BA409" s="35"/>
      <c r="BB409" s="35"/>
      <c r="BC409" s="35"/>
      <c r="BD409" s="35"/>
      <c r="BE409" s="35"/>
      <c r="BF409" s="1"/>
    </row>
    <row r="410" spans="1:58" ht="13">
      <c r="A410" s="28"/>
      <c r="B410" s="55"/>
      <c r="C410" s="38"/>
      <c r="D410" s="31"/>
      <c r="E410" s="38"/>
      <c r="F410" s="32"/>
      <c r="G410" s="32"/>
      <c r="H410" s="32"/>
      <c r="I410" s="32"/>
      <c r="J410" s="10"/>
      <c r="K410" s="50"/>
      <c r="L410" s="59"/>
      <c r="M410" s="60"/>
      <c r="N410" s="50"/>
      <c r="O410" s="50"/>
      <c r="P410" s="50"/>
      <c r="Q410" s="50"/>
      <c r="R410" s="1"/>
      <c r="S410" s="28"/>
      <c r="T410" s="28"/>
      <c r="U410" s="33"/>
      <c r="V410" s="33"/>
      <c r="W410" s="33"/>
      <c r="X410" s="33"/>
      <c r="Y410" s="33"/>
      <c r="Z410" s="1"/>
      <c r="AA410" s="35"/>
      <c r="AB410" s="35"/>
      <c r="AC410" s="35"/>
      <c r="AD410" s="35"/>
      <c r="AE410" s="35"/>
      <c r="AF410" s="35"/>
      <c r="AG410" s="35"/>
      <c r="AH410" s="1"/>
      <c r="AI410" s="35"/>
      <c r="AJ410" s="35"/>
      <c r="AK410" s="35"/>
      <c r="AL410" s="35"/>
      <c r="AM410" s="35"/>
      <c r="AN410" s="35"/>
      <c r="AO410" s="35"/>
      <c r="AP410" s="1"/>
      <c r="AQ410" s="36"/>
      <c r="AR410" s="36"/>
      <c r="AS410" s="36"/>
      <c r="AT410" s="36"/>
      <c r="AU410" s="36"/>
      <c r="AV410" s="1"/>
      <c r="AW410" s="1"/>
      <c r="AX410" s="1"/>
      <c r="AY410" s="35"/>
      <c r="AZ410" s="35"/>
      <c r="BA410" s="35"/>
      <c r="BB410" s="35"/>
      <c r="BC410" s="35"/>
      <c r="BD410" s="35"/>
      <c r="BE410" s="35"/>
      <c r="BF410" s="1"/>
    </row>
    <row r="411" spans="1:58" ht="13">
      <c r="A411" s="28"/>
      <c r="B411" s="55"/>
      <c r="C411" s="38"/>
      <c r="D411" s="31"/>
      <c r="E411" s="38"/>
      <c r="F411" s="32"/>
      <c r="G411" s="32"/>
      <c r="H411" s="32"/>
      <c r="I411" s="32"/>
      <c r="J411" s="10"/>
      <c r="K411" s="50"/>
      <c r="L411" s="59"/>
      <c r="M411" s="60"/>
      <c r="N411" s="50"/>
      <c r="O411" s="50"/>
      <c r="P411" s="50"/>
      <c r="Q411" s="50"/>
      <c r="R411" s="1"/>
      <c r="S411" s="28"/>
      <c r="T411" s="28"/>
      <c r="U411" s="33"/>
      <c r="V411" s="33"/>
      <c r="W411" s="28"/>
      <c r="X411" s="33"/>
      <c r="Y411" s="33"/>
      <c r="Z411" s="1"/>
      <c r="AA411" s="35"/>
      <c r="AB411" s="35"/>
      <c r="AC411" s="35"/>
      <c r="AD411" s="35"/>
      <c r="AE411" s="35"/>
      <c r="AF411" s="35"/>
      <c r="AG411" s="35"/>
      <c r="AH411" s="1"/>
      <c r="AI411" s="35"/>
      <c r="AJ411" s="35"/>
      <c r="AK411" s="35"/>
      <c r="AL411" s="35"/>
      <c r="AM411" s="35"/>
      <c r="AN411" s="35"/>
      <c r="AO411" s="35"/>
      <c r="AP411" s="1"/>
      <c r="AQ411" s="36"/>
      <c r="AR411" s="36"/>
      <c r="AS411" s="36"/>
      <c r="AT411" s="36"/>
      <c r="AU411" s="36"/>
      <c r="AV411" s="1"/>
      <c r="AW411" s="1"/>
      <c r="AX411" s="1"/>
      <c r="AY411" s="35"/>
      <c r="AZ411" s="35"/>
      <c r="BA411" s="35"/>
      <c r="BB411" s="35"/>
      <c r="BC411" s="35"/>
      <c r="BD411" s="35"/>
      <c r="BE411" s="35"/>
      <c r="BF411" s="1"/>
    </row>
    <row r="412" spans="1:58" ht="13">
      <c r="A412" s="28"/>
      <c r="B412" s="55"/>
      <c r="C412" s="31"/>
      <c r="D412" s="31"/>
      <c r="E412" s="38"/>
      <c r="F412" s="32"/>
      <c r="G412" s="32"/>
      <c r="H412" s="32"/>
      <c r="I412" s="32"/>
      <c r="J412" s="10"/>
      <c r="K412" s="50"/>
      <c r="L412" s="59"/>
      <c r="M412" s="60"/>
      <c r="N412" s="50"/>
      <c r="O412" s="50"/>
      <c r="P412" s="50"/>
      <c r="Q412" s="50"/>
      <c r="R412" s="1"/>
      <c r="S412" s="28"/>
      <c r="T412" s="28"/>
      <c r="U412" s="33"/>
      <c r="V412" s="33"/>
      <c r="W412" s="33"/>
      <c r="X412" s="33"/>
      <c r="Y412" s="33"/>
      <c r="Z412" s="1"/>
      <c r="AA412" s="35"/>
      <c r="AB412" s="35"/>
      <c r="AC412" s="35"/>
      <c r="AD412" s="35"/>
      <c r="AE412" s="35"/>
      <c r="AF412" s="35"/>
      <c r="AG412" s="35"/>
      <c r="AH412" s="1"/>
      <c r="AI412" s="35"/>
      <c r="AJ412" s="35"/>
      <c r="AK412" s="35"/>
      <c r="AL412" s="35"/>
      <c r="AM412" s="35"/>
      <c r="AN412" s="35"/>
      <c r="AO412" s="35"/>
      <c r="AP412" s="1"/>
      <c r="AQ412" s="36"/>
      <c r="AR412" s="36"/>
      <c r="AS412" s="36"/>
      <c r="AT412" s="36"/>
      <c r="AU412" s="36"/>
      <c r="AV412" s="1"/>
      <c r="AW412" s="1"/>
      <c r="AX412" s="1"/>
      <c r="AY412" s="35"/>
      <c r="AZ412" s="35"/>
      <c r="BA412" s="35"/>
      <c r="BB412" s="35"/>
      <c r="BC412" s="35"/>
      <c r="BD412" s="35"/>
      <c r="BE412" s="35"/>
      <c r="BF412" s="1"/>
    </row>
    <row r="413" spans="1:58" ht="13">
      <c r="A413" s="28"/>
      <c r="B413" s="55"/>
      <c r="C413" s="38"/>
      <c r="D413" s="31"/>
      <c r="E413" s="38"/>
      <c r="F413" s="32"/>
      <c r="G413" s="32"/>
      <c r="H413" s="32"/>
      <c r="I413" s="32"/>
      <c r="J413" s="10"/>
      <c r="K413" s="50"/>
      <c r="L413" s="59"/>
      <c r="M413" s="60"/>
      <c r="N413" s="50"/>
      <c r="O413" s="50"/>
      <c r="P413" s="50"/>
      <c r="Q413" s="50"/>
      <c r="R413" s="1"/>
      <c r="S413" s="28"/>
      <c r="T413" s="28"/>
      <c r="U413" s="33"/>
      <c r="V413" s="33"/>
      <c r="W413" s="28"/>
      <c r="X413" s="33"/>
      <c r="Y413" s="33"/>
      <c r="Z413" s="1"/>
      <c r="AA413" s="35"/>
      <c r="AB413" s="35"/>
      <c r="AC413" s="35"/>
      <c r="AD413" s="35"/>
      <c r="AE413" s="35"/>
      <c r="AF413" s="35"/>
      <c r="AG413" s="35"/>
      <c r="AH413" s="1"/>
      <c r="AI413" s="35"/>
      <c r="AJ413" s="35"/>
      <c r="AK413" s="35"/>
      <c r="AL413" s="35"/>
      <c r="AM413" s="35"/>
      <c r="AN413" s="35"/>
      <c r="AO413" s="35"/>
      <c r="AP413" s="1"/>
      <c r="AQ413" s="36"/>
      <c r="AR413" s="36"/>
      <c r="AS413" s="36"/>
      <c r="AT413" s="36"/>
      <c r="AU413" s="36"/>
      <c r="AV413" s="1"/>
      <c r="AW413" s="1"/>
      <c r="AX413" s="1"/>
      <c r="AY413" s="35"/>
      <c r="AZ413" s="35"/>
      <c r="BA413" s="35"/>
      <c r="BB413" s="35"/>
      <c r="BC413" s="35"/>
      <c r="BD413" s="35"/>
      <c r="BE413" s="35"/>
      <c r="BF413" s="1"/>
    </row>
    <row r="414" spans="1:58" ht="13">
      <c r="A414" s="28"/>
      <c r="B414" s="55"/>
      <c r="C414" s="38"/>
      <c r="D414" s="31"/>
      <c r="E414" s="38"/>
      <c r="F414" s="32"/>
      <c r="G414" s="32"/>
      <c r="H414" s="32"/>
      <c r="I414" s="32"/>
      <c r="J414" s="10"/>
      <c r="K414" s="50"/>
      <c r="L414" s="59"/>
      <c r="M414" s="60"/>
      <c r="N414" s="50"/>
      <c r="O414" s="50"/>
      <c r="P414" s="50"/>
      <c r="Q414" s="50"/>
      <c r="R414" s="1"/>
      <c r="S414" s="28"/>
      <c r="T414" s="28"/>
      <c r="U414" s="33"/>
      <c r="V414" s="33"/>
      <c r="W414" s="33"/>
      <c r="X414" s="33"/>
      <c r="Y414" s="28"/>
      <c r="Z414" s="1"/>
      <c r="AA414" s="35"/>
      <c r="AB414" s="35"/>
      <c r="AC414" s="35"/>
      <c r="AD414" s="35"/>
      <c r="AE414" s="35"/>
      <c r="AF414" s="35"/>
      <c r="AG414" s="35"/>
      <c r="AH414" s="1"/>
      <c r="AI414" s="35"/>
      <c r="AJ414" s="35"/>
      <c r="AK414" s="35"/>
      <c r="AL414" s="35"/>
      <c r="AM414" s="35"/>
      <c r="AN414" s="35"/>
      <c r="AO414" s="35"/>
      <c r="AP414" s="1"/>
      <c r="AQ414" s="36"/>
      <c r="AR414" s="36"/>
      <c r="AS414" s="36"/>
      <c r="AT414" s="36"/>
      <c r="AU414" s="36"/>
      <c r="AV414" s="1"/>
      <c r="AW414" s="1"/>
      <c r="AX414" s="1"/>
      <c r="AY414" s="35"/>
      <c r="AZ414" s="35"/>
      <c r="BA414" s="35"/>
      <c r="BB414" s="35"/>
      <c r="BC414" s="35"/>
      <c r="BD414" s="35"/>
      <c r="BE414" s="35"/>
      <c r="BF414" s="1"/>
    </row>
    <row r="415" spans="1:58" ht="13">
      <c r="A415" s="28"/>
      <c r="B415" s="55"/>
      <c r="C415" s="38"/>
      <c r="D415" s="31"/>
      <c r="E415" s="38"/>
      <c r="F415" s="32"/>
      <c r="G415" s="32"/>
      <c r="H415" s="32"/>
      <c r="I415" s="32"/>
      <c r="J415" s="10"/>
      <c r="K415" s="50"/>
      <c r="L415" s="59"/>
      <c r="M415" s="60"/>
      <c r="N415" s="50"/>
      <c r="O415" s="50"/>
      <c r="P415" s="50"/>
      <c r="Q415" s="50"/>
      <c r="R415" s="1"/>
      <c r="S415" s="28"/>
      <c r="T415" s="28"/>
      <c r="U415" s="28"/>
      <c r="V415" s="33"/>
      <c r="W415" s="33"/>
      <c r="X415" s="33"/>
      <c r="Y415" s="33"/>
      <c r="Z415" s="1"/>
      <c r="AA415" s="35"/>
      <c r="AB415" s="35"/>
      <c r="AC415" s="35"/>
      <c r="AD415" s="35"/>
      <c r="AE415" s="35"/>
      <c r="AF415" s="35"/>
      <c r="AG415" s="35"/>
      <c r="AH415" s="1"/>
      <c r="AI415" s="35"/>
      <c r="AJ415" s="35"/>
      <c r="AK415" s="35"/>
      <c r="AL415" s="35"/>
      <c r="AM415" s="35"/>
      <c r="AN415" s="35"/>
      <c r="AO415" s="35"/>
      <c r="AP415" s="1"/>
      <c r="AQ415" s="36"/>
      <c r="AR415" s="36"/>
      <c r="AS415" s="36"/>
      <c r="AT415" s="36"/>
      <c r="AU415" s="36"/>
      <c r="AV415" s="1"/>
      <c r="AW415" s="1"/>
      <c r="AX415" s="1"/>
      <c r="AY415" s="35"/>
      <c r="AZ415" s="35"/>
      <c r="BA415" s="35"/>
      <c r="BB415" s="35"/>
      <c r="BC415" s="35"/>
      <c r="BD415" s="35"/>
      <c r="BE415" s="35"/>
      <c r="BF415" s="1"/>
    </row>
    <row r="416" spans="1:58" ht="13">
      <c r="A416" s="28"/>
      <c r="B416" s="55"/>
      <c r="C416" s="38"/>
      <c r="D416" s="31"/>
      <c r="E416" s="38"/>
      <c r="F416" s="32"/>
      <c r="G416" s="32"/>
      <c r="H416" s="32"/>
      <c r="I416" s="32"/>
      <c r="J416" s="10"/>
      <c r="K416" s="50"/>
      <c r="L416" s="59"/>
      <c r="M416" s="60"/>
      <c r="N416" s="50"/>
      <c r="O416" s="50"/>
      <c r="P416" s="50"/>
      <c r="Q416" s="50"/>
      <c r="R416" s="1"/>
      <c r="S416" s="28"/>
      <c r="T416" s="28"/>
      <c r="U416" s="33"/>
      <c r="V416" s="33"/>
      <c r="W416" s="28"/>
      <c r="X416" s="33"/>
      <c r="Y416" s="33"/>
      <c r="Z416" s="1"/>
      <c r="AA416" s="35"/>
      <c r="AB416" s="35"/>
      <c r="AC416" s="35"/>
      <c r="AD416" s="35"/>
      <c r="AE416" s="35"/>
      <c r="AF416" s="35"/>
      <c r="AG416" s="35"/>
      <c r="AH416" s="1"/>
      <c r="AI416" s="35"/>
      <c r="AJ416" s="35"/>
      <c r="AK416" s="35"/>
      <c r="AL416" s="35"/>
      <c r="AM416" s="35"/>
      <c r="AN416" s="35"/>
      <c r="AO416" s="35"/>
      <c r="AP416" s="1"/>
      <c r="AQ416" s="36"/>
      <c r="AR416" s="36"/>
      <c r="AS416" s="36"/>
      <c r="AT416" s="36"/>
      <c r="AU416" s="36"/>
      <c r="AV416" s="1"/>
      <c r="AW416" s="1"/>
      <c r="AX416" s="1"/>
      <c r="AY416" s="35"/>
      <c r="AZ416" s="35"/>
      <c r="BA416" s="35"/>
      <c r="BB416" s="35"/>
      <c r="BC416" s="35"/>
      <c r="BD416" s="35"/>
      <c r="BE416" s="35"/>
      <c r="BF416" s="1"/>
    </row>
    <row r="417" spans="1:58" ht="13">
      <c r="A417" s="28"/>
      <c r="B417" s="55"/>
      <c r="C417" s="38"/>
      <c r="D417" s="31"/>
      <c r="E417" s="38"/>
      <c r="F417" s="32"/>
      <c r="G417" s="32"/>
      <c r="H417" s="32"/>
      <c r="I417" s="32"/>
      <c r="J417" s="10"/>
      <c r="K417" s="50"/>
      <c r="L417" s="50"/>
      <c r="M417" s="60"/>
      <c r="N417" s="59"/>
      <c r="O417" s="50"/>
      <c r="P417" s="50"/>
      <c r="Q417" s="50"/>
      <c r="R417" s="1"/>
      <c r="S417" s="28"/>
      <c r="T417" s="28"/>
      <c r="U417" s="33"/>
      <c r="V417" s="33"/>
      <c r="W417" s="33"/>
      <c r="X417" s="28"/>
      <c r="Y417" s="33"/>
      <c r="Z417" s="1"/>
      <c r="AA417" s="35"/>
      <c r="AB417" s="35"/>
      <c r="AC417" s="35"/>
      <c r="AD417" s="35"/>
      <c r="AE417" s="35"/>
      <c r="AF417" s="35"/>
      <c r="AG417" s="35"/>
      <c r="AH417" s="1"/>
      <c r="AI417" s="35"/>
      <c r="AJ417" s="35"/>
      <c r="AK417" s="35"/>
      <c r="AL417" s="35"/>
      <c r="AM417" s="35"/>
      <c r="AN417" s="35"/>
      <c r="AO417" s="35"/>
      <c r="AP417" s="1"/>
      <c r="AQ417" s="36"/>
      <c r="AR417" s="36"/>
      <c r="AS417" s="36"/>
      <c r="AT417" s="36"/>
      <c r="AU417" s="36"/>
      <c r="AV417" s="1"/>
      <c r="AW417" s="1"/>
      <c r="AX417" s="1"/>
      <c r="AY417" s="35"/>
      <c r="AZ417" s="35"/>
      <c r="BA417" s="35"/>
      <c r="BB417" s="35"/>
      <c r="BC417" s="35"/>
      <c r="BD417" s="35"/>
      <c r="BE417" s="35"/>
      <c r="BF417" s="1"/>
    </row>
    <row r="418" spans="1:58" ht="13">
      <c r="A418" s="28"/>
      <c r="B418" s="55"/>
      <c r="C418" s="38"/>
      <c r="D418" s="31"/>
      <c r="E418" s="38"/>
      <c r="F418" s="32"/>
      <c r="G418" s="32"/>
      <c r="H418" s="32"/>
      <c r="I418" s="32"/>
      <c r="J418" s="10"/>
      <c r="K418" s="50"/>
      <c r="L418" s="59"/>
      <c r="M418" s="60"/>
      <c r="N418" s="50"/>
      <c r="O418" s="50"/>
      <c r="P418" s="50"/>
      <c r="Q418" s="50"/>
      <c r="R418" s="1"/>
      <c r="S418" s="28"/>
      <c r="T418" s="28"/>
      <c r="U418" s="33"/>
      <c r="V418" s="33"/>
      <c r="W418" s="28"/>
      <c r="X418" s="33"/>
      <c r="Y418" s="33"/>
      <c r="Z418" s="1"/>
      <c r="AA418" s="35"/>
      <c r="AB418" s="35"/>
      <c r="AC418" s="35"/>
      <c r="AD418" s="35"/>
      <c r="AE418" s="35"/>
      <c r="AF418" s="35"/>
      <c r="AG418" s="35"/>
      <c r="AH418" s="1"/>
      <c r="AI418" s="35"/>
      <c r="AJ418" s="35"/>
      <c r="AK418" s="35"/>
      <c r="AL418" s="35"/>
      <c r="AM418" s="35"/>
      <c r="AN418" s="35"/>
      <c r="AO418" s="35"/>
      <c r="AP418" s="1"/>
      <c r="AQ418" s="36"/>
      <c r="AR418" s="36"/>
      <c r="AS418" s="36"/>
      <c r="AT418" s="36"/>
      <c r="AU418" s="36"/>
      <c r="AV418" s="1"/>
      <c r="AW418" s="1"/>
      <c r="AX418" s="1"/>
      <c r="AY418" s="35"/>
      <c r="AZ418" s="35"/>
      <c r="BA418" s="35"/>
      <c r="BB418" s="35"/>
      <c r="BC418" s="35"/>
      <c r="BD418" s="35"/>
      <c r="BE418" s="35"/>
      <c r="BF418" s="1"/>
    </row>
    <row r="419" spans="1:58" ht="13">
      <c r="A419" s="28"/>
      <c r="B419" s="55"/>
      <c r="C419" s="38"/>
      <c r="D419" s="31"/>
      <c r="E419" s="38"/>
      <c r="F419" s="32"/>
      <c r="G419" s="32"/>
      <c r="H419" s="32"/>
      <c r="I419" s="32"/>
      <c r="J419" s="10"/>
      <c r="K419" s="50"/>
      <c r="L419" s="59"/>
      <c r="M419" s="60"/>
      <c r="N419" s="50"/>
      <c r="O419" s="50"/>
      <c r="P419" s="50"/>
      <c r="Q419" s="50"/>
      <c r="R419" s="1"/>
      <c r="S419" s="28"/>
      <c r="T419" s="28"/>
      <c r="U419" s="33"/>
      <c r="V419" s="33"/>
      <c r="W419" s="28"/>
      <c r="X419" s="33"/>
      <c r="Y419" s="33"/>
      <c r="Z419" s="1"/>
      <c r="AA419" s="35"/>
      <c r="AB419" s="35"/>
      <c r="AC419" s="35"/>
      <c r="AD419" s="35"/>
      <c r="AE419" s="35"/>
      <c r="AF419" s="35"/>
      <c r="AG419" s="35"/>
      <c r="AH419" s="1"/>
      <c r="AI419" s="35"/>
      <c r="AJ419" s="35"/>
      <c r="AK419" s="35"/>
      <c r="AL419" s="35"/>
      <c r="AM419" s="35"/>
      <c r="AN419" s="35"/>
      <c r="AO419" s="35"/>
      <c r="AP419" s="1"/>
      <c r="AQ419" s="36"/>
      <c r="AR419" s="36"/>
      <c r="AS419" s="36"/>
      <c r="AT419" s="36"/>
      <c r="AU419" s="36"/>
      <c r="AV419" s="1"/>
      <c r="AW419" s="1"/>
      <c r="AX419" s="1"/>
      <c r="AY419" s="35"/>
      <c r="AZ419" s="35"/>
      <c r="BA419" s="35"/>
      <c r="BB419" s="35"/>
      <c r="BC419" s="35"/>
      <c r="BD419" s="35"/>
      <c r="BE419" s="35"/>
      <c r="BF419" s="1"/>
    </row>
    <row r="420" spans="1:58" ht="13">
      <c r="A420" s="28"/>
      <c r="B420" s="55"/>
      <c r="C420" s="38"/>
      <c r="D420" s="31"/>
      <c r="E420" s="38"/>
      <c r="F420" s="32"/>
      <c r="G420" s="32"/>
      <c r="H420" s="32"/>
      <c r="I420" s="32"/>
      <c r="J420" s="10"/>
      <c r="K420" s="50"/>
      <c r="L420" s="59"/>
      <c r="M420" s="60"/>
      <c r="N420" s="50"/>
      <c r="O420" s="50"/>
      <c r="P420" s="50"/>
      <c r="Q420" s="50"/>
      <c r="R420" s="1"/>
      <c r="S420" s="28"/>
      <c r="T420" s="28"/>
      <c r="U420" s="33"/>
      <c r="V420" s="33"/>
      <c r="W420" s="28"/>
      <c r="X420" s="33"/>
      <c r="Y420" s="33"/>
      <c r="Z420" s="1"/>
      <c r="AA420" s="35"/>
      <c r="AB420" s="35"/>
      <c r="AC420" s="35"/>
      <c r="AD420" s="35"/>
      <c r="AE420" s="35"/>
      <c r="AF420" s="35"/>
      <c r="AG420" s="35"/>
      <c r="AH420" s="1"/>
      <c r="AI420" s="35"/>
      <c r="AJ420" s="35"/>
      <c r="AK420" s="35"/>
      <c r="AL420" s="35"/>
      <c r="AM420" s="35"/>
      <c r="AN420" s="35"/>
      <c r="AO420" s="35"/>
      <c r="AP420" s="1"/>
      <c r="AQ420" s="36"/>
      <c r="AR420" s="36"/>
      <c r="AS420" s="36"/>
      <c r="AT420" s="36"/>
      <c r="AU420" s="36"/>
      <c r="AV420" s="1"/>
      <c r="AW420" s="1"/>
      <c r="AX420" s="1"/>
      <c r="AY420" s="35"/>
      <c r="AZ420" s="35"/>
      <c r="BA420" s="35"/>
      <c r="BB420" s="35"/>
      <c r="BC420" s="35"/>
      <c r="BD420" s="35"/>
      <c r="BE420" s="35"/>
      <c r="BF420" s="1"/>
    </row>
    <row r="421" spans="1:58" ht="13">
      <c r="A421" s="28"/>
      <c r="B421" s="55"/>
      <c r="C421" s="38"/>
      <c r="D421" s="31"/>
      <c r="E421" s="38"/>
      <c r="F421" s="32"/>
      <c r="G421" s="32"/>
      <c r="H421" s="32"/>
      <c r="I421" s="32"/>
      <c r="J421" s="10"/>
      <c r="K421" s="50"/>
      <c r="L421" s="59"/>
      <c r="M421" s="60"/>
      <c r="N421" s="50"/>
      <c r="O421" s="50"/>
      <c r="P421" s="50"/>
      <c r="Q421" s="50"/>
      <c r="R421" s="1"/>
      <c r="S421" s="28"/>
      <c r="T421" s="28"/>
      <c r="U421" s="33"/>
      <c r="V421" s="33"/>
      <c r="W421" s="28"/>
      <c r="X421" s="33"/>
      <c r="Y421" s="33"/>
      <c r="Z421" s="1"/>
      <c r="AA421" s="35"/>
      <c r="AB421" s="35"/>
      <c r="AC421" s="35"/>
      <c r="AD421" s="35"/>
      <c r="AE421" s="35"/>
      <c r="AF421" s="35"/>
      <c r="AG421" s="35"/>
      <c r="AH421" s="1"/>
      <c r="AI421" s="35"/>
      <c r="AJ421" s="35"/>
      <c r="AK421" s="35"/>
      <c r="AL421" s="35"/>
      <c r="AM421" s="35"/>
      <c r="AN421" s="35"/>
      <c r="AO421" s="35"/>
      <c r="AP421" s="1"/>
      <c r="AQ421" s="36"/>
      <c r="AR421" s="36"/>
      <c r="AS421" s="36"/>
      <c r="AT421" s="36"/>
      <c r="AU421" s="36"/>
      <c r="AV421" s="1"/>
      <c r="AW421" s="1"/>
      <c r="AX421" s="1"/>
      <c r="AY421" s="35"/>
      <c r="AZ421" s="35"/>
      <c r="BA421" s="35"/>
      <c r="BB421" s="35"/>
      <c r="BC421" s="35"/>
      <c r="BD421" s="35"/>
      <c r="BE421" s="35"/>
      <c r="BF421" s="1"/>
    </row>
    <row r="422" spans="1:58" ht="13">
      <c r="A422" s="28"/>
      <c r="B422" s="55"/>
      <c r="C422" s="38"/>
      <c r="D422" s="31"/>
      <c r="E422" s="38"/>
      <c r="F422" s="32"/>
      <c r="G422" s="32"/>
      <c r="H422" s="32"/>
      <c r="I422" s="32"/>
      <c r="J422" s="10"/>
      <c r="K422" s="50"/>
      <c r="L422" s="59"/>
      <c r="M422" s="60"/>
      <c r="N422" s="50"/>
      <c r="O422" s="50"/>
      <c r="P422" s="50"/>
      <c r="Q422" s="50"/>
      <c r="R422" s="1"/>
      <c r="S422" s="28"/>
      <c r="T422" s="28"/>
      <c r="U422" s="33"/>
      <c r="V422" s="33"/>
      <c r="W422" s="33"/>
      <c r="X422" s="33"/>
      <c r="Y422" s="33"/>
      <c r="Z422" s="1"/>
      <c r="AA422" s="35"/>
      <c r="AB422" s="35"/>
      <c r="AC422" s="35"/>
      <c r="AD422" s="35"/>
      <c r="AE422" s="35"/>
      <c r="AF422" s="35"/>
      <c r="AG422" s="35"/>
      <c r="AH422" s="1"/>
      <c r="AI422" s="35"/>
      <c r="AJ422" s="35"/>
      <c r="AK422" s="35"/>
      <c r="AL422" s="35"/>
      <c r="AM422" s="35"/>
      <c r="AN422" s="35"/>
      <c r="AO422" s="35"/>
      <c r="AP422" s="1"/>
      <c r="AQ422" s="36"/>
      <c r="AR422" s="36"/>
      <c r="AS422" s="36"/>
      <c r="AT422" s="36"/>
      <c r="AU422" s="36"/>
      <c r="AV422" s="1"/>
      <c r="AW422" s="1"/>
      <c r="AX422" s="1"/>
      <c r="AY422" s="35"/>
      <c r="AZ422" s="35"/>
      <c r="BA422" s="35"/>
      <c r="BB422" s="35"/>
      <c r="BC422" s="35"/>
      <c r="BD422" s="35"/>
      <c r="BE422" s="35"/>
      <c r="BF422" s="1"/>
    </row>
    <row r="423" spans="1:58" ht="13">
      <c r="A423" s="28"/>
      <c r="B423" s="55"/>
      <c r="C423" s="38"/>
      <c r="D423" s="31"/>
      <c r="E423" s="38"/>
      <c r="F423" s="32"/>
      <c r="G423" s="32"/>
      <c r="H423" s="32"/>
      <c r="I423" s="32"/>
      <c r="J423" s="10"/>
      <c r="K423" s="50"/>
      <c r="L423" s="59"/>
      <c r="M423" s="60"/>
      <c r="N423" s="50"/>
      <c r="O423" s="50"/>
      <c r="P423" s="50"/>
      <c r="Q423" s="50"/>
      <c r="R423" s="1"/>
      <c r="S423" s="28"/>
      <c r="T423" s="28"/>
      <c r="U423" s="33"/>
      <c r="V423" s="33"/>
      <c r="W423" s="28"/>
      <c r="X423" s="33"/>
      <c r="Y423" s="33"/>
      <c r="Z423" s="1"/>
      <c r="AA423" s="35"/>
      <c r="AB423" s="35"/>
      <c r="AC423" s="35"/>
      <c r="AD423" s="35"/>
      <c r="AE423" s="35"/>
      <c r="AF423" s="35"/>
      <c r="AG423" s="35"/>
      <c r="AH423" s="1"/>
      <c r="AI423" s="35"/>
      <c r="AJ423" s="35"/>
      <c r="AK423" s="35"/>
      <c r="AL423" s="35"/>
      <c r="AM423" s="35"/>
      <c r="AN423" s="35"/>
      <c r="AO423" s="35"/>
      <c r="AP423" s="1"/>
      <c r="AQ423" s="36"/>
      <c r="AR423" s="36"/>
      <c r="AS423" s="36"/>
      <c r="AT423" s="36"/>
      <c r="AU423" s="36"/>
      <c r="AV423" s="1"/>
      <c r="AW423" s="1"/>
      <c r="AX423" s="1"/>
      <c r="AY423" s="35"/>
      <c r="AZ423" s="35"/>
      <c r="BA423" s="35"/>
      <c r="BB423" s="35"/>
      <c r="BC423" s="35"/>
      <c r="BD423" s="35"/>
      <c r="BE423" s="35"/>
      <c r="BF423" s="1"/>
    </row>
    <row r="424" spans="1:58" ht="13">
      <c r="A424" s="28"/>
      <c r="B424" s="55"/>
      <c r="C424" s="38"/>
      <c r="D424" s="31"/>
      <c r="E424" s="38"/>
      <c r="F424" s="32"/>
      <c r="G424" s="32"/>
      <c r="H424" s="32"/>
      <c r="I424" s="32"/>
      <c r="J424" s="10"/>
      <c r="K424" s="50"/>
      <c r="L424" s="59"/>
      <c r="M424" s="60"/>
      <c r="N424" s="50"/>
      <c r="O424" s="50"/>
      <c r="P424" s="50"/>
      <c r="Q424" s="50"/>
      <c r="R424" s="1"/>
      <c r="S424" s="28"/>
      <c r="T424" s="28"/>
      <c r="U424" s="33"/>
      <c r="V424" s="33"/>
      <c r="W424" s="28"/>
      <c r="X424" s="33"/>
      <c r="Y424" s="33"/>
      <c r="Z424" s="1"/>
      <c r="AA424" s="35"/>
      <c r="AB424" s="35"/>
      <c r="AC424" s="35"/>
      <c r="AD424" s="35"/>
      <c r="AE424" s="35"/>
      <c r="AF424" s="35"/>
      <c r="AG424" s="35"/>
      <c r="AH424" s="1"/>
      <c r="AI424" s="35"/>
      <c r="AJ424" s="35"/>
      <c r="AK424" s="35"/>
      <c r="AL424" s="35"/>
      <c r="AM424" s="35"/>
      <c r="AN424" s="35"/>
      <c r="AO424" s="35"/>
      <c r="AP424" s="1"/>
      <c r="AQ424" s="36"/>
      <c r="AR424" s="36"/>
      <c r="AS424" s="36"/>
      <c r="AT424" s="36"/>
      <c r="AU424" s="36"/>
      <c r="AV424" s="1"/>
      <c r="AW424" s="1"/>
      <c r="AX424" s="1"/>
      <c r="AY424" s="35"/>
      <c r="AZ424" s="35"/>
      <c r="BA424" s="35"/>
      <c r="BB424" s="35"/>
      <c r="BC424" s="35"/>
      <c r="BD424" s="35"/>
      <c r="BE424" s="35"/>
      <c r="BF424" s="1"/>
    </row>
    <row r="425" spans="1:58" ht="13">
      <c r="A425" s="28"/>
      <c r="B425" s="55"/>
      <c r="C425" s="38"/>
      <c r="D425" s="31"/>
      <c r="E425" s="38"/>
      <c r="F425" s="32"/>
      <c r="G425" s="32"/>
      <c r="H425" s="32"/>
      <c r="I425" s="32"/>
      <c r="J425" s="10"/>
      <c r="K425" s="50"/>
      <c r="L425" s="59"/>
      <c r="M425" s="60"/>
      <c r="N425" s="50"/>
      <c r="O425" s="50"/>
      <c r="P425" s="50"/>
      <c r="Q425" s="50"/>
      <c r="R425" s="1"/>
      <c r="S425" s="28"/>
      <c r="T425" s="28"/>
      <c r="U425" s="33"/>
      <c r="V425" s="33"/>
      <c r="W425" s="33"/>
      <c r="X425" s="33"/>
      <c r="Y425" s="33"/>
      <c r="Z425" s="1"/>
      <c r="AA425" s="35"/>
      <c r="AB425" s="35"/>
      <c r="AC425" s="35"/>
      <c r="AD425" s="35"/>
      <c r="AE425" s="35"/>
      <c r="AF425" s="35"/>
      <c r="AG425" s="35"/>
      <c r="AH425" s="1"/>
      <c r="AI425" s="35"/>
      <c r="AJ425" s="35"/>
      <c r="AK425" s="35"/>
      <c r="AL425" s="35"/>
      <c r="AM425" s="35"/>
      <c r="AN425" s="35"/>
      <c r="AO425" s="35"/>
      <c r="AP425" s="1"/>
      <c r="AQ425" s="36"/>
      <c r="AR425" s="36"/>
      <c r="AS425" s="36"/>
      <c r="AT425" s="36"/>
      <c r="AU425" s="36"/>
      <c r="AV425" s="1"/>
      <c r="AW425" s="1"/>
      <c r="AX425" s="1"/>
      <c r="AY425" s="35"/>
      <c r="AZ425" s="35"/>
      <c r="BA425" s="35"/>
      <c r="BB425" s="35"/>
      <c r="BC425" s="35"/>
      <c r="BD425" s="35"/>
      <c r="BE425" s="35"/>
      <c r="BF425" s="1"/>
    </row>
    <row r="426" spans="1:58" ht="13">
      <c r="A426" s="28"/>
      <c r="B426" s="55"/>
      <c r="C426" s="38"/>
      <c r="D426" s="31"/>
      <c r="E426" s="38"/>
      <c r="F426" s="32"/>
      <c r="G426" s="32"/>
      <c r="H426" s="32"/>
      <c r="I426" s="32"/>
      <c r="J426" s="10"/>
      <c r="K426" s="50"/>
      <c r="L426" s="59"/>
      <c r="M426" s="60"/>
      <c r="N426" s="50"/>
      <c r="O426" s="50"/>
      <c r="P426" s="50"/>
      <c r="Q426" s="50"/>
      <c r="R426" s="1"/>
      <c r="S426" s="28"/>
      <c r="T426" s="28"/>
      <c r="U426" s="33"/>
      <c r="V426" s="33"/>
      <c r="W426" s="28"/>
      <c r="X426" s="33"/>
      <c r="Y426" s="33"/>
      <c r="Z426" s="1"/>
      <c r="AA426" s="35"/>
      <c r="AB426" s="35"/>
      <c r="AC426" s="35"/>
      <c r="AD426" s="35"/>
      <c r="AE426" s="35"/>
      <c r="AF426" s="35"/>
      <c r="AG426" s="35"/>
      <c r="AH426" s="1"/>
      <c r="AI426" s="35"/>
      <c r="AJ426" s="35"/>
      <c r="AK426" s="35"/>
      <c r="AL426" s="35"/>
      <c r="AM426" s="35"/>
      <c r="AN426" s="35"/>
      <c r="AO426" s="35"/>
      <c r="AP426" s="1"/>
      <c r="AQ426" s="36"/>
      <c r="AR426" s="36"/>
      <c r="AS426" s="36"/>
      <c r="AT426" s="36"/>
      <c r="AU426" s="36"/>
      <c r="AV426" s="1"/>
      <c r="AW426" s="1"/>
      <c r="AX426" s="1"/>
      <c r="AY426" s="35"/>
      <c r="AZ426" s="35"/>
      <c r="BA426" s="35"/>
      <c r="BB426" s="35"/>
      <c r="BC426" s="35"/>
      <c r="BD426" s="35"/>
      <c r="BE426" s="35"/>
      <c r="BF426" s="1"/>
    </row>
    <row r="427" spans="1:58" ht="13">
      <c r="A427" s="28"/>
      <c r="B427" s="55"/>
      <c r="C427" s="32"/>
      <c r="D427" s="32"/>
      <c r="E427" s="31"/>
      <c r="F427" s="32"/>
      <c r="G427" s="32"/>
      <c r="H427" s="32"/>
      <c r="I427" s="32"/>
      <c r="J427" s="10"/>
      <c r="K427" s="32"/>
      <c r="L427" s="32"/>
      <c r="M427" s="31"/>
      <c r="N427" s="32"/>
      <c r="O427" s="32"/>
      <c r="P427" s="32"/>
      <c r="Q427" s="32"/>
      <c r="R427" s="1"/>
      <c r="S427" s="28"/>
      <c r="T427" s="28"/>
      <c r="U427" s="28"/>
      <c r="V427" s="34"/>
      <c r="W427" s="28"/>
      <c r="X427" s="34"/>
      <c r="Y427" s="34"/>
      <c r="Z427" s="1"/>
      <c r="AA427" s="35"/>
      <c r="AB427" s="35"/>
      <c r="AC427" s="35"/>
      <c r="AD427" s="35"/>
      <c r="AE427" s="35"/>
      <c r="AF427" s="35"/>
      <c r="AG427" s="35"/>
      <c r="AH427" s="1"/>
      <c r="AI427" s="35"/>
      <c r="AJ427" s="35"/>
      <c r="AK427" s="35"/>
      <c r="AL427" s="35"/>
      <c r="AM427" s="35"/>
      <c r="AN427" s="35"/>
      <c r="AO427" s="35"/>
      <c r="AP427" s="1"/>
      <c r="AQ427" s="36"/>
      <c r="AR427" s="36"/>
      <c r="AS427" s="36"/>
      <c r="AT427" s="36"/>
      <c r="AU427" s="36"/>
      <c r="AV427" s="1"/>
      <c r="AW427" s="36"/>
      <c r="AX427" s="1"/>
      <c r="AY427" s="35"/>
      <c r="AZ427" s="35"/>
      <c r="BA427" s="35"/>
      <c r="BB427" s="35"/>
      <c r="BC427" s="35"/>
      <c r="BD427" s="35"/>
      <c r="BE427" s="35"/>
      <c r="BF427" s="1"/>
    </row>
    <row r="428" spans="1:58" ht="13">
      <c r="A428" s="28"/>
      <c r="B428" s="55"/>
      <c r="C428" s="32"/>
      <c r="D428" s="31"/>
      <c r="E428" s="32"/>
      <c r="F428" s="32"/>
      <c r="G428" s="32"/>
      <c r="H428" s="32"/>
      <c r="I428" s="32"/>
      <c r="J428" s="10"/>
      <c r="K428" s="32"/>
      <c r="L428" s="31"/>
      <c r="M428" s="32"/>
      <c r="N428" s="32"/>
      <c r="O428" s="32"/>
      <c r="P428" s="32"/>
      <c r="Q428" s="32"/>
      <c r="R428" s="1"/>
      <c r="S428" s="28"/>
      <c r="T428" s="28"/>
      <c r="U428" s="28"/>
      <c r="V428" s="28"/>
      <c r="W428" s="28"/>
      <c r="X428" s="34"/>
      <c r="Y428" s="34"/>
      <c r="Z428" s="1"/>
      <c r="AA428" s="35"/>
      <c r="AB428" s="35"/>
      <c r="AC428" s="35"/>
      <c r="AD428" s="35"/>
      <c r="AE428" s="35"/>
      <c r="AF428" s="35"/>
      <c r="AG428" s="35"/>
      <c r="AH428" s="1"/>
      <c r="AI428" s="35"/>
      <c r="AJ428" s="35"/>
      <c r="AK428" s="35"/>
      <c r="AL428" s="35"/>
      <c r="AM428" s="35"/>
      <c r="AN428" s="35"/>
      <c r="AO428" s="35"/>
      <c r="AP428" s="1"/>
      <c r="AQ428" s="36"/>
      <c r="AR428" s="36"/>
      <c r="AS428" s="36"/>
      <c r="AT428" s="36"/>
      <c r="AU428" s="36"/>
      <c r="AV428" s="1"/>
      <c r="AW428" s="36"/>
      <c r="AX428" s="1"/>
      <c r="AY428" s="35"/>
      <c r="AZ428" s="35"/>
      <c r="BA428" s="35"/>
      <c r="BB428" s="35"/>
      <c r="BC428" s="35"/>
      <c r="BD428" s="35"/>
      <c r="BE428" s="35"/>
      <c r="BF428" s="1"/>
    </row>
    <row r="429" spans="1:58" ht="13">
      <c r="A429" s="28"/>
      <c r="B429" s="55"/>
      <c r="C429" s="32"/>
      <c r="D429" s="31"/>
      <c r="E429" s="32"/>
      <c r="F429" s="32"/>
      <c r="G429" s="32"/>
      <c r="H429" s="32"/>
      <c r="I429" s="32"/>
      <c r="J429" s="10"/>
      <c r="K429" s="32"/>
      <c r="L429" s="31"/>
      <c r="M429" s="32"/>
      <c r="N429" s="32"/>
      <c r="O429" s="32"/>
      <c r="P429" s="32"/>
      <c r="Q429" s="32"/>
      <c r="R429" s="1"/>
      <c r="S429" s="28"/>
      <c r="T429" s="28"/>
      <c r="U429" s="28"/>
      <c r="V429" s="34"/>
      <c r="W429" s="28"/>
      <c r="X429" s="28"/>
      <c r="Y429" s="34"/>
      <c r="Z429" s="1"/>
      <c r="AA429" s="35"/>
      <c r="AB429" s="35"/>
      <c r="AC429" s="35"/>
      <c r="AD429" s="35"/>
      <c r="AE429" s="35"/>
      <c r="AF429" s="35"/>
      <c r="AG429" s="35"/>
      <c r="AH429" s="1"/>
      <c r="AI429" s="35"/>
      <c r="AJ429" s="35"/>
      <c r="AK429" s="35"/>
      <c r="AL429" s="35"/>
      <c r="AM429" s="35"/>
      <c r="AN429" s="35"/>
      <c r="AO429" s="35"/>
      <c r="AP429" s="1"/>
      <c r="AQ429" s="36"/>
      <c r="AR429" s="36"/>
      <c r="AS429" s="36"/>
      <c r="AT429" s="36"/>
      <c r="AU429" s="36"/>
      <c r="AV429" s="1"/>
      <c r="AW429" s="36"/>
      <c r="AX429" s="1"/>
      <c r="AY429" s="35"/>
      <c r="AZ429" s="35"/>
      <c r="BA429" s="35"/>
      <c r="BB429" s="35"/>
      <c r="BC429" s="35"/>
      <c r="BD429" s="35"/>
      <c r="BE429" s="35"/>
      <c r="BF429" s="1"/>
    </row>
    <row r="430" spans="1:58" ht="13">
      <c r="A430" s="28"/>
      <c r="B430" s="55"/>
      <c r="C430" s="32"/>
      <c r="D430" s="32"/>
      <c r="E430" s="32"/>
      <c r="F430" s="32"/>
      <c r="G430" s="31"/>
      <c r="H430" s="32"/>
      <c r="I430" s="32"/>
      <c r="J430" s="10"/>
      <c r="K430" s="32"/>
      <c r="L430" s="31"/>
      <c r="M430" s="32"/>
      <c r="N430" s="32"/>
      <c r="O430" s="32"/>
      <c r="P430" s="32"/>
      <c r="Q430" s="32"/>
      <c r="R430" s="1"/>
      <c r="S430" s="28"/>
      <c r="T430" s="28"/>
      <c r="U430" s="28"/>
      <c r="V430" s="34"/>
      <c r="W430" s="28"/>
      <c r="X430" s="34"/>
      <c r="Y430" s="34"/>
      <c r="Z430" s="1"/>
      <c r="AA430" s="35"/>
      <c r="AB430" s="35"/>
      <c r="AC430" s="35"/>
      <c r="AD430" s="35"/>
      <c r="AE430" s="35"/>
      <c r="AF430" s="35"/>
      <c r="AG430" s="35"/>
      <c r="AH430" s="1"/>
      <c r="AI430" s="35"/>
      <c r="AJ430" s="35"/>
      <c r="AK430" s="35"/>
      <c r="AL430" s="35"/>
      <c r="AM430" s="35"/>
      <c r="AN430" s="35"/>
      <c r="AO430" s="35"/>
      <c r="AP430" s="1"/>
      <c r="AQ430" s="36"/>
      <c r="AR430" s="36"/>
      <c r="AS430" s="36"/>
      <c r="AT430" s="36"/>
      <c r="AU430" s="36"/>
      <c r="AV430" s="1"/>
      <c r="AW430" s="36"/>
      <c r="AX430" s="1"/>
      <c r="AY430" s="35"/>
      <c r="AZ430" s="35"/>
      <c r="BA430" s="35"/>
      <c r="BB430" s="35"/>
      <c r="BC430" s="35"/>
      <c r="BD430" s="35"/>
      <c r="BE430" s="35"/>
      <c r="BF430" s="1"/>
    </row>
    <row r="431" spans="1:58" ht="13">
      <c r="A431" s="28"/>
      <c r="B431" s="55"/>
      <c r="C431" s="32"/>
      <c r="D431" s="31"/>
      <c r="E431" s="32"/>
      <c r="F431" s="32"/>
      <c r="G431" s="32"/>
      <c r="H431" s="32"/>
      <c r="I431" s="32"/>
      <c r="J431" s="10"/>
      <c r="K431" s="32"/>
      <c r="L431" s="31"/>
      <c r="M431" s="32"/>
      <c r="N431" s="32"/>
      <c r="O431" s="32"/>
      <c r="P431" s="32"/>
      <c r="Q431" s="32"/>
      <c r="R431" s="1"/>
      <c r="S431" s="28"/>
      <c r="T431" s="28"/>
      <c r="U431" s="28"/>
      <c r="V431" s="34"/>
      <c r="W431" s="28"/>
      <c r="X431" s="34"/>
      <c r="Y431" s="34"/>
      <c r="Z431" s="1"/>
      <c r="AA431" s="35"/>
      <c r="AB431" s="35"/>
      <c r="AC431" s="35"/>
      <c r="AD431" s="35"/>
      <c r="AE431" s="35"/>
      <c r="AF431" s="35"/>
      <c r="AG431" s="35"/>
      <c r="AH431" s="1"/>
      <c r="AI431" s="35"/>
      <c r="AJ431" s="35"/>
      <c r="AK431" s="35"/>
      <c r="AL431" s="35"/>
      <c r="AM431" s="35"/>
      <c r="AN431" s="35"/>
      <c r="AO431" s="35"/>
      <c r="AP431" s="1"/>
      <c r="AQ431" s="36"/>
      <c r="AR431" s="36"/>
      <c r="AS431" s="36"/>
      <c r="AT431" s="36"/>
      <c r="AU431" s="36"/>
      <c r="AV431" s="1"/>
      <c r="AW431" s="36"/>
      <c r="AX431" s="1"/>
      <c r="AY431" s="35"/>
      <c r="AZ431" s="35"/>
      <c r="BA431" s="35"/>
      <c r="BB431" s="35"/>
      <c r="BC431" s="35"/>
      <c r="BD431" s="35"/>
      <c r="BE431" s="35"/>
      <c r="BF431" s="1"/>
    </row>
    <row r="432" spans="1:58" ht="13">
      <c r="A432" s="28"/>
      <c r="B432" s="55"/>
      <c r="C432" s="32"/>
      <c r="D432" s="32"/>
      <c r="E432" s="32"/>
      <c r="F432" s="32"/>
      <c r="G432" s="31"/>
      <c r="H432" s="32"/>
      <c r="I432" s="32"/>
      <c r="J432" s="10"/>
      <c r="K432" s="32"/>
      <c r="L432" s="32"/>
      <c r="M432" s="32"/>
      <c r="N432" s="32"/>
      <c r="O432" s="31"/>
      <c r="P432" s="32"/>
      <c r="Q432" s="32"/>
      <c r="R432" s="1"/>
      <c r="S432" s="28"/>
      <c r="T432" s="28"/>
      <c r="U432" s="28"/>
      <c r="V432" s="34"/>
      <c r="W432" s="28"/>
      <c r="X432" s="34"/>
      <c r="Y432" s="34"/>
      <c r="Z432" s="1"/>
      <c r="AA432" s="35"/>
      <c r="AB432" s="35"/>
      <c r="AC432" s="35"/>
      <c r="AD432" s="35"/>
      <c r="AE432" s="35"/>
      <c r="AF432" s="35"/>
      <c r="AG432" s="35"/>
      <c r="AH432" s="1"/>
      <c r="AI432" s="35"/>
      <c r="AJ432" s="35"/>
      <c r="AK432" s="35"/>
      <c r="AL432" s="35"/>
      <c r="AM432" s="35"/>
      <c r="AN432" s="35"/>
      <c r="AO432" s="35"/>
      <c r="AP432" s="1"/>
      <c r="AQ432" s="36"/>
      <c r="AR432" s="36"/>
      <c r="AS432" s="36"/>
      <c r="AT432" s="36"/>
      <c r="AU432" s="36"/>
      <c r="AV432" s="1"/>
      <c r="AW432" s="36"/>
      <c r="AX432" s="1"/>
      <c r="AY432" s="35"/>
      <c r="AZ432" s="35"/>
      <c r="BA432" s="35"/>
      <c r="BB432" s="35"/>
      <c r="BC432" s="35"/>
      <c r="BD432" s="35"/>
      <c r="BE432" s="35"/>
      <c r="BF432" s="1"/>
    </row>
    <row r="433" spans="1:58" ht="13">
      <c r="A433" s="28"/>
      <c r="B433" s="55"/>
      <c r="C433" s="32"/>
      <c r="D433" s="31"/>
      <c r="E433" s="32"/>
      <c r="F433" s="32"/>
      <c r="G433" s="32"/>
      <c r="H433" s="32"/>
      <c r="I433" s="32"/>
      <c r="J433" s="10"/>
      <c r="K433" s="32"/>
      <c r="L433" s="31"/>
      <c r="M433" s="32"/>
      <c r="N433" s="32"/>
      <c r="O433" s="32"/>
      <c r="P433" s="32"/>
      <c r="Q433" s="32"/>
      <c r="R433" s="1"/>
      <c r="S433" s="28"/>
      <c r="T433" s="28"/>
      <c r="U433" s="28"/>
      <c r="V433" s="34"/>
      <c r="W433" s="28"/>
      <c r="X433" s="34"/>
      <c r="Y433" s="34"/>
      <c r="Z433" s="1"/>
      <c r="AA433" s="35"/>
      <c r="AB433" s="35"/>
      <c r="AC433" s="35"/>
      <c r="AD433" s="35"/>
      <c r="AE433" s="35"/>
      <c r="AF433" s="35"/>
      <c r="AG433" s="35"/>
      <c r="AH433" s="1"/>
      <c r="AI433" s="35"/>
      <c r="AJ433" s="35"/>
      <c r="AK433" s="35"/>
      <c r="AL433" s="35"/>
      <c r="AM433" s="35"/>
      <c r="AN433" s="35"/>
      <c r="AO433" s="35"/>
      <c r="AP433" s="1"/>
      <c r="AQ433" s="36"/>
      <c r="AR433" s="36"/>
      <c r="AS433" s="36"/>
      <c r="AT433" s="36"/>
      <c r="AU433" s="36"/>
      <c r="AV433" s="1"/>
      <c r="AW433" s="36"/>
      <c r="AX433" s="1"/>
      <c r="AY433" s="35"/>
      <c r="AZ433" s="35"/>
      <c r="BA433" s="35"/>
      <c r="BB433" s="35"/>
      <c r="BC433" s="35"/>
      <c r="BD433" s="35"/>
      <c r="BE433" s="35"/>
      <c r="BF433" s="1"/>
    </row>
    <row r="434" spans="1:58" ht="13">
      <c r="A434" s="28"/>
      <c r="B434" s="55"/>
      <c r="C434" s="32"/>
      <c r="D434" s="31"/>
      <c r="E434" s="32"/>
      <c r="F434" s="32"/>
      <c r="G434" s="32"/>
      <c r="H434" s="32"/>
      <c r="I434" s="32"/>
      <c r="J434" s="10"/>
      <c r="K434" s="32"/>
      <c r="L434" s="31"/>
      <c r="M434" s="32"/>
      <c r="N434" s="32"/>
      <c r="O434" s="32"/>
      <c r="P434" s="32"/>
      <c r="Q434" s="32"/>
      <c r="R434" s="1"/>
      <c r="S434" s="28"/>
      <c r="T434" s="28"/>
      <c r="U434" s="28"/>
      <c r="V434" s="34"/>
      <c r="W434" s="28"/>
      <c r="X434" s="34"/>
      <c r="Y434" s="34"/>
      <c r="Z434" s="1"/>
      <c r="AA434" s="35"/>
      <c r="AB434" s="35"/>
      <c r="AC434" s="35"/>
      <c r="AD434" s="35"/>
      <c r="AE434" s="35"/>
      <c r="AF434" s="35"/>
      <c r="AG434" s="35"/>
      <c r="AH434" s="1"/>
      <c r="AI434" s="35"/>
      <c r="AJ434" s="35"/>
      <c r="AK434" s="35"/>
      <c r="AL434" s="35"/>
      <c r="AM434" s="35"/>
      <c r="AN434" s="35"/>
      <c r="AO434" s="35"/>
      <c r="AP434" s="1"/>
      <c r="AQ434" s="36"/>
      <c r="AR434" s="36"/>
      <c r="AS434" s="36"/>
      <c r="AT434" s="36"/>
      <c r="AU434" s="36"/>
      <c r="AV434" s="1"/>
      <c r="AW434" s="36"/>
      <c r="AX434" s="1"/>
      <c r="AY434" s="35"/>
      <c r="AZ434" s="35"/>
      <c r="BA434" s="35"/>
      <c r="BB434" s="35"/>
      <c r="BC434" s="35"/>
      <c r="BD434" s="35"/>
      <c r="BE434" s="35"/>
      <c r="BF434" s="1"/>
    </row>
    <row r="435" spans="1:58" ht="13">
      <c r="A435" s="28"/>
      <c r="B435" s="55"/>
      <c r="C435" s="32"/>
      <c r="D435" s="32"/>
      <c r="E435" s="31"/>
      <c r="F435" s="32"/>
      <c r="G435" s="32"/>
      <c r="H435" s="32"/>
      <c r="I435" s="32"/>
      <c r="J435" s="10"/>
      <c r="K435" s="32"/>
      <c r="L435" s="32"/>
      <c r="M435" s="31"/>
      <c r="N435" s="32"/>
      <c r="O435" s="32"/>
      <c r="P435" s="32"/>
      <c r="Q435" s="32"/>
      <c r="R435" s="1"/>
      <c r="S435" s="28"/>
      <c r="T435" s="28"/>
      <c r="U435" s="28"/>
      <c r="V435" s="34"/>
      <c r="W435" s="28"/>
      <c r="X435" s="34"/>
      <c r="Y435" s="34"/>
      <c r="Z435" s="1"/>
      <c r="AA435" s="35"/>
      <c r="AB435" s="35"/>
      <c r="AC435" s="35"/>
      <c r="AD435" s="35"/>
      <c r="AE435" s="35"/>
      <c r="AF435" s="35"/>
      <c r="AG435" s="35"/>
      <c r="AH435" s="1"/>
      <c r="AI435" s="35"/>
      <c r="AJ435" s="35"/>
      <c r="AK435" s="35"/>
      <c r="AL435" s="35"/>
      <c r="AM435" s="35"/>
      <c r="AN435" s="35"/>
      <c r="AO435" s="35"/>
      <c r="AP435" s="1"/>
      <c r="AQ435" s="36"/>
      <c r="AR435" s="36"/>
      <c r="AS435" s="36"/>
      <c r="AT435" s="36"/>
      <c r="AU435" s="36"/>
      <c r="AV435" s="1"/>
      <c r="AW435" s="36"/>
      <c r="AX435" s="1"/>
      <c r="AY435" s="35"/>
      <c r="AZ435" s="35"/>
      <c r="BA435" s="35"/>
      <c r="BB435" s="35"/>
      <c r="BC435" s="35"/>
      <c r="BD435" s="35"/>
      <c r="BE435" s="35"/>
      <c r="BF435" s="1"/>
    </row>
    <row r="436" spans="1:58" ht="13">
      <c r="A436" s="28"/>
      <c r="B436" s="55"/>
      <c r="C436" s="32"/>
      <c r="D436" s="31"/>
      <c r="E436" s="32"/>
      <c r="F436" s="32"/>
      <c r="G436" s="32"/>
      <c r="H436" s="32"/>
      <c r="I436" s="32"/>
      <c r="J436" s="10"/>
      <c r="K436" s="32"/>
      <c r="L436" s="31"/>
      <c r="M436" s="32"/>
      <c r="N436" s="32"/>
      <c r="O436" s="32"/>
      <c r="P436" s="32"/>
      <c r="Q436" s="32"/>
      <c r="R436" s="1"/>
      <c r="S436" s="28"/>
      <c r="T436" s="28"/>
      <c r="U436" s="28"/>
      <c r="V436" s="28"/>
      <c r="W436" s="28"/>
      <c r="X436" s="34"/>
      <c r="Y436" s="34"/>
      <c r="Z436" s="1"/>
      <c r="AA436" s="35"/>
      <c r="AB436" s="35"/>
      <c r="AC436" s="35"/>
      <c r="AD436" s="35"/>
      <c r="AE436" s="35"/>
      <c r="AF436" s="35"/>
      <c r="AG436" s="35"/>
      <c r="AH436" s="1"/>
      <c r="AI436" s="35"/>
      <c r="AJ436" s="35"/>
      <c r="AK436" s="35"/>
      <c r="AL436" s="35"/>
      <c r="AM436" s="35"/>
      <c r="AN436" s="35"/>
      <c r="AO436" s="35"/>
      <c r="AP436" s="1"/>
      <c r="AQ436" s="36"/>
      <c r="AR436" s="36"/>
      <c r="AS436" s="36"/>
      <c r="AT436" s="36"/>
      <c r="AU436" s="36"/>
      <c r="AV436" s="1"/>
      <c r="AW436" s="36"/>
      <c r="AX436" s="1"/>
      <c r="AY436" s="35"/>
      <c r="AZ436" s="35"/>
      <c r="BA436" s="35"/>
      <c r="BB436" s="35"/>
      <c r="BC436" s="35"/>
      <c r="BD436" s="35"/>
      <c r="BE436" s="35"/>
      <c r="BF436" s="1"/>
    </row>
    <row r="437" spans="1:58" ht="13">
      <c r="A437" s="28"/>
      <c r="B437" s="55"/>
      <c r="C437" s="32"/>
      <c r="D437" s="32"/>
      <c r="E437" s="31"/>
      <c r="F437" s="32"/>
      <c r="G437" s="32"/>
      <c r="H437" s="32"/>
      <c r="I437" s="32"/>
      <c r="J437" s="10"/>
      <c r="K437" s="32"/>
      <c r="L437" s="32"/>
      <c r="M437" s="31"/>
      <c r="N437" s="32"/>
      <c r="O437" s="32"/>
      <c r="P437" s="32"/>
      <c r="Q437" s="32"/>
      <c r="R437" s="1"/>
      <c r="S437" s="28"/>
      <c r="T437" s="28"/>
      <c r="U437" s="28"/>
      <c r="V437" s="34"/>
      <c r="W437" s="28"/>
      <c r="X437" s="34"/>
      <c r="Y437" s="34"/>
      <c r="Z437" s="1"/>
      <c r="AA437" s="35"/>
      <c r="AB437" s="35"/>
      <c r="AC437" s="35"/>
      <c r="AD437" s="35"/>
      <c r="AE437" s="35"/>
      <c r="AF437" s="35"/>
      <c r="AG437" s="35"/>
      <c r="AH437" s="1"/>
      <c r="AI437" s="35"/>
      <c r="AJ437" s="35"/>
      <c r="AK437" s="35"/>
      <c r="AL437" s="35"/>
      <c r="AM437" s="35"/>
      <c r="AN437" s="35"/>
      <c r="AO437" s="35"/>
      <c r="AP437" s="1"/>
      <c r="AQ437" s="36"/>
      <c r="AR437" s="36"/>
      <c r="AS437" s="36"/>
      <c r="AT437" s="36"/>
      <c r="AU437" s="36"/>
      <c r="AV437" s="1"/>
      <c r="AW437" s="36"/>
      <c r="AX437" s="1"/>
      <c r="AY437" s="35"/>
      <c r="AZ437" s="35"/>
      <c r="BA437" s="35"/>
      <c r="BB437" s="35"/>
      <c r="BC437" s="35"/>
      <c r="BD437" s="35"/>
      <c r="BE437" s="35"/>
      <c r="BF437" s="1"/>
    </row>
    <row r="438" spans="1:58" ht="13">
      <c r="A438" s="28"/>
      <c r="B438" s="55"/>
      <c r="C438" s="32"/>
      <c r="D438" s="31"/>
      <c r="E438" s="32"/>
      <c r="F438" s="32"/>
      <c r="G438" s="32"/>
      <c r="H438" s="32"/>
      <c r="I438" s="32"/>
      <c r="J438" s="10"/>
      <c r="K438" s="32"/>
      <c r="L438" s="31"/>
      <c r="M438" s="32"/>
      <c r="N438" s="32"/>
      <c r="O438" s="32"/>
      <c r="P438" s="32"/>
      <c r="Q438" s="32"/>
      <c r="R438" s="1"/>
      <c r="S438" s="28"/>
      <c r="T438" s="28"/>
      <c r="U438" s="28"/>
      <c r="V438" s="34"/>
      <c r="W438" s="28"/>
      <c r="X438" s="34"/>
      <c r="Y438" s="34"/>
      <c r="Z438" s="1"/>
      <c r="AA438" s="35"/>
      <c r="AB438" s="35"/>
      <c r="AC438" s="35"/>
      <c r="AD438" s="35"/>
      <c r="AE438" s="35"/>
      <c r="AF438" s="35"/>
      <c r="AG438" s="35"/>
      <c r="AH438" s="1"/>
      <c r="AI438" s="35"/>
      <c r="AJ438" s="35"/>
      <c r="AK438" s="35"/>
      <c r="AL438" s="35"/>
      <c r="AM438" s="35"/>
      <c r="AN438" s="35"/>
      <c r="AO438" s="35"/>
      <c r="AP438" s="1"/>
      <c r="AQ438" s="36"/>
      <c r="AR438" s="36"/>
      <c r="AS438" s="36"/>
      <c r="AT438" s="36"/>
      <c r="AU438" s="36"/>
      <c r="AV438" s="1"/>
      <c r="AW438" s="36"/>
      <c r="AX438" s="1"/>
      <c r="AY438" s="35"/>
      <c r="AZ438" s="35"/>
      <c r="BA438" s="35"/>
      <c r="BB438" s="35"/>
      <c r="BC438" s="35"/>
      <c r="BD438" s="35"/>
      <c r="BE438" s="35"/>
      <c r="BF438" s="1"/>
    </row>
    <row r="439" spans="1:58" ht="13">
      <c r="A439" s="28"/>
      <c r="B439" s="55"/>
      <c r="C439" s="32"/>
      <c r="D439" s="32"/>
      <c r="E439" s="31"/>
      <c r="F439" s="32"/>
      <c r="G439" s="32"/>
      <c r="H439" s="32"/>
      <c r="I439" s="32"/>
      <c r="J439" s="10"/>
      <c r="K439" s="32"/>
      <c r="L439" s="32"/>
      <c r="M439" s="31"/>
      <c r="N439" s="32"/>
      <c r="O439" s="32"/>
      <c r="P439" s="32"/>
      <c r="Q439" s="32"/>
      <c r="R439" s="1"/>
      <c r="S439" s="28"/>
      <c r="T439" s="28"/>
      <c r="U439" s="28"/>
      <c r="V439" s="34"/>
      <c r="W439" s="28"/>
      <c r="X439" s="34"/>
      <c r="Y439" s="34"/>
      <c r="Z439" s="1"/>
      <c r="AA439" s="35"/>
      <c r="AB439" s="35"/>
      <c r="AC439" s="35"/>
      <c r="AD439" s="35"/>
      <c r="AE439" s="35"/>
      <c r="AF439" s="35"/>
      <c r="AG439" s="35"/>
      <c r="AH439" s="1"/>
      <c r="AI439" s="35"/>
      <c r="AJ439" s="35"/>
      <c r="AK439" s="35"/>
      <c r="AL439" s="35"/>
      <c r="AM439" s="35"/>
      <c r="AN439" s="35"/>
      <c r="AO439" s="35"/>
      <c r="AP439" s="1"/>
      <c r="AQ439" s="36"/>
      <c r="AR439" s="36"/>
      <c r="AS439" s="36"/>
      <c r="AT439" s="36"/>
      <c r="AU439" s="36"/>
      <c r="AV439" s="1"/>
      <c r="AW439" s="36"/>
      <c r="AX439" s="1"/>
      <c r="AY439" s="35"/>
      <c r="AZ439" s="35"/>
      <c r="BA439" s="35"/>
      <c r="BB439" s="35"/>
      <c r="BC439" s="35"/>
      <c r="BD439" s="35"/>
      <c r="BE439" s="35"/>
      <c r="BF439" s="1"/>
    </row>
    <row r="440" spans="1:58" ht="13">
      <c r="A440" s="28"/>
      <c r="B440" s="55"/>
      <c r="C440" s="32"/>
      <c r="D440" s="31"/>
      <c r="E440" s="32"/>
      <c r="F440" s="32"/>
      <c r="G440" s="32"/>
      <c r="H440" s="32"/>
      <c r="I440" s="32"/>
      <c r="J440" s="10"/>
      <c r="K440" s="32"/>
      <c r="L440" s="31"/>
      <c r="M440" s="32"/>
      <c r="N440" s="32"/>
      <c r="O440" s="32"/>
      <c r="P440" s="32"/>
      <c r="Q440" s="32"/>
      <c r="R440" s="1"/>
      <c r="S440" s="28"/>
      <c r="T440" s="28"/>
      <c r="U440" s="28"/>
      <c r="V440" s="28"/>
      <c r="W440" s="28"/>
      <c r="X440" s="34"/>
      <c r="Y440" s="34"/>
      <c r="Z440" s="1"/>
      <c r="AA440" s="35"/>
      <c r="AB440" s="35"/>
      <c r="AC440" s="35"/>
      <c r="AD440" s="35"/>
      <c r="AE440" s="35"/>
      <c r="AF440" s="35"/>
      <c r="AG440" s="35"/>
      <c r="AH440" s="1"/>
      <c r="AI440" s="35"/>
      <c r="AJ440" s="35"/>
      <c r="AK440" s="35"/>
      <c r="AL440" s="35"/>
      <c r="AM440" s="35"/>
      <c r="AN440" s="35"/>
      <c r="AO440" s="35"/>
      <c r="AP440" s="1"/>
      <c r="AQ440" s="36"/>
      <c r="AR440" s="36"/>
      <c r="AS440" s="36"/>
      <c r="AT440" s="36"/>
      <c r="AU440" s="36"/>
      <c r="AV440" s="1"/>
      <c r="AW440" s="36"/>
      <c r="AX440" s="1"/>
      <c r="AY440" s="35"/>
      <c r="AZ440" s="35"/>
      <c r="BA440" s="35"/>
      <c r="BB440" s="35"/>
      <c r="BC440" s="35"/>
      <c r="BD440" s="35"/>
      <c r="BE440" s="35"/>
      <c r="BF440" s="1"/>
    </row>
    <row r="441" spans="1:58" ht="13">
      <c r="A441" s="28"/>
      <c r="B441" s="55"/>
      <c r="C441" s="32"/>
      <c r="D441" s="32"/>
      <c r="E441" s="31"/>
      <c r="F441" s="32"/>
      <c r="G441" s="32"/>
      <c r="H441" s="32"/>
      <c r="I441" s="32"/>
      <c r="J441" s="10"/>
      <c r="K441" s="32"/>
      <c r="L441" s="32"/>
      <c r="M441" s="31"/>
      <c r="N441" s="32"/>
      <c r="O441" s="32"/>
      <c r="P441" s="32"/>
      <c r="Q441" s="32"/>
      <c r="R441" s="1"/>
      <c r="S441" s="28"/>
      <c r="T441" s="28"/>
      <c r="U441" s="28"/>
      <c r="V441" s="34"/>
      <c r="W441" s="28"/>
      <c r="X441" s="34"/>
      <c r="Y441" s="34"/>
      <c r="Z441" s="1"/>
      <c r="AA441" s="35"/>
      <c r="AB441" s="35"/>
      <c r="AC441" s="35"/>
      <c r="AD441" s="35"/>
      <c r="AE441" s="35"/>
      <c r="AF441" s="35"/>
      <c r="AG441" s="35"/>
      <c r="AH441" s="1"/>
      <c r="AI441" s="35"/>
      <c r="AJ441" s="35"/>
      <c r="AK441" s="35"/>
      <c r="AL441" s="35"/>
      <c r="AM441" s="35"/>
      <c r="AN441" s="35"/>
      <c r="AO441" s="35"/>
      <c r="AP441" s="1"/>
      <c r="AQ441" s="36"/>
      <c r="AR441" s="36"/>
      <c r="AS441" s="36"/>
      <c r="AT441" s="36"/>
      <c r="AU441" s="36"/>
      <c r="AV441" s="1"/>
      <c r="AW441" s="36"/>
      <c r="AX441" s="1"/>
      <c r="AY441" s="35"/>
      <c r="AZ441" s="35"/>
      <c r="BA441" s="35"/>
      <c r="BB441" s="35"/>
      <c r="BC441" s="35"/>
      <c r="BD441" s="35"/>
      <c r="BE441" s="35"/>
      <c r="BF441" s="1"/>
    </row>
    <row r="442" spans="1:58" ht="13">
      <c r="A442" s="28"/>
      <c r="B442" s="55"/>
      <c r="C442" s="32"/>
      <c r="D442" s="31"/>
      <c r="E442" s="32"/>
      <c r="F442" s="32"/>
      <c r="G442" s="32"/>
      <c r="H442" s="32"/>
      <c r="I442" s="32"/>
      <c r="J442" s="10"/>
      <c r="K442" s="32"/>
      <c r="L442" s="31"/>
      <c r="M442" s="32"/>
      <c r="N442" s="32"/>
      <c r="O442" s="32"/>
      <c r="P442" s="32"/>
      <c r="Q442" s="32"/>
      <c r="R442" s="1"/>
      <c r="S442" s="28"/>
      <c r="T442" s="28"/>
      <c r="U442" s="28"/>
      <c r="V442" s="28"/>
      <c r="W442" s="28"/>
      <c r="X442" s="34"/>
      <c r="Y442" s="34"/>
      <c r="Z442" s="1"/>
      <c r="AA442" s="35"/>
      <c r="AB442" s="35"/>
      <c r="AC442" s="35"/>
      <c r="AD442" s="35"/>
      <c r="AE442" s="35"/>
      <c r="AF442" s="35"/>
      <c r="AG442" s="35"/>
      <c r="AH442" s="1"/>
      <c r="AI442" s="35"/>
      <c r="AJ442" s="35"/>
      <c r="AK442" s="35"/>
      <c r="AL442" s="35"/>
      <c r="AM442" s="35"/>
      <c r="AN442" s="35"/>
      <c r="AO442" s="35"/>
      <c r="AP442" s="1"/>
      <c r="AQ442" s="36"/>
      <c r="AR442" s="36"/>
      <c r="AS442" s="36"/>
      <c r="AT442" s="36"/>
      <c r="AU442" s="36"/>
      <c r="AV442" s="1"/>
      <c r="AW442" s="36"/>
      <c r="AX442" s="1"/>
      <c r="AY442" s="35"/>
      <c r="AZ442" s="35"/>
      <c r="BA442" s="35"/>
      <c r="BB442" s="35"/>
      <c r="BC442" s="35"/>
      <c r="BD442" s="35"/>
      <c r="BE442" s="35"/>
      <c r="BF442" s="1"/>
    </row>
    <row r="443" spans="1:58" ht="13">
      <c r="A443" s="28"/>
      <c r="B443" s="55"/>
      <c r="C443" s="32"/>
      <c r="D443" s="31"/>
      <c r="E443" s="32"/>
      <c r="F443" s="32"/>
      <c r="G443" s="32"/>
      <c r="H443" s="32"/>
      <c r="I443" s="32"/>
      <c r="J443" s="10"/>
      <c r="K443" s="32"/>
      <c r="L443" s="31"/>
      <c r="M443" s="32"/>
      <c r="N443" s="32"/>
      <c r="O443" s="32"/>
      <c r="P443" s="32"/>
      <c r="Q443" s="32"/>
      <c r="R443" s="1"/>
      <c r="S443" s="28"/>
      <c r="T443" s="28"/>
      <c r="U443" s="28"/>
      <c r="V443" s="34"/>
      <c r="W443" s="28"/>
      <c r="X443" s="34"/>
      <c r="Y443" s="34"/>
      <c r="Z443" s="1"/>
      <c r="AA443" s="35"/>
      <c r="AB443" s="35"/>
      <c r="AC443" s="35"/>
      <c r="AD443" s="35"/>
      <c r="AE443" s="35"/>
      <c r="AF443" s="35"/>
      <c r="AG443" s="35"/>
      <c r="AH443" s="1"/>
      <c r="AI443" s="35"/>
      <c r="AJ443" s="35"/>
      <c r="AK443" s="35"/>
      <c r="AL443" s="35"/>
      <c r="AM443" s="35"/>
      <c r="AN443" s="35"/>
      <c r="AO443" s="35"/>
      <c r="AP443" s="1"/>
      <c r="AQ443" s="36"/>
      <c r="AR443" s="36"/>
      <c r="AS443" s="36"/>
      <c r="AT443" s="36"/>
      <c r="AU443" s="36"/>
      <c r="AV443" s="1"/>
      <c r="AW443" s="36"/>
      <c r="AX443" s="1"/>
      <c r="AY443" s="35"/>
      <c r="AZ443" s="35"/>
      <c r="BA443" s="35"/>
      <c r="BB443" s="35"/>
      <c r="BC443" s="35"/>
      <c r="BD443" s="35"/>
      <c r="BE443" s="35"/>
      <c r="BF443" s="1"/>
    </row>
    <row r="444" spans="1:58" ht="13">
      <c r="A444" s="28"/>
      <c r="B444" s="55"/>
      <c r="C444" s="32"/>
      <c r="D444" s="32"/>
      <c r="E444" s="31"/>
      <c r="F444" s="32"/>
      <c r="G444" s="32"/>
      <c r="H444" s="32"/>
      <c r="I444" s="32"/>
      <c r="J444" s="10"/>
      <c r="K444" s="32"/>
      <c r="L444" s="31"/>
      <c r="M444" s="32"/>
      <c r="N444" s="32"/>
      <c r="O444" s="32"/>
      <c r="P444" s="32"/>
      <c r="Q444" s="32"/>
      <c r="R444" s="1"/>
      <c r="S444" s="28"/>
      <c r="T444" s="28"/>
      <c r="U444" s="28"/>
      <c r="V444" s="28"/>
      <c r="W444" s="28"/>
      <c r="X444" s="34"/>
      <c r="Y444" s="34"/>
      <c r="Z444" s="1"/>
      <c r="AA444" s="35"/>
      <c r="AB444" s="35"/>
      <c r="AC444" s="35"/>
      <c r="AD444" s="35"/>
      <c r="AE444" s="35"/>
      <c r="AF444" s="35"/>
      <c r="AG444" s="35"/>
      <c r="AH444" s="1"/>
      <c r="AI444" s="35"/>
      <c r="AJ444" s="35"/>
      <c r="AK444" s="35"/>
      <c r="AL444" s="35"/>
      <c r="AM444" s="35"/>
      <c r="AN444" s="35"/>
      <c r="AO444" s="35"/>
      <c r="AP444" s="1"/>
      <c r="AQ444" s="36"/>
      <c r="AR444" s="36"/>
      <c r="AS444" s="36"/>
      <c r="AT444" s="36"/>
      <c r="AU444" s="36"/>
      <c r="AV444" s="1"/>
      <c r="AW444" s="36"/>
      <c r="AX444" s="1"/>
      <c r="AY444" s="35"/>
      <c r="AZ444" s="35"/>
      <c r="BA444" s="35"/>
      <c r="BB444" s="35"/>
      <c r="BC444" s="35"/>
      <c r="BD444" s="35"/>
      <c r="BE444" s="35"/>
      <c r="BF444" s="1"/>
    </row>
    <row r="445" spans="1:58" ht="13">
      <c r="A445" s="28"/>
      <c r="B445" s="55"/>
      <c r="C445" s="32"/>
      <c r="D445" s="32"/>
      <c r="E445" s="32"/>
      <c r="F445" s="32"/>
      <c r="G445" s="31"/>
      <c r="H445" s="32"/>
      <c r="I445" s="32"/>
      <c r="J445" s="10"/>
      <c r="K445" s="32"/>
      <c r="L445" s="31"/>
      <c r="M445" s="32"/>
      <c r="N445" s="32"/>
      <c r="O445" s="32"/>
      <c r="P445" s="32"/>
      <c r="Q445" s="32"/>
      <c r="R445" s="1"/>
      <c r="S445" s="28"/>
      <c r="T445" s="28"/>
      <c r="U445" s="28"/>
      <c r="V445" s="28"/>
      <c r="W445" s="28"/>
      <c r="X445" s="34"/>
      <c r="Y445" s="34"/>
      <c r="Z445" s="1"/>
      <c r="AA445" s="35"/>
      <c r="AB445" s="35"/>
      <c r="AC445" s="35"/>
      <c r="AD445" s="35"/>
      <c r="AE445" s="35"/>
      <c r="AF445" s="35"/>
      <c r="AG445" s="35"/>
      <c r="AH445" s="1"/>
      <c r="AI445" s="35"/>
      <c r="AJ445" s="35"/>
      <c r="AK445" s="35"/>
      <c r="AL445" s="35"/>
      <c r="AM445" s="35"/>
      <c r="AN445" s="35"/>
      <c r="AO445" s="35"/>
      <c r="AP445" s="1"/>
      <c r="AQ445" s="36"/>
      <c r="AR445" s="36"/>
      <c r="AS445" s="36"/>
      <c r="AT445" s="36"/>
      <c r="AU445" s="36"/>
      <c r="AV445" s="36"/>
      <c r="AW445" s="36"/>
      <c r="AX445" s="1"/>
      <c r="AY445" s="35"/>
      <c r="AZ445" s="35"/>
      <c r="BA445" s="35"/>
      <c r="BB445" s="35"/>
      <c r="BC445" s="35"/>
      <c r="BD445" s="35"/>
      <c r="BE445" s="35"/>
      <c r="BF445" s="1"/>
    </row>
    <row r="446" spans="1:58" ht="13">
      <c r="A446" s="28"/>
      <c r="B446" s="55"/>
      <c r="C446" s="32"/>
      <c r="D446" s="31"/>
      <c r="E446" s="32"/>
      <c r="F446" s="32"/>
      <c r="G446" s="32"/>
      <c r="H446" s="32"/>
      <c r="I446" s="32"/>
      <c r="J446" s="10"/>
      <c r="K446" s="32"/>
      <c r="L446" s="31"/>
      <c r="M446" s="32"/>
      <c r="N446" s="32"/>
      <c r="O446" s="32"/>
      <c r="P446" s="32"/>
      <c r="Q446" s="32"/>
      <c r="R446" s="1"/>
      <c r="S446" s="28"/>
      <c r="T446" s="28"/>
      <c r="U446" s="28"/>
      <c r="V446" s="34"/>
      <c r="W446" s="28"/>
      <c r="X446" s="34"/>
      <c r="Y446" s="34"/>
      <c r="Z446" s="1"/>
      <c r="AA446" s="35"/>
      <c r="AB446" s="35"/>
      <c r="AC446" s="35"/>
      <c r="AD446" s="35"/>
      <c r="AE446" s="35"/>
      <c r="AF446" s="35"/>
      <c r="AG446" s="35"/>
      <c r="AH446" s="1"/>
      <c r="AI446" s="35"/>
      <c r="AJ446" s="35"/>
      <c r="AK446" s="35"/>
      <c r="AL446" s="35"/>
      <c r="AM446" s="35"/>
      <c r="AN446" s="35"/>
      <c r="AO446" s="35"/>
      <c r="AP446" s="1"/>
      <c r="AQ446" s="36"/>
      <c r="AR446" s="36"/>
      <c r="AS446" s="36"/>
      <c r="AT446" s="36"/>
      <c r="AU446" s="36"/>
      <c r="AV446" s="1"/>
      <c r="AW446" s="36"/>
      <c r="AX446" s="1"/>
      <c r="AY446" s="35"/>
      <c r="AZ446" s="35"/>
      <c r="BA446" s="35"/>
      <c r="BB446" s="35"/>
      <c r="BC446" s="35"/>
      <c r="BD446" s="35"/>
      <c r="BE446" s="35"/>
      <c r="BF446" s="1"/>
    </row>
    <row r="447" spans="1:58" ht="13">
      <c r="A447" s="28"/>
      <c r="B447" s="55"/>
      <c r="C447" s="32"/>
      <c r="D447" s="31"/>
      <c r="E447" s="32"/>
      <c r="F447" s="32"/>
      <c r="G447" s="32"/>
      <c r="H447" s="32"/>
      <c r="I447" s="32"/>
      <c r="J447" s="10"/>
      <c r="K447" s="32"/>
      <c r="L447" s="31"/>
      <c r="M447" s="32"/>
      <c r="N447" s="32"/>
      <c r="O447" s="32"/>
      <c r="P447" s="32"/>
      <c r="Q447" s="32"/>
      <c r="R447" s="1"/>
      <c r="S447" s="28"/>
      <c r="T447" s="28"/>
      <c r="U447" s="28"/>
      <c r="V447" s="34"/>
      <c r="W447" s="28"/>
      <c r="X447" s="34"/>
      <c r="Y447" s="34"/>
      <c r="Z447" s="1"/>
      <c r="AA447" s="35"/>
      <c r="AB447" s="35"/>
      <c r="AC447" s="35"/>
      <c r="AD447" s="35"/>
      <c r="AE447" s="35"/>
      <c r="AF447" s="35"/>
      <c r="AG447" s="35"/>
      <c r="AH447" s="1"/>
      <c r="AI447" s="35"/>
      <c r="AJ447" s="35"/>
      <c r="AK447" s="35"/>
      <c r="AL447" s="35"/>
      <c r="AM447" s="35"/>
      <c r="AN447" s="35"/>
      <c r="AO447" s="35"/>
      <c r="AP447" s="1"/>
      <c r="AQ447" s="36"/>
      <c r="AR447" s="36"/>
      <c r="AS447" s="36"/>
      <c r="AT447" s="36"/>
      <c r="AU447" s="36"/>
      <c r="AV447" s="1"/>
      <c r="AW447" s="36"/>
      <c r="AX447" s="1"/>
      <c r="AY447" s="35"/>
      <c r="AZ447" s="35"/>
      <c r="BA447" s="35"/>
      <c r="BB447" s="35"/>
      <c r="BC447" s="35"/>
      <c r="BD447" s="35"/>
      <c r="BE447" s="35"/>
      <c r="BF447" s="1"/>
    </row>
    <row r="448" spans="1:58" ht="13">
      <c r="A448" s="28"/>
      <c r="B448" s="55"/>
      <c r="C448" s="32"/>
      <c r="D448" s="31"/>
      <c r="E448" s="32"/>
      <c r="F448" s="32"/>
      <c r="G448" s="32"/>
      <c r="H448" s="32"/>
      <c r="I448" s="32"/>
      <c r="J448" s="10"/>
      <c r="K448" s="32"/>
      <c r="L448" s="31"/>
      <c r="M448" s="32"/>
      <c r="N448" s="32"/>
      <c r="O448" s="32"/>
      <c r="P448" s="32"/>
      <c r="Q448" s="32"/>
      <c r="R448" s="1"/>
      <c r="S448" s="28"/>
      <c r="T448" s="28"/>
      <c r="U448" s="28"/>
      <c r="V448" s="28"/>
      <c r="W448" s="28"/>
      <c r="X448" s="34"/>
      <c r="Y448" s="34"/>
      <c r="Z448" s="1"/>
      <c r="AA448" s="35"/>
      <c r="AB448" s="35"/>
      <c r="AC448" s="35"/>
      <c r="AD448" s="35"/>
      <c r="AE448" s="35"/>
      <c r="AF448" s="35"/>
      <c r="AG448" s="35"/>
      <c r="AH448" s="1"/>
      <c r="AI448" s="35"/>
      <c r="AJ448" s="35"/>
      <c r="AK448" s="35"/>
      <c r="AL448" s="35"/>
      <c r="AM448" s="35"/>
      <c r="AN448" s="35"/>
      <c r="AO448" s="35"/>
      <c r="AP448" s="1"/>
      <c r="AQ448" s="36"/>
      <c r="AR448" s="36"/>
      <c r="AS448" s="36"/>
      <c r="AT448" s="36"/>
      <c r="AU448" s="36"/>
      <c r="AV448" s="1"/>
      <c r="AW448" s="36"/>
      <c r="AX448" s="1"/>
      <c r="AY448" s="35"/>
      <c r="AZ448" s="35"/>
      <c r="BA448" s="35"/>
      <c r="BB448" s="35"/>
      <c r="BC448" s="35"/>
      <c r="BD448" s="35"/>
      <c r="BE448" s="35"/>
      <c r="BF448" s="1"/>
    </row>
    <row r="449" spans="1:58" ht="13">
      <c r="A449" s="28"/>
      <c r="B449" s="55"/>
      <c r="C449" s="32"/>
      <c r="D449" s="31"/>
      <c r="E449" s="32"/>
      <c r="F449" s="32"/>
      <c r="G449" s="32"/>
      <c r="H449" s="32"/>
      <c r="I449" s="32"/>
      <c r="J449" s="10"/>
      <c r="K449" s="32"/>
      <c r="L449" s="31"/>
      <c r="M449" s="32"/>
      <c r="N449" s="32"/>
      <c r="O449" s="32"/>
      <c r="P449" s="32"/>
      <c r="Q449" s="32"/>
      <c r="R449" s="1"/>
      <c r="S449" s="28"/>
      <c r="T449" s="28"/>
      <c r="U449" s="28"/>
      <c r="V449" s="28"/>
      <c r="W449" s="28"/>
      <c r="X449" s="34"/>
      <c r="Y449" s="34"/>
      <c r="Z449" s="1"/>
      <c r="AA449" s="35"/>
      <c r="AB449" s="35"/>
      <c r="AC449" s="35"/>
      <c r="AD449" s="35"/>
      <c r="AE449" s="35"/>
      <c r="AF449" s="35"/>
      <c r="AG449" s="35"/>
      <c r="AH449" s="1"/>
      <c r="AI449" s="35"/>
      <c r="AJ449" s="35"/>
      <c r="AK449" s="35"/>
      <c r="AL449" s="35"/>
      <c r="AM449" s="35"/>
      <c r="AN449" s="35"/>
      <c r="AO449" s="35"/>
      <c r="AP449" s="1"/>
      <c r="AQ449" s="36"/>
      <c r="AR449" s="36"/>
      <c r="AS449" s="36"/>
      <c r="AT449" s="36"/>
      <c r="AU449" s="36"/>
      <c r="AV449" s="1"/>
      <c r="AW449" s="36"/>
      <c r="AX449" s="1"/>
      <c r="AY449" s="35"/>
      <c r="AZ449" s="35"/>
      <c r="BA449" s="35"/>
      <c r="BB449" s="35"/>
      <c r="BC449" s="35"/>
      <c r="BD449" s="35"/>
      <c r="BE449" s="35"/>
      <c r="BF449" s="1"/>
    </row>
    <row r="450" spans="1:58" ht="13">
      <c r="A450" s="28"/>
      <c r="B450" s="55"/>
      <c r="C450" s="32"/>
      <c r="D450" s="32"/>
      <c r="E450" s="31"/>
      <c r="F450" s="32"/>
      <c r="G450" s="32"/>
      <c r="H450" s="32"/>
      <c r="I450" s="32"/>
      <c r="J450" s="10"/>
      <c r="K450" s="32"/>
      <c r="L450" s="32"/>
      <c r="M450" s="31"/>
      <c r="N450" s="32"/>
      <c r="O450" s="32"/>
      <c r="P450" s="32"/>
      <c r="Q450" s="32"/>
      <c r="R450" s="1"/>
      <c r="S450" s="28"/>
      <c r="T450" s="28"/>
      <c r="U450" s="28"/>
      <c r="V450" s="34"/>
      <c r="W450" s="28"/>
      <c r="X450" s="34"/>
      <c r="Y450" s="34"/>
      <c r="Z450" s="1"/>
      <c r="AA450" s="35"/>
      <c r="AB450" s="35"/>
      <c r="AC450" s="35"/>
      <c r="AD450" s="35"/>
      <c r="AE450" s="35"/>
      <c r="AF450" s="35"/>
      <c r="AG450" s="35"/>
      <c r="AH450" s="1"/>
      <c r="AI450" s="35"/>
      <c r="AJ450" s="35"/>
      <c r="AK450" s="35"/>
      <c r="AL450" s="35"/>
      <c r="AM450" s="35"/>
      <c r="AN450" s="35"/>
      <c r="AO450" s="35"/>
      <c r="AP450" s="1"/>
      <c r="AQ450" s="36"/>
      <c r="AR450" s="36"/>
      <c r="AS450" s="36"/>
      <c r="AT450" s="36"/>
      <c r="AU450" s="36"/>
      <c r="AV450" s="1"/>
      <c r="AW450" s="36"/>
      <c r="AX450" s="1"/>
      <c r="AY450" s="35"/>
      <c r="AZ450" s="35"/>
      <c r="BA450" s="35"/>
      <c r="BB450" s="35"/>
      <c r="BC450" s="35"/>
      <c r="BD450" s="35"/>
      <c r="BE450" s="35"/>
      <c r="BF450" s="1"/>
    </row>
    <row r="451" spans="1:58" ht="13">
      <c r="A451" s="28"/>
      <c r="B451" s="55"/>
      <c r="C451" s="32"/>
      <c r="D451" s="31"/>
      <c r="E451" s="32"/>
      <c r="F451" s="32"/>
      <c r="G451" s="32"/>
      <c r="H451" s="32"/>
      <c r="I451" s="32"/>
      <c r="J451" s="10"/>
      <c r="K451" s="32"/>
      <c r="L451" s="32"/>
      <c r="M451" s="32"/>
      <c r="N451" s="31"/>
      <c r="O451" s="32"/>
      <c r="P451" s="32"/>
      <c r="Q451" s="32"/>
      <c r="R451" s="1"/>
      <c r="S451" s="28"/>
      <c r="T451" s="28"/>
      <c r="U451" s="28"/>
      <c r="V451" s="28"/>
      <c r="W451" s="28"/>
      <c r="X451" s="34"/>
      <c r="Y451" s="34"/>
      <c r="Z451" s="1"/>
      <c r="AA451" s="35"/>
      <c r="AB451" s="35"/>
      <c r="AC451" s="35"/>
      <c r="AD451" s="35"/>
      <c r="AE451" s="35"/>
      <c r="AF451" s="35"/>
      <c r="AG451" s="35"/>
      <c r="AH451" s="1"/>
      <c r="AI451" s="35"/>
      <c r="AJ451" s="35"/>
      <c r="AK451" s="35"/>
      <c r="AL451" s="35"/>
      <c r="AM451" s="35"/>
      <c r="AN451" s="35"/>
      <c r="AO451" s="35"/>
      <c r="AP451" s="1"/>
      <c r="AQ451" s="36"/>
      <c r="AR451" s="36"/>
      <c r="AS451" s="36"/>
      <c r="AT451" s="36"/>
      <c r="AU451" s="36"/>
      <c r="AV451" s="1"/>
      <c r="AW451" s="36"/>
      <c r="AX451" s="1"/>
      <c r="AY451" s="35"/>
      <c r="AZ451" s="35"/>
      <c r="BA451" s="35"/>
      <c r="BB451" s="35"/>
      <c r="BC451" s="35"/>
      <c r="BD451" s="35"/>
      <c r="BE451" s="35"/>
      <c r="BF451" s="1"/>
    </row>
    <row r="452" spans="1:58" ht="13">
      <c r="A452" s="28"/>
      <c r="B452" s="55"/>
      <c r="C452" s="32"/>
      <c r="D452" s="31"/>
      <c r="E452" s="32"/>
      <c r="F452" s="32"/>
      <c r="G452" s="32"/>
      <c r="H452" s="32"/>
      <c r="I452" s="32"/>
      <c r="J452" s="10"/>
      <c r="K452" s="32"/>
      <c r="L452" s="31"/>
      <c r="M452" s="32"/>
      <c r="N452" s="32"/>
      <c r="O452" s="32"/>
      <c r="P452" s="32"/>
      <c r="Q452" s="32"/>
      <c r="R452" s="1"/>
      <c r="S452" s="28"/>
      <c r="T452" s="28"/>
      <c r="U452" s="28"/>
      <c r="V452" s="34"/>
      <c r="W452" s="34"/>
      <c r="X452" s="34"/>
      <c r="Y452" s="34"/>
      <c r="Z452" s="1"/>
      <c r="AA452" s="35"/>
      <c r="AB452" s="35"/>
      <c r="AC452" s="35"/>
      <c r="AD452" s="35"/>
      <c r="AE452" s="35"/>
      <c r="AF452" s="35"/>
      <c r="AG452" s="35"/>
      <c r="AH452" s="1"/>
      <c r="AI452" s="35"/>
      <c r="AJ452" s="35"/>
      <c r="AK452" s="35"/>
      <c r="AL452" s="35"/>
      <c r="AM452" s="35"/>
      <c r="AN452" s="35"/>
      <c r="AO452" s="35"/>
      <c r="AP452" s="1"/>
      <c r="AQ452" s="36"/>
      <c r="AR452" s="36"/>
      <c r="AS452" s="36"/>
      <c r="AT452" s="36"/>
      <c r="AU452" s="36"/>
      <c r="AV452" s="1"/>
      <c r="AW452" s="36"/>
      <c r="AX452" s="1"/>
      <c r="AY452" s="35"/>
      <c r="AZ452" s="35"/>
      <c r="BA452" s="35"/>
      <c r="BB452" s="35"/>
      <c r="BC452" s="35"/>
      <c r="BD452" s="35"/>
      <c r="BE452" s="35"/>
      <c r="BF452" s="1"/>
    </row>
    <row r="453" spans="1:58" ht="13">
      <c r="A453" s="28"/>
      <c r="B453" s="55"/>
      <c r="C453" s="32"/>
      <c r="D453" s="32"/>
      <c r="E453" s="31"/>
      <c r="F453" s="32"/>
      <c r="G453" s="32"/>
      <c r="H453" s="32"/>
      <c r="I453" s="32"/>
      <c r="J453" s="10"/>
      <c r="K453" s="32"/>
      <c r="L453" s="31"/>
      <c r="M453" s="32"/>
      <c r="N453" s="32"/>
      <c r="O453" s="32"/>
      <c r="P453" s="32"/>
      <c r="Q453" s="32"/>
      <c r="R453" s="1"/>
      <c r="S453" s="28"/>
      <c r="T453" s="28"/>
      <c r="U453" s="28"/>
      <c r="V453" s="34"/>
      <c r="W453" s="28"/>
      <c r="X453" s="28"/>
      <c r="Y453" s="34"/>
      <c r="Z453" s="1"/>
      <c r="AA453" s="35"/>
      <c r="AB453" s="35"/>
      <c r="AC453" s="35"/>
      <c r="AD453" s="35"/>
      <c r="AE453" s="35"/>
      <c r="AF453" s="35"/>
      <c r="AG453" s="35"/>
      <c r="AH453" s="1"/>
      <c r="AI453" s="35"/>
      <c r="AJ453" s="35"/>
      <c r="AK453" s="35"/>
      <c r="AL453" s="35"/>
      <c r="AM453" s="35"/>
      <c r="AN453" s="35"/>
      <c r="AO453" s="35"/>
      <c r="AP453" s="1"/>
      <c r="AQ453" s="36"/>
      <c r="AR453" s="36"/>
      <c r="AS453" s="36"/>
      <c r="AT453" s="36"/>
      <c r="AU453" s="36"/>
      <c r="AV453" s="1"/>
      <c r="AW453" s="36"/>
      <c r="AX453" s="1"/>
      <c r="AY453" s="35"/>
      <c r="AZ453" s="35"/>
      <c r="BA453" s="35"/>
      <c r="BB453" s="35"/>
      <c r="BC453" s="35"/>
      <c r="BD453" s="35"/>
      <c r="BE453" s="35"/>
      <c r="BF453" s="1"/>
    </row>
    <row r="454" spans="1:58" ht="13">
      <c r="A454" s="28"/>
      <c r="B454" s="55"/>
      <c r="C454" s="32"/>
      <c r="D454" s="31"/>
      <c r="E454" s="32"/>
      <c r="F454" s="32"/>
      <c r="G454" s="32"/>
      <c r="H454" s="32"/>
      <c r="I454" s="32"/>
      <c r="J454" s="10"/>
      <c r="K454" s="32"/>
      <c r="L454" s="31"/>
      <c r="M454" s="32"/>
      <c r="N454" s="32"/>
      <c r="O454" s="32"/>
      <c r="P454" s="32"/>
      <c r="Q454" s="32"/>
      <c r="R454" s="1"/>
      <c r="S454" s="28"/>
      <c r="T454" s="28"/>
      <c r="U454" s="28"/>
      <c r="V454" s="34"/>
      <c r="W454" s="28"/>
      <c r="X454" s="34"/>
      <c r="Y454" s="34"/>
      <c r="Z454" s="1"/>
      <c r="AA454" s="35"/>
      <c r="AB454" s="35"/>
      <c r="AC454" s="35"/>
      <c r="AD454" s="35"/>
      <c r="AE454" s="35"/>
      <c r="AF454" s="35"/>
      <c r="AG454" s="35"/>
      <c r="AH454" s="1"/>
      <c r="AI454" s="35"/>
      <c r="AJ454" s="35"/>
      <c r="AK454" s="35"/>
      <c r="AL454" s="35"/>
      <c r="AM454" s="35"/>
      <c r="AN454" s="35"/>
      <c r="AO454" s="35"/>
      <c r="AP454" s="1"/>
      <c r="AQ454" s="36"/>
      <c r="AR454" s="36"/>
      <c r="AS454" s="36"/>
      <c r="AT454" s="36"/>
      <c r="AU454" s="36"/>
      <c r="AV454" s="1"/>
      <c r="AW454" s="36"/>
      <c r="AX454" s="1"/>
      <c r="AY454" s="35"/>
      <c r="AZ454" s="35"/>
      <c r="BA454" s="35"/>
      <c r="BB454" s="35"/>
      <c r="BC454" s="35"/>
      <c r="BD454" s="35"/>
      <c r="BE454" s="35"/>
      <c r="BF454" s="1"/>
    </row>
    <row r="455" spans="1:58" ht="13">
      <c r="A455" s="28"/>
      <c r="B455" s="55"/>
      <c r="C455" s="32"/>
      <c r="D455" s="31"/>
      <c r="E455" s="32"/>
      <c r="F455" s="32"/>
      <c r="G455" s="32"/>
      <c r="H455" s="32"/>
      <c r="I455" s="32"/>
      <c r="J455" s="10"/>
      <c r="K455" s="32"/>
      <c r="L455" s="31"/>
      <c r="M455" s="32"/>
      <c r="N455" s="32"/>
      <c r="O455" s="32"/>
      <c r="P455" s="32"/>
      <c r="Q455" s="32"/>
      <c r="R455" s="1"/>
      <c r="S455" s="28"/>
      <c r="T455" s="28"/>
      <c r="U455" s="28"/>
      <c r="V455" s="34"/>
      <c r="W455" s="28"/>
      <c r="X455" s="34"/>
      <c r="Y455" s="34"/>
      <c r="Z455" s="1"/>
      <c r="AA455" s="35"/>
      <c r="AB455" s="35"/>
      <c r="AC455" s="35"/>
      <c r="AD455" s="35"/>
      <c r="AE455" s="35"/>
      <c r="AF455" s="35"/>
      <c r="AG455" s="35"/>
      <c r="AH455" s="1"/>
      <c r="AI455" s="35"/>
      <c r="AJ455" s="35"/>
      <c r="AK455" s="35"/>
      <c r="AL455" s="35"/>
      <c r="AM455" s="35"/>
      <c r="AN455" s="35"/>
      <c r="AO455" s="35"/>
      <c r="AP455" s="1"/>
      <c r="AQ455" s="36"/>
      <c r="AR455" s="36"/>
      <c r="AS455" s="36"/>
      <c r="AT455" s="36"/>
      <c r="AU455" s="36"/>
      <c r="AV455" s="36"/>
      <c r="AW455" s="1"/>
      <c r="AX455" s="1"/>
      <c r="AY455" s="35"/>
      <c r="AZ455" s="35"/>
      <c r="BA455" s="35"/>
      <c r="BB455" s="35"/>
      <c r="BC455" s="35"/>
      <c r="BD455" s="35"/>
      <c r="BE455" s="35"/>
      <c r="BF455" s="1"/>
    </row>
    <row r="456" spans="1:58" ht="13">
      <c r="A456" s="28"/>
      <c r="B456" s="55"/>
      <c r="C456" s="32"/>
      <c r="D456" s="31"/>
      <c r="E456" s="32"/>
      <c r="F456" s="32"/>
      <c r="G456" s="32"/>
      <c r="H456" s="32"/>
      <c r="I456" s="32"/>
      <c r="J456" s="10"/>
      <c r="K456" s="32"/>
      <c r="L456" s="31"/>
      <c r="M456" s="32"/>
      <c r="N456" s="32"/>
      <c r="O456" s="32"/>
      <c r="P456" s="32"/>
      <c r="Q456" s="32"/>
      <c r="R456" s="1"/>
      <c r="S456" s="28"/>
      <c r="T456" s="28"/>
      <c r="U456" s="34"/>
      <c r="V456" s="34"/>
      <c r="W456" s="28"/>
      <c r="X456" s="34"/>
      <c r="Y456" s="34"/>
      <c r="Z456" s="1"/>
      <c r="AA456" s="35"/>
      <c r="AB456" s="35"/>
      <c r="AC456" s="35"/>
      <c r="AD456" s="35"/>
      <c r="AE456" s="35"/>
      <c r="AF456" s="35"/>
      <c r="AG456" s="35"/>
      <c r="AH456" s="1"/>
      <c r="AI456" s="35"/>
      <c r="AJ456" s="35"/>
      <c r="AK456" s="35"/>
      <c r="AL456" s="35"/>
      <c r="AM456" s="35"/>
      <c r="AN456" s="35"/>
      <c r="AO456" s="35"/>
      <c r="AP456" s="1"/>
      <c r="AQ456" s="36"/>
      <c r="AR456" s="36"/>
      <c r="AS456" s="36"/>
      <c r="AT456" s="36"/>
      <c r="AU456" s="36"/>
      <c r="AV456" s="36"/>
      <c r="AW456" s="1"/>
      <c r="AX456" s="1"/>
      <c r="AY456" s="35"/>
      <c r="AZ456" s="35"/>
      <c r="BA456" s="35"/>
      <c r="BB456" s="35"/>
      <c r="BC456" s="35"/>
      <c r="BD456" s="35"/>
      <c r="BE456" s="35"/>
      <c r="BF456" s="1"/>
    </row>
    <row r="457" spans="1:58" ht="13">
      <c r="A457" s="28"/>
      <c r="B457" s="55"/>
      <c r="C457" s="32"/>
      <c r="D457" s="31"/>
      <c r="E457" s="32"/>
      <c r="F457" s="32"/>
      <c r="G457" s="32"/>
      <c r="H457" s="32"/>
      <c r="I457" s="32"/>
      <c r="J457" s="10"/>
      <c r="K457" s="32"/>
      <c r="L457" s="31"/>
      <c r="M457" s="32"/>
      <c r="N457" s="32"/>
      <c r="O457" s="32"/>
      <c r="P457" s="32"/>
      <c r="Q457" s="32"/>
      <c r="R457" s="1"/>
      <c r="S457" s="28"/>
      <c r="T457" s="28"/>
      <c r="U457" s="34"/>
      <c r="V457" s="28"/>
      <c r="W457" s="34"/>
      <c r="X457" s="34"/>
      <c r="Y457" s="34"/>
      <c r="Z457" s="1"/>
      <c r="AA457" s="35"/>
      <c r="AB457" s="35"/>
      <c r="AC457" s="35"/>
      <c r="AD457" s="35"/>
      <c r="AE457" s="35"/>
      <c r="AF457" s="35"/>
      <c r="AG457" s="35"/>
      <c r="AH457" s="1"/>
      <c r="AI457" s="35"/>
      <c r="AJ457" s="35"/>
      <c r="AK457" s="35"/>
      <c r="AL457" s="35"/>
      <c r="AM457" s="35"/>
      <c r="AN457" s="35"/>
      <c r="AO457" s="35"/>
      <c r="AP457" s="1"/>
      <c r="AQ457" s="36"/>
      <c r="AR457" s="36"/>
      <c r="AS457" s="36"/>
      <c r="AT457" s="36"/>
      <c r="AU457" s="36"/>
      <c r="AV457" s="36"/>
      <c r="AW457" s="1"/>
      <c r="AX457" s="1"/>
      <c r="AY457" s="35"/>
      <c r="AZ457" s="35"/>
      <c r="BA457" s="35"/>
      <c r="BB457" s="35"/>
      <c r="BC457" s="35"/>
      <c r="BD457" s="35"/>
      <c r="BE457" s="35"/>
      <c r="BF457" s="1"/>
    </row>
    <row r="458" spans="1:58" ht="13">
      <c r="A458" s="28"/>
      <c r="B458" s="55"/>
      <c r="C458" s="32"/>
      <c r="D458" s="31"/>
      <c r="E458" s="32"/>
      <c r="F458" s="32"/>
      <c r="G458" s="32"/>
      <c r="H458" s="32"/>
      <c r="I458" s="32"/>
      <c r="J458" s="10"/>
      <c r="K458" s="32"/>
      <c r="L458" s="31"/>
      <c r="M458" s="32"/>
      <c r="N458" s="32"/>
      <c r="O458" s="32"/>
      <c r="P458" s="32"/>
      <c r="Q458" s="32"/>
      <c r="R458" s="1"/>
      <c r="S458" s="28"/>
      <c r="T458" s="28"/>
      <c r="U458" s="28"/>
      <c r="V458" s="34"/>
      <c r="W458" s="34"/>
      <c r="X458" s="34"/>
      <c r="Y458" s="34"/>
      <c r="Z458" s="1"/>
      <c r="AA458" s="35"/>
      <c r="AB458" s="35"/>
      <c r="AC458" s="35"/>
      <c r="AD458" s="35"/>
      <c r="AE458" s="35"/>
      <c r="AF458" s="35"/>
      <c r="AG458" s="35"/>
      <c r="AH458" s="1"/>
      <c r="AI458" s="35"/>
      <c r="AJ458" s="35"/>
      <c r="AK458" s="35"/>
      <c r="AL458" s="35"/>
      <c r="AM458" s="35"/>
      <c r="AN458" s="35"/>
      <c r="AO458" s="35"/>
      <c r="AP458" s="1"/>
      <c r="AQ458" s="36"/>
      <c r="AR458" s="36"/>
      <c r="AS458" s="36"/>
      <c r="AT458" s="36"/>
      <c r="AU458" s="36"/>
      <c r="AV458" s="36"/>
      <c r="AW458" s="1"/>
      <c r="AX458" s="1"/>
      <c r="AY458" s="35"/>
      <c r="AZ458" s="35"/>
      <c r="BA458" s="35"/>
      <c r="BB458" s="35"/>
      <c r="BC458" s="35"/>
      <c r="BD458" s="35"/>
      <c r="BE458" s="35"/>
      <c r="BF458" s="1"/>
    </row>
    <row r="459" spans="1:58" ht="13">
      <c r="A459" s="28"/>
      <c r="B459" s="55"/>
      <c r="C459" s="31"/>
      <c r="D459" s="32"/>
      <c r="E459" s="32"/>
      <c r="F459" s="32"/>
      <c r="G459" s="32"/>
      <c r="H459" s="32"/>
      <c r="I459" s="32"/>
      <c r="J459" s="10"/>
      <c r="K459" s="32"/>
      <c r="L459" s="31"/>
      <c r="M459" s="32"/>
      <c r="N459" s="32"/>
      <c r="O459" s="32"/>
      <c r="P459" s="32"/>
      <c r="Q459" s="32"/>
      <c r="R459" s="1"/>
      <c r="S459" s="28"/>
      <c r="T459" s="28"/>
      <c r="U459" s="34"/>
      <c r="V459" s="34"/>
      <c r="W459" s="34"/>
      <c r="X459" s="34"/>
      <c r="Y459" s="34"/>
      <c r="Z459" s="1"/>
      <c r="AA459" s="35"/>
      <c r="AB459" s="35"/>
      <c r="AC459" s="35"/>
      <c r="AD459" s="35"/>
      <c r="AE459" s="35"/>
      <c r="AF459" s="35"/>
      <c r="AG459" s="35"/>
      <c r="AH459" s="1"/>
      <c r="AI459" s="35"/>
      <c r="AJ459" s="35"/>
      <c r="AK459" s="35"/>
      <c r="AL459" s="35"/>
      <c r="AM459" s="35"/>
      <c r="AN459" s="35"/>
      <c r="AO459" s="35"/>
      <c r="AP459" s="1"/>
      <c r="AQ459" s="36"/>
      <c r="AR459" s="36"/>
      <c r="AS459" s="36"/>
      <c r="AT459" s="36"/>
      <c r="AU459" s="36"/>
      <c r="AV459" s="36"/>
      <c r="AW459" s="1"/>
      <c r="AX459" s="1"/>
      <c r="AY459" s="35"/>
      <c r="AZ459" s="35"/>
      <c r="BA459" s="35"/>
      <c r="BB459" s="35"/>
      <c r="BC459" s="35"/>
      <c r="BD459" s="35"/>
      <c r="BE459" s="35"/>
      <c r="BF459" s="1"/>
    </row>
    <row r="460" spans="1:58" ht="13">
      <c r="A460" s="28"/>
      <c r="B460" s="55"/>
      <c r="C460" s="32"/>
      <c r="D460" s="31"/>
      <c r="E460" s="32"/>
      <c r="F460" s="32"/>
      <c r="G460" s="32"/>
      <c r="H460" s="32"/>
      <c r="I460" s="32"/>
      <c r="J460" s="10"/>
      <c r="K460" s="32"/>
      <c r="L460" s="31"/>
      <c r="M460" s="32"/>
      <c r="N460" s="32"/>
      <c r="O460" s="32"/>
      <c r="P460" s="32"/>
      <c r="Q460" s="32"/>
      <c r="R460" s="1"/>
      <c r="S460" s="28"/>
      <c r="T460" s="28"/>
      <c r="U460" s="28"/>
      <c r="V460" s="34"/>
      <c r="W460" s="28"/>
      <c r="X460" s="34"/>
      <c r="Y460" s="34"/>
      <c r="Z460" s="1"/>
      <c r="AA460" s="35"/>
      <c r="AB460" s="35"/>
      <c r="AC460" s="35"/>
      <c r="AD460" s="35"/>
      <c r="AE460" s="35"/>
      <c r="AF460" s="35"/>
      <c r="AG460" s="35"/>
      <c r="AH460" s="1"/>
      <c r="AI460" s="35"/>
      <c r="AJ460" s="35"/>
      <c r="AK460" s="35"/>
      <c r="AL460" s="35"/>
      <c r="AM460" s="35"/>
      <c r="AN460" s="35"/>
      <c r="AO460" s="35"/>
      <c r="AP460" s="1"/>
      <c r="AQ460" s="36"/>
      <c r="AR460" s="36"/>
      <c r="AS460" s="36"/>
      <c r="AT460" s="36"/>
      <c r="AU460" s="36"/>
      <c r="AV460" s="36"/>
      <c r="AW460" s="1"/>
      <c r="AX460" s="1"/>
      <c r="AY460" s="35"/>
      <c r="AZ460" s="35"/>
      <c r="BA460" s="35"/>
      <c r="BB460" s="35"/>
      <c r="BC460" s="35"/>
      <c r="BD460" s="35"/>
      <c r="BE460" s="35"/>
      <c r="BF460" s="1"/>
    </row>
    <row r="461" spans="1:58" ht="13">
      <c r="A461" s="28"/>
      <c r="B461" s="55"/>
      <c r="C461" s="32"/>
      <c r="D461" s="31"/>
      <c r="E461" s="32"/>
      <c r="F461" s="32"/>
      <c r="G461" s="32"/>
      <c r="H461" s="32"/>
      <c r="I461" s="32"/>
      <c r="J461" s="10"/>
      <c r="K461" s="32"/>
      <c r="L461" s="32"/>
      <c r="M461" s="32"/>
      <c r="N461" s="32"/>
      <c r="O461" s="32"/>
      <c r="P461" s="31"/>
      <c r="Q461" s="32"/>
      <c r="R461" s="1"/>
      <c r="S461" s="28"/>
      <c r="T461" s="28"/>
      <c r="U461" s="34"/>
      <c r="V461" s="34"/>
      <c r="W461" s="28"/>
      <c r="X461" s="28"/>
      <c r="Y461" s="34"/>
      <c r="Z461" s="1"/>
      <c r="AA461" s="35"/>
      <c r="AB461" s="35"/>
      <c r="AC461" s="35"/>
      <c r="AD461" s="35"/>
      <c r="AE461" s="35"/>
      <c r="AF461" s="35"/>
      <c r="AG461" s="35"/>
      <c r="AH461" s="1"/>
      <c r="AI461" s="35"/>
      <c r="AJ461" s="35"/>
      <c r="AK461" s="35"/>
      <c r="AL461" s="35"/>
      <c r="AM461" s="35"/>
      <c r="AN461" s="35"/>
      <c r="AO461" s="35"/>
      <c r="AP461" s="1"/>
      <c r="AQ461" s="36"/>
      <c r="AR461" s="36"/>
      <c r="AS461" s="36"/>
      <c r="AT461" s="36"/>
      <c r="AU461" s="36"/>
      <c r="AV461" s="36"/>
      <c r="AW461" s="1"/>
      <c r="AX461" s="1"/>
      <c r="AY461" s="35"/>
      <c r="AZ461" s="35"/>
      <c r="BA461" s="35"/>
      <c r="BB461" s="35"/>
      <c r="BC461" s="35"/>
      <c r="BD461" s="35"/>
      <c r="BE461" s="35"/>
      <c r="BF461" s="1"/>
    </row>
    <row r="462" spans="1:58" ht="13">
      <c r="A462" s="28"/>
      <c r="B462" s="55"/>
      <c r="C462" s="32"/>
      <c r="D462" s="31"/>
      <c r="E462" s="32"/>
      <c r="F462" s="32"/>
      <c r="G462" s="32"/>
      <c r="H462" s="32"/>
      <c r="I462" s="32"/>
      <c r="J462" s="10"/>
      <c r="K462" s="32"/>
      <c r="L462" s="31"/>
      <c r="M462" s="32"/>
      <c r="N462" s="32"/>
      <c r="O462" s="32"/>
      <c r="P462" s="32"/>
      <c r="Q462" s="32"/>
      <c r="R462" s="1"/>
      <c r="S462" s="28"/>
      <c r="T462" s="28"/>
      <c r="U462" s="28"/>
      <c r="V462" s="34"/>
      <c r="W462" s="28"/>
      <c r="X462" s="34"/>
      <c r="Y462" s="34"/>
      <c r="Z462" s="1"/>
      <c r="AA462" s="35"/>
      <c r="AB462" s="35"/>
      <c r="AC462" s="35"/>
      <c r="AD462" s="35"/>
      <c r="AE462" s="35"/>
      <c r="AF462" s="35"/>
      <c r="AG462" s="35"/>
      <c r="AH462" s="1"/>
      <c r="AI462" s="35"/>
      <c r="AJ462" s="35"/>
      <c r="AK462" s="35"/>
      <c r="AL462" s="35"/>
      <c r="AM462" s="35"/>
      <c r="AN462" s="35"/>
      <c r="AO462" s="35"/>
      <c r="AP462" s="1"/>
      <c r="AQ462" s="36"/>
      <c r="AR462" s="36"/>
      <c r="AS462" s="36"/>
      <c r="AT462" s="36"/>
      <c r="AU462" s="36"/>
      <c r="AV462" s="36"/>
      <c r="AW462" s="1"/>
      <c r="AX462" s="1"/>
      <c r="AY462" s="35"/>
      <c r="AZ462" s="35"/>
      <c r="BA462" s="35"/>
      <c r="BB462" s="35"/>
      <c r="BC462" s="35"/>
      <c r="BD462" s="35"/>
      <c r="BE462" s="35"/>
      <c r="BF462" s="1"/>
    </row>
    <row r="463" spans="1:58" ht="13">
      <c r="A463" s="28"/>
      <c r="B463" s="55"/>
      <c r="C463" s="31"/>
      <c r="D463" s="32"/>
      <c r="E463" s="32"/>
      <c r="F463" s="32"/>
      <c r="G463" s="32"/>
      <c r="H463" s="32"/>
      <c r="I463" s="32"/>
      <c r="J463" s="10"/>
      <c r="K463" s="31"/>
      <c r="L463" s="32"/>
      <c r="M463" s="32"/>
      <c r="N463" s="32"/>
      <c r="O463" s="32"/>
      <c r="P463" s="32"/>
      <c r="Q463" s="32"/>
      <c r="R463" s="1"/>
      <c r="S463" s="28"/>
      <c r="T463" s="28"/>
      <c r="U463" s="28"/>
      <c r="V463" s="34"/>
      <c r="W463" s="28"/>
      <c r="X463" s="34"/>
      <c r="Y463" s="34"/>
      <c r="Z463" s="1"/>
      <c r="AA463" s="35"/>
      <c r="AB463" s="35"/>
      <c r="AC463" s="35"/>
      <c r="AD463" s="35"/>
      <c r="AE463" s="35"/>
      <c r="AF463" s="35"/>
      <c r="AG463" s="35"/>
      <c r="AH463" s="1"/>
      <c r="AI463" s="35"/>
      <c r="AJ463" s="35"/>
      <c r="AK463" s="35"/>
      <c r="AL463" s="35"/>
      <c r="AM463" s="35"/>
      <c r="AN463" s="35"/>
      <c r="AO463" s="35"/>
      <c r="AP463" s="1"/>
      <c r="AQ463" s="36"/>
      <c r="AR463" s="36"/>
      <c r="AS463" s="36"/>
      <c r="AT463" s="36"/>
      <c r="AU463" s="36"/>
      <c r="AV463" s="36"/>
      <c r="AW463" s="1"/>
      <c r="AX463" s="1"/>
      <c r="AY463" s="35"/>
      <c r="AZ463" s="35"/>
      <c r="BA463" s="35"/>
      <c r="BB463" s="35"/>
      <c r="BC463" s="35"/>
      <c r="BD463" s="35"/>
      <c r="BE463" s="35"/>
      <c r="BF463" s="1"/>
    </row>
    <row r="464" spans="1:58" ht="13">
      <c r="A464" s="28"/>
      <c r="B464" s="55"/>
      <c r="C464" s="32"/>
      <c r="D464" s="31"/>
      <c r="E464" s="32"/>
      <c r="F464" s="32"/>
      <c r="G464" s="32"/>
      <c r="H464" s="32"/>
      <c r="I464" s="32"/>
      <c r="J464" s="10"/>
      <c r="K464" s="32"/>
      <c r="L464" s="31"/>
      <c r="M464" s="32"/>
      <c r="N464" s="32"/>
      <c r="O464" s="32"/>
      <c r="P464" s="32"/>
      <c r="Q464" s="32"/>
      <c r="R464" s="1"/>
      <c r="S464" s="28"/>
      <c r="T464" s="28"/>
      <c r="U464" s="28"/>
      <c r="V464" s="34"/>
      <c r="W464" s="28"/>
      <c r="X464" s="34"/>
      <c r="Y464" s="34"/>
      <c r="Z464" s="1"/>
      <c r="AA464" s="35"/>
      <c r="AB464" s="35"/>
      <c r="AC464" s="35"/>
      <c r="AD464" s="35"/>
      <c r="AE464" s="35"/>
      <c r="AF464" s="35"/>
      <c r="AG464" s="35"/>
      <c r="AH464" s="1"/>
      <c r="AI464" s="35"/>
      <c r="AJ464" s="35"/>
      <c r="AK464" s="35"/>
      <c r="AL464" s="35"/>
      <c r="AM464" s="35"/>
      <c r="AN464" s="35"/>
      <c r="AO464" s="35"/>
      <c r="AP464" s="1"/>
      <c r="AQ464" s="36"/>
      <c r="AR464" s="36"/>
      <c r="AS464" s="36"/>
      <c r="AT464" s="36"/>
      <c r="AU464" s="36"/>
      <c r="AV464" s="36"/>
      <c r="AW464" s="1"/>
      <c r="AX464" s="1"/>
      <c r="AY464" s="35"/>
      <c r="AZ464" s="35"/>
      <c r="BA464" s="35"/>
      <c r="BB464" s="35"/>
      <c r="BC464" s="35"/>
      <c r="BD464" s="35"/>
      <c r="BE464" s="35"/>
      <c r="BF464" s="1"/>
    </row>
    <row r="465" spans="1:58" ht="13">
      <c r="A465" s="28"/>
      <c r="B465" s="55"/>
      <c r="C465" s="32"/>
      <c r="D465" s="31"/>
      <c r="E465" s="32"/>
      <c r="F465" s="32"/>
      <c r="G465" s="32"/>
      <c r="H465" s="32"/>
      <c r="I465" s="32"/>
      <c r="J465" s="10"/>
      <c r="K465" s="32"/>
      <c r="L465" s="31"/>
      <c r="M465" s="32"/>
      <c r="N465" s="32"/>
      <c r="O465" s="32"/>
      <c r="P465" s="32"/>
      <c r="Q465" s="32"/>
      <c r="R465" s="1"/>
      <c r="S465" s="28"/>
      <c r="T465" s="28"/>
      <c r="U465" s="28"/>
      <c r="V465" s="34"/>
      <c r="W465" s="28"/>
      <c r="X465" s="28"/>
      <c r="Y465" s="34"/>
      <c r="Z465" s="1"/>
      <c r="AA465" s="35"/>
      <c r="AB465" s="35"/>
      <c r="AC465" s="35"/>
      <c r="AD465" s="35"/>
      <c r="AE465" s="35"/>
      <c r="AF465" s="35"/>
      <c r="AG465" s="35"/>
      <c r="AH465" s="1"/>
      <c r="AI465" s="35"/>
      <c r="AJ465" s="35"/>
      <c r="AK465" s="35"/>
      <c r="AL465" s="35"/>
      <c r="AM465" s="35"/>
      <c r="AN465" s="35"/>
      <c r="AO465" s="35"/>
      <c r="AP465" s="1"/>
      <c r="AQ465" s="36"/>
      <c r="AR465" s="36"/>
      <c r="AS465" s="36"/>
      <c r="AT465" s="36"/>
      <c r="AU465" s="36"/>
      <c r="AV465" s="36"/>
      <c r="AW465" s="1"/>
      <c r="AX465" s="1"/>
      <c r="AY465" s="35"/>
      <c r="AZ465" s="35"/>
      <c r="BA465" s="35"/>
      <c r="BB465" s="35"/>
      <c r="BC465" s="35"/>
      <c r="BD465" s="35"/>
      <c r="BE465" s="35"/>
      <c r="BF465" s="1"/>
    </row>
    <row r="466" spans="1:58" ht="13">
      <c r="A466" s="28"/>
      <c r="B466" s="55"/>
      <c r="C466" s="32"/>
      <c r="D466" s="31"/>
      <c r="E466" s="32"/>
      <c r="F466" s="32"/>
      <c r="G466" s="32"/>
      <c r="H466" s="32"/>
      <c r="I466" s="32"/>
      <c r="J466" s="10"/>
      <c r="K466" s="32"/>
      <c r="L466" s="31"/>
      <c r="M466" s="32"/>
      <c r="N466" s="32"/>
      <c r="O466" s="32"/>
      <c r="P466" s="32"/>
      <c r="Q466" s="32"/>
      <c r="R466" s="1"/>
      <c r="S466" s="28"/>
      <c r="T466" s="28"/>
      <c r="U466" s="28"/>
      <c r="V466" s="34"/>
      <c r="W466" s="28"/>
      <c r="X466" s="28"/>
      <c r="Y466" s="34"/>
      <c r="Z466" s="1"/>
      <c r="AA466" s="35"/>
      <c r="AB466" s="35"/>
      <c r="AC466" s="35"/>
      <c r="AD466" s="35"/>
      <c r="AE466" s="35"/>
      <c r="AF466" s="35"/>
      <c r="AG466" s="35"/>
      <c r="AH466" s="1"/>
      <c r="AI466" s="35"/>
      <c r="AJ466" s="35"/>
      <c r="AK466" s="35"/>
      <c r="AL466" s="35"/>
      <c r="AM466" s="35"/>
      <c r="AN466" s="35"/>
      <c r="AO466" s="35"/>
      <c r="AP466" s="1"/>
      <c r="AQ466" s="36"/>
      <c r="AR466" s="36"/>
      <c r="AS466" s="36"/>
      <c r="AT466" s="36"/>
      <c r="AU466" s="36"/>
      <c r="AV466" s="36"/>
      <c r="AW466" s="1"/>
      <c r="AX466" s="1"/>
      <c r="AY466" s="35"/>
      <c r="AZ466" s="35"/>
      <c r="BA466" s="35"/>
      <c r="BB466" s="35"/>
      <c r="BC466" s="35"/>
      <c r="BD466" s="35"/>
      <c r="BE466" s="35"/>
      <c r="BF466" s="1"/>
    </row>
    <row r="467" spans="1:58" ht="13">
      <c r="A467" s="28"/>
      <c r="B467" s="55"/>
      <c r="C467" s="32"/>
      <c r="D467" s="32"/>
      <c r="E467" s="31"/>
      <c r="F467" s="32"/>
      <c r="G467" s="32"/>
      <c r="H467" s="32"/>
      <c r="I467" s="32"/>
      <c r="J467" s="10"/>
      <c r="K467" s="32"/>
      <c r="L467" s="31"/>
      <c r="M467" s="32"/>
      <c r="N467" s="32"/>
      <c r="O467" s="32"/>
      <c r="P467" s="32"/>
      <c r="Q467" s="32"/>
      <c r="R467" s="1"/>
      <c r="S467" s="28"/>
      <c r="T467" s="28"/>
      <c r="U467" s="28"/>
      <c r="V467" s="34"/>
      <c r="W467" s="28"/>
      <c r="X467" s="34"/>
      <c r="Y467" s="34"/>
      <c r="Z467" s="1"/>
      <c r="AA467" s="35"/>
      <c r="AB467" s="35"/>
      <c r="AC467" s="35"/>
      <c r="AD467" s="35"/>
      <c r="AE467" s="35"/>
      <c r="AF467" s="35"/>
      <c r="AG467" s="35"/>
      <c r="AH467" s="1"/>
      <c r="AI467" s="35"/>
      <c r="AJ467" s="35"/>
      <c r="AK467" s="35"/>
      <c r="AL467" s="35"/>
      <c r="AM467" s="35"/>
      <c r="AN467" s="35"/>
      <c r="AO467" s="35"/>
      <c r="AP467" s="1"/>
      <c r="AQ467" s="36"/>
      <c r="AR467" s="36"/>
      <c r="AS467" s="36"/>
      <c r="AT467" s="36"/>
      <c r="AU467" s="36"/>
      <c r="AV467" s="36"/>
      <c r="AW467" s="1"/>
      <c r="AX467" s="1"/>
      <c r="AY467" s="35"/>
      <c r="AZ467" s="35"/>
      <c r="BA467" s="35"/>
      <c r="BB467" s="35"/>
      <c r="BC467" s="35"/>
      <c r="BD467" s="35"/>
      <c r="BE467" s="35"/>
      <c r="BF467" s="1"/>
    </row>
    <row r="468" spans="1:58" ht="13">
      <c r="A468" s="28"/>
      <c r="B468" s="55"/>
      <c r="C468" s="32"/>
      <c r="D468" s="32"/>
      <c r="E468" s="31"/>
      <c r="F468" s="32"/>
      <c r="G468" s="32"/>
      <c r="H468" s="32"/>
      <c r="I468" s="32"/>
      <c r="J468" s="10"/>
      <c r="K468" s="32"/>
      <c r="L468" s="31"/>
      <c r="M468" s="32"/>
      <c r="N468" s="32"/>
      <c r="O468" s="32"/>
      <c r="P468" s="32"/>
      <c r="Q468" s="32"/>
      <c r="R468" s="1"/>
      <c r="S468" s="28"/>
      <c r="T468" s="28"/>
      <c r="U468" s="28"/>
      <c r="V468" s="34"/>
      <c r="W468" s="28"/>
      <c r="X468" s="34"/>
      <c r="Y468" s="34"/>
      <c r="Z468" s="1"/>
      <c r="AA468" s="35"/>
      <c r="AB468" s="35"/>
      <c r="AC468" s="35"/>
      <c r="AD468" s="35"/>
      <c r="AE468" s="35"/>
      <c r="AF468" s="35"/>
      <c r="AG468" s="35"/>
      <c r="AH468" s="1"/>
      <c r="AI468" s="35"/>
      <c r="AJ468" s="35"/>
      <c r="AK468" s="35"/>
      <c r="AL468" s="35"/>
      <c r="AM468" s="35"/>
      <c r="AN468" s="35"/>
      <c r="AO468" s="35"/>
      <c r="AP468" s="1"/>
      <c r="AQ468" s="36"/>
      <c r="AR468" s="36"/>
      <c r="AS468" s="36"/>
      <c r="AT468" s="36"/>
      <c r="AU468" s="36"/>
      <c r="AV468" s="36"/>
      <c r="AW468" s="1"/>
      <c r="AX468" s="1"/>
      <c r="AY468" s="35"/>
      <c r="AZ468" s="35"/>
      <c r="BA468" s="35"/>
      <c r="BB468" s="35"/>
      <c r="BC468" s="35"/>
      <c r="BD468" s="35"/>
      <c r="BE468" s="35"/>
      <c r="BF468" s="1"/>
    </row>
    <row r="469" spans="1:58" ht="13">
      <c r="A469" s="28"/>
      <c r="B469" s="55"/>
      <c r="C469" s="32"/>
      <c r="D469" s="31"/>
      <c r="E469" s="32"/>
      <c r="F469" s="32"/>
      <c r="G469" s="32"/>
      <c r="H469" s="32"/>
      <c r="I469" s="32"/>
      <c r="J469" s="10"/>
      <c r="K469" s="32"/>
      <c r="L469" s="31"/>
      <c r="M469" s="32"/>
      <c r="N469" s="32"/>
      <c r="O469" s="32"/>
      <c r="P469" s="32"/>
      <c r="Q469" s="32"/>
      <c r="R469" s="1"/>
      <c r="S469" s="28"/>
      <c r="T469" s="28"/>
      <c r="U469" s="34"/>
      <c r="V469" s="34"/>
      <c r="W469" s="28"/>
      <c r="X469" s="28"/>
      <c r="Y469" s="34"/>
      <c r="Z469" s="1"/>
      <c r="AA469" s="35"/>
      <c r="AB469" s="35"/>
      <c r="AC469" s="35"/>
      <c r="AD469" s="35"/>
      <c r="AE469" s="35"/>
      <c r="AF469" s="35"/>
      <c r="AG469" s="35"/>
      <c r="AH469" s="1"/>
      <c r="AI469" s="35"/>
      <c r="AJ469" s="35"/>
      <c r="AK469" s="35"/>
      <c r="AL469" s="35"/>
      <c r="AM469" s="35"/>
      <c r="AN469" s="35"/>
      <c r="AO469" s="35"/>
      <c r="AP469" s="1"/>
      <c r="AQ469" s="36"/>
      <c r="AR469" s="36"/>
      <c r="AS469" s="36"/>
      <c r="AT469" s="36"/>
      <c r="AU469" s="36"/>
      <c r="AV469" s="36"/>
      <c r="AW469" s="1"/>
      <c r="AX469" s="1"/>
      <c r="AY469" s="35"/>
      <c r="AZ469" s="35"/>
      <c r="BA469" s="35"/>
      <c r="BB469" s="35"/>
      <c r="BC469" s="35"/>
      <c r="BD469" s="35"/>
      <c r="BE469" s="35"/>
      <c r="BF469" s="1"/>
    </row>
    <row r="470" spans="1:58" ht="13">
      <c r="A470" s="28"/>
      <c r="B470" s="55"/>
      <c r="C470" s="32"/>
      <c r="D470" s="31"/>
      <c r="E470" s="32"/>
      <c r="F470" s="32"/>
      <c r="G470" s="32"/>
      <c r="H470" s="32"/>
      <c r="I470" s="32"/>
      <c r="J470" s="10"/>
      <c r="K470" s="32"/>
      <c r="L470" s="31"/>
      <c r="M470" s="32"/>
      <c r="N470" s="32"/>
      <c r="O470" s="32"/>
      <c r="P470" s="32"/>
      <c r="Q470" s="32"/>
      <c r="R470" s="1"/>
      <c r="S470" s="28"/>
      <c r="T470" s="28"/>
      <c r="U470" s="28"/>
      <c r="V470" s="34"/>
      <c r="W470" s="28"/>
      <c r="X470" s="34"/>
      <c r="Y470" s="34"/>
      <c r="Z470" s="1"/>
      <c r="AA470" s="35"/>
      <c r="AB470" s="35"/>
      <c r="AC470" s="35"/>
      <c r="AD470" s="35"/>
      <c r="AE470" s="35"/>
      <c r="AF470" s="35"/>
      <c r="AG470" s="35"/>
      <c r="AH470" s="1"/>
      <c r="AI470" s="35"/>
      <c r="AJ470" s="35"/>
      <c r="AK470" s="35"/>
      <c r="AL470" s="35"/>
      <c r="AM470" s="35"/>
      <c r="AN470" s="35"/>
      <c r="AO470" s="35"/>
      <c r="AP470" s="1"/>
      <c r="AQ470" s="36"/>
      <c r="AR470" s="36"/>
      <c r="AS470" s="36"/>
      <c r="AT470" s="36"/>
      <c r="AU470" s="36"/>
      <c r="AV470" s="36"/>
      <c r="AW470" s="1"/>
      <c r="AX470" s="1"/>
      <c r="AY470" s="35"/>
      <c r="AZ470" s="35"/>
      <c r="BA470" s="35"/>
      <c r="BB470" s="35"/>
      <c r="BC470" s="35"/>
      <c r="BD470" s="35"/>
      <c r="BE470" s="35"/>
      <c r="BF470" s="1"/>
    </row>
    <row r="471" spans="1:58" ht="13">
      <c r="A471" s="28"/>
      <c r="B471" s="55"/>
      <c r="C471" s="32"/>
      <c r="D471" s="32"/>
      <c r="E471" s="31"/>
      <c r="F471" s="32"/>
      <c r="G471" s="32"/>
      <c r="H471" s="32"/>
      <c r="I471" s="32"/>
      <c r="J471" s="10"/>
      <c r="K471" s="32"/>
      <c r="L471" s="31"/>
      <c r="M471" s="32"/>
      <c r="N471" s="32"/>
      <c r="O471" s="32"/>
      <c r="P471" s="32"/>
      <c r="Q471" s="32"/>
      <c r="R471" s="1"/>
      <c r="S471" s="28"/>
      <c r="T471" s="28"/>
      <c r="U471" s="28"/>
      <c r="V471" s="34"/>
      <c r="W471" s="28"/>
      <c r="X471" s="34"/>
      <c r="Y471" s="34"/>
      <c r="Z471" s="1"/>
      <c r="AA471" s="35"/>
      <c r="AB471" s="35"/>
      <c r="AC471" s="35"/>
      <c r="AD471" s="35"/>
      <c r="AE471" s="35"/>
      <c r="AF471" s="35"/>
      <c r="AG471" s="35"/>
      <c r="AH471" s="1"/>
      <c r="AI471" s="35"/>
      <c r="AJ471" s="35"/>
      <c r="AK471" s="35"/>
      <c r="AL471" s="35"/>
      <c r="AM471" s="35"/>
      <c r="AN471" s="35"/>
      <c r="AO471" s="35"/>
      <c r="AP471" s="1"/>
      <c r="AQ471" s="36"/>
      <c r="AR471" s="36"/>
      <c r="AS471" s="36"/>
      <c r="AT471" s="36"/>
      <c r="AU471" s="36"/>
      <c r="AV471" s="36"/>
      <c r="AW471" s="1"/>
      <c r="AX471" s="1"/>
      <c r="AY471" s="35"/>
      <c r="AZ471" s="35"/>
      <c r="BA471" s="35"/>
      <c r="BB471" s="35"/>
      <c r="BC471" s="35"/>
      <c r="BD471" s="35"/>
      <c r="BE471" s="35"/>
      <c r="BF471" s="1"/>
    </row>
    <row r="472" spans="1:58" ht="13">
      <c r="A472" s="28"/>
      <c r="B472" s="55"/>
      <c r="C472" s="32"/>
      <c r="D472" s="31"/>
      <c r="E472" s="32"/>
      <c r="F472" s="32"/>
      <c r="G472" s="32"/>
      <c r="H472" s="32"/>
      <c r="I472" s="32"/>
      <c r="J472" s="10"/>
      <c r="K472" s="32"/>
      <c r="L472" s="31"/>
      <c r="M472" s="32"/>
      <c r="N472" s="32"/>
      <c r="O472" s="32"/>
      <c r="P472" s="32"/>
      <c r="Q472" s="32"/>
      <c r="R472" s="1"/>
      <c r="S472" s="28"/>
      <c r="T472" s="28"/>
      <c r="U472" s="28"/>
      <c r="V472" s="34"/>
      <c r="W472" s="28"/>
      <c r="X472" s="34"/>
      <c r="Y472" s="34"/>
      <c r="Z472" s="1"/>
      <c r="AA472" s="35"/>
      <c r="AB472" s="35"/>
      <c r="AC472" s="35"/>
      <c r="AD472" s="35"/>
      <c r="AE472" s="35"/>
      <c r="AF472" s="35"/>
      <c r="AG472" s="35"/>
      <c r="AH472" s="1"/>
      <c r="AI472" s="35"/>
      <c r="AJ472" s="35"/>
      <c r="AK472" s="35"/>
      <c r="AL472" s="35"/>
      <c r="AM472" s="35"/>
      <c r="AN472" s="35"/>
      <c r="AO472" s="35"/>
      <c r="AP472" s="1"/>
      <c r="AQ472" s="36"/>
      <c r="AR472" s="36"/>
      <c r="AS472" s="36"/>
      <c r="AT472" s="36"/>
      <c r="AU472" s="36"/>
      <c r="AV472" s="36"/>
      <c r="AW472" s="1"/>
      <c r="AX472" s="1"/>
      <c r="AY472" s="35"/>
      <c r="AZ472" s="35"/>
      <c r="BA472" s="35"/>
      <c r="BB472" s="35"/>
      <c r="BC472" s="35"/>
      <c r="BD472" s="35"/>
      <c r="BE472" s="35"/>
      <c r="BF472" s="1"/>
    </row>
    <row r="473" spans="1:58" ht="13">
      <c r="A473" s="28"/>
      <c r="B473" s="55"/>
      <c r="C473" s="32"/>
      <c r="D473" s="31"/>
      <c r="E473" s="32"/>
      <c r="F473" s="32"/>
      <c r="G473" s="32"/>
      <c r="H473" s="32"/>
      <c r="I473" s="32"/>
      <c r="J473" s="10"/>
      <c r="K473" s="32"/>
      <c r="L473" s="31"/>
      <c r="M473" s="32"/>
      <c r="N473" s="32"/>
      <c r="O473" s="32"/>
      <c r="P473" s="32"/>
      <c r="Q473" s="32"/>
      <c r="R473" s="1"/>
      <c r="S473" s="28"/>
      <c r="T473" s="28"/>
      <c r="U473" s="28"/>
      <c r="V473" s="34"/>
      <c r="W473" s="28"/>
      <c r="X473" s="34"/>
      <c r="Y473" s="34"/>
      <c r="Z473" s="1"/>
      <c r="AA473" s="35"/>
      <c r="AB473" s="35"/>
      <c r="AC473" s="35"/>
      <c r="AD473" s="35"/>
      <c r="AE473" s="35"/>
      <c r="AF473" s="35"/>
      <c r="AG473" s="35"/>
      <c r="AH473" s="1"/>
      <c r="AI473" s="35"/>
      <c r="AJ473" s="35"/>
      <c r="AK473" s="35"/>
      <c r="AL473" s="35"/>
      <c r="AM473" s="35"/>
      <c r="AN473" s="35"/>
      <c r="AO473" s="35"/>
      <c r="AP473" s="1"/>
      <c r="AQ473" s="36"/>
      <c r="AR473" s="36"/>
      <c r="AS473" s="36"/>
      <c r="AT473" s="36"/>
      <c r="AU473" s="36"/>
      <c r="AV473" s="36"/>
      <c r="AW473" s="1"/>
      <c r="AX473" s="1"/>
      <c r="AY473" s="35"/>
      <c r="AZ473" s="35"/>
      <c r="BA473" s="35"/>
      <c r="BB473" s="35"/>
      <c r="BC473" s="35"/>
      <c r="BD473" s="35"/>
      <c r="BE473" s="35"/>
      <c r="BF473" s="1"/>
    </row>
    <row r="474" spans="1:58" ht="13">
      <c r="A474" s="28"/>
      <c r="B474" s="55"/>
      <c r="C474" s="32"/>
      <c r="D474" s="31"/>
      <c r="E474" s="32"/>
      <c r="F474" s="32"/>
      <c r="G474" s="32"/>
      <c r="H474" s="32"/>
      <c r="I474" s="32"/>
      <c r="J474" s="10"/>
      <c r="K474" s="32"/>
      <c r="L474" s="31"/>
      <c r="M474" s="32"/>
      <c r="N474" s="32"/>
      <c r="O474" s="32"/>
      <c r="P474" s="32"/>
      <c r="Q474" s="32"/>
      <c r="R474" s="1"/>
      <c r="S474" s="28"/>
      <c r="T474" s="28"/>
      <c r="U474" s="28"/>
      <c r="V474" s="34"/>
      <c r="W474" s="28"/>
      <c r="X474" s="34"/>
      <c r="Y474" s="34"/>
      <c r="Z474" s="1"/>
      <c r="AA474" s="35"/>
      <c r="AB474" s="35"/>
      <c r="AC474" s="35"/>
      <c r="AD474" s="35"/>
      <c r="AE474" s="35"/>
      <c r="AF474" s="35"/>
      <c r="AG474" s="35"/>
      <c r="AH474" s="1"/>
      <c r="AI474" s="35"/>
      <c r="AJ474" s="35"/>
      <c r="AK474" s="35"/>
      <c r="AL474" s="35"/>
      <c r="AM474" s="35"/>
      <c r="AN474" s="35"/>
      <c r="AO474" s="35"/>
      <c r="AP474" s="1"/>
      <c r="AQ474" s="36"/>
      <c r="AR474" s="36"/>
      <c r="AS474" s="36"/>
      <c r="AT474" s="36"/>
      <c r="AU474" s="36"/>
      <c r="AV474" s="36"/>
      <c r="AW474" s="1"/>
      <c r="AX474" s="1"/>
      <c r="AY474" s="35"/>
      <c r="AZ474" s="35"/>
      <c r="BA474" s="35"/>
      <c r="BB474" s="35"/>
      <c r="BC474" s="35"/>
      <c r="BD474" s="35"/>
      <c r="BE474" s="35"/>
      <c r="BF474" s="1"/>
    </row>
    <row r="475" spans="1:58" ht="13">
      <c r="A475" s="28"/>
      <c r="B475" s="55"/>
      <c r="C475" s="32"/>
      <c r="D475" s="31"/>
      <c r="E475" s="32"/>
      <c r="F475" s="32"/>
      <c r="G475" s="32"/>
      <c r="H475" s="32"/>
      <c r="I475" s="32"/>
      <c r="J475" s="10"/>
      <c r="K475" s="32"/>
      <c r="L475" s="31"/>
      <c r="M475" s="32"/>
      <c r="N475" s="32"/>
      <c r="O475" s="32"/>
      <c r="P475" s="32"/>
      <c r="Q475" s="32"/>
      <c r="R475" s="1"/>
      <c r="S475" s="28"/>
      <c r="T475" s="28"/>
      <c r="U475" s="28"/>
      <c r="V475" s="34"/>
      <c r="W475" s="28"/>
      <c r="X475" s="34"/>
      <c r="Y475" s="34"/>
      <c r="Z475" s="1"/>
      <c r="AA475" s="35"/>
      <c r="AB475" s="35"/>
      <c r="AC475" s="35"/>
      <c r="AD475" s="35"/>
      <c r="AE475" s="35"/>
      <c r="AF475" s="35"/>
      <c r="AG475" s="35"/>
      <c r="AH475" s="1"/>
      <c r="AI475" s="35"/>
      <c r="AJ475" s="35"/>
      <c r="AK475" s="35"/>
      <c r="AL475" s="35"/>
      <c r="AM475" s="35"/>
      <c r="AN475" s="35"/>
      <c r="AO475" s="35"/>
      <c r="AP475" s="1"/>
      <c r="AQ475" s="36"/>
      <c r="AR475" s="36"/>
      <c r="AS475" s="36"/>
      <c r="AT475" s="36"/>
      <c r="AU475" s="36"/>
      <c r="AV475" s="36"/>
      <c r="AW475" s="1"/>
      <c r="AX475" s="1"/>
      <c r="AY475" s="35"/>
      <c r="AZ475" s="35"/>
      <c r="BA475" s="35"/>
      <c r="BB475" s="35"/>
      <c r="BC475" s="35"/>
      <c r="BD475" s="35"/>
      <c r="BE475" s="35"/>
      <c r="BF475" s="1"/>
    </row>
    <row r="476" spans="1:58" ht="13">
      <c r="A476" s="28"/>
      <c r="B476" s="55"/>
      <c r="C476" s="31"/>
      <c r="D476" s="32"/>
      <c r="E476" s="32"/>
      <c r="F476" s="32"/>
      <c r="G476" s="32"/>
      <c r="H476" s="32"/>
      <c r="I476" s="32"/>
      <c r="J476" s="10"/>
      <c r="K476" s="32"/>
      <c r="L476" s="31"/>
      <c r="M476" s="32"/>
      <c r="N476" s="32"/>
      <c r="O476" s="32"/>
      <c r="P476" s="32"/>
      <c r="Q476" s="32"/>
      <c r="R476" s="1"/>
      <c r="S476" s="28"/>
      <c r="T476" s="28"/>
      <c r="U476" s="28"/>
      <c r="V476" s="34"/>
      <c r="W476" s="28"/>
      <c r="X476" s="34"/>
      <c r="Y476" s="34"/>
      <c r="Z476" s="1"/>
      <c r="AA476" s="35"/>
      <c r="AB476" s="35"/>
      <c r="AC476" s="35"/>
      <c r="AD476" s="35"/>
      <c r="AE476" s="35"/>
      <c r="AF476" s="35"/>
      <c r="AG476" s="35"/>
      <c r="AH476" s="1"/>
      <c r="AI476" s="35"/>
      <c r="AJ476" s="35"/>
      <c r="AK476" s="35"/>
      <c r="AL476" s="35"/>
      <c r="AM476" s="35"/>
      <c r="AN476" s="35"/>
      <c r="AO476" s="35"/>
      <c r="AP476" s="1"/>
      <c r="AQ476" s="36"/>
      <c r="AR476" s="36"/>
      <c r="AS476" s="36"/>
      <c r="AT476" s="36"/>
      <c r="AU476" s="36"/>
      <c r="AV476" s="36"/>
      <c r="AW476" s="1"/>
      <c r="AX476" s="1"/>
      <c r="AY476" s="35"/>
      <c r="AZ476" s="35"/>
      <c r="BA476" s="35"/>
      <c r="BB476" s="35"/>
      <c r="BC476" s="35"/>
      <c r="BD476" s="35"/>
      <c r="BE476" s="35"/>
      <c r="BF476" s="1"/>
    </row>
    <row r="477" spans="1:58" ht="13">
      <c r="A477" s="28"/>
      <c r="B477" s="55"/>
      <c r="C477" s="31"/>
      <c r="D477" s="32"/>
      <c r="E477" s="32"/>
      <c r="F477" s="32"/>
      <c r="G477" s="32"/>
      <c r="H477" s="32"/>
      <c r="I477" s="32"/>
      <c r="J477" s="10"/>
      <c r="K477" s="31"/>
      <c r="L477" s="32"/>
      <c r="M477" s="32"/>
      <c r="N477" s="32"/>
      <c r="O477" s="32"/>
      <c r="P477" s="32"/>
      <c r="Q477" s="32"/>
      <c r="R477" s="1"/>
      <c r="S477" s="28"/>
      <c r="T477" s="28"/>
      <c r="U477" s="28"/>
      <c r="V477" s="34"/>
      <c r="W477" s="28"/>
      <c r="X477" s="34"/>
      <c r="Y477" s="34"/>
      <c r="Z477" s="1"/>
      <c r="AA477" s="35"/>
      <c r="AB477" s="35"/>
      <c r="AC477" s="35"/>
      <c r="AD477" s="35"/>
      <c r="AE477" s="35"/>
      <c r="AF477" s="35"/>
      <c r="AG477" s="35"/>
      <c r="AH477" s="1"/>
      <c r="AI477" s="35"/>
      <c r="AJ477" s="35"/>
      <c r="AK477" s="35"/>
      <c r="AL477" s="35"/>
      <c r="AM477" s="35"/>
      <c r="AN477" s="35"/>
      <c r="AO477" s="35"/>
      <c r="AP477" s="1"/>
      <c r="AQ477" s="36"/>
      <c r="AR477" s="36"/>
      <c r="AS477" s="36"/>
      <c r="AT477" s="36"/>
      <c r="AU477" s="36"/>
      <c r="AV477" s="36"/>
      <c r="AW477" s="1"/>
      <c r="AX477" s="1"/>
      <c r="AY477" s="35"/>
      <c r="AZ477" s="35"/>
      <c r="BA477" s="35"/>
      <c r="BB477" s="35"/>
      <c r="BC477" s="35"/>
      <c r="BD477" s="35"/>
      <c r="BE477" s="35"/>
      <c r="BF477" s="1"/>
    </row>
    <row r="478" spans="1:58" ht="13">
      <c r="A478" s="28"/>
      <c r="B478" s="55"/>
      <c r="C478" s="31"/>
      <c r="D478" s="32"/>
      <c r="E478" s="32"/>
      <c r="F478" s="32"/>
      <c r="G478" s="32"/>
      <c r="H478" s="32"/>
      <c r="I478" s="32"/>
      <c r="J478" s="10"/>
      <c r="K478" s="31"/>
      <c r="L478" s="32"/>
      <c r="M478" s="32"/>
      <c r="N478" s="32"/>
      <c r="O478" s="32"/>
      <c r="P478" s="32"/>
      <c r="Q478" s="32"/>
      <c r="R478" s="1"/>
      <c r="S478" s="28"/>
      <c r="T478" s="28"/>
      <c r="U478" s="28"/>
      <c r="V478" s="34"/>
      <c r="W478" s="28"/>
      <c r="X478" s="34"/>
      <c r="Y478" s="34"/>
      <c r="Z478" s="1"/>
      <c r="AA478" s="35"/>
      <c r="AB478" s="35"/>
      <c r="AC478" s="35"/>
      <c r="AD478" s="35"/>
      <c r="AE478" s="35"/>
      <c r="AF478" s="35"/>
      <c r="AG478" s="35"/>
      <c r="AH478" s="1"/>
      <c r="AI478" s="35"/>
      <c r="AJ478" s="35"/>
      <c r="AK478" s="35"/>
      <c r="AL478" s="35"/>
      <c r="AM478" s="35"/>
      <c r="AN478" s="35"/>
      <c r="AO478" s="35"/>
      <c r="AP478" s="1"/>
      <c r="AQ478" s="36"/>
      <c r="AR478" s="36"/>
      <c r="AS478" s="36"/>
      <c r="AT478" s="36"/>
      <c r="AU478" s="36"/>
      <c r="AV478" s="36"/>
      <c r="AW478" s="1"/>
      <c r="AX478" s="1"/>
      <c r="AY478" s="35"/>
      <c r="AZ478" s="35"/>
      <c r="BA478" s="35"/>
      <c r="BB478" s="35"/>
      <c r="BC478" s="35"/>
      <c r="BD478" s="35"/>
      <c r="BE478" s="35"/>
      <c r="BF478" s="1"/>
    </row>
    <row r="479" spans="1:58" ht="13">
      <c r="A479" s="28"/>
      <c r="B479" s="55"/>
      <c r="C479" s="32"/>
      <c r="D479" s="31"/>
      <c r="E479" s="32"/>
      <c r="F479" s="32"/>
      <c r="G479" s="32"/>
      <c r="H479" s="32"/>
      <c r="I479" s="32"/>
      <c r="J479" s="10"/>
      <c r="K479" s="32"/>
      <c r="L479" s="31"/>
      <c r="M479" s="32"/>
      <c r="N479" s="32"/>
      <c r="O479" s="32"/>
      <c r="P479" s="32"/>
      <c r="Q479" s="32"/>
      <c r="R479" s="1"/>
      <c r="S479" s="28"/>
      <c r="T479" s="28"/>
      <c r="U479" s="34"/>
      <c r="V479" s="34"/>
      <c r="W479" s="28"/>
      <c r="X479" s="34"/>
      <c r="Y479" s="34"/>
      <c r="Z479" s="1"/>
      <c r="AA479" s="35"/>
      <c r="AB479" s="35"/>
      <c r="AC479" s="35"/>
      <c r="AD479" s="35"/>
      <c r="AE479" s="35"/>
      <c r="AF479" s="35"/>
      <c r="AG479" s="35"/>
      <c r="AH479" s="1"/>
      <c r="AI479" s="35"/>
      <c r="AJ479" s="35"/>
      <c r="AK479" s="35"/>
      <c r="AL479" s="35"/>
      <c r="AM479" s="35"/>
      <c r="AN479" s="35"/>
      <c r="AO479" s="35"/>
      <c r="AP479" s="1"/>
      <c r="AQ479" s="36"/>
      <c r="AR479" s="36"/>
      <c r="AS479" s="36"/>
      <c r="AT479" s="36"/>
      <c r="AU479" s="36"/>
      <c r="AV479" s="36"/>
      <c r="AW479" s="1"/>
      <c r="AX479" s="1"/>
      <c r="AY479" s="35"/>
      <c r="AZ479" s="35"/>
      <c r="BA479" s="35"/>
      <c r="BB479" s="35"/>
      <c r="BC479" s="35"/>
      <c r="BD479" s="35"/>
      <c r="BE479" s="35"/>
      <c r="BF479" s="1"/>
    </row>
    <row r="480" spans="1:58" ht="13">
      <c r="A480" s="28"/>
      <c r="B480" s="55"/>
      <c r="C480" s="32"/>
      <c r="D480" s="31"/>
      <c r="E480" s="32"/>
      <c r="F480" s="32"/>
      <c r="G480" s="32"/>
      <c r="H480" s="32"/>
      <c r="I480" s="32"/>
      <c r="J480" s="10"/>
      <c r="K480" s="32"/>
      <c r="L480" s="31"/>
      <c r="M480" s="32"/>
      <c r="N480" s="32"/>
      <c r="O480" s="32"/>
      <c r="P480" s="32"/>
      <c r="Q480" s="32"/>
      <c r="R480" s="1"/>
      <c r="S480" s="28"/>
      <c r="T480" s="28"/>
      <c r="U480" s="28"/>
      <c r="V480" s="34"/>
      <c r="W480" s="28"/>
      <c r="X480" s="34"/>
      <c r="Y480" s="34"/>
      <c r="Z480" s="1"/>
      <c r="AA480" s="35"/>
      <c r="AB480" s="35"/>
      <c r="AC480" s="35"/>
      <c r="AD480" s="35"/>
      <c r="AE480" s="35"/>
      <c r="AF480" s="35"/>
      <c r="AG480" s="35"/>
      <c r="AH480" s="1"/>
      <c r="AI480" s="35"/>
      <c r="AJ480" s="35"/>
      <c r="AK480" s="35"/>
      <c r="AL480" s="35"/>
      <c r="AM480" s="35"/>
      <c r="AN480" s="35"/>
      <c r="AO480" s="35"/>
      <c r="AP480" s="1"/>
      <c r="AQ480" s="36"/>
      <c r="AR480" s="36"/>
      <c r="AS480" s="36"/>
      <c r="AT480" s="36"/>
      <c r="AU480" s="36"/>
      <c r="AV480" s="36"/>
      <c r="AW480" s="1"/>
      <c r="AX480" s="1"/>
      <c r="AY480" s="35"/>
      <c r="AZ480" s="35"/>
      <c r="BA480" s="35"/>
      <c r="BB480" s="35"/>
      <c r="BC480" s="35"/>
      <c r="BD480" s="35"/>
      <c r="BE480" s="35"/>
      <c r="BF480" s="1"/>
    </row>
    <row r="481" spans="1:58" ht="13">
      <c r="A481" s="28"/>
      <c r="B481" s="55"/>
      <c r="C481" s="32"/>
      <c r="D481" s="31"/>
      <c r="E481" s="32"/>
      <c r="F481" s="32"/>
      <c r="G481" s="32"/>
      <c r="H481" s="32"/>
      <c r="I481" s="32"/>
      <c r="J481" s="10"/>
      <c r="K481" s="32"/>
      <c r="L481" s="31"/>
      <c r="M481" s="32"/>
      <c r="N481" s="32"/>
      <c r="O481" s="32"/>
      <c r="P481" s="32"/>
      <c r="Q481" s="32"/>
      <c r="R481" s="1"/>
      <c r="S481" s="28"/>
      <c r="T481" s="28"/>
      <c r="U481" s="28"/>
      <c r="V481" s="34"/>
      <c r="W481" s="28"/>
      <c r="X481" s="34"/>
      <c r="Y481" s="34"/>
      <c r="Z481" s="1"/>
      <c r="AA481" s="35"/>
      <c r="AB481" s="35"/>
      <c r="AC481" s="35"/>
      <c r="AD481" s="35"/>
      <c r="AE481" s="35"/>
      <c r="AF481" s="35"/>
      <c r="AG481" s="35"/>
      <c r="AH481" s="1"/>
      <c r="AI481" s="35"/>
      <c r="AJ481" s="35"/>
      <c r="AK481" s="35"/>
      <c r="AL481" s="35"/>
      <c r="AM481" s="35"/>
      <c r="AN481" s="35"/>
      <c r="AO481" s="35"/>
      <c r="AP481" s="1"/>
      <c r="AQ481" s="36"/>
      <c r="AR481" s="36"/>
      <c r="AS481" s="36"/>
      <c r="AT481" s="36"/>
      <c r="AU481" s="36"/>
      <c r="AV481" s="36"/>
      <c r="AW481" s="1"/>
      <c r="AX481" s="1"/>
      <c r="AY481" s="35"/>
      <c r="AZ481" s="35"/>
      <c r="BA481" s="35"/>
      <c r="BB481" s="35"/>
      <c r="BC481" s="35"/>
      <c r="BD481" s="35"/>
      <c r="BE481" s="35"/>
      <c r="BF481" s="1"/>
    </row>
    <row r="482" spans="1:58" ht="13">
      <c r="A482" s="28"/>
      <c r="B482" s="55"/>
      <c r="C482" s="32"/>
      <c r="D482" s="31"/>
      <c r="E482" s="32"/>
      <c r="F482" s="32"/>
      <c r="G482" s="32"/>
      <c r="H482" s="32"/>
      <c r="I482" s="32"/>
      <c r="J482" s="10"/>
      <c r="K482" s="32"/>
      <c r="L482" s="31"/>
      <c r="M482" s="32"/>
      <c r="N482" s="32"/>
      <c r="O482" s="32"/>
      <c r="P482" s="32"/>
      <c r="Q482" s="32"/>
      <c r="R482" s="1"/>
      <c r="S482" s="28"/>
      <c r="T482" s="28"/>
      <c r="U482" s="28"/>
      <c r="V482" s="34"/>
      <c r="W482" s="28"/>
      <c r="X482" s="34"/>
      <c r="Y482" s="34"/>
      <c r="Z482" s="1"/>
      <c r="AA482" s="35"/>
      <c r="AB482" s="35"/>
      <c r="AC482" s="35"/>
      <c r="AD482" s="35"/>
      <c r="AE482" s="35"/>
      <c r="AF482" s="35"/>
      <c r="AG482" s="35"/>
      <c r="AH482" s="1"/>
      <c r="AI482" s="35"/>
      <c r="AJ482" s="35"/>
      <c r="AK482" s="35"/>
      <c r="AL482" s="35"/>
      <c r="AM482" s="35"/>
      <c r="AN482" s="35"/>
      <c r="AO482" s="35"/>
      <c r="AP482" s="1"/>
      <c r="AQ482" s="36"/>
      <c r="AR482" s="36"/>
      <c r="AS482" s="36"/>
      <c r="AT482" s="36"/>
      <c r="AU482" s="36"/>
      <c r="AV482" s="36"/>
      <c r="AW482" s="1"/>
      <c r="AX482" s="1"/>
      <c r="AY482" s="35"/>
      <c r="AZ482" s="35"/>
      <c r="BA482" s="35"/>
      <c r="BB482" s="35"/>
      <c r="BC482" s="35"/>
      <c r="BD482" s="35"/>
      <c r="BE482" s="35"/>
      <c r="BF482" s="1"/>
    </row>
    <row r="483" spans="1:58" ht="13">
      <c r="A483" s="28"/>
      <c r="B483" s="55"/>
      <c r="C483" s="32"/>
      <c r="D483" s="31"/>
      <c r="E483" s="32"/>
      <c r="F483" s="32"/>
      <c r="G483" s="32"/>
      <c r="H483" s="32"/>
      <c r="I483" s="32"/>
      <c r="J483" s="10"/>
      <c r="K483" s="32"/>
      <c r="L483" s="31"/>
      <c r="M483" s="32"/>
      <c r="N483" s="32"/>
      <c r="O483" s="32"/>
      <c r="P483" s="32"/>
      <c r="Q483" s="32"/>
      <c r="R483" s="1"/>
      <c r="S483" s="28"/>
      <c r="T483" s="28"/>
      <c r="U483" s="28"/>
      <c r="V483" s="34"/>
      <c r="W483" s="28"/>
      <c r="X483" s="34"/>
      <c r="Y483" s="34"/>
      <c r="Z483" s="1"/>
      <c r="AA483" s="35"/>
      <c r="AB483" s="35"/>
      <c r="AC483" s="35"/>
      <c r="AD483" s="35"/>
      <c r="AE483" s="35"/>
      <c r="AF483" s="35"/>
      <c r="AG483" s="35"/>
      <c r="AH483" s="1"/>
      <c r="AI483" s="35"/>
      <c r="AJ483" s="35"/>
      <c r="AK483" s="35"/>
      <c r="AL483" s="35"/>
      <c r="AM483" s="35"/>
      <c r="AN483" s="35"/>
      <c r="AO483" s="35"/>
      <c r="AP483" s="1"/>
      <c r="AQ483" s="36"/>
      <c r="AR483" s="36"/>
      <c r="AS483" s="36"/>
      <c r="AT483" s="36"/>
      <c r="AU483" s="36"/>
      <c r="AV483" s="36"/>
      <c r="AW483" s="1"/>
      <c r="AX483" s="1"/>
      <c r="AY483" s="35"/>
      <c r="AZ483" s="35"/>
      <c r="BA483" s="35"/>
      <c r="BB483" s="35"/>
      <c r="BC483" s="35"/>
      <c r="BD483" s="35"/>
      <c r="BE483" s="35"/>
      <c r="BF483" s="1"/>
    </row>
    <row r="484" spans="1:58" ht="13">
      <c r="A484" s="28"/>
      <c r="B484" s="55"/>
      <c r="C484" s="31"/>
      <c r="D484" s="32"/>
      <c r="E484" s="32"/>
      <c r="F484" s="32"/>
      <c r="G484" s="32"/>
      <c r="H484" s="32"/>
      <c r="I484" s="32"/>
      <c r="J484" s="10"/>
      <c r="K484" s="31"/>
      <c r="L484" s="32"/>
      <c r="M484" s="32"/>
      <c r="N484" s="32"/>
      <c r="O484" s="32"/>
      <c r="P484" s="32"/>
      <c r="Q484" s="32"/>
      <c r="R484" s="1"/>
      <c r="S484" s="28"/>
      <c r="T484" s="28"/>
      <c r="U484" s="28"/>
      <c r="V484" s="28"/>
      <c r="W484" s="28"/>
      <c r="X484" s="34"/>
      <c r="Y484" s="34"/>
      <c r="Z484" s="1"/>
      <c r="AA484" s="35"/>
      <c r="AB484" s="35"/>
      <c r="AC484" s="35"/>
      <c r="AD484" s="35"/>
      <c r="AE484" s="35"/>
      <c r="AF484" s="35"/>
      <c r="AG484" s="35"/>
      <c r="AH484" s="1"/>
      <c r="AI484" s="35"/>
      <c r="AJ484" s="35"/>
      <c r="AK484" s="35"/>
      <c r="AL484" s="35"/>
      <c r="AM484" s="35"/>
      <c r="AN484" s="35"/>
      <c r="AO484" s="35"/>
      <c r="AP484" s="1"/>
      <c r="AQ484" s="36"/>
      <c r="AR484" s="36"/>
      <c r="AS484" s="36"/>
      <c r="AT484" s="36"/>
      <c r="AU484" s="36"/>
      <c r="AV484" s="36"/>
      <c r="AW484" s="1"/>
      <c r="AX484" s="1"/>
      <c r="AY484" s="35"/>
      <c r="AZ484" s="35"/>
      <c r="BA484" s="35"/>
      <c r="BB484" s="35"/>
      <c r="BC484" s="35"/>
      <c r="BD484" s="35"/>
      <c r="BE484" s="35"/>
      <c r="BF484" s="1"/>
    </row>
    <row r="485" spans="1:58" ht="13">
      <c r="A485" s="28"/>
      <c r="B485" s="55"/>
      <c r="C485" s="32"/>
      <c r="D485" s="31"/>
      <c r="E485" s="32"/>
      <c r="F485" s="32"/>
      <c r="G485" s="32"/>
      <c r="H485" s="32"/>
      <c r="I485" s="32"/>
      <c r="J485" s="10"/>
      <c r="K485" s="32"/>
      <c r="L485" s="31"/>
      <c r="M485" s="32"/>
      <c r="N485" s="32"/>
      <c r="O485" s="32"/>
      <c r="P485" s="32"/>
      <c r="Q485" s="32"/>
      <c r="R485" s="1"/>
      <c r="S485" s="28"/>
      <c r="T485" s="28"/>
      <c r="U485" s="28"/>
      <c r="V485" s="28"/>
      <c r="W485" s="28"/>
      <c r="X485" s="34"/>
      <c r="Y485" s="34"/>
      <c r="Z485" s="1"/>
      <c r="AA485" s="35"/>
      <c r="AB485" s="35"/>
      <c r="AC485" s="35"/>
      <c r="AD485" s="35"/>
      <c r="AE485" s="35"/>
      <c r="AF485" s="35"/>
      <c r="AG485" s="35"/>
      <c r="AH485" s="1"/>
      <c r="AI485" s="35"/>
      <c r="AJ485" s="35"/>
      <c r="AK485" s="35"/>
      <c r="AL485" s="35"/>
      <c r="AM485" s="35"/>
      <c r="AN485" s="35"/>
      <c r="AO485" s="35"/>
      <c r="AP485" s="1"/>
      <c r="AQ485" s="36"/>
      <c r="AR485" s="36"/>
      <c r="AS485" s="36"/>
      <c r="AT485" s="36"/>
      <c r="AU485" s="36"/>
      <c r="AV485" s="36"/>
      <c r="AW485" s="1"/>
      <c r="AX485" s="1"/>
      <c r="AY485" s="35"/>
      <c r="AZ485" s="35"/>
      <c r="BA485" s="35"/>
      <c r="BB485" s="35"/>
      <c r="BC485" s="35"/>
      <c r="BD485" s="35"/>
      <c r="BE485" s="35"/>
      <c r="BF485" s="1"/>
    </row>
    <row r="486" spans="1:58" ht="13">
      <c r="A486" s="28"/>
      <c r="B486" s="55"/>
      <c r="C486" s="31"/>
      <c r="D486" s="32"/>
      <c r="E486" s="32"/>
      <c r="F486" s="32"/>
      <c r="G486" s="32"/>
      <c r="H486" s="32"/>
      <c r="I486" s="32"/>
      <c r="J486" s="10"/>
      <c r="K486" s="31"/>
      <c r="L486" s="32"/>
      <c r="M486" s="32"/>
      <c r="N486" s="32"/>
      <c r="O486" s="32"/>
      <c r="P486" s="32"/>
      <c r="Q486" s="32"/>
      <c r="R486" s="1"/>
      <c r="S486" s="28"/>
      <c r="T486" s="28"/>
      <c r="U486" s="28"/>
      <c r="V486" s="28"/>
      <c r="W486" s="28"/>
      <c r="X486" s="34"/>
      <c r="Y486" s="34"/>
      <c r="Z486" s="1"/>
      <c r="AA486" s="35"/>
      <c r="AB486" s="35"/>
      <c r="AC486" s="35"/>
      <c r="AD486" s="35"/>
      <c r="AE486" s="35"/>
      <c r="AF486" s="35"/>
      <c r="AG486" s="35"/>
      <c r="AH486" s="1"/>
      <c r="AI486" s="35"/>
      <c r="AJ486" s="35"/>
      <c r="AK486" s="35"/>
      <c r="AL486" s="35"/>
      <c r="AM486" s="35"/>
      <c r="AN486" s="35"/>
      <c r="AO486" s="35"/>
      <c r="AP486" s="1"/>
      <c r="AQ486" s="36"/>
      <c r="AR486" s="36"/>
      <c r="AS486" s="36"/>
      <c r="AT486" s="36"/>
      <c r="AU486" s="36"/>
      <c r="AV486" s="36"/>
      <c r="AW486" s="1"/>
      <c r="AX486" s="1"/>
      <c r="AY486" s="35"/>
      <c r="AZ486" s="35"/>
      <c r="BA486" s="35"/>
      <c r="BB486" s="35"/>
      <c r="BC486" s="35"/>
      <c r="BD486" s="35"/>
      <c r="BE486" s="35"/>
      <c r="BF486" s="1"/>
    </row>
    <row r="487" spans="1:58" ht="13">
      <c r="A487" s="28"/>
      <c r="B487" s="55"/>
      <c r="C487" s="31"/>
      <c r="D487" s="32"/>
      <c r="E487" s="32"/>
      <c r="F487" s="32"/>
      <c r="G487" s="32"/>
      <c r="H487" s="32"/>
      <c r="I487" s="32"/>
      <c r="J487" s="10"/>
      <c r="K487" s="31"/>
      <c r="L487" s="32"/>
      <c r="M487" s="32"/>
      <c r="N487" s="32"/>
      <c r="O487" s="32"/>
      <c r="P487" s="32"/>
      <c r="Q487" s="32"/>
      <c r="R487" s="1"/>
      <c r="S487" s="28"/>
      <c r="T487" s="28"/>
      <c r="U487" s="28"/>
      <c r="V487" s="28"/>
      <c r="W487" s="28"/>
      <c r="X487" s="34"/>
      <c r="Y487" s="34"/>
      <c r="Z487" s="1"/>
      <c r="AA487" s="35"/>
      <c r="AB487" s="35"/>
      <c r="AC487" s="35"/>
      <c r="AD487" s="35"/>
      <c r="AE487" s="35"/>
      <c r="AF487" s="35"/>
      <c r="AG487" s="35"/>
      <c r="AH487" s="1"/>
      <c r="AI487" s="35"/>
      <c r="AJ487" s="35"/>
      <c r="AK487" s="35"/>
      <c r="AL487" s="35"/>
      <c r="AM487" s="35"/>
      <c r="AN487" s="35"/>
      <c r="AO487" s="35"/>
      <c r="AP487" s="1"/>
      <c r="AQ487" s="36"/>
      <c r="AR487" s="36"/>
      <c r="AS487" s="36"/>
      <c r="AT487" s="36"/>
      <c r="AU487" s="36"/>
      <c r="AV487" s="36"/>
      <c r="AW487" s="1"/>
      <c r="AX487" s="1"/>
      <c r="AY487" s="35"/>
      <c r="AZ487" s="35"/>
      <c r="BA487" s="35"/>
      <c r="BB487" s="35"/>
      <c r="BC487" s="35"/>
      <c r="BD487" s="35"/>
      <c r="BE487" s="35"/>
      <c r="BF487" s="1"/>
    </row>
    <row r="488" spans="1:58" ht="13">
      <c r="A488" s="28"/>
      <c r="B488" s="55"/>
      <c r="C488" s="32"/>
      <c r="D488" s="31"/>
      <c r="E488" s="32"/>
      <c r="F488" s="32"/>
      <c r="G488" s="32"/>
      <c r="H488" s="32"/>
      <c r="I488" s="32"/>
      <c r="J488" s="10"/>
      <c r="K488" s="32"/>
      <c r="L488" s="32"/>
      <c r="M488" s="31"/>
      <c r="N488" s="32"/>
      <c r="O488" s="32"/>
      <c r="P488" s="32"/>
      <c r="Q488" s="32"/>
      <c r="R488" s="1"/>
      <c r="S488" s="28"/>
      <c r="T488" s="28"/>
      <c r="U488" s="28"/>
      <c r="V488" s="28"/>
      <c r="W488" s="28"/>
      <c r="X488" s="34"/>
      <c r="Y488" s="34"/>
      <c r="Z488" s="1"/>
      <c r="AA488" s="35"/>
      <c r="AB488" s="35"/>
      <c r="AC488" s="35"/>
      <c r="AD488" s="35"/>
      <c r="AE488" s="35"/>
      <c r="AF488" s="35"/>
      <c r="AG488" s="35"/>
      <c r="AH488" s="1"/>
      <c r="AI488" s="35"/>
      <c r="AJ488" s="35"/>
      <c r="AK488" s="35"/>
      <c r="AL488" s="35"/>
      <c r="AM488" s="35"/>
      <c r="AN488" s="35"/>
      <c r="AO488" s="35"/>
      <c r="AP488" s="1"/>
      <c r="AQ488" s="36"/>
      <c r="AR488" s="36"/>
      <c r="AS488" s="36"/>
      <c r="AT488" s="36"/>
      <c r="AU488" s="36"/>
      <c r="AV488" s="36"/>
      <c r="AW488" s="1"/>
      <c r="AX488" s="1"/>
      <c r="AY488" s="35"/>
      <c r="AZ488" s="35"/>
      <c r="BA488" s="35"/>
      <c r="BB488" s="35"/>
      <c r="BC488" s="35"/>
      <c r="BD488" s="35"/>
      <c r="BE488" s="35"/>
      <c r="BF488" s="1"/>
    </row>
    <row r="489" spans="1:58" ht="13">
      <c r="A489" s="28"/>
      <c r="B489" s="55"/>
      <c r="C489" s="32"/>
      <c r="D489" s="31"/>
      <c r="E489" s="32"/>
      <c r="F489" s="32"/>
      <c r="G489" s="32"/>
      <c r="H489" s="32"/>
      <c r="I489" s="32"/>
      <c r="J489" s="10"/>
      <c r="K489" s="32"/>
      <c r="L489" s="31"/>
      <c r="M489" s="32"/>
      <c r="N489" s="32"/>
      <c r="O489" s="32"/>
      <c r="P489" s="32"/>
      <c r="Q489" s="32"/>
      <c r="R489" s="1"/>
      <c r="S489" s="28"/>
      <c r="T489" s="28"/>
      <c r="U489" s="28"/>
      <c r="V489" s="28"/>
      <c r="W489" s="28"/>
      <c r="X489" s="34"/>
      <c r="Y489" s="34"/>
      <c r="Z489" s="1"/>
      <c r="AA489" s="35"/>
      <c r="AB489" s="35"/>
      <c r="AC489" s="35"/>
      <c r="AD489" s="35"/>
      <c r="AE489" s="35"/>
      <c r="AF489" s="35"/>
      <c r="AG489" s="35"/>
      <c r="AH489" s="1"/>
      <c r="AI489" s="35"/>
      <c r="AJ489" s="35"/>
      <c r="AK489" s="35"/>
      <c r="AL489" s="35"/>
      <c r="AM489" s="35"/>
      <c r="AN489" s="35"/>
      <c r="AO489" s="35"/>
      <c r="AP489" s="1"/>
      <c r="AQ489" s="36"/>
      <c r="AR489" s="36"/>
      <c r="AS489" s="36"/>
      <c r="AT489" s="36"/>
      <c r="AU489" s="36"/>
      <c r="AV489" s="36"/>
      <c r="AW489" s="1"/>
      <c r="AX489" s="1"/>
      <c r="AY489" s="35"/>
      <c r="AZ489" s="35"/>
      <c r="BA489" s="35"/>
      <c r="BB489" s="35"/>
      <c r="BC489" s="35"/>
      <c r="BD489" s="35"/>
      <c r="BE489" s="35"/>
      <c r="BF489" s="1"/>
    </row>
    <row r="490" spans="1:58" ht="13">
      <c r="A490" s="28"/>
      <c r="B490" s="55"/>
      <c r="C490" s="31"/>
      <c r="D490" s="32"/>
      <c r="E490" s="32"/>
      <c r="F490" s="32"/>
      <c r="G490" s="32"/>
      <c r="H490" s="32"/>
      <c r="I490" s="32"/>
      <c r="J490" s="10"/>
      <c r="K490" s="31"/>
      <c r="L490" s="32"/>
      <c r="M490" s="32"/>
      <c r="N490" s="32"/>
      <c r="O490" s="32"/>
      <c r="P490" s="32"/>
      <c r="Q490" s="32"/>
      <c r="R490" s="1"/>
      <c r="S490" s="28"/>
      <c r="T490" s="28"/>
      <c r="U490" s="28"/>
      <c r="V490" s="28"/>
      <c r="W490" s="28"/>
      <c r="X490" s="34"/>
      <c r="Y490" s="34"/>
      <c r="Z490" s="1"/>
      <c r="AA490" s="35"/>
      <c r="AB490" s="35"/>
      <c r="AC490" s="35"/>
      <c r="AD490" s="35"/>
      <c r="AE490" s="35"/>
      <c r="AF490" s="35"/>
      <c r="AG490" s="35"/>
      <c r="AH490" s="1"/>
      <c r="AI490" s="35"/>
      <c r="AJ490" s="35"/>
      <c r="AK490" s="35"/>
      <c r="AL490" s="35"/>
      <c r="AM490" s="35"/>
      <c r="AN490" s="35"/>
      <c r="AO490" s="35"/>
      <c r="AP490" s="1"/>
      <c r="AQ490" s="36"/>
      <c r="AR490" s="36"/>
      <c r="AS490" s="36"/>
      <c r="AT490" s="36"/>
      <c r="AU490" s="36"/>
      <c r="AV490" s="36"/>
      <c r="AW490" s="1"/>
      <c r="AX490" s="1"/>
      <c r="AY490" s="35"/>
      <c r="AZ490" s="35"/>
      <c r="BA490" s="35"/>
      <c r="BB490" s="35"/>
      <c r="BC490" s="35"/>
      <c r="BD490" s="35"/>
      <c r="BE490" s="35"/>
      <c r="BF490" s="1"/>
    </row>
    <row r="491" spans="1:58" ht="13">
      <c r="A491" s="28"/>
      <c r="B491" s="55"/>
      <c r="C491" s="32"/>
      <c r="D491" s="31"/>
      <c r="E491" s="32"/>
      <c r="F491" s="32"/>
      <c r="G491" s="32"/>
      <c r="H491" s="32"/>
      <c r="I491" s="32"/>
      <c r="J491" s="10"/>
      <c r="K491" s="32"/>
      <c r="L491" s="31"/>
      <c r="M491" s="32"/>
      <c r="N491" s="32"/>
      <c r="O491" s="32"/>
      <c r="P491" s="32"/>
      <c r="Q491" s="32"/>
      <c r="R491" s="1"/>
      <c r="S491" s="28"/>
      <c r="T491" s="28"/>
      <c r="U491" s="28"/>
      <c r="V491" s="28"/>
      <c r="W491" s="28"/>
      <c r="X491" s="34"/>
      <c r="Y491" s="34"/>
      <c r="Z491" s="1"/>
      <c r="AA491" s="35"/>
      <c r="AB491" s="35"/>
      <c r="AC491" s="35"/>
      <c r="AD491" s="35"/>
      <c r="AE491" s="35"/>
      <c r="AF491" s="35"/>
      <c r="AG491" s="35"/>
      <c r="AH491" s="1"/>
      <c r="AI491" s="35"/>
      <c r="AJ491" s="35"/>
      <c r="AK491" s="35"/>
      <c r="AL491" s="35"/>
      <c r="AM491" s="35"/>
      <c r="AN491" s="35"/>
      <c r="AO491" s="35"/>
      <c r="AP491" s="1"/>
      <c r="AQ491" s="36"/>
      <c r="AR491" s="36"/>
      <c r="AS491" s="36"/>
      <c r="AT491" s="36"/>
      <c r="AU491" s="36"/>
      <c r="AV491" s="36"/>
      <c r="AW491" s="1"/>
      <c r="AX491" s="1"/>
      <c r="AY491" s="35"/>
      <c r="AZ491" s="35"/>
      <c r="BA491" s="35"/>
      <c r="BB491" s="35"/>
      <c r="BC491" s="35"/>
      <c r="BD491" s="35"/>
      <c r="BE491" s="35"/>
      <c r="BF491" s="1"/>
    </row>
    <row r="492" spans="1:58" ht="13">
      <c r="A492" s="28"/>
      <c r="B492" s="55"/>
      <c r="C492" s="31"/>
      <c r="D492" s="32"/>
      <c r="E492" s="32"/>
      <c r="F492" s="32"/>
      <c r="G492" s="32"/>
      <c r="H492" s="32"/>
      <c r="I492" s="32"/>
      <c r="J492" s="10"/>
      <c r="K492" s="31"/>
      <c r="L492" s="32"/>
      <c r="M492" s="32"/>
      <c r="N492" s="32"/>
      <c r="O492" s="32"/>
      <c r="P492" s="32"/>
      <c r="Q492" s="32"/>
      <c r="R492" s="1"/>
      <c r="S492" s="28"/>
      <c r="T492" s="28"/>
      <c r="U492" s="28"/>
      <c r="V492" s="28"/>
      <c r="W492" s="28"/>
      <c r="X492" s="34"/>
      <c r="Y492" s="34"/>
      <c r="Z492" s="1"/>
      <c r="AA492" s="35"/>
      <c r="AB492" s="35"/>
      <c r="AC492" s="35"/>
      <c r="AD492" s="35"/>
      <c r="AE492" s="35"/>
      <c r="AF492" s="35"/>
      <c r="AG492" s="35"/>
      <c r="AH492" s="1"/>
      <c r="AI492" s="35"/>
      <c r="AJ492" s="35"/>
      <c r="AK492" s="35"/>
      <c r="AL492" s="35"/>
      <c r="AM492" s="35"/>
      <c r="AN492" s="35"/>
      <c r="AO492" s="35"/>
      <c r="AP492" s="1"/>
      <c r="AQ492" s="36"/>
      <c r="AR492" s="36"/>
      <c r="AS492" s="36"/>
      <c r="AT492" s="36"/>
      <c r="AU492" s="36"/>
      <c r="AV492" s="36"/>
      <c r="AW492" s="1"/>
      <c r="AX492" s="1"/>
      <c r="AY492" s="35"/>
      <c r="AZ492" s="35"/>
      <c r="BA492" s="35"/>
      <c r="BB492" s="35"/>
      <c r="BC492" s="35"/>
      <c r="BD492" s="35"/>
      <c r="BE492" s="35"/>
      <c r="BF492" s="1"/>
    </row>
    <row r="493" spans="1:58" ht="13">
      <c r="A493" s="28"/>
      <c r="B493" s="55"/>
      <c r="C493" s="32"/>
      <c r="D493" s="31"/>
      <c r="E493" s="32"/>
      <c r="F493" s="32"/>
      <c r="G493" s="32"/>
      <c r="H493" s="32"/>
      <c r="I493" s="32"/>
      <c r="J493" s="10"/>
      <c r="K493" s="32"/>
      <c r="L493" s="31"/>
      <c r="M493" s="32"/>
      <c r="N493" s="32"/>
      <c r="O493" s="32"/>
      <c r="P493" s="32"/>
      <c r="Q493" s="32"/>
      <c r="R493" s="1"/>
      <c r="S493" s="28"/>
      <c r="T493" s="28"/>
      <c r="U493" s="28"/>
      <c r="V493" s="28"/>
      <c r="W493" s="28"/>
      <c r="X493" s="34"/>
      <c r="Y493" s="34"/>
      <c r="Z493" s="1"/>
      <c r="AA493" s="35"/>
      <c r="AB493" s="35"/>
      <c r="AC493" s="35"/>
      <c r="AD493" s="35"/>
      <c r="AE493" s="35"/>
      <c r="AF493" s="35"/>
      <c r="AG493" s="35"/>
      <c r="AH493" s="1"/>
      <c r="AI493" s="35"/>
      <c r="AJ493" s="35"/>
      <c r="AK493" s="35"/>
      <c r="AL493" s="35"/>
      <c r="AM493" s="35"/>
      <c r="AN493" s="35"/>
      <c r="AO493" s="35"/>
      <c r="AP493" s="1"/>
      <c r="AQ493" s="36"/>
      <c r="AR493" s="36"/>
      <c r="AS493" s="36"/>
      <c r="AT493" s="36"/>
      <c r="AU493" s="36"/>
      <c r="AV493" s="36"/>
      <c r="AW493" s="1"/>
      <c r="AX493" s="1"/>
      <c r="AY493" s="35"/>
      <c r="AZ493" s="35"/>
      <c r="BA493" s="35"/>
      <c r="BB493" s="35"/>
      <c r="BC493" s="35"/>
      <c r="BD493" s="35"/>
      <c r="BE493" s="35"/>
      <c r="BF493" s="1"/>
    </row>
    <row r="494" spans="1:58" ht="13">
      <c r="A494" s="28"/>
      <c r="B494" s="55"/>
      <c r="C494" s="32"/>
      <c r="D494" s="31"/>
      <c r="E494" s="32"/>
      <c r="F494" s="32"/>
      <c r="G494" s="32"/>
      <c r="H494" s="32"/>
      <c r="I494" s="32"/>
      <c r="J494" s="10"/>
      <c r="K494" s="32"/>
      <c r="L494" s="31"/>
      <c r="M494" s="32"/>
      <c r="N494" s="32"/>
      <c r="O494" s="32"/>
      <c r="P494" s="32"/>
      <c r="Q494" s="32"/>
      <c r="R494" s="1"/>
      <c r="S494" s="28"/>
      <c r="T494" s="28"/>
      <c r="U494" s="28"/>
      <c r="V494" s="28"/>
      <c r="W494" s="28"/>
      <c r="X494" s="34"/>
      <c r="Y494" s="34"/>
      <c r="Z494" s="1"/>
      <c r="AA494" s="35"/>
      <c r="AB494" s="35"/>
      <c r="AC494" s="35"/>
      <c r="AD494" s="35"/>
      <c r="AE494" s="35"/>
      <c r="AF494" s="35"/>
      <c r="AG494" s="35"/>
      <c r="AH494" s="1"/>
      <c r="AI494" s="35"/>
      <c r="AJ494" s="35"/>
      <c r="AK494" s="35"/>
      <c r="AL494" s="35"/>
      <c r="AM494" s="35"/>
      <c r="AN494" s="35"/>
      <c r="AO494" s="35"/>
      <c r="AP494" s="1"/>
      <c r="AQ494" s="36"/>
      <c r="AR494" s="36"/>
      <c r="AS494" s="36"/>
      <c r="AT494" s="36"/>
      <c r="AU494" s="36"/>
      <c r="AV494" s="36"/>
      <c r="AW494" s="1"/>
      <c r="AX494" s="1"/>
      <c r="AY494" s="35"/>
      <c r="AZ494" s="35"/>
      <c r="BA494" s="35"/>
      <c r="BB494" s="35"/>
      <c r="BC494" s="35"/>
      <c r="BD494" s="35"/>
      <c r="BE494" s="35"/>
      <c r="BF494" s="1"/>
    </row>
    <row r="495" spans="1:58" ht="13">
      <c r="A495" s="28"/>
      <c r="B495" s="55"/>
      <c r="C495" s="32"/>
      <c r="D495" s="31"/>
      <c r="E495" s="32"/>
      <c r="F495" s="32"/>
      <c r="G495" s="32"/>
      <c r="H495" s="32"/>
      <c r="I495" s="32"/>
      <c r="J495" s="10"/>
      <c r="K495" s="32"/>
      <c r="L495" s="31"/>
      <c r="M495" s="32"/>
      <c r="N495" s="32"/>
      <c r="O495" s="32"/>
      <c r="P495" s="32"/>
      <c r="Q495" s="32"/>
      <c r="R495" s="1"/>
      <c r="S495" s="28"/>
      <c r="T495" s="28"/>
      <c r="U495" s="28"/>
      <c r="V495" s="28"/>
      <c r="W495" s="28"/>
      <c r="X495" s="34"/>
      <c r="Y495" s="34"/>
      <c r="Z495" s="1"/>
      <c r="AA495" s="35"/>
      <c r="AB495" s="35"/>
      <c r="AC495" s="35"/>
      <c r="AD495" s="35"/>
      <c r="AE495" s="35"/>
      <c r="AF495" s="35"/>
      <c r="AG495" s="35"/>
      <c r="AH495" s="1"/>
      <c r="AI495" s="35"/>
      <c r="AJ495" s="35"/>
      <c r="AK495" s="35"/>
      <c r="AL495" s="35"/>
      <c r="AM495" s="35"/>
      <c r="AN495" s="35"/>
      <c r="AO495" s="35"/>
      <c r="AP495" s="1"/>
      <c r="AQ495" s="36"/>
      <c r="AR495" s="36"/>
      <c r="AS495" s="36"/>
      <c r="AT495" s="36"/>
      <c r="AU495" s="36"/>
      <c r="AV495" s="36"/>
      <c r="AW495" s="1"/>
      <c r="AX495" s="1"/>
      <c r="AY495" s="35"/>
      <c r="AZ495" s="35"/>
      <c r="BA495" s="35"/>
      <c r="BB495" s="35"/>
      <c r="BC495" s="35"/>
      <c r="BD495" s="35"/>
      <c r="BE495" s="35"/>
      <c r="BF495" s="1"/>
    </row>
    <row r="496" spans="1:58" ht="13">
      <c r="A496" s="28"/>
      <c r="B496" s="55"/>
      <c r="C496" s="31"/>
      <c r="D496" s="32"/>
      <c r="E496" s="32"/>
      <c r="F496" s="32"/>
      <c r="G496" s="32"/>
      <c r="H496" s="32"/>
      <c r="I496" s="32"/>
      <c r="J496" s="10"/>
      <c r="K496" s="31"/>
      <c r="L496" s="32"/>
      <c r="M496" s="32"/>
      <c r="N496" s="32"/>
      <c r="O496" s="32"/>
      <c r="P496" s="32"/>
      <c r="Q496" s="32"/>
      <c r="R496" s="1"/>
      <c r="S496" s="28"/>
      <c r="T496" s="28"/>
      <c r="U496" s="28"/>
      <c r="V496" s="28"/>
      <c r="W496" s="28"/>
      <c r="X496" s="34"/>
      <c r="Y496" s="34"/>
      <c r="Z496" s="1"/>
      <c r="AA496" s="35"/>
      <c r="AB496" s="35"/>
      <c r="AC496" s="35"/>
      <c r="AD496" s="35"/>
      <c r="AE496" s="35"/>
      <c r="AF496" s="35"/>
      <c r="AG496" s="35"/>
      <c r="AH496" s="1"/>
      <c r="AI496" s="35"/>
      <c r="AJ496" s="35"/>
      <c r="AK496" s="35"/>
      <c r="AL496" s="35"/>
      <c r="AM496" s="35"/>
      <c r="AN496" s="35"/>
      <c r="AO496" s="35"/>
      <c r="AP496" s="1"/>
      <c r="AQ496" s="36"/>
      <c r="AR496" s="36"/>
      <c r="AS496" s="36"/>
      <c r="AT496" s="36"/>
      <c r="AU496" s="36"/>
      <c r="AV496" s="36"/>
      <c r="AW496" s="1"/>
      <c r="AX496" s="1"/>
      <c r="AY496" s="35"/>
      <c r="AZ496" s="35"/>
      <c r="BA496" s="35"/>
      <c r="BB496" s="35"/>
      <c r="BC496" s="35"/>
      <c r="BD496" s="35"/>
      <c r="BE496" s="35"/>
      <c r="BF496" s="1"/>
    </row>
    <row r="497" spans="1:58" ht="13">
      <c r="A497" s="28"/>
      <c r="B497" s="55"/>
      <c r="C497" s="32"/>
      <c r="D497" s="31"/>
      <c r="E497" s="32"/>
      <c r="F497" s="32"/>
      <c r="G497" s="32"/>
      <c r="H497" s="32"/>
      <c r="I497" s="32"/>
      <c r="J497" s="10"/>
      <c r="K497" s="32"/>
      <c r="L497" s="31"/>
      <c r="M497" s="32"/>
      <c r="N497" s="32"/>
      <c r="O497" s="32"/>
      <c r="P497" s="32"/>
      <c r="Q497" s="32"/>
      <c r="R497" s="1"/>
      <c r="S497" s="28"/>
      <c r="T497" s="28"/>
      <c r="U497" s="28"/>
      <c r="V497" s="28"/>
      <c r="W497" s="28"/>
      <c r="X497" s="34"/>
      <c r="Y497" s="34"/>
      <c r="Z497" s="1"/>
      <c r="AA497" s="35"/>
      <c r="AB497" s="35"/>
      <c r="AC497" s="35"/>
      <c r="AD497" s="35"/>
      <c r="AE497" s="35"/>
      <c r="AF497" s="35"/>
      <c r="AG497" s="35"/>
      <c r="AH497" s="1"/>
      <c r="AI497" s="35"/>
      <c r="AJ497" s="35"/>
      <c r="AK497" s="35"/>
      <c r="AL497" s="35"/>
      <c r="AM497" s="35"/>
      <c r="AN497" s="35"/>
      <c r="AO497" s="35"/>
      <c r="AP497" s="1"/>
      <c r="AQ497" s="36"/>
      <c r="AR497" s="36"/>
      <c r="AS497" s="36"/>
      <c r="AT497" s="36"/>
      <c r="AU497" s="36"/>
      <c r="AV497" s="36"/>
      <c r="AW497" s="1"/>
      <c r="AX497" s="1"/>
      <c r="AY497" s="35"/>
      <c r="AZ497" s="35"/>
      <c r="BA497" s="35"/>
      <c r="BB497" s="35"/>
      <c r="BC497" s="35"/>
      <c r="BD497" s="35"/>
      <c r="BE497" s="35"/>
      <c r="BF497" s="1"/>
    </row>
    <row r="498" spans="1:58" ht="13">
      <c r="A498" s="28"/>
      <c r="B498" s="55"/>
      <c r="C498" s="31"/>
      <c r="D498" s="32"/>
      <c r="E498" s="32"/>
      <c r="F498" s="32"/>
      <c r="G498" s="32"/>
      <c r="H498" s="32"/>
      <c r="I498" s="32"/>
      <c r="J498" s="10"/>
      <c r="K498" s="31"/>
      <c r="L498" s="32"/>
      <c r="M498" s="32"/>
      <c r="N498" s="32"/>
      <c r="O498" s="32"/>
      <c r="P498" s="32"/>
      <c r="Q498" s="32"/>
      <c r="R498" s="1"/>
      <c r="S498" s="28"/>
      <c r="T498" s="28"/>
      <c r="U498" s="28"/>
      <c r="V498" s="28"/>
      <c r="W498" s="28"/>
      <c r="X498" s="34"/>
      <c r="Y498" s="34"/>
      <c r="Z498" s="1"/>
      <c r="AA498" s="35"/>
      <c r="AB498" s="35"/>
      <c r="AC498" s="35"/>
      <c r="AD498" s="35"/>
      <c r="AE498" s="35"/>
      <c r="AF498" s="35"/>
      <c r="AG498" s="35"/>
      <c r="AH498" s="1"/>
      <c r="AI498" s="35"/>
      <c r="AJ498" s="35"/>
      <c r="AK498" s="35"/>
      <c r="AL498" s="35"/>
      <c r="AM498" s="35"/>
      <c r="AN498" s="35"/>
      <c r="AO498" s="35"/>
      <c r="AP498" s="1"/>
      <c r="AQ498" s="36"/>
      <c r="AR498" s="36"/>
      <c r="AS498" s="36"/>
      <c r="AT498" s="36"/>
      <c r="AU498" s="36"/>
      <c r="AV498" s="36"/>
      <c r="AW498" s="1"/>
      <c r="AX498" s="1"/>
      <c r="AY498" s="35"/>
      <c r="AZ498" s="35"/>
      <c r="BA498" s="35"/>
      <c r="BB498" s="35"/>
      <c r="BC498" s="35"/>
      <c r="BD498" s="35"/>
      <c r="BE498" s="35"/>
      <c r="BF498" s="1"/>
    </row>
    <row r="499" spans="1:58" ht="13">
      <c r="A499" s="28"/>
      <c r="B499" s="55"/>
      <c r="C499" s="31"/>
      <c r="D499" s="32"/>
      <c r="E499" s="32"/>
      <c r="F499" s="32"/>
      <c r="G499" s="32"/>
      <c r="H499" s="32"/>
      <c r="I499" s="32"/>
      <c r="J499" s="10"/>
      <c r="K499" s="31"/>
      <c r="L499" s="32"/>
      <c r="M499" s="32"/>
      <c r="N499" s="32"/>
      <c r="O499" s="32"/>
      <c r="P499" s="32"/>
      <c r="Q499" s="32"/>
      <c r="R499" s="1"/>
      <c r="S499" s="28"/>
      <c r="T499" s="28"/>
      <c r="U499" s="28"/>
      <c r="V499" s="28"/>
      <c r="W499" s="28"/>
      <c r="X499" s="34"/>
      <c r="Y499" s="34"/>
      <c r="Z499" s="1"/>
      <c r="AA499" s="35"/>
      <c r="AB499" s="35"/>
      <c r="AC499" s="35"/>
      <c r="AD499" s="35"/>
      <c r="AE499" s="35"/>
      <c r="AF499" s="35"/>
      <c r="AG499" s="35"/>
      <c r="AH499" s="1"/>
      <c r="AI499" s="35"/>
      <c r="AJ499" s="35"/>
      <c r="AK499" s="35"/>
      <c r="AL499" s="35"/>
      <c r="AM499" s="35"/>
      <c r="AN499" s="35"/>
      <c r="AO499" s="35"/>
      <c r="AP499" s="1"/>
      <c r="AQ499" s="36"/>
      <c r="AR499" s="36"/>
      <c r="AS499" s="36"/>
      <c r="AT499" s="36"/>
      <c r="AU499" s="36"/>
      <c r="AV499" s="36"/>
      <c r="AW499" s="1"/>
      <c r="AX499" s="1"/>
      <c r="AY499" s="35"/>
      <c r="AZ499" s="35"/>
      <c r="BA499" s="35"/>
      <c r="BB499" s="35"/>
      <c r="BC499" s="35"/>
      <c r="BD499" s="35"/>
      <c r="BE499" s="35"/>
      <c r="BF499" s="1"/>
    </row>
    <row r="500" spans="1:58" ht="13">
      <c r="A500" s="28"/>
      <c r="B500" s="55"/>
      <c r="C500" s="31"/>
      <c r="D500" s="32"/>
      <c r="E500" s="32"/>
      <c r="F500" s="32"/>
      <c r="G500" s="32"/>
      <c r="H500" s="32"/>
      <c r="I500" s="32"/>
      <c r="J500" s="10"/>
      <c r="K500" s="31"/>
      <c r="L500" s="32"/>
      <c r="M500" s="32"/>
      <c r="N500" s="32"/>
      <c r="O500" s="32"/>
      <c r="P500" s="32"/>
      <c r="Q500" s="32"/>
      <c r="R500" s="1"/>
      <c r="S500" s="28"/>
      <c r="T500" s="28"/>
      <c r="U500" s="28"/>
      <c r="V500" s="28"/>
      <c r="W500" s="28"/>
      <c r="X500" s="34"/>
      <c r="Y500" s="34"/>
      <c r="Z500" s="1"/>
      <c r="AA500" s="35"/>
      <c r="AB500" s="35"/>
      <c r="AC500" s="35"/>
      <c r="AD500" s="35"/>
      <c r="AE500" s="35"/>
      <c r="AF500" s="35"/>
      <c r="AG500" s="35"/>
      <c r="AH500" s="1"/>
      <c r="AI500" s="35"/>
      <c r="AJ500" s="35"/>
      <c r="AK500" s="35"/>
      <c r="AL500" s="35"/>
      <c r="AM500" s="35"/>
      <c r="AN500" s="35"/>
      <c r="AO500" s="35"/>
      <c r="AP500" s="1"/>
      <c r="AQ500" s="36"/>
      <c r="AR500" s="36"/>
      <c r="AS500" s="36"/>
      <c r="AT500" s="36"/>
      <c r="AU500" s="36"/>
      <c r="AV500" s="36"/>
      <c r="AW500" s="1"/>
      <c r="AX500" s="1"/>
      <c r="AY500" s="35"/>
      <c r="AZ500" s="35"/>
      <c r="BA500" s="35"/>
      <c r="BB500" s="35"/>
      <c r="BC500" s="35"/>
      <c r="BD500" s="35"/>
      <c r="BE500" s="35"/>
      <c r="BF500" s="1"/>
    </row>
    <row r="501" spans="1:58" ht="13">
      <c r="A501" s="28"/>
      <c r="B501" s="55"/>
      <c r="C501" s="32"/>
      <c r="D501" s="31"/>
      <c r="E501" s="32"/>
      <c r="F501" s="32"/>
      <c r="G501" s="32"/>
      <c r="H501" s="32"/>
      <c r="I501" s="32"/>
      <c r="J501" s="10"/>
      <c r="K501" s="32"/>
      <c r="L501" s="31"/>
      <c r="M501" s="32"/>
      <c r="N501" s="32"/>
      <c r="O501" s="32"/>
      <c r="P501" s="32"/>
      <c r="Q501" s="32"/>
      <c r="R501" s="1"/>
      <c r="S501" s="28"/>
      <c r="T501" s="28"/>
      <c r="U501" s="28"/>
      <c r="V501" s="28"/>
      <c r="W501" s="28"/>
      <c r="X501" s="34"/>
      <c r="Y501" s="34"/>
      <c r="Z501" s="1"/>
      <c r="AA501" s="35"/>
      <c r="AB501" s="35"/>
      <c r="AC501" s="35"/>
      <c r="AD501" s="35"/>
      <c r="AE501" s="35"/>
      <c r="AF501" s="35"/>
      <c r="AG501" s="35"/>
      <c r="AH501" s="1"/>
      <c r="AI501" s="35"/>
      <c r="AJ501" s="35"/>
      <c r="AK501" s="35"/>
      <c r="AL501" s="35"/>
      <c r="AM501" s="35"/>
      <c r="AN501" s="35"/>
      <c r="AO501" s="35"/>
      <c r="AP501" s="1"/>
      <c r="AQ501" s="36"/>
      <c r="AR501" s="36"/>
      <c r="AS501" s="36"/>
      <c r="AT501" s="36"/>
      <c r="AU501" s="36"/>
      <c r="AV501" s="36"/>
      <c r="AW501" s="1"/>
      <c r="AX501" s="1"/>
      <c r="AY501" s="35"/>
      <c r="AZ501" s="35"/>
      <c r="BA501" s="35"/>
      <c r="BB501" s="35"/>
      <c r="BC501" s="35"/>
      <c r="BD501" s="35"/>
      <c r="BE501" s="35"/>
      <c r="BF501" s="1"/>
    </row>
    <row r="502" spans="1:58" ht="13">
      <c r="A502" s="28"/>
      <c r="B502" s="55"/>
      <c r="C502" s="32"/>
      <c r="D502" s="32"/>
      <c r="E502" s="31"/>
      <c r="F502" s="32"/>
      <c r="G502" s="32"/>
      <c r="H502" s="32"/>
      <c r="I502" s="32"/>
      <c r="J502" s="10"/>
      <c r="K502" s="31"/>
      <c r="L502" s="32"/>
      <c r="M502" s="32"/>
      <c r="N502" s="32"/>
      <c r="O502" s="32"/>
      <c r="P502" s="32"/>
      <c r="Q502" s="32"/>
      <c r="R502" s="1"/>
      <c r="S502" s="28"/>
      <c r="T502" s="28"/>
      <c r="U502" s="28"/>
      <c r="V502" s="28"/>
      <c r="W502" s="28"/>
      <c r="X502" s="34"/>
      <c r="Y502" s="34"/>
      <c r="Z502" s="1"/>
      <c r="AA502" s="35"/>
      <c r="AB502" s="35"/>
      <c r="AC502" s="35"/>
      <c r="AD502" s="35"/>
      <c r="AE502" s="35"/>
      <c r="AF502" s="35"/>
      <c r="AG502" s="35"/>
      <c r="AH502" s="1"/>
      <c r="AI502" s="35"/>
      <c r="AJ502" s="35"/>
      <c r="AK502" s="35"/>
      <c r="AL502" s="35"/>
      <c r="AM502" s="35"/>
      <c r="AN502" s="35"/>
      <c r="AO502" s="35"/>
      <c r="AP502" s="1"/>
      <c r="AQ502" s="36"/>
      <c r="AR502" s="36"/>
      <c r="AS502" s="36"/>
      <c r="AT502" s="36"/>
      <c r="AU502" s="36"/>
      <c r="AV502" s="36"/>
      <c r="AW502" s="1"/>
      <c r="AX502" s="1"/>
      <c r="AY502" s="35"/>
      <c r="AZ502" s="35"/>
      <c r="BA502" s="35"/>
      <c r="BB502" s="35"/>
      <c r="BC502" s="35"/>
      <c r="BD502" s="35"/>
      <c r="BE502" s="35"/>
      <c r="BF502" s="1"/>
    </row>
    <row r="503" spans="1:58" ht="13">
      <c r="A503" s="28"/>
      <c r="B503" s="55"/>
      <c r="C503" s="32"/>
      <c r="D503" s="32"/>
      <c r="E503" s="32"/>
      <c r="F503" s="32"/>
      <c r="G503" s="31"/>
      <c r="H503" s="32"/>
      <c r="I503" s="32"/>
      <c r="J503" s="10"/>
      <c r="K503" s="31"/>
      <c r="L503" s="32"/>
      <c r="M503" s="32"/>
      <c r="N503" s="32"/>
      <c r="O503" s="32"/>
      <c r="P503" s="32"/>
      <c r="Q503" s="32"/>
      <c r="R503" s="1"/>
      <c r="S503" s="28"/>
      <c r="T503" s="28"/>
      <c r="U503" s="28"/>
      <c r="V503" s="34"/>
      <c r="W503" s="28"/>
      <c r="X503" s="34"/>
      <c r="Y503" s="34"/>
      <c r="Z503" s="1"/>
      <c r="AA503" s="35"/>
      <c r="AB503" s="35"/>
      <c r="AC503" s="35"/>
      <c r="AD503" s="35"/>
      <c r="AE503" s="35"/>
      <c r="AF503" s="35"/>
      <c r="AG503" s="35"/>
      <c r="AH503" s="1"/>
      <c r="AI503" s="35"/>
      <c r="AJ503" s="35"/>
      <c r="AK503" s="35"/>
      <c r="AL503" s="35"/>
      <c r="AM503" s="35"/>
      <c r="AN503" s="35"/>
      <c r="AO503" s="35"/>
      <c r="AP503" s="1"/>
      <c r="AQ503" s="36"/>
      <c r="AR503" s="36"/>
      <c r="AS503" s="36"/>
      <c r="AT503" s="36"/>
      <c r="AU503" s="36"/>
      <c r="AV503" s="36"/>
      <c r="AW503" s="1"/>
      <c r="AX503" s="1"/>
      <c r="AY503" s="35"/>
      <c r="AZ503" s="35"/>
      <c r="BA503" s="35"/>
      <c r="BB503" s="35"/>
      <c r="BC503" s="35"/>
      <c r="BD503" s="35"/>
      <c r="BE503" s="35"/>
      <c r="BF503" s="1"/>
    </row>
    <row r="504" spans="1:58" ht="13">
      <c r="A504" s="28"/>
      <c r="B504" s="55"/>
      <c r="C504" s="31"/>
      <c r="D504" s="32"/>
      <c r="E504" s="32"/>
      <c r="F504" s="32"/>
      <c r="G504" s="32"/>
      <c r="H504" s="32"/>
      <c r="I504" s="32"/>
      <c r="J504" s="10"/>
      <c r="K504" s="31"/>
      <c r="L504" s="32"/>
      <c r="M504" s="32"/>
      <c r="N504" s="32"/>
      <c r="O504" s="32"/>
      <c r="P504" s="32"/>
      <c r="Q504" s="32"/>
      <c r="R504" s="1"/>
      <c r="S504" s="28"/>
      <c r="T504" s="28"/>
      <c r="U504" s="28"/>
      <c r="V504" s="28"/>
      <c r="W504" s="28"/>
      <c r="X504" s="34"/>
      <c r="Y504" s="34"/>
      <c r="Z504" s="1"/>
      <c r="AA504" s="35"/>
      <c r="AB504" s="35"/>
      <c r="AC504" s="35"/>
      <c r="AD504" s="35"/>
      <c r="AE504" s="35"/>
      <c r="AF504" s="35"/>
      <c r="AG504" s="35"/>
      <c r="AH504" s="1"/>
      <c r="AI504" s="35"/>
      <c r="AJ504" s="35"/>
      <c r="AK504" s="35"/>
      <c r="AL504" s="35"/>
      <c r="AM504" s="35"/>
      <c r="AN504" s="35"/>
      <c r="AO504" s="35"/>
      <c r="AP504" s="1"/>
      <c r="AQ504" s="36"/>
      <c r="AR504" s="36"/>
      <c r="AS504" s="36"/>
      <c r="AT504" s="36"/>
      <c r="AU504" s="36"/>
      <c r="AV504" s="36"/>
      <c r="AW504" s="1"/>
      <c r="AX504" s="1"/>
      <c r="AY504" s="35"/>
      <c r="AZ504" s="35"/>
      <c r="BA504" s="35"/>
      <c r="BB504" s="35"/>
      <c r="BC504" s="35"/>
      <c r="BD504" s="35"/>
      <c r="BE504" s="35"/>
      <c r="BF504" s="1"/>
    </row>
    <row r="505" spans="1:58" ht="13">
      <c r="A505" s="28"/>
      <c r="B505" s="55"/>
      <c r="C505" s="31"/>
      <c r="D505" s="32"/>
      <c r="E505" s="32"/>
      <c r="F505" s="32"/>
      <c r="G505" s="32"/>
      <c r="H505" s="32"/>
      <c r="I505" s="32"/>
      <c r="J505" s="10"/>
      <c r="K505" s="31"/>
      <c r="L505" s="32"/>
      <c r="M505" s="32"/>
      <c r="N505" s="32"/>
      <c r="O505" s="32"/>
      <c r="P505" s="32"/>
      <c r="Q505" s="32"/>
      <c r="R505" s="1"/>
      <c r="S505" s="28"/>
      <c r="T505" s="28"/>
      <c r="U505" s="28"/>
      <c r="V505" s="28"/>
      <c r="W505" s="28"/>
      <c r="X505" s="34"/>
      <c r="Y505" s="34"/>
      <c r="Z505" s="1"/>
      <c r="AA505" s="35"/>
      <c r="AB505" s="35"/>
      <c r="AC505" s="35"/>
      <c r="AD505" s="35"/>
      <c r="AE505" s="35"/>
      <c r="AF505" s="35"/>
      <c r="AG505" s="35"/>
      <c r="AH505" s="1"/>
      <c r="AI505" s="35"/>
      <c r="AJ505" s="35"/>
      <c r="AK505" s="35"/>
      <c r="AL505" s="35"/>
      <c r="AM505" s="35"/>
      <c r="AN505" s="35"/>
      <c r="AO505" s="35"/>
      <c r="AP505" s="1"/>
      <c r="AQ505" s="36"/>
      <c r="AR505" s="36"/>
      <c r="AS505" s="36"/>
      <c r="AT505" s="36"/>
      <c r="AU505" s="36"/>
      <c r="AV505" s="36"/>
      <c r="AW505" s="1"/>
      <c r="AX505" s="1"/>
      <c r="AY505" s="35"/>
      <c r="AZ505" s="35"/>
      <c r="BA505" s="35"/>
      <c r="BB505" s="35"/>
      <c r="BC505" s="35"/>
      <c r="BD505" s="35"/>
      <c r="BE505" s="35"/>
      <c r="BF505" s="1"/>
    </row>
    <row r="506" spans="1:58" ht="13">
      <c r="A506" s="28"/>
      <c r="B506" s="55"/>
      <c r="C506" s="32"/>
      <c r="D506" s="31"/>
      <c r="E506" s="32"/>
      <c r="F506" s="32"/>
      <c r="G506" s="32"/>
      <c r="H506" s="32"/>
      <c r="I506" s="32"/>
      <c r="J506" s="10"/>
      <c r="K506" s="32"/>
      <c r="L506" s="31"/>
      <c r="M506" s="32"/>
      <c r="N506" s="32"/>
      <c r="O506" s="32"/>
      <c r="P506" s="32"/>
      <c r="Q506" s="32"/>
      <c r="R506" s="1"/>
      <c r="S506" s="28"/>
      <c r="T506" s="28"/>
      <c r="U506" s="28"/>
      <c r="V506" s="28"/>
      <c r="W506" s="28"/>
      <c r="X506" s="28"/>
      <c r="Y506" s="34"/>
      <c r="Z506" s="1"/>
      <c r="AA506" s="35"/>
      <c r="AB506" s="35"/>
      <c r="AC506" s="35"/>
      <c r="AD506" s="35"/>
      <c r="AE506" s="35"/>
      <c r="AF506" s="35"/>
      <c r="AG506" s="35"/>
      <c r="AH506" s="1"/>
      <c r="AI506" s="35"/>
      <c r="AJ506" s="35"/>
      <c r="AK506" s="35"/>
      <c r="AL506" s="35"/>
      <c r="AM506" s="35"/>
      <c r="AN506" s="35"/>
      <c r="AO506" s="35"/>
      <c r="AP506" s="1"/>
      <c r="AQ506" s="36"/>
      <c r="AR506" s="36"/>
      <c r="AS506" s="36"/>
      <c r="AT506" s="36"/>
      <c r="AU506" s="36"/>
      <c r="AV506" s="36"/>
      <c r="AW506" s="1"/>
      <c r="AX506" s="1"/>
      <c r="AY506" s="35"/>
      <c r="AZ506" s="35"/>
      <c r="BA506" s="35"/>
      <c r="BB506" s="35"/>
      <c r="BC506" s="35"/>
      <c r="BD506" s="35"/>
      <c r="BE506" s="35"/>
      <c r="BF506" s="1"/>
    </row>
    <row r="507" spans="1:58" ht="13">
      <c r="A507" s="28"/>
      <c r="B507" s="55"/>
      <c r="C507" s="32"/>
      <c r="D507" s="31"/>
      <c r="E507" s="32"/>
      <c r="F507" s="32"/>
      <c r="G507" s="32"/>
      <c r="H507" s="32"/>
      <c r="I507" s="32"/>
      <c r="J507" s="10"/>
      <c r="K507" s="31"/>
      <c r="L507" s="32"/>
      <c r="M507" s="32"/>
      <c r="N507" s="32"/>
      <c r="O507" s="32"/>
      <c r="P507" s="32"/>
      <c r="Q507" s="32"/>
      <c r="R507" s="1"/>
      <c r="S507" s="28"/>
      <c r="T507" s="28"/>
      <c r="U507" s="28"/>
      <c r="V507" s="28"/>
      <c r="W507" s="28"/>
      <c r="X507" s="34"/>
      <c r="Y507" s="34"/>
      <c r="Z507" s="1"/>
      <c r="AA507" s="35"/>
      <c r="AB507" s="35"/>
      <c r="AC507" s="35"/>
      <c r="AD507" s="35"/>
      <c r="AE507" s="35"/>
      <c r="AF507" s="35"/>
      <c r="AG507" s="35"/>
      <c r="AH507" s="1"/>
      <c r="AI507" s="35"/>
      <c r="AJ507" s="35"/>
      <c r="AK507" s="35"/>
      <c r="AL507" s="35"/>
      <c r="AM507" s="35"/>
      <c r="AN507" s="35"/>
      <c r="AO507" s="35"/>
      <c r="AP507" s="1"/>
      <c r="AQ507" s="36"/>
      <c r="AR507" s="36"/>
      <c r="AS507" s="36"/>
      <c r="AT507" s="36"/>
      <c r="AU507" s="36"/>
      <c r="AV507" s="36"/>
      <c r="AW507" s="1"/>
      <c r="AX507" s="1"/>
      <c r="AY507" s="35"/>
      <c r="AZ507" s="35"/>
      <c r="BA507" s="35"/>
      <c r="BB507" s="35"/>
      <c r="BC507" s="35"/>
      <c r="BD507" s="35"/>
      <c r="BE507" s="35"/>
      <c r="BF507" s="1"/>
    </row>
    <row r="508" spans="1:58" ht="13">
      <c r="A508" s="28"/>
      <c r="B508" s="55"/>
      <c r="C508" s="32"/>
      <c r="D508" s="31"/>
      <c r="E508" s="32"/>
      <c r="F508" s="32"/>
      <c r="G508" s="32"/>
      <c r="H508" s="32"/>
      <c r="I508" s="32"/>
      <c r="J508" s="10"/>
      <c r="K508" s="32"/>
      <c r="L508" s="31"/>
      <c r="M508" s="32"/>
      <c r="N508" s="32"/>
      <c r="O508" s="32"/>
      <c r="P508" s="32"/>
      <c r="Q508" s="32"/>
      <c r="R508" s="1"/>
      <c r="S508" s="28"/>
      <c r="T508" s="28"/>
      <c r="U508" s="28"/>
      <c r="V508" s="28"/>
      <c r="W508" s="28"/>
      <c r="X508" s="34"/>
      <c r="Y508" s="34"/>
      <c r="Z508" s="1"/>
      <c r="AA508" s="35"/>
      <c r="AB508" s="35"/>
      <c r="AC508" s="35"/>
      <c r="AD508" s="35"/>
      <c r="AE508" s="35"/>
      <c r="AF508" s="35"/>
      <c r="AG508" s="35"/>
      <c r="AH508" s="1"/>
      <c r="AI508" s="35"/>
      <c r="AJ508" s="35"/>
      <c r="AK508" s="35"/>
      <c r="AL508" s="35"/>
      <c r="AM508" s="35"/>
      <c r="AN508" s="35"/>
      <c r="AO508" s="35"/>
      <c r="AP508" s="1"/>
      <c r="AQ508" s="36"/>
      <c r="AR508" s="36"/>
      <c r="AS508" s="36"/>
      <c r="AT508" s="36"/>
      <c r="AU508" s="36"/>
      <c r="AV508" s="36"/>
      <c r="AW508" s="1"/>
      <c r="AX508" s="1"/>
      <c r="AY508" s="35"/>
      <c r="AZ508" s="35"/>
      <c r="BA508" s="35"/>
      <c r="BB508" s="35"/>
      <c r="BC508" s="35"/>
      <c r="BD508" s="35"/>
      <c r="BE508" s="35"/>
      <c r="BF508" s="1"/>
    </row>
    <row r="509" spans="1:58" ht="13">
      <c r="A509" s="28"/>
      <c r="B509" s="55"/>
      <c r="C509" s="32"/>
      <c r="D509" s="31"/>
      <c r="E509" s="32"/>
      <c r="F509" s="32"/>
      <c r="G509" s="32"/>
      <c r="H509" s="32"/>
      <c r="I509" s="32"/>
      <c r="J509" s="10"/>
      <c r="K509" s="32"/>
      <c r="L509" s="31"/>
      <c r="M509" s="32"/>
      <c r="N509" s="32"/>
      <c r="O509" s="32"/>
      <c r="P509" s="32"/>
      <c r="Q509" s="32"/>
      <c r="R509" s="1"/>
      <c r="S509" s="28"/>
      <c r="T509" s="28"/>
      <c r="U509" s="28"/>
      <c r="V509" s="34"/>
      <c r="W509" s="28"/>
      <c r="X509" s="34"/>
      <c r="Y509" s="34"/>
      <c r="Z509" s="1"/>
      <c r="AA509" s="35"/>
      <c r="AB509" s="35"/>
      <c r="AC509" s="35"/>
      <c r="AD509" s="35"/>
      <c r="AE509" s="35"/>
      <c r="AF509" s="35"/>
      <c r="AG509" s="35"/>
      <c r="AH509" s="1"/>
      <c r="AI509" s="35"/>
      <c r="AJ509" s="35"/>
      <c r="AK509" s="35"/>
      <c r="AL509" s="35"/>
      <c r="AM509" s="35"/>
      <c r="AN509" s="35"/>
      <c r="AO509" s="35"/>
      <c r="AP509" s="1"/>
      <c r="AQ509" s="36"/>
      <c r="AR509" s="36"/>
      <c r="AS509" s="36"/>
      <c r="AT509" s="36"/>
      <c r="AU509" s="36"/>
      <c r="AV509" s="36"/>
      <c r="AW509" s="1"/>
      <c r="AX509" s="1"/>
      <c r="AY509" s="35"/>
      <c r="AZ509" s="35"/>
      <c r="BA509" s="35"/>
      <c r="BB509" s="35"/>
      <c r="BC509" s="35"/>
      <c r="BD509" s="35"/>
      <c r="BE509" s="35"/>
      <c r="BF509" s="1"/>
    </row>
    <row r="510" spans="1:58" ht="13">
      <c r="A510" s="28"/>
      <c r="B510" s="55"/>
      <c r="C510" s="32"/>
      <c r="D510" s="31"/>
      <c r="E510" s="32"/>
      <c r="F510" s="32"/>
      <c r="G510" s="32"/>
      <c r="H510" s="32"/>
      <c r="I510" s="32"/>
      <c r="J510" s="10"/>
      <c r="K510" s="31"/>
      <c r="L510" s="32"/>
      <c r="M510" s="32"/>
      <c r="N510" s="32"/>
      <c r="O510" s="32"/>
      <c r="P510" s="32"/>
      <c r="Q510" s="32"/>
      <c r="R510" s="1"/>
      <c r="S510" s="28"/>
      <c r="T510" s="28"/>
      <c r="U510" s="28"/>
      <c r="V510" s="28"/>
      <c r="W510" s="28"/>
      <c r="X510" s="34"/>
      <c r="Y510" s="34"/>
      <c r="Z510" s="1"/>
      <c r="AA510" s="35"/>
      <c r="AB510" s="35"/>
      <c r="AC510" s="35"/>
      <c r="AD510" s="35"/>
      <c r="AE510" s="35"/>
      <c r="AF510" s="35"/>
      <c r="AG510" s="35"/>
      <c r="AH510" s="1"/>
      <c r="AI510" s="35"/>
      <c r="AJ510" s="35"/>
      <c r="AK510" s="35"/>
      <c r="AL510" s="35"/>
      <c r="AM510" s="35"/>
      <c r="AN510" s="35"/>
      <c r="AO510" s="35"/>
      <c r="AP510" s="1"/>
      <c r="AQ510" s="36"/>
      <c r="AR510" s="36"/>
      <c r="AS510" s="36"/>
      <c r="AT510" s="36"/>
      <c r="AU510" s="36"/>
      <c r="AV510" s="36"/>
      <c r="AW510" s="1"/>
      <c r="AX510" s="1"/>
      <c r="AY510" s="35"/>
      <c r="AZ510" s="35"/>
      <c r="BA510" s="35"/>
      <c r="BB510" s="35"/>
      <c r="BC510" s="35"/>
      <c r="BD510" s="35"/>
      <c r="BE510" s="35"/>
      <c r="BF510" s="1"/>
    </row>
    <row r="511" spans="1:58" ht="13">
      <c r="A511" s="28"/>
      <c r="B511" s="55"/>
      <c r="C511" s="32"/>
      <c r="D511" s="31"/>
      <c r="E511" s="32"/>
      <c r="F511" s="32"/>
      <c r="G511" s="32"/>
      <c r="H511" s="32"/>
      <c r="I511" s="32"/>
      <c r="J511" s="10"/>
      <c r="K511" s="31"/>
      <c r="L511" s="32"/>
      <c r="M511" s="32"/>
      <c r="N511" s="32"/>
      <c r="O511" s="32"/>
      <c r="P511" s="32"/>
      <c r="Q511" s="32"/>
      <c r="R511" s="1"/>
      <c r="S511" s="28"/>
      <c r="T511" s="28"/>
      <c r="U511" s="28"/>
      <c r="V511" s="28"/>
      <c r="W511" s="28"/>
      <c r="X511" s="34"/>
      <c r="Y511" s="34"/>
      <c r="Z511" s="1"/>
      <c r="AA511" s="35"/>
      <c r="AB511" s="35"/>
      <c r="AC511" s="35"/>
      <c r="AD511" s="35"/>
      <c r="AE511" s="35"/>
      <c r="AF511" s="35"/>
      <c r="AG511" s="35"/>
      <c r="AH511" s="1"/>
      <c r="AI511" s="35"/>
      <c r="AJ511" s="35"/>
      <c r="AK511" s="35"/>
      <c r="AL511" s="35"/>
      <c r="AM511" s="35"/>
      <c r="AN511" s="35"/>
      <c r="AO511" s="35"/>
      <c r="AP511" s="1"/>
      <c r="AQ511" s="36"/>
      <c r="AR511" s="36"/>
      <c r="AS511" s="36"/>
      <c r="AT511" s="36"/>
      <c r="AU511" s="36"/>
      <c r="AV511" s="36"/>
      <c r="AW511" s="1"/>
      <c r="AX511" s="1"/>
      <c r="AY511" s="35"/>
      <c r="AZ511" s="35"/>
      <c r="BA511" s="35"/>
      <c r="BB511" s="35"/>
      <c r="BC511" s="35"/>
      <c r="BD511" s="35"/>
      <c r="BE511" s="35"/>
      <c r="BF511" s="1"/>
    </row>
    <row r="512" spans="1:58" ht="13">
      <c r="A512" s="28"/>
      <c r="B512" s="55"/>
      <c r="C512" s="32"/>
      <c r="D512" s="31"/>
      <c r="E512" s="32"/>
      <c r="F512" s="32"/>
      <c r="G512" s="32"/>
      <c r="H512" s="32"/>
      <c r="I512" s="32"/>
      <c r="J512" s="10"/>
      <c r="K512" s="31"/>
      <c r="L512" s="32"/>
      <c r="M512" s="32"/>
      <c r="N512" s="32"/>
      <c r="O512" s="32"/>
      <c r="P512" s="32"/>
      <c r="Q512" s="32"/>
      <c r="R512" s="1"/>
      <c r="S512" s="28"/>
      <c r="T512" s="28"/>
      <c r="U512" s="28"/>
      <c r="V512" s="28"/>
      <c r="W512" s="28"/>
      <c r="X512" s="34"/>
      <c r="Y512" s="34"/>
      <c r="Z512" s="1"/>
      <c r="AA512" s="35"/>
      <c r="AB512" s="35"/>
      <c r="AC512" s="35"/>
      <c r="AD512" s="35"/>
      <c r="AE512" s="35"/>
      <c r="AF512" s="35"/>
      <c r="AG512" s="35"/>
      <c r="AH512" s="1"/>
      <c r="AI512" s="35"/>
      <c r="AJ512" s="35"/>
      <c r="AK512" s="35"/>
      <c r="AL512" s="35"/>
      <c r="AM512" s="35"/>
      <c r="AN512" s="35"/>
      <c r="AO512" s="35"/>
      <c r="AP512" s="1"/>
      <c r="AQ512" s="36"/>
      <c r="AR512" s="36"/>
      <c r="AS512" s="36"/>
      <c r="AT512" s="36"/>
      <c r="AU512" s="36"/>
      <c r="AV512" s="36"/>
      <c r="AW512" s="1"/>
      <c r="AX512" s="1"/>
      <c r="AY512" s="35"/>
      <c r="AZ512" s="35"/>
      <c r="BA512" s="35"/>
      <c r="BB512" s="35"/>
      <c r="BC512" s="35"/>
      <c r="BD512" s="35"/>
      <c r="BE512" s="35"/>
      <c r="BF512" s="1"/>
    </row>
    <row r="513" spans="1:58" ht="13">
      <c r="A513" s="28"/>
      <c r="B513" s="55"/>
      <c r="C513" s="32"/>
      <c r="D513" s="31"/>
      <c r="E513" s="32"/>
      <c r="F513" s="32"/>
      <c r="G513" s="32"/>
      <c r="H513" s="32"/>
      <c r="I513" s="32"/>
      <c r="J513" s="10"/>
      <c r="K513" s="32"/>
      <c r="L513" s="31"/>
      <c r="M513" s="32"/>
      <c r="N513" s="32"/>
      <c r="O513" s="32"/>
      <c r="P513" s="32"/>
      <c r="Q513" s="32"/>
      <c r="R513" s="1"/>
      <c r="S513" s="28"/>
      <c r="T513" s="28"/>
      <c r="U513" s="28"/>
      <c r="V513" s="28"/>
      <c r="W513" s="34"/>
      <c r="X513" s="28"/>
      <c r="Y513" s="34"/>
      <c r="Z513" s="1"/>
      <c r="AA513" s="35"/>
      <c r="AB513" s="35"/>
      <c r="AC513" s="35"/>
      <c r="AD513" s="35"/>
      <c r="AE513" s="35"/>
      <c r="AF513" s="35"/>
      <c r="AG513" s="35"/>
      <c r="AH513" s="1"/>
      <c r="AI513" s="35"/>
      <c r="AJ513" s="35"/>
      <c r="AK513" s="35"/>
      <c r="AL513" s="35"/>
      <c r="AM513" s="35"/>
      <c r="AN513" s="35"/>
      <c r="AO513" s="35"/>
      <c r="AP513" s="1"/>
      <c r="AQ513" s="36"/>
      <c r="AR513" s="36"/>
      <c r="AS513" s="36"/>
      <c r="AT513" s="36"/>
      <c r="AU513" s="36"/>
      <c r="AV513" s="36"/>
      <c r="AW513" s="1"/>
      <c r="AX513" s="1"/>
      <c r="AY513" s="35"/>
      <c r="AZ513" s="35"/>
      <c r="BA513" s="35"/>
      <c r="BB513" s="35"/>
      <c r="BC513" s="35"/>
      <c r="BD513" s="35"/>
      <c r="BE513" s="35"/>
      <c r="BF513" s="1"/>
    </row>
    <row r="514" spans="1:58" ht="13">
      <c r="A514" s="28"/>
      <c r="B514" s="55"/>
      <c r="C514" s="31"/>
      <c r="D514" s="32"/>
      <c r="E514" s="32"/>
      <c r="F514" s="32"/>
      <c r="G514" s="32"/>
      <c r="H514" s="32"/>
      <c r="I514" s="32"/>
      <c r="J514" s="10"/>
      <c r="K514" s="31"/>
      <c r="L514" s="32"/>
      <c r="M514" s="32"/>
      <c r="N514" s="32"/>
      <c r="O514" s="32"/>
      <c r="P514" s="32"/>
      <c r="Q514" s="32"/>
      <c r="R514" s="1"/>
      <c r="S514" s="28"/>
      <c r="T514" s="28"/>
      <c r="U514" s="28"/>
      <c r="V514" s="34"/>
      <c r="W514" s="28"/>
      <c r="X514" s="28"/>
      <c r="Y514" s="34"/>
      <c r="Z514" s="1"/>
      <c r="AA514" s="35"/>
      <c r="AB514" s="35"/>
      <c r="AC514" s="35"/>
      <c r="AD514" s="35"/>
      <c r="AE514" s="35"/>
      <c r="AF514" s="35"/>
      <c r="AG514" s="35"/>
      <c r="AH514" s="1"/>
      <c r="AI514" s="35"/>
      <c r="AJ514" s="35"/>
      <c r="AK514" s="35"/>
      <c r="AL514" s="35"/>
      <c r="AM514" s="35"/>
      <c r="AN514" s="35"/>
      <c r="AO514" s="35"/>
      <c r="AP514" s="1"/>
      <c r="AQ514" s="36"/>
      <c r="AR514" s="36"/>
      <c r="AS514" s="36"/>
      <c r="AT514" s="36"/>
      <c r="AU514" s="36"/>
      <c r="AV514" s="36"/>
      <c r="AW514" s="1"/>
      <c r="AX514" s="1"/>
      <c r="AY514" s="35"/>
      <c r="AZ514" s="35"/>
      <c r="BA514" s="35"/>
      <c r="BB514" s="35"/>
      <c r="BC514" s="35"/>
      <c r="BD514" s="35"/>
      <c r="BE514" s="35"/>
      <c r="BF514" s="1"/>
    </row>
    <row r="515" spans="1:58" ht="13">
      <c r="A515" s="28"/>
      <c r="B515" s="55"/>
      <c r="C515" s="31"/>
      <c r="D515" s="32"/>
      <c r="E515" s="32"/>
      <c r="F515" s="32"/>
      <c r="G515" s="32"/>
      <c r="H515" s="32"/>
      <c r="I515" s="32"/>
      <c r="J515" s="10"/>
      <c r="K515" s="31"/>
      <c r="L515" s="32"/>
      <c r="M515" s="32"/>
      <c r="N515" s="32"/>
      <c r="O515" s="32"/>
      <c r="P515" s="32"/>
      <c r="Q515" s="32"/>
      <c r="R515" s="1"/>
      <c r="S515" s="28"/>
      <c r="T515" s="28"/>
      <c r="U515" s="28"/>
      <c r="V515" s="34"/>
      <c r="W515" s="28"/>
      <c r="X515" s="34"/>
      <c r="Y515" s="34"/>
      <c r="Z515" s="1"/>
      <c r="AA515" s="35"/>
      <c r="AB515" s="35"/>
      <c r="AC515" s="35"/>
      <c r="AD515" s="35"/>
      <c r="AE515" s="35"/>
      <c r="AF515" s="35"/>
      <c r="AG515" s="35"/>
      <c r="AH515" s="1"/>
      <c r="AI515" s="35"/>
      <c r="AJ515" s="35"/>
      <c r="AK515" s="35"/>
      <c r="AL515" s="35"/>
      <c r="AM515" s="35"/>
      <c r="AN515" s="35"/>
      <c r="AO515" s="35"/>
      <c r="AP515" s="1"/>
      <c r="AQ515" s="36"/>
      <c r="AR515" s="36"/>
      <c r="AS515" s="36"/>
      <c r="AT515" s="36"/>
      <c r="AU515" s="36"/>
      <c r="AV515" s="36"/>
      <c r="AW515" s="1"/>
      <c r="AX515" s="1"/>
      <c r="AY515" s="35"/>
      <c r="AZ515" s="35"/>
      <c r="BA515" s="35"/>
      <c r="BB515" s="35"/>
      <c r="BC515" s="35"/>
      <c r="BD515" s="35"/>
      <c r="BE515" s="35"/>
      <c r="BF515" s="1"/>
    </row>
    <row r="516" spans="1:58" ht="13">
      <c r="A516" s="28"/>
      <c r="B516" s="55"/>
      <c r="C516" s="32"/>
      <c r="D516" s="31"/>
      <c r="E516" s="32"/>
      <c r="F516" s="32"/>
      <c r="G516" s="32"/>
      <c r="H516" s="32"/>
      <c r="I516" s="32"/>
      <c r="J516" s="10"/>
      <c r="K516" s="32"/>
      <c r="L516" s="31"/>
      <c r="M516" s="32"/>
      <c r="N516" s="32"/>
      <c r="O516" s="32"/>
      <c r="P516" s="32"/>
      <c r="Q516" s="32"/>
      <c r="R516" s="1"/>
      <c r="S516" s="28"/>
      <c r="T516" s="28"/>
      <c r="U516" s="28"/>
      <c r="V516" s="28"/>
      <c r="W516" s="28"/>
      <c r="X516" s="34"/>
      <c r="Y516" s="34"/>
      <c r="Z516" s="1"/>
      <c r="AA516" s="35"/>
      <c r="AB516" s="35"/>
      <c r="AC516" s="35"/>
      <c r="AD516" s="35"/>
      <c r="AE516" s="35"/>
      <c r="AF516" s="35"/>
      <c r="AG516" s="35"/>
      <c r="AH516" s="1"/>
      <c r="AI516" s="35"/>
      <c r="AJ516" s="35"/>
      <c r="AK516" s="35"/>
      <c r="AL516" s="35"/>
      <c r="AM516" s="35"/>
      <c r="AN516" s="35"/>
      <c r="AO516" s="35"/>
      <c r="AP516" s="1"/>
      <c r="AQ516" s="36"/>
      <c r="AR516" s="36"/>
      <c r="AS516" s="36"/>
      <c r="AT516" s="36"/>
      <c r="AU516" s="36"/>
      <c r="AV516" s="36"/>
      <c r="AW516" s="1"/>
      <c r="AX516" s="1"/>
      <c r="AY516" s="35"/>
      <c r="AZ516" s="35"/>
      <c r="BA516" s="35"/>
      <c r="BB516" s="35"/>
      <c r="BC516" s="35"/>
      <c r="BD516" s="35"/>
      <c r="BE516" s="35"/>
      <c r="BF516" s="1"/>
    </row>
    <row r="517" spans="1:58" ht="13">
      <c r="A517" s="28"/>
      <c r="B517" s="55"/>
      <c r="C517" s="32"/>
      <c r="D517" s="31"/>
      <c r="E517" s="32"/>
      <c r="F517" s="32"/>
      <c r="G517" s="32"/>
      <c r="H517" s="32"/>
      <c r="I517" s="32"/>
      <c r="J517" s="10"/>
      <c r="K517" s="32"/>
      <c r="L517" s="31"/>
      <c r="M517" s="32"/>
      <c r="N517" s="32"/>
      <c r="O517" s="32"/>
      <c r="P517" s="32"/>
      <c r="Q517" s="32"/>
      <c r="R517" s="1"/>
      <c r="S517" s="28"/>
      <c r="T517" s="28"/>
      <c r="U517" s="28"/>
      <c r="V517" s="34"/>
      <c r="W517" s="28"/>
      <c r="X517" s="34"/>
      <c r="Y517" s="34"/>
      <c r="Z517" s="1"/>
      <c r="AA517" s="35"/>
      <c r="AB517" s="35"/>
      <c r="AC517" s="35"/>
      <c r="AD517" s="35"/>
      <c r="AE517" s="35"/>
      <c r="AF517" s="35"/>
      <c r="AG517" s="35"/>
      <c r="AH517" s="1"/>
      <c r="AI517" s="35"/>
      <c r="AJ517" s="35"/>
      <c r="AK517" s="35"/>
      <c r="AL517" s="35"/>
      <c r="AM517" s="35"/>
      <c r="AN517" s="35"/>
      <c r="AO517" s="35"/>
      <c r="AP517" s="1"/>
      <c r="AQ517" s="36"/>
      <c r="AR517" s="36"/>
      <c r="AS517" s="36"/>
      <c r="AT517" s="36"/>
      <c r="AU517" s="36"/>
      <c r="AV517" s="36"/>
      <c r="AW517" s="1"/>
      <c r="AX517" s="1"/>
      <c r="AY517" s="35"/>
      <c r="AZ517" s="35"/>
      <c r="BA517" s="35"/>
      <c r="BB517" s="35"/>
      <c r="BC517" s="35"/>
      <c r="BD517" s="35"/>
      <c r="BE517" s="35"/>
      <c r="BF517" s="1"/>
    </row>
    <row r="518" spans="1:58" ht="13">
      <c r="A518" s="28"/>
      <c r="B518" s="55"/>
      <c r="C518" s="32"/>
      <c r="D518" s="31"/>
      <c r="E518" s="32"/>
      <c r="F518" s="32"/>
      <c r="G518" s="32"/>
      <c r="H518" s="32"/>
      <c r="I518" s="32"/>
      <c r="J518" s="10"/>
      <c r="K518" s="32"/>
      <c r="L518" s="31"/>
      <c r="M518" s="32"/>
      <c r="N518" s="32"/>
      <c r="O518" s="32"/>
      <c r="P518" s="32"/>
      <c r="Q518" s="32"/>
      <c r="R518" s="1"/>
      <c r="S518" s="28"/>
      <c r="T518" s="28"/>
      <c r="U518" s="28"/>
      <c r="V518" s="34"/>
      <c r="W518" s="28"/>
      <c r="X518" s="34"/>
      <c r="Y518" s="34"/>
      <c r="Z518" s="1"/>
      <c r="AA518" s="35"/>
      <c r="AB518" s="35"/>
      <c r="AC518" s="35"/>
      <c r="AD518" s="35"/>
      <c r="AE518" s="35"/>
      <c r="AF518" s="35"/>
      <c r="AG518" s="35"/>
      <c r="AH518" s="1"/>
      <c r="AI518" s="35"/>
      <c r="AJ518" s="35"/>
      <c r="AK518" s="35"/>
      <c r="AL518" s="35"/>
      <c r="AM518" s="35"/>
      <c r="AN518" s="35"/>
      <c r="AO518" s="35"/>
      <c r="AP518" s="1"/>
      <c r="AQ518" s="36"/>
      <c r="AR518" s="36"/>
      <c r="AS518" s="36"/>
      <c r="AT518" s="36"/>
      <c r="AU518" s="36"/>
      <c r="AV518" s="36"/>
      <c r="AW518" s="1"/>
      <c r="AX518" s="1"/>
      <c r="AY518" s="35"/>
      <c r="AZ518" s="35"/>
      <c r="BA518" s="35"/>
      <c r="BB518" s="35"/>
      <c r="BC518" s="35"/>
      <c r="BD518" s="35"/>
      <c r="BE518" s="35"/>
      <c r="BF518" s="1"/>
    </row>
    <row r="519" spans="1:58" ht="13">
      <c r="A519" s="28"/>
      <c r="B519" s="55"/>
      <c r="C519" s="31"/>
      <c r="D519" s="32"/>
      <c r="E519" s="32"/>
      <c r="F519" s="32"/>
      <c r="G519" s="32"/>
      <c r="H519" s="32"/>
      <c r="I519" s="32"/>
      <c r="J519" s="10"/>
      <c r="K519" s="31"/>
      <c r="L519" s="32"/>
      <c r="M519" s="32"/>
      <c r="N519" s="32"/>
      <c r="O519" s="32"/>
      <c r="P519" s="32"/>
      <c r="Q519" s="32"/>
      <c r="R519" s="1"/>
      <c r="S519" s="28"/>
      <c r="T519" s="28"/>
      <c r="U519" s="28"/>
      <c r="V519" s="34"/>
      <c r="W519" s="28"/>
      <c r="X519" s="34"/>
      <c r="Y519" s="34"/>
      <c r="Z519" s="1"/>
      <c r="AA519" s="35"/>
      <c r="AB519" s="35"/>
      <c r="AC519" s="35"/>
      <c r="AD519" s="35"/>
      <c r="AE519" s="35"/>
      <c r="AF519" s="35"/>
      <c r="AG519" s="35"/>
      <c r="AH519" s="1"/>
      <c r="AI519" s="35"/>
      <c r="AJ519" s="35"/>
      <c r="AK519" s="35"/>
      <c r="AL519" s="35"/>
      <c r="AM519" s="35"/>
      <c r="AN519" s="35"/>
      <c r="AO519" s="35"/>
      <c r="AP519" s="1"/>
      <c r="AQ519" s="36"/>
      <c r="AR519" s="36"/>
      <c r="AS519" s="36"/>
      <c r="AT519" s="36"/>
      <c r="AU519" s="36"/>
      <c r="AV519" s="36"/>
      <c r="AW519" s="1"/>
      <c r="AX519" s="1"/>
      <c r="AY519" s="35"/>
      <c r="AZ519" s="35"/>
      <c r="BA519" s="35"/>
      <c r="BB519" s="35"/>
      <c r="BC519" s="35"/>
      <c r="BD519" s="35"/>
      <c r="BE519" s="35"/>
      <c r="BF519" s="1"/>
    </row>
    <row r="520" spans="1:58" ht="13">
      <c r="A520" s="28"/>
      <c r="B520" s="55"/>
      <c r="C520" s="32"/>
      <c r="D520" s="31"/>
      <c r="E520" s="32"/>
      <c r="F520" s="32"/>
      <c r="G520" s="32"/>
      <c r="H520" s="32"/>
      <c r="I520" s="32"/>
      <c r="J520" s="10"/>
      <c r="K520" s="32"/>
      <c r="L520" s="31"/>
      <c r="M520" s="32"/>
      <c r="N520" s="32"/>
      <c r="O520" s="32"/>
      <c r="P520" s="32"/>
      <c r="Q520" s="32"/>
      <c r="R520" s="1"/>
      <c r="S520" s="28"/>
      <c r="T520" s="28"/>
      <c r="U520" s="28"/>
      <c r="V520" s="28"/>
      <c r="W520" s="28"/>
      <c r="X520" s="34"/>
      <c r="Y520" s="34"/>
      <c r="Z520" s="1"/>
      <c r="AA520" s="35"/>
      <c r="AB520" s="35"/>
      <c r="AC520" s="35"/>
      <c r="AD520" s="35"/>
      <c r="AE520" s="35"/>
      <c r="AF520" s="35"/>
      <c r="AG520" s="35"/>
      <c r="AH520" s="1"/>
      <c r="AI520" s="35"/>
      <c r="AJ520" s="35"/>
      <c r="AK520" s="35"/>
      <c r="AL520" s="35"/>
      <c r="AM520" s="35"/>
      <c r="AN520" s="35"/>
      <c r="AO520" s="35"/>
      <c r="AP520" s="1"/>
      <c r="AQ520" s="36"/>
      <c r="AR520" s="36"/>
      <c r="AS520" s="36"/>
      <c r="AT520" s="36"/>
      <c r="AU520" s="36"/>
      <c r="AV520" s="36"/>
      <c r="AW520" s="1"/>
      <c r="AX520" s="1"/>
      <c r="AY520" s="35"/>
      <c r="AZ520" s="35"/>
      <c r="BA520" s="35"/>
      <c r="BB520" s="35"/>
      <c r="BC520" s="35"/>
      <c r="BD520" s="35"/>
      <c r="BE520" s="35"/>
      <c r="BF520" s="1"/>
    </row>
    <row r="521" spans="1:58" ht="13">
      <c r="A521" s="28"/>
      <c r="B521" s="55"/>
      <c r="C521" s="31"/>
      <c r="D521" s="32"/>
      <c r="E521" s="32"/>
      <c r="F521" s="32"/>
      <c r="G521" s="32"/>
      <c r="H521" s="32"/>
      <c r="I521" s="32"/>
      <c r="J521" s="10"/>
      <c r="K521" s="31"/>
      <c r="L521" s="32"/>
      <c r="M521" s="32"/>
      <c r="N521" s="32"/>
      <c r="O521" s="32"/>
      <c r="P521" s="32"/>
      <c r="Q521" s="32"/>
      <c r="R521" s="1"/>
      <c r="S521" s="28"/>
      <c r="T521" s="28"/>
      <c r="U521" s="28"/>
      <c r="V521" s="34"/>
      <c r="W521" s="28"/>
      <c r="X521" s="34"/>
      <c r="Y521" s="34"/>
      <c r="Z521" s="1"/>
      <c r="AA521" s="35"/>
      <c r="AB521" s="35"/>
      <c r="AC521" s="35"/>
      <c r="AD521" s="35"/>
      <c r="AE521" s="35"/>
      <c r="AF521" s="35"/>
      <c r="AG521" s="35"/>
      <c r="AH521" s="1"/>
      <c r="AI521" s="35"/>
      <c r="AJ521" s="35"/>
      <c r="AK521" s="35"/>
      <c r="AL521" s="35"/>
      <c r="AM521" s="35"/>
      <c r="AN521" s="35"/>
      <c r="AO521" s="35"/>
      <c r="AP521" s="1"/>
      <c r="AQ521" s="36"/>
      <c r="AR521" s="36"/>
      <c r="AS521" s="36"/>
      <c r="AT521" s="36"/>
      <c r="AU521" s="36"/>
      <c r="AV521" s="36"/>
      <c r="AW521" s="1"/>
      <c r="AX521" s="1"/>
      <c r="AY521" s="35"/>
      <c r="AZ521" s="35"/>
      <c r="BA521" s="35"/>
      <c r="BB521" s="35"/>
      <c r="BC521" s="35"/>
      <c r="BD521" s="35"/>
      <c r="BE521" s="35"/>
      <c r="BF521" s="1"/>
    </row>
    <row r="522" spans="1:58" ht="13">
      <c r="A522" s="28"/>
      <c r="B522" s="55"/>
      <c r="C522" s="32"/>
      <c r="D522" s="31"/>
      <c r="E522" s="32"/>
      <c r="F522" s="32"/>
      <c r="G522" s="32"/>
      <c r="H522" s="32"/>
      <c r="I522" s="32"/>
      <c r="J522" s="10"/>
      <c r="K522" s="32"/>
      <c r="L522" s="31"/>
      <c r="M522" s="32"/>
      <c r="N522" s="32"/>
      <c r="O522" s="32"/>
      <c r="P522" s="32"/>
      <c r="Q522" s="32"/>
      <c r="R522" s="1"/>
      <c r="S522" s="28"/>
      <c r="T522" s="28"/>
      <c r="U522" s="28"/>
      <c r="V522" s="28"/>
      <c r="W522" s="28"/>
      <c r="X522" s="34"/>
      <c r="Y522" s="34"/>
      <c r="Z522" s="1"/>
      <c r="AA522" s="35"/>
      <c r="AB522" s="35"/>
      <c r="AC522" s="35"/>
      <c r="AD522" s="35"/>
      <c r="AE522" s="35"/>
      <c r="AF522" s="35"/>
      <c r="AG522" s="35"/>
      <c r="AH522" s="1"/>
      <c r="AI522" s="35"/>
      <c r="AJ522" s="35"/>
      <c r="AK522" s="35"/>
      <c r="AL522" s="35"/>
      <c r="AM522" s="35"/>
      <c r="AN522" s="35"/>
      <c r="AO522" s="35"/>
      <c r="AP522" s="1"/>
      <c r="AQ522" s="36"/>
      <c r="AR522" s="36"/>
      <c r="AS522" s="36"/>
      <c r="AT522" s="36"/>
      <c r="AU522" s="36"/>
      <c r="AV522" s="36"/>
      <c r="AW522" s="1"/>
      <c r="AX522" s="1"/>
      <c r="AY522" s="35"/>
      <c r="AZ522" s="35"/>
      <c r="BA522" s="35"/>
      <c r="BB522" s="35"/>
      <c r="BC522" s="35"/>
      <c r="BD522" s="35"/>
      <c r="BE522" s="35"/>
      <c r="BF522" s="1"/>
    </row>
    <row r="523" spans="1:58" ht="13">
      <c r="A523" s="28"/>
      <c r="B523" s="55"/>
      <c r="C523" s="31"/>
      <c r="D523" s="32"/>
      <c r="E523" s="32"/>
      <c r="F523" s="32"/>
      <c r="G523" s="32"/>
      <c r="H523" s="32"/>
      <c r="I523" s="32"/>
      <c r="J523" s="10"/>
      <c r="K523" s="32"/>
      <c r="L523" s="32"/>
      <c r="M523" s="31"/>
      <c r="N523" s="32"/>
      <c r="O523" s="32"/>
      <c r="P523" s="32"/>
      <c r="Q523" s="32"/>
      <c r="R523" s="1"/>
      <c r="S523" s="28"/>
      <c r="T523" s="28"/>
      <c r="U523" s="28"/>
      <c r="V523" s="34"/>
      <c r="W523" s="28"/>
      <c r="X523" s="34"/>
      <c r="Y523" s="34"/>
      <c r="Z523" s="1"/>
      <c r="AA523" s="35"/>
      <c r="AB523" s="35"/>
      <c r="AC523" s="35"/>
      <c r="AD523" s="35"/>
      <c r="AE523" s="35"/>
      <c r="AF523" s="35"/>
      <c r="AG523" s="35"/>
      <c r="AH523" s="1"/>
      <c r="AI523" s="35"/>
      <c r="AJ523" s="35"/>
      <c r="AK523" s="35"/>
      <c r="AL523" s="35"/>
      <c r="AM523" s="35"/>
      <c r="AN523" s="35"/>
      <c r="AO523" s="35"/>
      <c r="AP523" s="1"/>
      <c r="AQ523" s="36"/>
      <c r="AR523" s="36"/>
      <c r="AS523" s="36"/>
      <c r="AT523" s="36"/>
      <c r="AU523" s="36"/>
      <c r="AV523" s="36"/>
      <c r="AW523" s="1"/>
      <c r="AX523" s="1"/>
      <c r="AY523" s="35"/>
      <c r="AZ523" s="35"/>
      <c r="BA523" s="35"/>
      <c r="BB523" s="35"/>
      <c r="BC523" s="35"/>
      <c r="BD523" s="35"/>
      <c r="BE523" s="35"/>
      <c r="BF523" s="1"/>
    </row>
    <row r="524" spans="1:58" ht="13">
      <c r="A524" s="28"/>
      <c r="B524" s="55"/>
      <c r="C524" s="31"/>
      <c r="D524" s="32"/>
      <c r="E524" s="32"/>
      <c r="F524" s="32"/>
      <c r="G524" s="32"/>
      <c r="H524" s="32"/>
      <c r="I524" s="32"/>
      <c r="J524" s="10"/>
      <c r="K524" s="31"/>
      <c r="L524" s="32"/>
      <c r="M524" s="32"/>
      <c r="N524" s="32"/>
      <c r="O524" s="32"/>
      <c r="P524" s="32"/>
      <c r="Q524" s="32"/>
      <c r="R524" s="1"/>
      <c r="S524" s="28"/>
      <c r="T524" s="28"/>
      <c r="U524" s="28"/>
      <c r="V524" s="33"/>
      <c r="W524" s="33"/>
      <c r="X524" s="34"/>
      <c r="Y524" s="34"/>
      <c r="Z524" s="1"/>
      <c r="AA524" s="35"/>
      <c r="AB524" s="35"/>
      <c r="AC524" s="35"/>
      <c r="AD524" s="35"/>
      <c r="AE524" s="35"/>
      <c r="AF524" s="35"/>
      <c r="AG524" s="35"/>
      <c r="AH524" s="1"/>
      <c r="AI524" s="35"/>
      <c r="AJ524" s="35"/>
      <c r="AK524" s="35"/>
      <c r="AL524" s="35"/>
      <c r="AM524" s="35"/>
      <c r="AN524" s="35"/>
      <c r="AO524" s="35"/>
      <c r="AP524" s="1"/>
      <c r="AQ524" s="36"/>
      <c r="AR524" s="36"/>
      <c r="AS524" s="36"/>
      <c r="AT524" s="36"/>
      <c r="AU524" s="36"/>
      <c r="AV524" s="36"/>
      <c r="AW524" s="1"/>
      <c r="AX524" s="1"/>
      <c r="AY524" s="35"/>
      <c r="AZ524" s="35"/>
      <c r="BA524" s="35"/>
      <c r="BB524" s="35"/>
      <c r="BC524" s="35"/>
      <c r="BD524" s="35"/>
      <c r="BE524" s="35"/>
      <c r="BF524" s="1"/>
    </row>
    <row r="525" spans="1:58" ht="13">
      <c r="A525" s="28"/>
      <c r="B525" s="55"/>
      <c r="C525" s="31"/>
      <c r="D525" s="32"/>
      <c r="E525" s="32"/>
      <c r="F525" s="32"/>
      <c r="G525" s="32"/>
      <c r="H525" s="32"/>
      <c r="I525" s="32"/>
      <c r="J525" s="10"/>
      <c r="K525" s="31"/>
      <c r="L525" s="32"/>
      <c r="M525" s="32"/>
      <c r="N525" s="32"/>
      <c r="O525" s="32"/>
      <c r="P525" s="32"/>
      <c r="Q525" s="32"/>
      <c r="R525" s="1"/>
      <c r="S525" s="28"/>
      <c r="T525" s="28"/>
      <c r="U525" s="33"/>
      <c r="V525" s="33"/>
      <c r="W525" s="33"/>
      <c r="X525" s="34"/>
      <c r="Y525" s="34"/>
      <c r="Z525" s="1"/>
      <c r="AA525" s="35"/>
      <c r="AB525" s="35"/>
      <c r="AC525" s="35"/>
      <c r="AD525" s="35"/>
      <c r="AE525" s="35"/>
      <c r="AF525" s="35"/>
      <c r="AG525" s="35"/>
      <c r="AH525" s="1"/>
      <c r="AI525" s="35"/>
      <c r="AJ525" s="35"/>
      <c r="AK525" s="35"/>
      <c r="AL525" s="35"/>
      <c r="AM525" s="35"/>
      <c r="AN525" s="35"/>
      <c r="AO525" s="35"/>
      <c r="AP525" s="1"/>
      <c r="AQ525" s="36"/>
      <c r="AR525" s="36"/>
      <c r="AS525" s="36"/>
      <c r="AT525" s="36"/>
      <c r="AU525" s="36"/>
      <c r="AV525" s="36"/>
      <c r="AW525" s="1"/>
      <c r="AX525" s="1"/>
      <c r="AY525" s="35"/>
      <c r="AZ525" s="35"/>
      <c r="BA525" s="35"/>
      <c r="BB525" s="35"/>
      <c r="BC525" s="35"/>
      <c r="BD525" s="35"/>
      <c r="BE525" s="35"/>
      <c r="BF525" s="1"/>
    </row>
    <row r="526" spans="1:58" ht="13">
      <c r="A526" s="28"/>
      <c r="B526" s="55"/>
      <c r="C526" s="38"/>
      <c r="D526" s="31"/>
      <c r="E526" s="32"/>
      <c r="F526" s="32"/>
      <c r="G526" s="32"/>
      <c r="H526" s="32"/>
      <c r="I526" s="32"/>
      <c r="J526" s="10"/>
      <c r="K526" s="38"/>
      <c r="L526" s="31"/>
      <c r="M526" s="32"/>
      <c r="N526" s="32"/>
      <c r="O526" s="32"/>
      <c r="P526" s="32"/>
      <c r="Q526" s="32"/>
      <c r="R526" s="1"/>
      <c r="S526" s="28"/>
      <c r="T526" s="28"/>
      <c r="U526" s="33"/>
      <c r="V526" s="33"/>
      <c r="W526" s="33"/>
      <c r="X526" s="34"/>
      <c r="Y526" s="34"/>
      <c r="Z526" s="1"/>
      <c r="AA526" s="35"/>
      <c r="AB526" s="35"/>
      <c r="AC526" s="35"/>
      <c r="AD526" s="35"/>
      <c r="AE526" s="35"/>
      <c r="AF526" s="35"/>
      <c r="AG526" s="35"/>
      <c r="AH526" s="1"/>
      <c r="AI526" s="35"/>
      <c r="AJ526" s="35"/>
      <c r="AK526" s="35"/>
      <c r="AL526" s="35"/>
      <c r="AM526" s="35"/>
      <c r="AN526" s="35"/>
      <c r="AO526" s="35"/>
      <c r="AP526" s="1"/>
      <c r="AQ526" s="36"/>
      <c r="AR526" s="36"/>
      <c r="AS526" s="36"/>
      <c r="AT526" s="36"/>
      <c r="AU526" s="36"/>
      <c r="AV526" s="36"/>
      <c r="AW526" s="1"/>
      <c r="AX526" s="1"/>
      <c r="AY526" s="35"/>
      <c r="AZ526" s="35"/>
      <c r="BA526" s="35"/>
      <c r="BB526" s="35"/>
      <c r="BC526" s="35"/>
      <c r="BD526" s="35"/>
      <c r="BE526" s="35"/>
      <c r="BF526" s="1"/>
    </row>
    <row r="527" spans="1:58" ht="13">
      <c r="A527" s="28"/>
      <c r="B527" s="55"/>
      <c r="C527" s="38"/>
      <c r="D527" s="31"/>
      <c r="E527" s="32"/>
      <c r="F527" s="32"/>
      <c r="G527" s="32"/>
      <c r="H527" s="32"/>
      <c r="I527" s="32"/>
      <c r="J527" s="10"/>
      <c r="K527" s="38"/>
      <c r="L527" s="31"/>
      <c r="M527" s="32"/>
      <c r="N527" s="32"/>
      <c r="O527" s="32"/>
      <c r="P527" s="32"/>
      <c r="Q527" s="32"/>
      <c r="R527" s="1"/>
      <c r="S527" s="28"/>
      <c r="T527" s="28"/>
      <c r="U527" s="33"/>
      <c r="V527" s="33"/>
      <c r="W527" s="33"/>
      <c r="X527" s="34"/>
      <c r="Y527" s="34"/>
      <c r="Z527" s="1"/>
      <c r="AA527" s="35"/>
      <c r="AB527" s="35"/>
      <c r="AC527" s="35"/>
      <c r="AD527" s="35"/>
      <c r="AE527" s="35"/>
      <c r="AF527" s="35"/>
      <c r="AG527" s="35"/>
      <c r="AH527" s="1"/>
      <c r="AI527" s="35"/>
      <c r="AJ527" s="35"/>
      <c r="AK527" s="35"/>
      <c r="AL527" s="35"/>
      <c r="AM527" s="35"/>
      <c r="AN527" s="35"/>
      <c r="AO527" s="35"/>
      <c r="AP527" s="1"/>
      <c r="AQ527" s="36"/>
      <c r="AR527" s="36"/>
      <c r="AS527" s="36"/>
      <c r="AT527" s="36"/>
      <c r="AU527" s="36"/>
      <c r="AV527" s="36"/>
      <c r="AW527" s="36"/>
      <c r="AX527" s="1"/>
      <c r="AY527" s="35"/>
      <c r="AZ527" s="35"/>
      <c r="BA527" s="35"/>
      <c r="BB527" s="35"/>
      <c r="BC527" s="35"/>
      <c r="BD527" s="35"/>
      <c r="BE527" s="35"/>
      <c r="BF527" s="1"/>
    </row>
    <row r="528" spans="1:58" ht="13">
      <c r="A528" s="28"/>
      <c r="B528" s="55"/>
      <c r="C528" s="38"/>
      <c r="D528" s="31"/>
      <c r="E528" s="32"/>
      <c r="F528" s="32"/>
      <c r="G528" s="32"/>
      <c r="H528" s="32"/>
      <c r="I528" s="32"/>
      <c r="J528" s="10"/>
      <c r="K528" s="38"/>
      <c r="L528" s="31"/>
      <c r="M528" s="32"/>
      <c r="N528" s="32"/>
      <c r="O528" s="32"/>
      <c r="P528" s="32"/>
      <c r="Q528" s="32"/>
      <c r="R528" s="1"/>
      <c r="S528" s="28"/>
      <c r="T528" s="28"/>
      <c r="U528" s="33"/>
      <c r="V528" s="33"/>
      <c r="W528" s="28"/>
      <c r="X528" s="28"/>
      <c r="Y528" s="34"/>
      <c r="Z528" s="1"/>
      <c r="AA528" s="35"/>
      <c r="AB528" s="35"/>
      <c r="AC528" s="35"/>
      <c r="AD528" s="35"/>
      <c r="AE528" s="35"/>
      <c r="AF528" s="35"/>
      <c r="AG528" s="35"/>
      <c r="AH528" s="1"/>
      <c r="AI528" s="35"/>
      <c r="AJ528" s="35"/>
      <c r="AK528" s="35"/>
      <c r="AL528" s="35"/>
      <c r="AM528" s="35"/>
      <c r="AN528" s="35"/>
      <c r="AO528" s="35"/>
      <c r="AP528" s="1"/>
      <c r="AQ528" s="36"/>
      <c r="AR528" s="36"/>
      <c r="AS528" s="36"/>
      <c r="AT528" s="36"/>
      <c r="AU528" s="36"/>
      <c r="AV528" s="36"/>
      <c r="AW528" s="1"/>
      <c r="AX528" s="1"/>
      <c r="AY528" s="35"/>
      <c r="AZ528" s="35"/>
      <c r="BA528" s="35"/>
      <c r="BB528" s="35"/>
      <c r="BC528" s="35"/>
      <c r="BD528" s="35"/>
      <c r="BE528" s="35"/>
      <c r="BF528" s="1"/>
    </row>
    <row r="529" spans="1:58" ht="13">
      <c r="A529" s="28"/>
      <c r="B529" s="55"/>
      <c r="C529" s="31"/>
      <c r="D529" s="32"/>
      <c r="E529" s="32"/>
      <c r="F529" s="32"/>
      <c r="G529" s="32"/>
      <c r="H529" s="32"/>
      <c r="I529" s="32"/>
      <c r="J529" s="10"/>
      <c r="K529" s="38"/>
      <c r="L529" s="31"/>
      <c r="M529" s="32"/>
      <c r="N529" s="32"/>
      <c r="O529" s="32"/>
      <c r="P529" s="32"/>
      <c r="Q529" s="32"/>
      <c r="R529" s="1"/>
      <c r="S529" s="28"/>
      <c r="T529" s="28"/>
      <c r="U529" s="33"/>
      <c r="V529" s="33"/>
      <c r="W529" s="33"/>
      <c r="X529" s="34"/>
      <c r="Y529" s="34"/>
      <c r="Z529" s="1"/>
      <c r="AA529" s="35"/>
      <c r="AB529" s="35"/>
      <c r="AC529" s="35"/>
      <c r="AD529" s="35"/>
      <c r="AE529" s="35"/>
      <c r="AF529" s="35"/>
      <c r="AG529" s="35"/>
      <c r="AH529" s="1"/>
      <c r="AI529" s="35"/>
      <c r="AJ529" s="35"/>
      <c r="AK529" s="35"/>
      <c r="AL529" s="35"/>
      <c r="AM529" s="35"/>
      <c r="AN529" s="35"/>
      <c r="AO529" s="35"/>
      <c r="AP529" s="1"/>
      <c r="AQ529" s="36"/>
      <c r="AR529" s="36"/>
      <c r="AS529" s="36"/>
      <c r="AT529" s="36"/>
      <c r="AU529" s="36"/>
      <c r="AV529" s="36"/>
      <c r="AW529" s="1"/>
      <c r="AX529" s="1"/>
      <c r="AY529" s="35"/>
      <c r="AZ529" s="35"/>
      <c r="BA529" s="35"/>
      <c r="BB529" s="35"/>
      <c r="BC529" s="35"/>
      <c r="BD529" s="35"/>
      <c r="BE529" s="35"/>
      <c r="BF529" s="1"/>
    </row>
    <row r="530" spans="1:58" ht="13">
      <c r="A530" s="28"/>
      <c r="B530" s="55"/>
      <c r="C530" s="31"/>
      <c r="D530" s="32"/>
      <c r="E530" s="32"/>
      <c r="F530" s="32"/>
      <c r="G530" s="32"/>
      <c r="H530" s="32"/>
      <c r="I530" s="32"/>
      <c r="J530" s="10"/>
      <c r="K530" s="31"/>
      <c r="L530" s="32"/>
      <c r="M530" s="32"/>
      <c r="N530" s="32"/>
      <c r="O530" s="32"/>
      <c r="P530" s="32"/>
      <c r="Q530" s="32"/>
      <c r="R530" s="1"/>
      <c r="S530" s="28"/>
      <c r="T530" s="28"/>
      <c r="U530" s="33"/>
      <c r="V530" s="33"/>
      <c r="W530" s="33"/>
      <c r="X530" s="34"/>
      <c r="Y530" s="34"/>
      <c r="Z530" s="1"/>
      <c r="AA530" s="35"/>
      <c r="AB530" s="35"/>
      <c r="AC530" s="35"/>
      <c r="AD530" s="35"/>
      <c r="AE530" s="35"/>
      <c r="AF530" s="35"/>
      <c r="AG530" s="35"/>
      <c r="AH530" s="1"/>
      <c r="AI530" s="35"/>
      <c r="AJ530" s="35"/>
      <c r="AK530" s="35"/>
      <c r="AL530" s="35"/>
      <c r="AM530" s="35"/>
      <c r="AN530" s="35"/>
      <c r="AO530" s="35"/>
      <c r="AP530" s="1"/>
      <c r="AQ530" s="36"/>
      <c r="AR530" s="36"/>
      <c r="AS530" s="36"/>
      <c r="AT530" s="36"/>
      <c r="AU530" s="36"/>
      <c r="AV530" s="36"/>
      <c r="AW530" s="1"/>
      <c r="AX530" s="1"/>
      <c r="AY530" s="35"/>
      <c r="AZ530" s="35"/>
      <c r="BA530" s="35"/>
      <c r="BB530" s="35"/>
      <c r="BC530" s="35"/>
      <c r="BD530" s="35"/>
      <c r="BE530" s="35"/>
      <c r="BF530" s="1"/>
    </row>
    <row r="531" spans="1:58" ht="13">
      <c r="A531" s="28"/>
      <c r="B531" s="55"/>
      <c r="C531" s="31"/>
      <c r="D531" s="32"/>
      <c r="E531" s="32"/>
      <c r="F531" s="32"/>
      <c r="G531" s="32"/>
      <c r="H531" s="32"/>
      <c r="I531" s="32"/>
      <c r="J531" s="10"/>
      <c r="K531" s="38"/>
      <c r="L531" s="32"/>
      <c r="M531" s="32"/>
      <c r="N531" s="31"/>
      <c r="O531" s="32"/>
      <c r="P531" s="32"/>
      <c r="Q531" s="32"/>
      <c r="R531" s="1"/>
      <c r="S531" s="28"/>
      <c r="T531" s="28"/>
      <c r="U531" s="33"/>
      <c r="V531" s="28"/>
      <c r="W531" s="28"/>
      <c r="X531" s="34"/>
      <c r="Y531" s="34"/>
      <c r="Z531" s="1"/>
      <c r="AA531" s="35"/>
      <c r="AB531" s="35"/>
      <c r="AC531" s="35"/>
      <c r="AD531" s="35"/>
      <c r="AE531" s="35"/>
      <c r="AF531" s="35"/>
      <c r="AG531" s="35"/>
      <c r="AH531" s="1"/>
      <c r="AI531" s="35"/>
      <c r="AJ531" s="35"/>
      <c r="AK531" s="35"/>
      <c r="AL531" s="35"/>
      <c r="AM531" s="35"/>
      <c r="AN531" s="35"/>
      <c r="AO531" s="35"/>
      <c r="AP531" s="1"/>
      <c r="AQ531" s="36"/>
      <c r="AR531" s="36"/>
      <c r="AS531" s="36"/>
      <c r="AT531" s="36"/>
      <c r="AU531" s="36"/>
      <c r="AV531" s="36"/>
      <c r="AW531" s="1"/>
      <c r="AX531" s="1"/>
      <c r="AY531" s="35"/>
      <c r="AZ531" s="35"/>
      <c r="BA531" s="35"/>
      <c r="BB531" s="35"/>
      <c r="BC531" s="35"/>
      <c r="BD531" s="35"/>
      <c r="BE531" s="35"/>
      <c r="BF531" s="1"/>
    </row>
    <row r="532" spans="1:58" ht="13">
      <c r="A532" s="28"/>
      <c r="B532" s="55"/>
      <c r="C532" s="38"/>
      <c r="D532" s="32"/>
      <c r="E532" s="32"/>
      <c r="F532" s="32"/>
      <c r="G532" s="32"/>
      <c r="H532" s="31"/>
      <c r="I532" s="32"/>
      <c r="J532" s="10"/>
      <c r="K532" s="38"/>
      <c r="L532" s="32"/>
      <c r="M532" s="32"/>
      <c r="N532" s="32"/>
      <c r="O532" s="32"/>
      <c r="P532" s="31"/>
      <c r="Q532" s="32"/>
      <c r="R532" s="1"/>
      <c r="S532" s="28"/>
      <c r="T532" s="28"/>
      <c r="U532" s="28"/>
      <c r="V532" s="33"/>
      <c r="W532" s="33"/>
      <c r="X532" s="28"/>
      <c r="Y532" s="34"/>
      <c r="Z532" s="1"/>
      <c r="AA532" s="35"/>
      <c r="AB532" s="35"/>
      <c r="AC532" s="35"/>
      <c r="AD532" s="35"/>
      <c r="AE532" s="35"/>
      <c r="AF532" s="35"/>
      <c r="AG532" s="35"/>
      <c r="AH532" s="1"/>
      <c r="AI532" s="35"/>
      <c r="AJ532" s="35"/>
      <c r="AK532" s="35"/>
      <c r="AL532" s="35"/>
      <c r="AM532" s="35"/>
      <c r="AN532" s="35"/>
      <c r="AO532" s="35"/>
      <c r="AP532" s="1"/>
      <c r="AQ532" s="36"/>
      <c r="AR532" s="36"/>
      <c r="AS532" s="36"/>
      <c r="AT532" s="36"/>
      <c r="AU532" s="36"/>
      <c r="AV532" s="36"/>
      <c r="AW532" s="1"/>
      <c r="AX532" s="1"/>
      <c r="AY532" s="35"/>
      <c r="AZ532" s="35"/>
      <c r="BA532" s="35"/>
      <c r="BB532" s="35"/>
      <c r="BC532" s="35"/>
      <c r="BD532" s="35"/>
      <c r="BE532" s="35"/>
      <c r="BF532" s="1"/>
    </row>
    <row r="533" spans="1:58" ht="13">
      <c r="A533" s="28"/>
      <c r="B533" s="55"/>
      <c r="C533" s="31"/>
      <c r="D533" s="32"/>
      <c r="E533" s="32"/>
      <c r="F533" s="32"/>
      <c r="G533" s="32"/>
      <c r="H533" s="32"/>
      <c r="I533" s="32"/>
      <c r="J533" s="10"/>
      <c r="K533" s="31"/>
      <c r="L533" s="32"/>
      <c r="M533" s="32"/>
      <c r="N533" s="32"/>
      <c r="O533" s="32"/>
      <c r="P533" s="32"/>
      <c r="Q533" s="32"/>
      <c r="R533" s="1"/>
      <c r="S533" s="28"/>
      <c r="T533" s="28"/>
      <c r="U533" s="28"/>
      <c r="V533" s="28"/>
      <c r="W533" s="33"/>
      <c r="X533" s="34"/>
      <c r="Y533" s="34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36"/>
      <c r="AR533" s="36"/>
      <c r="AS533" s="36"/>
      <c r="AT533" s="36"/>
      <c r="AU533" s="36"/>
      <c r="AV533" s="36"/>
      <c r="AW533" s="1"/>
      <c r="AX533" s="1"/>
      <c r="AY533" s="35"/>
      <c r="AZ533" s="35"/>
      <c r="BA533" s="35"/>
      <c r="BB533" s="35"/>
      <c r="BC533" s="35"/>
      <c r="BD533" s="35"/>
      <c r="BE533" s="35"/>
      <c r="BF533" s="1"/>
    </row>
    <row r="534" spans="1:58" ht="13">
      <c r="A534" s="28"/>
      <c r="B534" s="55"/>
      <c r="C534" s="38"/>
      <c r="D534" s="31"/>
      <c r="E534" s="32"/>
      <c r="F534" s="32"/>
      <c r="G534" s="32"/>
      <c r="H534" s="32"/>
      <c r="I534" s="32"/>
      <c r="J534" s="10"/>
      <c r="K534" s="38"/>
      <c r="L534" s="31"/>
      <c r="M534" s="32"/>
      <c r="N534" s="32"/>
      <c r="O534" s="32"/>
      <c r="P534" s="32"/>
      <c r="Q534" s="32"/>
      <c r="R534" s="1"/>
      <c r="S534" s="28"/>
      <c r="T534" s="28"/>
      <c r="U534" s="33"/>
      <c r="V534" s="33"/>
      <c r="W534" s="33"/>
      <c r="X534" s="34"/>
      <c r="Y534" s="34"/>
      <c r="Z534" s="1"/>
      <c r="AA534" s="35"/>
      <c r="AB534" s="35"/>
      <c r="AC534" s="35"/>
      <c r="AD534" s="35"/>
      <c r="AE534" s="35"/>
      <c r="AF534" s="35"/>
      <c r="AG534" s="35"/>
      <c r="AH534" s="1"/>
      <c r="AI534" s="35"/>
      <c r="AJ534" s="35"/>
      <c r="AK534" s="35"/>
      <c r="AL534" s="35"/>
      <c r="AM534" s="35"/>
      <c r="AN534" s="35"/>
      <c r="AO534" s="35"/>
      <c r="AP534" s="1"/>
      <c r="AQ534" s="36"/>
      <c r="AR534" s="36"/>
      <c r="AS534" s="36"/>
      <c r="AT534" s="36"/>
      <c r="AU534" s="36"/>
      <c r="AV534" s="36"/>
      <c r="AW534" s="1"/>
      <c r="AX534" s="1"/>
      <c r="AY534" s="35"/>
      <c r="AZ534" s="35"/>
      <c r="BA534" s="35"/>
      <c r="BB534" s="35"/>
      <c r="BC534" s="35"/>
      <c r="BD534" s="35"/>
      <c r="BE534" s="35"/>
      <c r="BF534" s="1"/>
    </row>
    <row r="535" spans="1:58" ht="13">
      <c r="A535" s="28"/>
      <c r="B535" s="55"/>
      <c r="C535" s="31"/>
      <c r="D535" s="32"/>
      <c r="E535" s="32"/>
      <c r="F535" s="32"/>
      <c r="G535" s="32"/>
      <c r="H535" s="32"/>
      <c r="I535" s="32"/>
      <c r="J535" s="10"/>
      <c r="K535" s="31"/>
      <c r="L535" s="32"/>
      <c r="M535" s="32"/>
      <c r="N535" s="32"/>
      <c r="O535" s="32"/>
      <c r="P535" s="32"/>
      <c r="Q535" s="32"/>
      <c r="R535" s="1"/>
      <c r="S535" s="28"/>
      <c r="T535" s="28"/>
      <c r="U535" s="28"/>
      <c r="V535" s="28"/>
      <c r="W535" s="33"/>
      <c r="X535" s="34"/>
      <c r="Y535" s="34"/>
      <c r="Z535" s="1"/>
      <c r="AA535" s="35"/>
      <c r="AB535" s="35"/>
      <c r="AC535" s="35"/>
      <c r="AD535" s="35"/>
      <c r="AE535" s="35"/>
      <c r="AF535" s="35"/>
      <c r="AG535" s="35"/>
      <c r="AH535" s="1"/>
      <c r="AI535" s="35"/>
      <c r="AJ535" s="35"/>
      <c r="AK535" s="35"/>
      <c r="AL535" s="35"/>
      <c r="AM535" s="35"/>
      <c r="AN535" s="35"/>
      <c r="AO535" s="35"/>
      <c r="AP535" s="1"/>
      <c r="AQ535" s="36"/>
      <c r="AR535" s="36"/>
      <c r="AS535" s="36"/>
      <c r="AT535" s="36"/>
      <c r="AU535" s="36"/>
      <c r="AV535" s="36"/>
      <c r="AW535" s="1"/>
      <c r="AX535" s="1"/>
      <c r="AY535" s="35"/>
      <c r="AZ535" s="35"/>
      <c r="BA535" s="35"/>
      <c r="BB535" s="35"/>
      <c r="BC535" s="35"/>
      <c r="BD535" s="35"/>
      <c r="BE535" s="35"/>
      <c r="BF535" s="1"/>
    </row>
    <row r="536" spans="1:58" ht="13">
      <c r="A536" s="28"/>
      <c r="B536" s="55"/>
      <c r="C536" s="38"/>
      <c r="D536" s="31"/>
      <c r="E536" s="32"/>
      <c r="F536" s="32"/>
      <c r="G536" s="32"/>
      <c r="H536" s="32"/>
      <c r="I536" s="32"/>
      <c r="J536" s="10"/>
      <c r="K536" s="31"/>
      <c r="L536" s="32"/>
      <c r="M536" s="32"/>
      <c r="N536" s="32"/>
      <c r="O536" s="32"/>
      <c r="P536" s="32"/>
      <c r="Q536" s="32"/>
      <c r="R536" s="1"/>
      <c r="S536" s="28"/>
      <c r="T536" s="28"/>
      <c r="U536" s="28"/>
      <c r="V536" s="28"/>
      <c r="W536" s="33"/>
      <c r="X536" s="34"/>
      <c r="Y536" s="34"/>
      <c r="Z536" s="1"/>
      <c r="AA536" s="35"/>
      <c r="AB536" s="35"/>
      <c r="AC536" s="35"/>
      <c r="AD536" s="35"/>
      <c r="AE536" s="35"/>
      <c r="AF536" s="35"/>
      <c r="AG536" s="35"/>
      <c r="AH536" s="1"/>
      <c r="AI536" s="35"/>
      <c r="AJ536" s="35"/>
      <c r="AK536" s="35"/>
      <c r="AL536" s="35"/>
      <c r="AM536" s="35"/>
      <c r="AN536" s="35"/>
      <c r="AO536" s="35"/>
      <c r="AP536" s="1"/>
      <c r="AQ536" s="36"/>
      <c r="AR536" s="36"/>
      <c r="AS536" s="36"/>
      <c r="AT536" s="36"/>
      <c r="AU536" s="36"/>
      <c r="AV536" s="36"/>
      <c r="AW536" s="1"/>
      <c r="AX536" s="1"/>
      <c r="AY536" s="35"/>
      <c r="AZ536" s="35"/>
      <c r="BA536" s="35"/>
      <c r="BB536" s="35"/>
      <c r="BC536" s="35"/>
      <c r="BD536" s="35"/>
      <c r="BE536" s="35"/>
      <c r="BF536" s="1"/>
    </row>
    <row r="537" spans="1:58" ht="13">
      <c r="A537" s="28"/>
      <c r="B537" s="55"/>
      <c r="C537" s="38"/>
      <c r="D537" s="31"/>
      <c r="E537" s="32"/>
      <c r="F537" s="32"/>
      <c r="G537" s="32"/>
      <c r="H537" s="32"/>
      <c r="I537" s="32"/>
      <c r="J537" s="10"/>
      <c r="K537" s="38"/>
      <c r="L537" s="31"/>
      <c r="M537" s="32"/>
      <c r="N537" s="32"/>
      <c r="O537" s="32"/>
      <c r="P537" s="32"/>
      <c r="Q537" s="32"/>
      <c r="R537" s="1"/>
      <c r="S537" s="28"/>
      <c r="T537" s="28"/>
      <c r="U537" s="33"/>
      <c r="V537" s="33"/>
      <c r="W537" s="33"/>
      <c r="X537" s="34"/>
      <c r="Y537" s="34"/>
      <c r="Z537" s="1"/>
      <c r="AA537" s="35"/>
      <c r="AB537" s="35"/>
      <c r="AC537" s="35"/>
      <c r="AD537" s="35"/>
      <c r="AE537" s="35"/>
      <c r="AF537" s="35"/>
      <c r="AG537" s="35"/>
      <c r="AH537" s="1"/>
      <c r="AI537" s="35"/>
      <c r="AJ537" s="35"/>
      <c r="AK537" s="35"/>
      <c r="AL537" s="35"/>
      <c r="AM537" s="35"/>
      <c r="AN537" s="35"/>
      <c r="AO537" s="35"/>
      <c r="AP537" s="1"/>
      <c r="AQ537" s="36"/>
      <c r="AR537" s="36"/>
      <c r="AS537" s="36"/>
      <c r="AT537" s="36"/>
      <c r="AU537" s="36"/>
      <c r="AV537" s="36"/>
      <c r="AW537" s="1"/>
      <c r="AX537" s="1"/>
      <c r="AY537" s="35"/>
      <c r="AZ537" s="35"/>
      <c r="BA537" s="35"/>
      <c r="BB537" s="35"/>
      <c r="BC537" s="35"/>
      <c r="BD537" s="35"/>
      <c r="BE537" s="35"/>
      <c r="BF537" s="1"/>
    </row>
    <row r="538" spans="1:58" ht="13">
      <c r="A538" s="28"/>
      <c r="B538" s="55"/>
      <c r="C538" s="31"/>
      <c r="D538" s="32"/>
      <c r="E538" s="32"/>
      <c r="F538" s="32"/>
      <c r="G538" s="32"/>
      <c r="H538" s="32"/>
      <c r="I538" s="32"/>
      <c r="J538" s="10"/>
      <c r="K538" s="38"/>
      <c r="L538" s="31"/>
      <c r="M538" s="32"/>
      <c r="N538" s="32"/>
      <c r="O538" s="32"/>
      <c r="P538" s="32"/>
      <c r="Q538" s="32"/>
      <c r="R538" s="1"/>
      <c r="S538" s="28"/>
      <c r="T538" s="28"/>
      <c r="U538" s="28"/>
      <c r="V538" s="33"/>
      <c r="W538" s="28"/>
      <c r="X538" s="34"/>
      <c r="Y538" s="34"/>
      <c r="Z538" s="1"/>
      <c r="AA538" s="35"/>
      <c r="AB538" s="35"/>
      <c r="AC538" s="35"/>
      <c r="AD538" s="35"/>
      <c r="AE538" s="35"/>
      <c r="AF538" s="35"/>
      <c r="AG538" s="35"/>
      <c r="AH538" s="1"/>
      <c r="AI538" s="35"/>
      <c r="AJ538" s="35"/>
      <c r="AK538" s="35"/>
      <c r="AL538" s="35"/>
      <c r="AM538" s="35"/>
      <c r="AN538" s="35"/>
      <c r="AO538" s="35"/>
      <c r="AP538" s="1"/>
      <c r="AQ538" s="36"/>
      <c r="AR538" s="36"/>
      <c r="AS538" s="36"/>
      <c r="AT538" s="36"/>
      <c r="AU538" s="36"/>
      <c r="AV538" s="36"/>
      <c r="AW538" s="1"/>
      <c r="AX538" s="1"/>
      <c r="AY538" s="35"/>
      <c r="AZ538" s="35"/>
      <c r="BA538" s="35"/>
      <c r="BB538" s="35"/>
      <c r="BC538" s="35"/>
      <c r="BD538" s="35"/>
      <c r="BE538" s="35"/>
      <c r="BF538" s="1"/>
    </row>
    <row r="539" spans="1:58" ht="13">
      <c r="A539" s="28"/>
      <c r="B539" s="55"/>
      <c r="C539" s="31"/>
      <c r="D539" s="32"/>
      <c r="E539" s="32"/>
      <c r="F539" s="32"/>
      <c r="G539" s="32"/>
      <c r="H539" s="32"/>
      <c r="I539" s="32"/>
      <c r="J539" s="10"/>
      <c r="K539" s="38"/>
      <c r="L539" s="32"/>
      <c r="M539" s="32"/>
      <c r="N539" s="31"/>
      <c r="O539" s="32"/>
      <c r="P539" s="32"/>
      <c r="Q539" s="32"/>
      <c r="R539" s="1"/>
      <c r="S539" s="28"/>
      <c r="T539" s="28"/>
      <c r="U539" s="28"/>
      <c r="V539" s="28"/>
      <c r="W539" s="33"/>
      <c r="X539" s="34"/>
      <c r="Y539" s="34"/>
      <c r="Z539" s="1"/>
      <c r="AA539" s="35"/>
      <c r="AB539" s="35"/>
      <c r="AC539" s="35"/>
      <c r="AD539" s="35"/>
      <c r="AE539" s="35"/>
      <c r="AF539" s="35"/>
      <c r="AG539" s="35"/>
      <c r="AH539" s="1"/>
      <c r="AI539" s="35"/>
      <c r="AJ539" s="35"/>
      <c r="AK539" s="35"/>
      <c r="AL539" s="35"/>
      <c r="AM539" s="35"/>
      <c r="AN539" s="35"/>
      <c r="AO539" s="35"/>
      <c r="AP539" s="1"/>
      <c r="AQ539" s="36"/>
      <c r="AR539" s="36"/>
      <c r="AS539" s="36"/>
      <c r="AT539" s="36"/>
      <c r="AU539" s="36"/>
      <c r="AV539" s="36"/>
      <c r="AW539" s="1"/>
      <c r="AX539" s="1"/>
      <c r="AY539" s="35"/>
      <c r="AZ539" s="35"/>
      <c r="BA539" s="35"/>
      <c r="BB539" s="35"/>
      <c r="BC539" s="35"/>
      <c r="BD539" s="35"/>
      <c r="BE539" s="35"/>
      <c r="BF539" s="1"/>
    </row>
    <row r="540" spans="1:58" ht="13">
      <c r="A540" s="28"/>
      <c r="B540" s="55"/>
      <c r="C540" s="38"/>
      <c r="D540" s="31"/>
      <c r="E540" s="32"/>
      <c r="F540" s="32"/>
      <c r="G540" s="32"/>
      <c r="H540" s="32"/>
      <c r="I540" s="32"/>
      <c r="J540" s="10"/>
      <c r="K540" s="38"/>
      <c r="L540" s="31"/>
      <c r="M540" s="32"/>
      <c r="N540" s="32"/>
      <c r="O540" s="32"/>
      <c r="P540" s="32"/>
      <c r="Q540" s="32"/>
      <c r="R540" s="1"/>
      <c r="S540" s="28"/>
      <c r="T540" s="28"/>
      <c r="U540" s="33"/>
      <c r="V540" s="33"/>
      <c r="W540" s="28"/>
      <c r="X540" s="28"/>
      <c r="Y540" s="34"/>
      <c r="Z540" s="1"/>
      <c r="AA540" s="35"/>
      <c r="AB540" s="35"/>
      <c r="AC540" s="35"/>
      <c r="AD540" s="35"/>
      <c r="AE540" s="35"/>
      <c r="AF540" s="35"/>
      <c r="AG540" s="35"/>
      <c r="AH540" s="1"/>
      <c r="AI540" s="35"/>
      <c r="AJ540" s="35"/>
      <c r="AK540" s="35"/>
      <c r="AL540" s="35"/>
      <c r="AM540" s="35"/>
      <c r="AN540" s="35"/>
      <c r="AO540" s="35"/>
      <c r="AP540" s="1"/>
      <c r="AQ540" s="36"/>
      <c r="AR540" s="36"/>
      <c r="AS540" s="36"/>
      <c r="AT540" s="36"/>
      <c r="AU540" s="36"/>
      <c r="AV540" s="36"/>
      <c r="AW540" s="1"/>
      <c r="AX540" s="1"/>
      <c r="AY540" s="35"/>
      <c r="AZ540" s="35"/>
      <c r="BA540" s="35"/>
      <c r="BB540" s="35"/>
      <c r="BC540" s="35"/>
      <c r="BD540" s="35"/>
      <c r="BE540" s="35"/>
      <c r="BF540" s="1"/>
    </row>
    <row r="541" spans="1:58" ht="13">
      <c r="A541" s="28"/>
      <c r="B541" s="55"/>
      <c r="C541" s="31"/>
      <c r="D541" s="32"/>
      <c r="E541" s="32"/>
      <c r="F541" s="32"/>
      <c r="G541" s="32"/>
      <c r="H541" s="32"/>
      <c r="I541" s="32"/>
      <c r="J541" s="10"/>
      <c r="K541" s="31"/>
      <c r="L541" s="32"/>
      <c r="M541" s="32"/>
      <c r="N541" s="32"/>
      <c r="O541" s="32"/>
      <c r="P541" s="32"/>
      <c r="Q541" s="32"/>
      <c r="R541" s="1"/>
      <c r="S541" s="28"/>
      <c r="T541" s="28"/>
      <c r="U541" s="28"/>
      <c r="V541" s="33"/>
      <c r="W541" s="33"/>
      <c r="X541" s="34"/>
      <c r="Y541" s="34"/>
      <c r="Z541" s="1"/>
      <c r="AA541" s="35"/>
      <c r="AB541" s="35"/>
      <c r="AC541" s="35"/>
      <c r="AD541" s="35"/>
      <c r="AE541" s="35"/>
      <c r="AF541" s="35"/>
      <c r="AG541" s="35"/>
      <c r="AH541" s="1"/>
      <c r="AI541" s="35"/>
      <c r="AJ541" s="35"/>
      <c r="AK541" s="35"/>
      <c r="AL541" s="35"/>
      <c r="AM541" s="35"/>
      <c r="AN541" s="35"/>
      <c r="AO541" s="35"/>
      <c r="AP541" s="1"/>
      <c r="AQ541" s="36"/>
      <c r="AR541" s="36"/>
      <c r="AS541" s="36"/>
      <c r="AT541" s="36"/>
      <c r="AU541" s="36"/>
      <c r="AV541" s="36"/>
      <c r="AW541" s="1"/>
      <c r="AX541" s="1"/>
      <c r="AY541" s="35"/>
      <c r="AZ541" s="35"/>
      <c r="BA541" s="35"/>
      <c r="BB541" s="35"/>
      <c r="BC541" s="35"/>
      <c r="BD541" s="35"/>
      <c r="BE541" s="35"/>
      <c r="BF541" s="1"/>
    </row>
    <row r="542" spans="1:58" ht="13">
      <c r="A542" s="28"/>
      <c r="B542" s="55"/>
      <c r="C542" s="31"/>
      <c r="D542" s="32"/>
      <c r="E542" s="32"/>
      <c r="F542" s="32"/>
      <c r="G542" s="32"/>
      <c r="H542" s="32"/>
      <c r="I542" s="32"/>
      <c r="J542" s="10"/>
      <c r="K542" s="38"/>
      <c r="L542" s="32"/>
      <c r="M542" s="32"/>
      <c r="N542" s="31"/>
      <c r="O542" s="32"/>
      <c r="P542" s="32"/>
      <c r="Q542" s="32"/>
      <c r="R542" s="1"/>
      <c r="S542" s="28"/>
      <c r="T542" s="28"/>
      <c r="U542" s="28"/>
      <c r="V542" s="28"/>
      <c r="W542" s="33"/>
      <c r="X542" s="34"/>
      <c r="Y542" s="34"/>
      <c r="Z542" s="1"/>
      <c r="AA542" s="35"/>
      <c r="AB542" s="35"/>
      <c r="AC542" s="35"/>
      <c r="AD542" s="35"/>
      <c r="AE542" s="35"/>
      <c r="AF542" s="35"/>
      <c r="AG542" s="35"/>
      <c r="AH542" s="1"/>
      <c r="AI542" s="35"/>
      <c r="AJ542" s="35"/>
      <c r="AK542" s="35"/>
      <c r="AL542" s="35"/>
      <c r="AM542" s="35"/>
      <c r="AN542" s="35"/>
      <c r="AO542" s="35"/>
      <c r="AP542" s="1"/>
      <c r="AQ542" s="36"/>
      <c r="AR542" s="36"/>
      <c r="AS542" s="36"/>
      <c r="AT542" s="36"/>
      <c r="AU542" s="36"/>
      <c r="AV542" s="36"/>
      <c r="AW542" s="1"/>
      <c r="AX542" s="1"/>
      <c r="AY542" s="35"/>
      <c r="AZ542" s="35"/>
      <c r="BA542" s="35"/>
      <c r="BB542" s="35"/>
      <c r="BC542" s="35"/>
      <c r="BD542" s="35"/>
      <c r="BE542" s="35"/>
      <c r="BF542" s="1"/>
    </row>
    <row r="543" spans="1:58" ht="13">
      <c r="A543" s="28"/>
      <c r="B543" s="55"/>
      <c r="C543" s="38"/>
      <c r="D543" s="31"/>
      <c r="E543" s="32"/>
      <c r="F543" s="32"/>
      <c r="G543" s="32"/>
      <c r="H543" s="32"/>
      <c r="I543" s="32"/>
      <c r="J543" s="10"/>
      <c r="K543" s="38"/>
      <c r="L543" s="31"/>
      <c r="M543" s="32"/>
      <c r="N543" s="32"/>
      <c r="O543" s="32"/>
      <c r="P543" s="32"/>
      <c r="Q543" s="32"/>
      <c r="R543" s="1"/>
      <c r="S543" s="28"/>
      <c r="T543" s="28"/>
      <c r="U543" s="33"/>
      <c r="V543" s="28"/>
      <c r="W543" s="33"/>
      <c r="X543" s="34"/>
      <c r="Y543" s="34"/>
      <c r="Z543" s="1"/>
      <c r="AA543" s="35"/>
      <c r="AB543" s="35"/>
      <c r="AC543" s="35"/>
      <c r="AD543" s="35"/>
      <c r="AE543" s="35"/>
      <c r="AF543" s="35"/>
      <c r="AG543" s="35"/>
      <c r="AH543" s="1"/>
      <c r="AI543" s="35"/>
      <c r="AJ543" s="35"/>
      <c r="AK543" s="35"/>
      <c r="AL543" s="35"/>
      <c r="AM543" s="35"/>
      <c r="AN543" s="35"/>
      <c r="AO543" s="35"/>
      <c r="AP543" s="1"/>
      <c r="AQ543" s="36"/>
      <c r="AR543" s="36"/>
      <c r="AS543" s="36"/>
      <c r="AT543" s="36"/>
      <c r="AU543" s="36"/>
      <c r="AV543" s="36"/>
      <c r="AW543" s="1"/>
      <c r="AX543" s="1"/>
      <c r="AY543" s="35"/>
      <c r="AZ543" s="35"/>
      <c r="BA543" s="35"/>
      <c r="BB543" s="35"/>
      <c r="BC543" s="35"/>
      <c r="BD543" s="35"/>
      <c r="BE543" s="35"/>
      <c r="BF543" s="1"/>
    </row>
    <row r="544" spans="1:58" ht="13">
      <c r="A544" s="28"/>
      <c r="B544" s="55"/>
      <c r="C544" s="32"/>
      <c r="D544" s="31"/>
      <c r="E544" s="32"/>
      <c r="F544" s="32"/>
      <c r="G544" s="32"/>
      <c r="H544" s="32"/>
      <c r="I544" s="32"/>
      <c r="J544" s="10"/>
      <c r="K544" s="31"/>
      <c r="L544" s="31"/>
      <c r="M544" s="32"/>
      <c r="N544" s="32"/>
      <c r="O544" s="32"/>
      <c r="P544" s="32"/>
      <c r="Q544" s="32"/>
      <c r="R544" s="1"/>
      <c r="S544" s="28"/>
      <c r="T544" s="28"/>
      <c r="U544" s="28"/>
      <c r="V544" s="34"/>
      <c r="W544" s="28"/>
      <c r="X544" s="34"/>
      <c r="Y544" s="34"/>
      <c r="Z544" s="1"/>
      <c r="AA544" s="35"/>
      <c r="AB544" s="35"/>
      <c r="AC544" s="35"/>
      <c r="AD544" s="35"/>
      <c r="AE544" s="35"/>
      <c r="AF544" s="35"/>
      <c r="AG544" s="35"/>
      <c r="AH544" s="1"/>
      <c r="AI544" s="35"/>
      <c r="AJ544" s="35"/>
      <c r="AK544" s="35"/>
      <c r="AL544" s="35"/>
      <c r="AM544" s="35"/>
      <c r="AN544" s="35"/>
      <c r="AO544" s="35"/>
      <c r="AP544" s="1"/>
      <c r="AQ544" s="36"/>
      <c r="AR544" s="36"/>
      <c r="AS544" s="36"/>
      <c r="AT544" s="36"/>
      <c r="AU544" s="36"/>
      <c r="AV544" s="36"/>
      <c r="AW544" s="1"/>
      <c r="AX544" s="1"/>
      <c r="AY544" s="35"/>
      <c r="AZ544" s="35"/>
      <c r="BA544" s="35"/>
      <c r="BB544" s="35"/>
      <c r="BC544" s="35"/>
      <c r="BD544" s="35"/>
      <c r="BE544" s="35"/>
      <c r="BF544" s="1"/>
    </row>
    <row r="545" spans="1:58" ht="13">
      <c r="A545" s="28"/>
      <c r="B545" s="55"/>
      <c r="C545" s="31"/>
      <c r="D545" s="32"/>
      <c r="E545" s="32"/>
      <c r="F545" s="32"/>
      <c r="G545" s="32"/>
      <c r="H545" s="32"/>
      <c r="I545" s="32"/>
      <c r="J545" s="10"/>
      <c r="K545" s="31"/>
      <c r="L545" s="32"/>
      <c r="M545" s="32"/>
      <c r="N545" s="32"/>
      <c r="O545" s="32"/>
      <c r="P545" s="32"/>
      <c r="Q545" s="32"/>
      <c r="R545" s="1"/>
      <c r="S545" s="28"/>
      <c r="T545" s="28"/>
      <c r="U545" s="28"/>
      <c r="V545" s="34"/>
      <c r="W545" s="28"/>
      <c r="X545" s="34"/>
      <c r="Y545" s="34"/>
      <c r="Z545" s="1"/>
      <c r="AA545" s="35"/>
      <c r="AB545" s="35"/>
      <c r="AC545" s="35"/>
      <c r="AD545" s="35"/>
      <c r="AE545" s="35"/>
      <c r="AF545" s="35"/>
      <c r="AG545" s="35"/>
      <c r="AH545" s="1"/>
      <c r="AI545" s="35"/>
      <c r="AJ545" s="35"/>
      <c r="AK545" s="35"/>
      <c r="AL545" s="35"/>
      <c r="AM545" s="35"/>
      <c r="AN545" s="35"/>
      <c r="AO545" s="35"/>
      <c r="AP545" s="1"/>
      <c r="AQ545" s="36"/>
      <c r="AR545" s="36"/>
      <c r="AS545" s="36"/>
      <c r="AT545" s="36"/>
      <c r="AU545" s="36"/>
      <c r="AV545" s="36"/>
      <c r="AW545" s="1"/>
      <c r="AX545" s="1"/>
      <c r="AY545" s="35"/>
      <c r="AZ545" s="35"/>
      <c r="BA545" s="35"/>
      <c r="BB545" s="35"/>
      <c r="BC545" s="35"/>
      <c r="BD545" s="35"/>
      <c r="BE545" s="35"/>
      <c r="BF545" s="1"/>
    </row>
    <row r="546" spans="1:58" ht="13">
      <c r="A546" s="28"/>
      <c r="B546" s="55"/>
      <c r="C546" s="31"/>
      <c r="D546" s="32"/>
      <c r="E546" s="32"/>
      <c r="F546" s="32"/>
      <c r="G546" s="32"/>
      <c r="H546" s="32"/>
      <c r="I546" s="32"/>
      <c r="J546" s="10"/>
      <c r="K546" s="31"/>
      <c r="L546" s="32"/>
      <c r="M546" s="32"/>
      <c r="N546" s="32"/>
      <c r="O546" s="32"/>
      <c r="P546" s="32"/>
      <c r="Q546" s="32"/>
      <c r="R546" s="1"/>
      <c r="S546" s="28"/>
      <c r="T546" s="28"/>
      <c r="U546" s="28"/>
      <c r="V546" s="34"/>
      <c r="W546" s="28"/>
      <c r="X546" s="34"/>
      <c r="Y546" s="34"/>
      <c r="Z546" s="1"/>
      <c r="AA546" s="35"/>
      <c r="AB546" s="35"/>
      <c r="AC546" s="35"/>
      <c r="AD546" s="35"/>
      <c r="AE546" s="35"/>
      <c r="AF546" s="35"/>
      <c r="AG546" s="35"/>
      <c r="AH546" s="1"/>
      <c r="AI546" s="35"/>
      <c r="AJ546" s="35"/>
      <c r="AK546" s="35"/>
      <c r="AL546" s="35"/>
      <c r="AM546" s="35"/>
      <c r="AN546" s="35"/>
      <c r="AO546" s="35"/>
      <c r="AP546" s="1"/>
      <c r="AQ546" s="36"/>
      <c r="AR546" s="36"/>
      <c r="AS546" s="36"/>
      <c r="AT546" s="36"/>
      <c r="AU546" s="36"/>
      <c r="AV546" s="36"/>
      <c r="AW546" s="1"/>
      <c r="AX546" s="1"/>
      <c r="AY546" s="35"/>
      <c r="AZ546" s="35"/>
      <c r="BA546" s="35"/>
      <c r="BB546" s="35"/>
      <c r="BC546" s="35"/>
      <c r="BD546" s="35"/>
      <c r="BE546" s="35"/>
      <c r="BF546" s="1"/>
    </row>
    <row r="547" spans="1:58" ht="13">
      <c r="A547" s="28"/>
      <c r="B547" s="55"/>
      <c r="C547" s="31"/>
      <c r="D547" s="31"/>
      <c r="E547" s="32"/>
      <c r="F547" s="32"/>
      <c r="G547" s="32"/>
      <c r="H547" s="32"/>
      <c r="I547" s="32"/>
      <c r="J547" s="10"/>
      <c r="K547" s="31"/>
      <c r="L547" s="32"/>
      <c r="M547" s="32"/>
      <c r="N547" s="32"/>
      <c r="O547" s="32"/>
      <c r="P547" s="32"/>
      <c r="Q547" s="32"/>
      <c r="R547" s="1"/>
      <c r="S547" s="28"/>
      <c r="T547" s="28"/>
      <c r="U547" s="28"/>
      <c r="V547" s="34"/>
      <c r="W547" s="28"/>
      <c r="X547" s="34"/>
      <c r="Y547" s="34"/>
      <c r="Z547" s="1"/>
      <c r="AA547" s="35"/>
      <c r="AB547" s="35"/>
      <c r="AC547" s="35"/>
      <c r="AD547" s="35"/>
      <c r="AE547" s="35"/>
      <c r="AF547" s="35"/>
      <c r="AG547" s="35"/>
      <c r="AH547" s="1"/>
      <c r="AI547" s="35"/>
      <c r="AJ547" s="35"/>
      <c r="AK547" s="35"/>
      <c r="AL547" s="35"/>
      <c r="AM547" s="35"/>
      <c r="AN547" s="35"/>
      <c r="AO547" s="35"/>
      <c r="AP547" s="1"/>
      <c r="AQ547" s="36"/>
      <c r="AR547" s="36"/>
      <c r="AS547" s="36"/>
      <c r="AT547" s="36"/>
      <c r="AU547" s="36"/>
      <c r="AV547" s="36"/>
      <c r="AW547" s="1"/>
      <c r="AX547" s="1"/>
      <c r="AY547" s="35"/>
      <c r="AZ547" s="35"/>
      <c r="BA547" s="35"/>
      <c r="BB547" s="35"/>
      <c r="BC547" s="35"/>
      <c r="BD547" s="35"/>
      <c r="BE547" s="35"/>
      <c r="BF547" s="1"/>
    </row>
    <row r="548" spans="1:58" ht="13">
      <c r="A548" s="28"/>
      <c r="B548" s="55"/>
      <c r="C548" s="31"/>
      <c r="D548" s="32"/>
      <c r="E548" s="32"/>
      <c r="F548" s="32"/>
      <c r="G548" s="32"/>
      <c r="H548" s="32"/>
      <c r="I548" s="32"/>
      <c r="J548" s="10"/>
      <c r="K548" s="31"/>
      <c r="L548" s="32"/>
      <c r="M548" s="32"/>
      <c r="N548" s="32"/>
      <c r="O548" s="32"/>
      <c r="P548" s="32"/>
      <c r="Q548" s="32"/>
      <c r="R548" s="1"/>
      <c r="S548" s="28"/>
      <c r="T548" s="28"/>
      <c r="U548" s="28"/>
      <c r="V548" s="34"/>
      <c r="W548" s="28"/>
      <c r="X548" s="34"/>
      <c r="Y548" s="34"/>
      <c r="Z548" s="1"/>
      <c r="AA548" s="35"/>
      <c r="AB548" s="35"/>
      <c r="AC548" s="35"/>
      <c r="AD548" s="35"/>
      <c r="AE548" s="35"/>
      <c r="AF548" s="35"/>
      <c r="AG548" s="35"/>
      <c r="AH548" s="1"/>
      <c r="AI548" s="35"/>
      <c r="AJ548" s="35"/>
      <c r="AK548" s="35"/>
      <c r="AL548" s="35"/>
      <c r="AM548" s="35"/>
      <c r="AN548" s="35"/>
      <c r="AO548" s="35"/>
      <c r="AP548" s="1"/>
      <c r="AQ548" s="36"/>
      <c r="AR548" s="36"/>
      <c r="AS548" s="36"/>
      <c r="AT548" s="36"/>
      <c r="AU548" s="36"/>
      <c r="AV548" s="36"/>
      <c r="AW548" s="1"/>
      <c r="AX548" s="1"/>
      <c r="AY548" s="35"/>
      <c r="AZ548" s="35"/>
      <c r="BA548" s="35"/>
      <c r="BB548" s="35"/>
      <c r="BC548" s="35"/>
      <c r="BD548" s="35"/>
      <c r="BE548" s="35"/>
      <c r="BF548" s="1"/>
    </row>
    <row r="549" spans="1:58" ht="13">
      <c r="A549" s="28"/>
      <c r="B549" s="55"/>
      <c r="C549" s="32"/>
      <c r="D549" s="31"/>
      <c r="E549" s="32"/>
      <c r="F549" s="32"/>
      <c r="G549" s="32"/>
      <c r="H549" s="32"/>
      <c r="I549" s="32"/>
      <c r="J549" s="10"/>
      <c r="K549" s="32"/>
      <c r="L549" s="31"/>
      <c r="M549" s="32"/>
      <c r="N549" s="32"/>
      <c r="O549" s="32"/>
      <c r="P549" s="32"/>
      <c r="Q549" s="32"/>
      <c r="R549" s="1"/>
      <c r="S549" s="28"/>
      <c r="T549" s="28"/>
      <c r="U549" s="28"/>
      <c r="V549" s="34"/>
      <c r="W549" s="28"/>
      <c r="X549" s="34"/>
      <c r="Y549" s="34"/>
      <c r="Z549" s="1"/>
      <c r="AA549" s="35"/>
      <c r="AB549" s="35"/>
      <c r="AC549" s="35"/>
      <c r="AD549" s="35"/>
      <c r="AE549" s="35"/>
      <c r="AF549" s="35"/>
      <c r="AG549" s="35"/>
      <c r="AH549" s="1"/>
      <c r="AI549" s="35"/>
      <c r="AJ549" s="35"/>
      <c r="AK549" s="35"/>
      <c r="AL549" s="35"/>
      <c r="AM549" s="35"/>
      <c r="AN549" s="35"/>
      <c r="AO549" s="35"/>
      <c r="AP549" s="1"/>
      <c r="AQ549" s="36"/>
      <c r="AR549" s="36"/>
      <c r="AS549" s="36"/>
      <c r="AT549" s="36"/>
      <c r="AU549" s="36"/>
      <c r="AV549" s="36"/>
      <c r="AW549" s="1"/>
      <c r="AX549" s="1"/>
      <c r="AY549" s="35"/>
      <c r="AZ549" s="35"/>
      <c r="BA549" s="35"/>
      <c r="BB549" s="35"/>
      <c r="BC549" s="35"/>
      <c r="BD549" s="35"/>
      <c r="BE549" s="35"/>
      <c r="BF549" s="1"/>
    </row>
    <row r="550" spans="1:58" ht="13">
      <c r="A550" s="28"/>
      <c r="B550" s="55"/>
      <c r="C550" s="31"/>
      <c r="D550" s="31"/>
      <c r="E550" s="32"/>
      <c r="F550" s="32"/>
      <c r="G550" s="32"/>
      <c r="H550" s="32"/>
      <c r="I550" s="32"/>
      <c r="J550" s="10"/>
      <c r="K550" s="32"/>
      <c r="L550" s="31"/>
      <c r="M550" s="32"/>
      <c r="N550" s="32"/>
      <c r="O550" s="32"/>
      <c r="P550" s="32"/>
      <c r="Q550" s="32"/>
      <c r="R550" s="1"/>
      <c r="S550" s="28"/>
      <c r="T550" s="28"/>
      <c r="U550" s="28"/>
      <c r="V550" s="34"/>
      <c r="W550" s="34"/>
      <c r="X550" s="28"/>
      <c r="Y550" s="34"/>
      <c r="Z550" s="1"/>
      <c r="AA550" s="35"/>
      <c r="AB550" s="35"/>
      <c r="AC550" s="35"/>
      <c r="AD550" s="35"/>
      <c r="AE550" s="35"/>
      <c r="AF550" s="35"/>
      <c r="AG550" s="35"/>
      <c r="AH550" s="1"/>
      <c r="AI550" s="35"/>
      <c r="AJ550" s="35"/>
      <c r="AK550" s="35"/>
      <c r="AL550" s="35"/>
      <c r="AM550" s="35"/>
      <c r="AN550" s="35"/>
      <c r="AO550" s="35"/>
      <c r="AP550" s="1"/>
      <c r="AQ550" s="36"/>
      <c r="AR550" s="36"/>
      <c r="AS550" s="36"/>
      <c r="AT550" s="36"/>
      <c r="AU550" s="36"/>
      <c r="AV550" s="36"/>
      <c r="AW550" s="1"/>
      <c r="AX550" s="1"/>
      <c r="AY550" s="35"/>
      <c r="AZ550" s="35"/>
      <c r="BA550" s="35"/>
      <c r="BB550" s="35"/>
      <c r="BC550" s="35"/>
      <c r="BD550" s="35"/>
      <c r="BE550" s="35"/>
      <c r="BF550" s="1"/>
    </row>
    <row r="551" spans="1:58" ht="13">
      <c r="A551" s="28"/>
      <c r="B551" s="55"/>
      <c r="C551" s="32"/>
      <c r="D551" s="31"/>
      <c r="E551" s="32"/>
      <c r="F551" s="32"/>
      <c r="G551" s="32"/>
      <c r="H551" s="32"/>
      <c r="I551" s="32"/>
      <c r="J551" s="10"/>
      <c r="K551" s="32"/>
      <c r="L551" s="31"/>
      <c r="M551" s="32"/>
      <c r="N551" s="32"/>
      <c r="O551" s="32"/>
      <c r="P551" s="32"/>
      <c r="Q551" s="32"/>
      <c r="R551" s="1"/>
      <c r="S551" s="28"/>
      <c r="T551" s="28"/>
      <c r="U551" s="34"/>
      <c r="V551" s="34"/>
      <c r="W551" s="34"/>
      <c r="X551" s="34"/>
      <c r="Y551" s="34"/>
      <c r="Z551" s="1"/>
      <c r="AA551" s="35"/>
      <c r="AB551" s="35"/>
      <c r="AC551" s="35"/>
      <c r="AD551" s="35"/>
      <c r="AE551" s="35"/>
      <c r="AF551" s="35"/>
      <c r="AG551" s="35"/>
      <c r="AH551" s="1"/>
      <c r="AI551" s="35"/>
      <c r="AJ551" s="35"/>
      <c r="AK551" s="35"/>
      <c r="AL551" s="35"/>
      <c r="AM551" s="35"/>
      <c r="AN551" s="35"/>
      <c r="AO551" s="35"/>
      <c r="AP551" s="1"/>
      <c r="AQ551" s="36"/>
      <c r="AR551" s="36"/>
      <c r="AS551" s="36"/>
      <c r="AT551" s="36"/>
      <c r="AU551" s="36"/>
      <c r="AV551" s="36"/>
      <c r="AW551" s="1"/>
      <c r="AX551" s="1"/>
      <c r="AY551" s="35"/>
      <c r="AZ551" s="35"/>
      <c r="BA551" s="35"/>
      <c r="BB551" s="35"/>
      <c r="BC551" s="35"/>
      <c r="BD551" s="35"/>
      <c r="BE551" s="35"/>
      <c r="BF551" s="1"/>
    </row>
    <row r="552" spans="1:58" ht="13">
      <c r="A552" s="28"/>
      <c r="B552" s="55"/>
      <c r="C552" s="31"/>
      <c r="D552" s="32"/>
      <c r="E552" s="32"/>
      <c r="F552" s="32"/>
      <c r="G552" s="32"/>
      <c r="H552" s="32"/>
      <c r="I552" s="32"/>
      <c r="J552" s="10"/>
      <c r="K552" s="31"/>
      <c r="L552" s="32"/>
      <c r="M552" s="32"/>
      <c r="N552" s="32"/>
      <c r="O552" s="32"/>
      <c r="P552" s="32"/>
      <c r="Q552" s="32"/>
      <c r="R552" s="1"/>
      <c r="S552" s="28"/>
      <c r="T552" s="28"/>
      <c r="U552" s="28"/>
      <c r="V552" s="34"/>
      <c r="W552" s="34"/>
      <c r="X552" s="34"/>
      <c r="Y552" s="34"/>
      <c r="Z552" s="1"/>
      <c r="AA552" s="35"/>
      <c r="AB552" s="35"/>
      <c r="AC552" s="35"/>
      <c r="AD552" s="35"/>
      <c r="AE552" s="35"/>
      <c r="AF552" s="35"/>
      <c r="AG552" s="35"/>
      <c r="AH552" s="1"/>
      <c r="AI552" s="35"/>
      <c r="AJ552" s="35"/>
      <c r="AK552" s="35"/>
      <c r="AL552" s="35"/>
      <c r="AM552" s="35"/>
      <c r="AN552" s="35"/>
      <c r="AO552" s="35"/>
      <c r="AP552" s="1"/>
      <c r="AQ552" s="36"/>
      <c r="AR552" s="36"/>
      <c r="AS552" s="36"/>
      <c r="AT552" s="36"/>
      <c r="AU552" s="36"/>
      <c r="AV552" s="36"/>
      <c r="AW552" s="1"/>
      <c r="AX552" s="1"/>
      <c r="AY552" s="35"/>
      <c r="AZ552" s="35"/>
      <c r="BA552" s="35"/>
      <c r="BB552" s="35"/>
      <c r="BC552" s="35"/>
      <c r="BD552" s="35"/>
      <c r="BE552" s="35"/>
      <c r="BF552" s="1"/>
    </row>
    <row r="553" spans="1:58" ht="13">
      <c r="A553" s="28"/>
      <c r="B553" s="55"/>
      <c r="C553" s="31"/>
      <c r="D553" s="32"/>
      <c r="E553" s="32"/>
      <c r="F553" s="32"/>
      <c r="G553" s="32"/>
      <c r="H553" s="32"/>
      <c r="I553" s="32"/>
      <c r="J553" s="10"/>
      <c r="K553" s="31"/>
      <c r="L553" s="32"/>
      <c r="M553" s="32"/>
      <c r="N553" s="32"/>
      <c r="O553" s="32"/>
      <c r="P553" s="32"/>
      <c r="Q553" s="32"/>
      <c r="R553" s="1"/>
      <c r="S553" s="28"/>
      <c r="T553" s="28"/>
      <c r="U553" s="28"/>
      <c r="V553" s="34"/>
      <c r="W553" s="34"/>
      <c r="X553" s="34"/>
      <c r="Y553" s="34"/>
      <c r="Z553" s="1"/>
      <c r="AA553" s="35"/>
      <c r="AB553" s="35"/>
      <c r="AC553" s="35"/>
      <c r="AD553" s="35"/>
      <c r="AE553" s="35"/>
      <c r="AF553" s="35"/>
      <c r="AG553" s="35"/>
      <c r="AH553" s="1"/>
      <c r="AI553" s="35"/>
      <c r="AJ553" s="35"/>
      <c r="AK553" s="35"/>
      <c r="AL553" s="35"/>
      <c r="AM553" s="35"/>
      <c r="AN553" s="35"/>
      <c r="AO553" s="35"/>
      <c r="AP553" s="1"/>
      <c r="AQ553" s="36"/>
      <c r="AR553" s="36"/>
      <c r="AS553" s="36"/>
      <c r="AT553" s="36"/>
      <c r="AU553" s="36"/>
      <c r="AV553" s="36"/>
      <c r="AW553" s="1"/>
      <c r="AX553" s="1"/>
      <c r="AY553" s="35"/>
      <c r="AZ553" s="35"/>
      <c r="BA553" s="35"/>
      <c r="BB553" s="35"/>
      <c r="BC553" s="35"/>
      <c r="BD553" s="35"/>
      <c r="BE553" s="35"/>
      <c r="BF553" s="1"/>
    </row>
    <row r="554" spans="1:58" ht="13">
      <c r="A554" s="28"/>
      <c r="B554" s="55"/>
      <c r="C554" s="31"/>
      <c r="D554" s="32"/>
      <c r="E554" s="32"/>
      <c r="F554" s="32"/>
      <c r="G554" s="32"/>
      <c r="H554" s="32"/>
      <c r="I554" s="32"/>
      <c r="J554" s="10"/>
      <c r="K554" s="31"/>
      <c r="L554" s="32"/>
      <c r="M554" s="32"/>
      <c r="N554" s="32"/>
      <c r="O554" s="32"/>
      <c r="P554" s="32"/>
      <c r="Q554" s="32"/>
      <c r="R554" s="1"/>
      <c r="S554" s="28"/>
      <c r="T554" s="28"/>
      <c r="U554" s="28"/>
      <c r="V554" s="34"/>
      <c r="W554" s="34"/>
      <c r="X554" s="34"/>
      <c r="Y554" s="34"/>
      <c r="Z554" s="1"/>
      <c r="AA554" s="35"/>
      <c r="AB554" s="35"/>
      <c r="AC554" s="35"/>
      <c r="AD554" s="35"/>
      <c r="AE554" s="35"/>
      <c r="AF554" s="35"/>
      <c r="AG554" s="35"/>
      <c r="AH554" s="1"/>
      <c r="AI554" s="35"/>
      <c r="AJ554" s="35"/>
      <c r="AK554" s="35"/>
      <c r="AL554" s="35"/>
      <c r="AM554" s="35"/>
      <c r="AN554" s="35"/>
      <c r="AO554" s="35"/>
      <c r="AP554" s="1"/>
      <c r="AQ554" s="36"/>
      <c r="AR554" s="36"/>
      <c r="AS554" s="36"/>
      <c r="AT554" s="36"/>
      <c r="AU554" s="36"/>
      <c r="AV554" s="36"/>
      <c r="AW554" s="1"/>
      <c r="AX554" s="1"/>
      <c r="AY554" s="35"/>
      <c r="AZ554" s="35"/>
      <c r="BA554" s="35"/>
      <c r="BB554" s="35"/>
      <c r="BC554" s="35"/>
      <c r="BD554" s="35"/>
      <c r="BE554" s="35"/>
      <c r="BF554" s="1"/>
    </row>
    <row r="555" spans="1:58" ht="13">
      <c r="A555" s="28"/>
      <c r="B555" s="55"/>
      <c r="C555" s="31"/>
      <c r="D555" s="32"/>
      <c r="E555" s="32"/>
      <c r="F555" s="32"/>
      <c r="G555" s="32"/>
      <c r="H555" s="32"/>
      <c r="I555" s="32"/>
      <c r="J555" s="10"/>
      <c r="K555" s="31"/>
      <c r="L555" s="32"/>
      <c r="M555" s="32"/>
      <c r="N555" s="32"/>
      <c r="O555" s="32"/>
      <c r="P555" s="32"/>
      <c r="Q555" s="32"/>
      <c r="R555" s="1"/>
      <c r="S555" s="28"/>
      <c r="T555" s="28"/>
      <c r="U555" s="28"/>
      <c r="V555" s="34"/>
      <c r="W555" s="34"/>
      <c r="X555" s="34"/>
      <c r="Y555" s="34"/>
      <c r="Z555" s="1"/>
      <c r="AA555" s="35"/>
      <c r="AB555" s="35"/>
      <c r="AC555" s="35"/>
      <c r="AD555" s="35"/>
      <c r="AE555" s="35"/>
      <c r="AF555" s="35"/>
      <c r="AG555" s="35"/>
      <c r="AH555" s="1"/>
      <c r="AI555" s="35"/>
      <c r="AJ555" s="35"/>
      <c r="AK555" s="35"/>
      <c r="AL555" s="35"/>
      <c r="AM555" s="35"/>
      <c r="AN555" s="35"/>
      <c r="AO555" s="35"/>
      <c r="AP555" s="1"/>
      <c r="AQ555" s="36"/>
      <c r="AR555" s="36"/>
      <c r="AS555" s="36"/>
      <c r="AT555" s="36"/>
      <c r="AU555" s="36"/>
      <c r="AV555" s="36"/>
      <c r="AW555" s="1"/>
      <c r="AX555" s="1"/>
      <c r="AY555" s="35"/>
      <c r="AZ555" s="35"/>
      <c r="BA555" s="35"/>
      <c r="BB555" s="35"/>
      <c r="BC555" s="35"/>
      <c r="BD555" s="35"/>
      <c r="BE555" s="35"/>
      <c r="BF555" s="1"/>
    </row>
    <row r="556" spans="1:58" ht="13">
      <c r="A556" s="28"/>
      <c r="B556" s="55"/>
      <c r="C556" s="32"/>
      <c r="D556" s="31"/>
      <c r="E556" s="32"/>
      <c r="F556" s="32"/>
      <c r="G556" s="32"/>
      <c r="H556" s="32"/>
      <c r="I556" s="32"/>
      <c r="J556" s="10"/>
      <c r="K556" s="31"/>
      <c r="L556" s="31"/>
      <c r="M556" s="32"/>
      <c r="N556" s="32"/>
      <c r="O556" s="32"/>
      <c r="P556" s="32"/>
      <c r="Q556" s="32"/>
      <c r="R556" s="1"/>
      <c r="S556" s="28"/>
      <c r="T556" s="28"/>
      <c r="U556" s="28"/>
      <c r="V556" s="34"/>
      <c r="W556" s="34"/>
      <c r="X556" s="34"/>
      <c r="Y556" s="34"/>
      <c r="Z556" s="1"/>
      <c r="AA556" s="35"/>
      <c r="AB556" s="35"/>
      <c r="AC556" s="35"/>
      <c r="AD556" s="35"/>
      <c r="AE556" s="35"/>
      <c r="AF556" s="35"/>
      <c r="AG556" s="35"/>
      <c r="AH556" s="1"/>
      <c r="AI556" s="35"/>
      <c r="AJ556" s="35"/>
      <c r="AK556" s="35"/>
      <c r="AL556" s="35"/>
      <c r="AM556" s="35"/>
      <c r="AN556" s="35"/>
      <c r="AO556" s="35"/>
      <c r="AP556" s="1"/>
      <c r="AQ556" s="36"/>
      <c r="AR556" s="36"/>
      <c r="AS556" s="36"/>
      <c r="AT556" s="36"/>
      <c r="AU556" s="36"/>
      <c r="AV556" s="36"/>
      <c r="AW556" s="1"/>
      <c r="AX556" s="1"/>
      <c r="AY556" s="35"/>
      <c r="AZ556" s="35"/>
      <c r="BA556" s="35"/>
      <c r="BB556" s="35"/>
      <c r="BC556" s="35"/>
      <c r="BD556" s="35"/>
      <c r="BE556" s="35"/>
      <c r="BF556" s="1"/>
    </row>
    <row r="557" spans="1:58" ht="13">
      <c r="A557" s="28"/>
      <c r="B557" s="55"/>
      <c r="C557" s="31"/>
      <c r="D557" s="32"/>
      <c r="E557" s="32"/>
      <c r="F557" s="32"/>
      <c r="G557" s="32"/>
      <c r="H557" s="32"/>
      <c r="I557" s="32"/>
      <c r="J557" s="10"/>
      <c r="K557" s="31"/>
      <c r="L557" s="32"/>
      <c r="M557" s="32"/>
      <c r="N557" s="32"/>
      <c r="O557" s="32"/>
      <c r="P557" s="32"/>
      <c r="Q557" s="32"/>
      <c r="R557" s="1"/>
      <c r="S557" s="28"/>
      <c r="T557" s="28"/>
      <c r="U557" s="28"/>
      <c r="V557" s="34"/>
      <c r="W557" s="28"/>
      <c r="X557" s="34"/>
      <c r="Y557" s="34"/>
      <c r="Z557" s="1"/>
      <c r="AA557" s="35"/>
      <c r="AB557" s="35"/>
      <c r="AC557" s="35"/>
      <c r="AD557" s="35"/>
      <c r="AE557" s="35"/>
      <c r="AF557" s="35"/>
      <c r="AG557" s="35"/>
      <c r="AH557" s="1"/>
      <c r="AI557" s="35"/>
      <c r="AJ557" s="35"/>
      <c r="AK557" s="35"/>
      <c r="AL557" s="35"/>
      <c r="AM557" s="35"/>
      <c r="AN557" s="35"/>
      <c r="AO557" s="35"/>
      <c r="AP557" s="1"/>
      <c r="AQ557" s="36"/>
      <c r="AR557" s="36"/>
      <c r="AS557" s="36"/>
      <c r="AT557" s="36"/>
      <c r="AU557" s="36"/>
      <c r="AV557" s="36"/>
      <c r="AW557" s="1"/>
      <c r="AX557" s="1"/>
      <c r="AY557" s="35"/>
      <c r="AZ557" s="35"/>
      <c r="BA557" s="35"/>
      <c r="BB557" s="35"/>
      <c r="BC557" s="35"/>
      <c r="BD557" s="35"/>
      <c r="BE557" s="35"/>
      <c r="BF557" s="1"/>
    </row>
    <row r="558" spans="1:58" ht="13">
      <c r="A558" s="28"/>
      <c r="B558" s="55"/>
      <c r="C558" s="32"/>
      <c r="D558" s="31"/>
      <c r="E558" s="32"/>
      <c r="F558" s="32"/>
      <c r="G558" s="32"/>
      <c r="H558" s="32"/>
      <c r="I558" s="32"/>
      <c r="J558" s="10"/>
      <c r="K558" s="32"/>
      <c r="L558" s="31"/>
      <c r="M558" s="32"/>
      <c r="N558" s="32"/>
      <c r="O558" s="32"/>
      <c r="P558" s="32"/>
      <c r="Q558" s="32"/>
      <c r="R558" s="1"/>
      <c r="S558" s="28"/>
      <c r="T558" s="28"/>
      <c r="U558" s="28"/>
      <c r="V558" s="34"/>
      <c r="W558" s="34"/>
      <c r="X558" s="34"/>
      <c r="Y558" s="34"/>
      <c r="Z558" s="1"/>
      <c r="AA558" s="35"/>
      <c r="AB558" s="35"/>
      <c r="AC558" s="35"/>
      <c r="AD558" s="35"/>
      <c r="AE558" s="35"/>
      <c r="AF558" s="35"/>
      <c r="AG558" s="35"/>
      <c r="AH558" s="1"/>
      <c r="AI558" s="35"/>
      <c r="AJ558" s="35"/>
      <c r="AK558" s="35"/>
      <c r="AL558" s="35"/>
      <c r="AM558" s="35"/>
      <c r="AN558" s="35"/>
      <c r="AO558" s="35"/>
      <c r="AP558" s="1"/>
      <c r="AQ558" s="36"/>
      <c r="AR558" s="36"/>
      <c r="AS558" s="36"/>
      <c r="AT558" s="36"/>
      <c r="AU558" s="36"/>
      <c r="AV558" s="36"/>
      <c r="AW558" s="1"/>
      <c r="AX558" s="1"/>
      <c r="AY558" s="35"/>
      <c r="AZ558" s="35"/>
      <c r="BA558" s="35"/>
      <c r="BB558" s="35"/>
      <c r="BC558" s="35"/>
      <c r="BD558" s="35"/>
      <c r="BE558" s="35"/>
      <c r="BF558" s="1"/>
    </row>
    <row r="559" spans="1:58" ht="13">
      <c r="A559" s="28"/>
      <c r="B559" s="55"/>
      <c r="C559" s="31"/>
      <c r="D559" s="32"/>
      <c r="E559" s="32"/>
      <c r="F559" s="32"/>
      <c r="G559" s="32"/>
      <c r="H559" s="32"/>
      <c r="I559" s="32"/>
      <c r="J559" s="10"/>
      <c r="K559" s="31"/>
      <c r="L559" s="32"/>
      <c r="M559" s="32"/>
      <c r="N559" s="32"/>
      <c r="O559" s="32"/>
      <c r="P559" s="32"/>
      <c r="Q559" s="32"/>
      <c r="R559" s="1"/>
      <c r="S559" s="28"/>
      <c r="T559" s="28"/>
      <c r="U559" s="28"/>
      <c r="V559" s="34"/>
      <c r="W559" s="28"/>
      <c r="X559" s="34"/>
      <c r="Y559" s="34"/>
      <c r="Z559" s="1"/>
      <c r="AA559" s="35"/>
      <c r="AB559" s="35"/>
      <c r="AC559" s="35"/>
      <c r="AD559" s="35"/>
      <c r="AE559" s="35"/>
      <c r="AF559" s="35"/>
      <c r="AG559" s="35"/>
      <c r="AH559" s="1"/>
      <c r="AI559" s="35"/>
      <c r="AJ559" s="35"/>
      <c r="AK559" s="35"/>
      <c r="AL559" s="35"/>
      <c r="AM559" s="35"/>
      <c r="AN559" s="35"/>
      <c r="AO559" s="35"/>
      <c r="AP559" s="1"/>
      <c r="AQ559" s="36"/>
      <c r="AR559" s="36"/>
      <c r="AS559" s="36"/>
      <c r="AT559" s="36"/>
      <c r="AU559" s="36"/>
      <c r="AV559" s="36"/>
      <c r="AW559" s="1"/>
      <c r="AX559" s="1"/>
      <c r="AY559" s="35"/>
      <c r="AZ559" s="35"/>
      <c r="BA559" s="35"/>
      <c r="BB559" s="35"/>
      <c r="BC559" s="35"/>
      <c r="BD559" s="35"/>
      <c r="BE559" s="35"/>
      <c r="BF559" s="1"/>
    </row>
    <row r="560" spans="1:58" ht="13">
      <c r="A560" s="28"/>
      <c r="B560" s="55"/>
      <c r="C560" s="31"/>
      <c r="D560" s="32"/>
      <c r="E560" s="32"/>
      <c r="F560" s="32"/>
      <c r="G560" s="32"/>
      <c r="H560" s="32"/>
      <c r="I560" s="32"/>
      <c r="J560" s="10"/>
      <c r="K560" s="31"/>
      <c r="L560" s="32"/>
      <c r="M560" s="32"/>
      <c r="N560" s="32"/>
      <c r="O560" s="32"/>
      <c r="P560" s="32"/>
      <c r="Q560" s="32"/>
      <c r="R560" s="1"/>
      <c r="S560" s="28"/>
      <c r="T560" s="28"/>
      <c r="U560" s="28"/>
      <c r="V560" s="34"/>
      <c r="W560" s="28"/>
      <c r="X560" s="34"/>
      <c r="Y560" s="34"/>
      <c r="Z560" s="1"/>
      <c r="AA560" s="35"/>
      <c r="AB560" s="35"/>
      <c r="AC560" s="35"/>
      <c r="AD560" s="35"/>
      <c r="AE560" s="35"/>
      <c r="AF560" s="35"/>
      <c r="AG560" s="35"/>
      <c r="AH560" s="1"/>
      <c r="AI560" s="35"/>
      <c r="AJ560" s="35"/>
      <c r="AK560" s="35"/>
      <c r="AL560" s="35"/>
      <c r="AM560" s="35"/>
      <c r="AN560" s="35"/>
      <c r="AO560" s="35"/>
      <c r="AP560" s="1"/>
      <c r="AQ560" s="36"/>
      <c r="AR560" s="36"/>
      <c r="AS560" s="36"/>
      <c r="AT560" s="36"/>
      <c r="AU560" s="36"/>
      <c r="AV560" s="36"/>
      <c r="AW560" s="1"/>
      <c r="AX560" s="1"/>
      <c r="AY560" s="35"/>
      <c r="AZ560" s="35"/>
      <c r="BA560" s="35"/>
      <c r="BB560" s="35"/>
      <c r="BC560" s="35"/>
      <c r="BD560" s="35"/>
      <c r="BE560" s="35"/>
      <c r="BF560" s="1"/>
    </row>
    <row r="561" spans="1:58" ht="13">
      <c r="A561" s="28"/>
      <c r="B561" s="55"/>
      <c r="C561" s="31"/>
      <c r="D561" s="32"/>
      <c r="E561" s="32"/>
      <c r="F561" s="32"/>
      <c r="G561" s="32"/>
      <c r="H561" s="32"/>
      <c r="I561" s="32"/>
      <c r="J561" s="10"/>
      <c r="K561" s="31"/>
      <c r="L561" s="32"/>
      <c r="M561" s="32"/>
      <c r="N561" s="32"/>
      <c r="O561" s="32"/>
      <c r="P561" s="32"/>
      <c r="Q561" s="32"/>
      <c r="R561" s="1"/>
      <c r="S561" s="28"/>
      <c r="T561" s="28"/>
      <c r="U561" s="28"/>
      <c r="V561" s="34"/>
      <c r="W561" s="34"/>
      <c r="X561" s="34"/>
      <c r="Y561" s="34"/>
      <c r="Z561" s="1"/>
      <c r="AA561" s="35"/>
      <c r="AB561" s="35"/>
      <c r="AC561" s="35"/>
      <c r="AD561" s="35"/>
      <c r="AE561" s="35"/>
      <c r="AF561" s="35"/>
      <c r="AG561" s="35"/>
      <c r="AH561" s="1"/>
      <c r="AI561" s="35"/>
      <c r="AJ561" s="35"/>
      <c r="AK561" s="35"/>
      <c r="AL561" s="35"/>
      <c r="AM561" s="35"/>
      <c r="AN561" s="35"/>
      <c r="AO561" s="35"/>
      <c r="AP561" s="1"/>
      <c r="AQ561" s="36"/>
      <c r="AR561" s="36"/>
      <c r="AS561" s="36"/>
      <c r="AT561" s="36"/>
      <c r="AU561" s="36"/>
      <c r="AV561" s="36"/>
      <c r="AW561" s="1"/>
      <c r="AX561" s="1"/>
      <c r="AY561" s="35"/>
      <c r="AZ561" s="35"/>
      <c r="BA561" s="35"/>
      <c r="BB561" s="35"/>
      <c r="BC561" s="35"/>
      <c r="BD561" s="35"/>
      <c r="BE561" s="35"/>
      <c r="BF561" s="1"/>
    </row>
    <row r="562" spans="1:58" ht="13">
      <c r="A562" s="28"/>
      <c r="B562" s="55"/>
      <c r="C562" s="31"/>
      <c r="D562" s="32"/>
      <c r="E562" s="32"/>
      <c r="F562" s="32"/>
      <c r="G562" s="32"/>
      <c r="H562" s="32"/>
      <c r="I562" s="32"/>
      <c r="J562" s="10"/>
      <c r="K562" s="31"/>
      <c r="L562" s="32"/>
      <c r="M562" s="32"/>
      <c r="N562" s="32"/>
      <c r="O562" s="32"/>
      <c r="P562" s="32"/>
      <c r="Q562" s="32"/>
      <c r="R562" s="1"/>
      <c r="S562" s="28"/>
      <c r="T562" s="28"/>
      <c r="U562" s="28"/>
      <c r="V562" s="34"/>
      <c r="W562" s="28"/>
      <c r="X562" s="34"/>
      <c r="Y562" s="34"/>
      <c r="Z562" s="1"/>
      <c r="AA562" s="35"/>
      <c r="AB562" s="35"/>
      <c r="AC562" s="35"/>
      <c r="AD562" s="35"/>
      <c r="AE562" s="35"/>
      <c r="AF562" s="35"/>
      <c r="AG562" s="35"/>
      <c r="AH562" s="1"/>
      <c r="AI562" s="35"/>
      <c r="AJ562" s="35"/>
      <c r="AK562" s="35"/>
      <c r="AL562" s="35"/>
      <c r="AM562" s="35"/>
      <c r="AN562" s="35"/>
      <c r="AO562" s="35"/>
      <c r="AP562" s="1"/>
      <c r="AQ562" s="36"/>
      <c r="AR562" s="36"/>
      <c r="AS562" s="36"/>
      <c r="AT562" s="36"/>
      <c r="AU562" s="36"/>
      <c r="AV562" s="36"/>
      <c r="AW562" s="1"/>
      <c r="AX562" s="1"/>
      <c r="AY562" s="35"/>
      <c r="AZ562" s="35"/>
      <c r="BA562" s="35"/>
      <c r="BB562" s="35"/>
      <c r="BC562" s="35"/>
      <c r="BD562" s="35"/>
      <c r="BE562" s="35"/>
      <c r="BF562" s="1"/>
    </row>
    <row r="563" spans="1:58" ht="13">
      <c r="A563" s="28"/>
      <c r="B563" s="55"/>
      <c r="C563" s="31"/>
      <c r="D563" s="32"/>
      <c r="E563" s="32"/>
      <c r="F563" s="32"/>
      <c r="G563" s="32"/>
      <c r="H563" s="32"/>
      <c r="I563" s="32"/>
      <c r="J563" s="10"/>
      <c r="K563" s="31"/>
      <c r="L563" s="32"/>
      <c r="M563" s="32"/>
      <c r="N563" s="32"/>
      <c r="O563" s="32"/>
      <c r="P563" s="32"/>
      <c r="Q563" s="32"/>
      <c r="R563" s="1"/>
      <c r="S563" s="28"/>
      <c r="T563" s="28"/>
      <c r="U563" s="28"/>
      <c r="V563" s="34"/>
      <c r="W563" s="34"/>
      <c r="X563" s="34"/>
      <c r="Y563" s="34"/>
      <c r="Z563" s="1"/>
      <c r="AA563" s="35"/>
      <c r="AB563" s="35"/>
      <c r="AC563" s="35"/>
      <c r="AD563" s="35"/>
      <c r="AE563" s="35"/>
      <c r="AF563" s="35"/>
      <c r="AG563" s="35"/>
      <c r="AH563" s="1"/>
      <c r="AI563" s="35"/>
      <c r="AJ563" s="35"/>
      <c r="AK563" s="35"/>
      <c r="AL563" s="35"/>
      <c r="AM563" s="35"/>
      <c r="AN563" s="35"/>
      <c r="AO563" s="35"/>
      <c r="AP563" s="1"/>
      <c r="AQ563" s="36"/>
      <c r="AR563" s="36"/>
      <c r="AS563" s="36"/>
      <c r="AT563" s="36"/>
      <c r="AU563" s="36"/>
      <c r="AV563" s="36"/>
      <c r="AW563" s="1"/>
      <c r="AX563" s="1"/>
      <c r="AY563" s="35"/>
      <c r="AZ563" s="35"/>
      <c r="BA563" s="35"/>
      <c r="BB563" s="35"/>
      <c r="BC563" s="35"/>
      <c r="BD563" s="35"/>
      <c r="BE563" s="35"/>
      <c r="BF563" s="1"/>
    </row>
    <row r="564" spans="1:58" ht="13">
      <c r="A564" s="28"/>
      <c r="B564" s="55"/>
      <c r="C564" s="31"/>
      <c r="D564" s="31"/>
      <c r="E564" s="32"/>
      <c r="F564" s="32"/>
      <c r="G564" s="32"/>
      <c r="H564" s="32"/>
      <c r="I564" s="32"/>
      <c r="J564" s="10"/>
      <c r="K564" s="31"/>
      <c r="L564" s="32"/>
      <c r="M564" s="32"/>
      <c r="N564" s="32"/>
      <c r="O564" s="32"/>
      <c r="P564" s="32"/>
      <c r="Q564" s="32"/>
      <c r="R564" s="1"/>
      <c r="S564" s="28"/>
      <c r="T564" s="28"/>
      <c r="U564" s="28"/>
      <c r="V564" s="34"/>
      <c r="W564" s="28"/>
      <c r="X564" s="34"/>
      <c r="Y564" s="34"/>
      <c r="Z564" s="1"/>
      <c r="AA564" s="35"/>
      <c r="AB564" s="35"/>
      <c r="AC564" s="35"/>
      <c r="AD564" s="35"/>
      <c r="AE564" s="35"/>
      <c r="AF564" s="35"/>
      <c r="AG564" s="35"/>
      <c r="AH564" s="1"/>
      <c r="AI564" s="35"/>
      <c r="AJ564" s="35"/>
      <c r="AK564" s="35"/>
      <c r="AL564" s="35"/>
      <c r="AM564" s="35"/>
      <c r="AN564" s="35"/>
      <c r="AO564" s="35"/>
      <c r="AP564" s="1"/>
      <c r="AQ564" s="36"/>
      <c r="AR564" s="36"/>
      <c r="AS564" s="36"/>
      <c r="AT564" s="36"/>
      <c r="AU564" s="36"/>
      <c r="AV564" s="36"/>
      <c r="AW564" s="1"/>
      <c r="AX564" s="1"/>
      <c r="AY564" s="35"/>
      <c r="AZ564" s="35"/>
      <c r="BA564" s="35"/>
      <c r="BB564" s="35"/>
      <c r="BC564" s="35"/>
      <c r="BD564" s="35"/>
      <c r="BE564" s="35"/>
      <c r="BF564" s="1"/>
    </row>
    <row r="565" spans="1:58" ht="13">
      <c r="A565" s="28"/>
      <c r="B565" s="55"/>
      <c r="C565" s="32"/>
      <c r="D565" s="31"/>
      <c r="E565" s="32"/>
      <c r="F565" s="32"/>
      <c r="G565" s="32"/>
      <c r="H565" s="32"/>
      <c r="I565" s="32"/>
      <c r="J565" s="10"/>
      <c r="K565" s="32"/>
      <c r="L565" s="31"/>
      <c r="M565" s="32"/>
      <c r="N565" s="32"/>
      <c r="O565" s="32"/>
      <c r="P565" s="32"/>
      <c r="Q565" s="32"/>
      <c r="R565" s="1"/>
      <c r="S565" s="28"/>
      <c r="T565" s="28"/>
      <c r="U565" s="28"/>
      <c r="V565" s="34"/>
      <c r="W565" s="28"/>
      <c r="X565" s="34"/>
      <c r="Y565" s="34"/>
      <c r="Z565" s="1"/>
      <c r="AA565" s="35"/>
      <c r="AB565" s="35"/>
      <c r="AC565" s="35"/>
      <c r="AD565" s="35"/>
      <c r="AE565" s="35"/>
      <c r="AF565" s="35"/>
      <c r="AG565" s="35"/>
      <c r="AH565" s="1"/>
      <c r="AI565" s="35"/>
      <c r="AJ565" s="35"/>
      <c r="AK565" s="35"/>
      <c r="AL565" s="35"/>
      <c r="AM565" s="35"/>
      <c r="AN565" s="35"/>
      <c r="AO565" s="35"/>
      <c r="AP565" s="1"/>
      <c r="AQ565" s="36"/>
      <c r="AR565" s="36"/>
      <c r="AS565" s="36"/>
      <c r="AT565" s="36"/>
      <c r="AU565" s="36"/>
      <c r="AV565" s="36"/>
      <c r="AW565" s="1"/>
      <c r="AX565" s="1"/>
      <c r="AY565" s="35"/>
      <c r="AZ565" s="35"/>
      <c r="BA565" s="35"/>
      <c r="BB565" s="35"/>
      <c r="BC565" s="35"/>
      <c r="BD565" s="35"/>
      <c r="BE565" s="35"/>
      <c r="BF565" s="1"/>
    </row>
    <row r="566" spans="1:58" ht="13">
      <c r="A566" s="28"/>
      <c r="B566" s="55"/>
      <c r="C566" s="31"/>
      <c r="D566" s="32"/>
      <c r="E566" s="32"/>
      <c r="F566" s="32"/>
      <c r="G566" s="32"/>
      <c r="H566" s="32"/>
      <c r="I566" s="32"/>
      <c r="J566" s="10"/>
      <c r="K566" s="31"/>
      <c r="L566" s="32"/>
      <c r="M566" s="32"/>
      <c r="N566" s="32"/>
      <c r="O566" s="32"/>
      <c r="P566" s="32"/>
      <c r="Q566" s="32"/>
      <c r="R566" s="1"/>
      <c r="S566" s="28"/>
      <c r="T566" s="28"/>
      <c r="U566" s="34"/>
      <c r="V566" s="34"/>
      <c r="W566" s="28"/>
      <c r="X566" s="34"/>
      <c r="Y566" s="34"/>
      <c r="Z566" s="1"/>
      <c r="AA566" s="35"/>
      <c r="AB566" s="35"/>
      <c r="AC566" s="35"/>
      <c r="AD566" s="35"/>
      <c r="AE566" s="35"/>
      <c r="AF566" s="35"/>
      <c r="AG566" s="35"/>
      <c r="AH566" s="1"/>
      <c r="AI566" s="35"/>
      <c r="AJ566" s="35"/>
      <c r="AK566" s="35"/>
      <c r="AL566" s="35"/>
      <c r="AM566" s="35"/>
      <c r="AN566" s="35"/>
      <c r="AO566" s="35"/>
      <c r="AP566" s="1"/>
      <c r="AQ566" s="1"/>
      <c r="AR566" s="1"/>
      <c r="AS566" s="1"/>
      <c r="AT566" s="1"/>
      <c r="AU566" s="1"/>
      <c r="AV566" s="1"/>
      <c r="AW566" s="1"/>
      <c r="AX566" s="1"/>
      <c r="AY566" s="35"/>
      <c r="AZ566" s="35"/>
      <c r="BA566" s="35"/>
      <c r="BB566" s="35"/>
      <c r="BC566" s="35"/>
      <c r="BD566" s="35"/>
      <c r="BE566" s="35"/>
      <c r="BF566" s="1"/>
    </row>
    <row r="567" spans="1:58" ht="13">
      <c r="A567" s="28"/>
      <c r="B567" s="55"/>
      <c r="C567" s="32"/>
      <c r="D567" s="31"/>
      <c r="E567" s="32"/>
      <c r="F567" s="32"/>
      <c r="G567" s="32"/>
      <c r="H567" s="32"/>
      <c r="I567" s="32"/>
      <c r="J567" s="10"/>
      <c r="K567" s="32"/>
      <c r="L567" s="31"/>
      <c r="M567" s="32"/>
      <c r="N567" s="32"/>
      <c r="O567" s="32"/>
      <c r="P567" s="32"/>
      <c r="Q567" s="32"/>
      <c r="R567" s="1"/>
      <c r="S567" s="28"/>
      <c r="T567" s="28"/>
      <c r="U567" s="34"/>
      <c r="V567" s="28"/>
      <c r="W567" s="34"/>
      <c r="X567" s="34"/>
      <c r="Y567" s="34"/>
      <c r="Z567" s="1"/>
      <c r="AA567" s="35"/>
      <c r="AB567" s="35"/>
      <c r="AC567" s="35"/>
      <c r="AD567" s="35"/>
      <c r="AE567" s="35"/>
      <c r="AF567" s="35"/>
      <c r="AG567" s="35"/>
      <c r="AH567" s="1"/>
      <c r="AI567" s="35"/>
      <c r="AJ567" s="35"/>
      <c r="AK567" s="35"/>
      <c r="AL567" s="35"/>
      <c r="AM567" s="35"/>
      <c r="AN567" s="35"/>
      <c r="AO567" s="35"/>
      <c r="AP567" s="1"/>
      <c r="AQ567" s="36"/>
      <c r="AR567" s="36"/>
      <c r="AS567" s="36"/>
      <c r="AT567" s="36"/>
      <c r="AU567" s="36"/>
      <c r="AV567" s="36"/>
      <c r="AW567" s="1"/>
      <c r="AX567" s="1"/>
      <c r="AY567" s="35"/>
      <c r="AZ567" s="35"/>
      <c r="BA567" s="35"/>
      <c r="BB567" s="35"/>
      <c r="BC567" s="35"/>
      <c r="BD567" s="35"/>
      <c r="BE567" s="35"/>
      <c r="BF567" s="1"/>
    </row>
    <row r="568" spans="1:58" ht="13">
      <c r="A568" s="28"/>
      <c r="B568" s="55"/>
      <c r="C568" s="32"/>
      <c r="D568" s="31"/>
      <c r="E568" s="32"/>
      <c r="F568" s="32"/>
      <c r="G568" s="32"/>
      <c r="H568" s="32"/>
      <c r="I568" s="32"/>
      <c r="J568" s="10"/>
      <c r="K568" s="32"/>
      <c r="L568" s="31"/>
      <c r="M568" s="32"/>
      <c r="N568" s="32"/>
      <c r="O568" s="32"/>
      <c r="P568" s="32"/>
      <c r="Q568" s="32"/>
      <c r="R568" s="1"/>
      <c r="S568" s="28"/>
      <c r="T568" s="28"/>
      <c r="U568" s="28"/>
      <c r="V568" s="28"/>
      <c r="W568" s="34"/>
      <c r="X568" s="28"/>
      <c r="Y568" s="34"/>
      <c r="Z568" s="1"/>
      <c r="AA568" s="35"/>
      <c r="AB568" s="35"/>
      <c r="AC568" s="35"/>
      <c r="AD568" s="35"/>
      <c r="AE568" s="35"/>
      <c r="AF568" s="35"/>
      <c r="AG568" s="35"/>
      <c r="AH568" s="1"/>
      <c r="AI568" s="35"/>
      <c r="AJ568" s="35"/>
      <c r="AK568" s="35"/>
      <c r="AL568" s="35"/>
      <c r="AM568" s="35"/>
      <c r="AN568" s="35"/>
      <c r="AO568" s="35"/>
      <c r="AP568" s="1"/>
      <c r="AQ568" s="36"/>
      <c r="AR568" s="36"/>
      <c r="AS568" s="36"/>
      <c r="AT568" s="36"/>
      <c r="AU568" s="36"/>
      <c r="AV568" s="36"/>
      <c r="AW568" s="1"/>
      <c r="AX568" s="1"/>
      <c r="AY568" s="35"/>
      <c r="AZ568" s="35"/>
      <c r="BA568" s="35"/>
      <c r="BB568" s="35"/>
      <c r="BC568" s="35"/>
      <c r="BD568" s="35"/>
      <c r="BE568" s="35"/>
      <c r="BF568" s="1"/>
    </row>
    <row r="569" spans="1:58" ht="13">
      <c r="A569" s="28"/>
      <c r="B569" s="55"/>
      <c r="C569" s="32"/>
      <c r="D569" s="31"/>
      <c r="E569" s="32"/>
      <c r="F569" s="32"/>
      <c r="G569" s="32"/>
      <c r="H569" s="32"/>
      <c r="I569" s="32"/>
      <c r="J569" s="10"/>
      <c r="K569" s="32"/>
      <c r="L569" s="31"/>
      <c r="M569" s="32"/>
      <c r="N569" s="32"/>
      <c r="O569" s="32"/>
      <c r="P569" s="32"/>
      <c r="Q569" s="32"/>
      <c r="R569" s="1"/>
      <c r="S569" s="28"/>
      <c r="T569" s="28"/>
      <c r="U569" s="28"/>
      <c r="V569" s="34"/>
      <c r="W569" s="34"/>
      <c r="X569" s="34"/>
      <c r="Y569" s="34"/>
      <c r="Z569" s="1"/>
      <c r="AA569" s="35"/>
      <c r="AB569" s="35"/>
      <c r="AC569" s="35"/>
      <c r="AD569" s="35"/>
      <c r="AE569" s="35"/>
      <c r="AF569" s="35"/>
      <c r="AG569" s="35"/>
      <c r="AH569" s="1"/>
      <c r="AI569" s="35"/>
      <c r="AJ569" s="35"/>
      <c r="AK569" s="35"/>
      <c r="AL569" s="35"/>
      <c r="AM569" s="35"/>
      <c r="AN569" s="35"/>
      <c r="AO569" s="35"/>
      <c r="AP569" s="1"/>
      <c r="AQ569" s="36"/>
      <c r="AR569" s="36"/>
      <c r="AS569" s="36"/>
      <c r="AT569" s="36"/>
      <c r="AU569" s="36"/>
      <c r="AV569" s="36"/>
      <c r="AW569" s="1"/>
      <c r="AX569" s="1"/>
      <c r="AY569" s="35"/>
      <c r="AZ569" s="35"/>
      <c r="BA569" s="35"/>
      <c r="BB569" s="35"/>
      <c r="BC569" s="35"/>
      <c r="BD569" s="35"/>
      <c r="BE569" s="35"/>
      <c r="BF569" s="1"/>
    </row>
    <row r="570" spans="1:58" ht="13">
      <c r="A570" s="28"/>
      <c r="B570" s="55"/>
      <c r="C570" s="32"/>
      <c r="D570" s="31"/>
      <c r="E570" s="32"/>
      <c r="F570" s="32"/>
      <c r="G570" s="32"/>
      <c r="H570" s="32"/>
      <c r="I570" s="32"/>
      <c r="J570" s="10"/>
      <c r="K570" s="32"/>
      <c r="L570" s="31"/>
      <c r="M570" s="32"/>
      <c r="N570" s="32"/>
      <c r="O570" s="32"/>
      <c r="P570" s="32"/>
      <c r="Q570" s="32"/>
      <c r="R570" s="1"/>
      <c r="S570" s="28"/>
      <c r="T570" s="28"/>
      <c r="U570" s="28"/>
      <c r="V570" s="34"/>
      <c r="W570" s="34"/>
      <c r="X570" s="34"/>
      <c r="Y570" s="34"/>
      <c r="Z570" s="1"/>
      <c r="AA570" s="35"/>
      <c r="AB570" s="35"/>
      <c r="AC570" s="35"/>
      <c r="AD570" s="35"/>
      <c r="AE570" s="35"/>
      <c r="AF570" s="35"/>
      <c r="AG570" s="35"/>
      <c r="AH570" s="1"/>
      <c r="AI570" s="35"/>
      <c r="AJ570" s="35"/>
      <c r="AK570" s="35"/>
      <c r="AL570" s="35"/>
      <c r="AM570" s="35"/>
      <c r="AN570" s="35"/>
      <c r="AO570" s="35"/>
      <c r="AP570" s="1"/>
      <c r="AQ570" s="36"/>
      <c r="AR570" s="36"/>
      <c r="AS570" s="36"/>
      <c r="AT570" s="36"/>
      <c r="AU570" s="36"/>
      <c r="AV570" s="36"/>
      <c r="AW570" s="1"/>
      <c r="AX570" s="1"/>
      <c r="AY570" s="35"/>
      <c r="AZ570" s="35"/>
      <c r="BA570" s="35"/>
      <c r="BB570" s="35"/>
      <c r="BC570" s="35"/>
      <c r="BD570" s="35"/>
      <c r="BE570" s="35"/>
      <c r="BF570" s="1"/>
    </row>
    <row r="571" spans="1:58" ht="13">
      <c r="A571" s="28"/>
      <c r="B571" s="55"/>
      <c r="C571" s="32"/>
      <c r="D571" s="31"/>
      <c r="E571" s="32"/>
      <c r="F571" s="32"/>
      <c r="G571" s="32"/>
      <c r="H571" s="32"/>
      <c r="I571" s="32"/>
      <c r="J571" s="10"/>
      <c r="K571" s="32"/>
      <c r="L571" s="31"/>
      <c r="M571" s="32"/>
      <c r="N571" s="32"/>
      <c r="O571" s="32"/>
      <c r="P571" s="32"/>
      <c r="Q571" s="32"/>
      <c r="R571" s="1"/>
      <c r="S571" s="28"/>
      <c r="T571" s="28"/>
      <c r="U571" s="28"/>
      <c r="V571" s="34"/>
      <c r="W571" s="34"/>
      <c r="X571" s="28"/>
      <c r="Y571" s="34"/>
      <c r="Z571" s="1"/>
      <c r="AA571" s="35"/>
      <c r="AB571" s="35"/>
      <c r="AC571" s="35"/>
      <c r="AD571" s="35"/>
      <c r="AE571" s="35"/>
      <c r="AF571" s="35"/>
      <c r="AG571" s="35"/>
      <c r="AH571" s="1"/>
      <c r="AI571" s="35"/>
      <c r="AJ571" s="35"/>
      <c r="AK571" s="35"/>
      <c r="AL571" s="35"/>
      <c r="AM571" s="35"/>
      <c r="AN571" s="35"/>
      <c r="AO571" s="35"/>
      <c r="AP571" s="1"/>
      <c r="AQ571" s="36"/>
      <c r="AR571" s="36"/>
      <c r="AS571" s="36"/>
      <c r="AT571" s="36"/>
      <c r="AU571" s="36"/>
      <c r="AV571" s="36"/>
      <c r="AW571" s="1"/>
      <c r="AX571" s="1"/>
      <c r="AY571" s="35"/>
      <c r="AZ571" s="35"/>
      <c r="BA571" s="35"/>
      <c r="BB571" s="35"/>
      <c r="BC571" s="35"/>
      <c r="BD571" s="35"/>
      <c r="BE571" s="35"/>
      <c r="BF571" s="1"/>
    </row>
    <row r="572" spans="1:58" ht="13">
      <c r="A572" s="28"/>
      <c r="B572" s="55"/>
      <c r="C572" s="32"/>
      <c r="D572" s="31"/>
      <c r="E572" s="32"/>
      <c r="F572" s="32"/>
      <c r="G572" s="32"/>
      <c r="H572" s="32"/>
      <c r="I572" s="32"/>
      <c r="J572" s="10"/>
      <c r="K572" s="32"/>
      <c r="L572" s="31"/>
      <c r="M572" s="32"/>
      <c r="N572" s="32"/>
      <c r="O572" s="32"/>
      <c r="P572" s="32"/>
      <c r="Q572" s="32"/>
      <c r="R572" s="1"/>
      <c r="S572" s="28"/>
      <c r="T572" s="28"/>
      <c r="U572" s="34"/>
      <c r="V572" s="34"/>
      <c r="W572" s="34"/>
      <c r="X572" s="28"/>
      <c r="Y572" s="34"/>
      <c r="Z572" s="1"/>
      <c r="AA572" s="35"/>
      <c r="AB572" s="35"/>
      <c r="AC572" s="35"/>
      <c r="AD572" s="35"/>
      <c r="AE572" s="35"/>
      <c r="AF572" s="35"/>
      <c r="AG572" s="35"/>
      <c r="AH572" s="1"/>
      <c r="AI572" s="35"/>
      <c r="AJ572" s="35"/>
      <c r="AK572" s="35"/>
      <c r="AL572" s="35"/>
      <c r="AM572" s="35"/>
      <c r="AN572" s="35"/>
      <c r="AO572" s="35"/>
      <c r="AP572" s="1"/>
      <c r="AQ572" s="36"/>
      <c r="AR572" s="36"/>
      <c r="AS572" s="36"/>
      <c r="AT572" s="36"/>
      <c r="AU572" s="36"/>
      <c r="AV572" s="36"/>
      <c r="AW572" s="1"/>
      <c r="AX572" s="1"/>
      <c r="AY572" s="35"/>
      <c r="AZ572" s="35"/>
      <c r="BA572" s="35"/>
      <c r="BB572" s="35"/>
      <c r="BC572" s="35"/>
      <c r="BD572" s="35"/>
      <c r="BE572" s="35"/>
      <c r="BF572" s="1"/>
    </row>
    <row r="573" spans="1:58" ht="13">
      <c r="A573" s="28"/>
      <c r="B573" s="55"/>
      <c r="C573" s="32"/>
      <c r="D573" s="32"/>
      <c r="E573" s="32"/>
      <c r="F573" s="32"/>
      <c r="G573" s="32"/>
      <c r="H573" s="31"/>
      <c r="I573" s="32"/>
      <c r="J573" s="10"/>
      <c r="K573" s="32"/>
      <c r="L573" s="31"/>
      <c r="M573" s="32"/>
      <c r="N573" s="32"/>
      <c r="O573" s="32"/>
      <c r="P573" s="32"/>
      <c r="Q573" s="32"/>
      <c r="R573" s="1"/>
      <c r="S573" s="28"/>
      <c r="T573" s="28"/>
      <c r="U573" s="28"/>
      <c r="V573" s="28"/>
      <c r="W573" s="34"/>
      <c r="X573" s="28"/>
      <c r="Y573" s="34"/>
      <c r="Z573" s="1"/>
      <c r="AA573" s="35"/>
      <c r="AB573" s="35"/>
      <c r="AC573" s="35"/>
      <c r="AD573" s="35"/>
      <c r="AE573" s="35"/>
      <c r="AF573" s="35"/>
      <c r="AG573" s="35"/>
      <c r="AH573" s="1"/>
      <c r="AI573" s="35"/>
      <c r="AJ573" s="35"/>
      <c r="AK573" s="35"/>
      <c r="AL573" s="35"/>
      <c r="AM573" s="35"/>
      <c r="AN573" s="35"/>
      <c r="AO573" s="35"/>
      <c r="AP573" s="1"/>
      <c r="AQ573" s="36"/>
      <c r="AR573" s="36"/>
      <c r="AS573" s="36"/>
      <c r="AT573" s="36"/>
      <c r="AU573" s="36"/>
      <c r="AV573" s="36"/>
      <c r="AW573" s="1"/>
      <c r="AX573" s="1"/>
      <c r="AY573" s="35"/>
      <c r="AZ573" s="35"/>
      <c r="BA573" s="35"/>
      <c r="BB573" s="35"/>
      <c r="BC573" s="35"/>
      <c r="BD573" s="35"/>
      <c r="BE573" s="35"/>
      <c r="BF573" s="1"/>
    </row>
    <row r="574" spans="1:58" ht="13">
      <c r="A574" s="28"/>
      <c r="B574" s="55"/>
      <c r="C574" s="32"/>
      <c r="D574" s="31"/>
      <c r="E574" s="32"/>
      <c r="F574" s="32"/>
      <c r="G574" s="32"/>
      <c r="H574" s="32"/>
      <c r="I574" s="32"/>
      <c r="J574" s="10"/>
      <c r="K574" s="32"/>
      <c r="L574" s="31"/>
      <c r="M574" s="32"/>
      <c r="N574" s="32"/>
      <c r="O574" s="32"/>
      <c r="P574" s="32"/>
      <c r="Q574" s="32"/>
      <c r="R574" s="1"/>
      <c r="S574" s="28"/>
      <c r="T574" s="28"/>
      <c r="U574" s="34"/>
      <c r="V574" s="34"/>
      <c r="W574" s="34"/>
      <c r="X574" s="34"/>
      <c r="Y574" s="34"/>
      <c r="Z574" s="1"/>
      <c r="AA574" s="35"/>
      <c r="AB574" s="35"/>
      <c r="AC574" s="35"/>
      <c r="AD574" s="35"/>
      <c r="AE574" s="35"/>
      <c r="AF574" s="35"/>
      <c r="AG574" s="35"/>
      <c r="AH574" s="1"/>
      <c r="AI574" s="35"/>
      <c r="AJ574" s="35"/>
      <c r="AK574" s="35"/>
      <c r="AL574" s="35"/>
      <c r="AM574" s="35"/>
      <c r="AN574" s="35"/>
      <c r="AO574" s="35"/>
      <c r="AP574" s="1"/>
      <c r="AQ574" s="36"/>
      <c r="AR574" s="36"/>
      <c r="AS574" s="36"/>
      <c r="AT574" s="36"/>
      <c r="AU574" s="36"/>
      <c r="AV574" s="36"/>
      <c r="AW574" s="1"/>
      <c r="AX574" s="1"/>
      <c r="AY574" s="35"/>
      <c r="AZ574" s="35"/>
      <c r="BA574" s="35"/>
      <c r="BB574" s="35"/>
      <c r="BC574" s="35"/>
      <c r="BD574" s="35"/>
      <c r="BE574" s="35"/>
      <c r="BF574" s="1"/>
    </row>
    <row r="575" spans="1:58" ht="13">
      <c r="A575" s="28"/>
      <c r="B575" s="55"/>
      <c r="C575" s="32"/>
      <c r="D575" s="31"/>
      <c r="E575" s="32"/>
      <c r="F575" s="32"/>
      <c r="G575" s="32"/>
      <c r="H575" s="32"/>
      <c r="I575" s="32"/>
      <c r="J575" s="10"/>
      <c r="K575" s="32"/>
      <c r="L575" s="31"/>
      <c r="M575" s="32"/>
      <c r="N575" s="32"/>
      <c r="O575" s="32"/>
      <c r="P575" s="32"/>
      <c r="Q575" s="32"/>
      <c r="R575" s="1"/>
      <c r="S575" s="28"/>
      <c r="T575" s="28"/>
      <c r="U575" s="34"/>
      <c r="V575" s="34"/>
      <c r="W575" s="34"/>
      <c r="X575" s="28"/>
      <c r="Y575" s="34"/>
      <c r="Z575" s="1"/>
      <c r="AA575" s="35"/>
      <c r="AB575" s="35"/>
      <c r="AC575" s="35"/>
      <c r="AD575" s="35"/>
      <c r="AE575" s="35"/>
      <c r="AF575" s="35"/>
      <c r="AG575" s="35"/>
      <c r="AH575" s="1"/>
      <c r="AI575" s="35"/>
      <c r="AJ575" s="35"/>
      <c r="AK575" s="35"/>
      <c r="AL575" s="35"/>
      <c r="AM575" s="35"/>
      <c r="AN575" s="35"/>
      <c r="AO575" s="35"/>
      <c r="AP575" s="1"/>
      <c r="AQ575" s="36"/>
      <c r="AR575" s="36"/>
      <c r="AS575" s="36"/>
      <c r="AT575" s="36"/>
      <c r="AU575" s="36"/>
      <c r="AV575" s="36"/>
      <c r="AW575" s="1"/>
      <c r="AX575" s="1"/>
      <c r="AY575" s="35"/>
      <c r="AZ575" s="35"/>
      <c r="BA575" s="35"/>
      <c r="BB575" s="35"/>
      <c r="BC575" s="35"/>
      <c r="BD575" s="35"/>
      <c r="BE575" s="35"/>
      <c r="BF575" s="1"/>
    </row>
    <row r="576" spans="1:58" ht="13">
      <c r="A576" s="28"/>
      <c r="B576" s="55"/>
      <c r="C576" s="32"/>
      <c r="D576" s="31"/>
      <c r="E576" s="32"/>
      <c r="F576" s="32"/>
      <c r="G576" s="32"/>
      <c r="H576" s="32"/>
      <c r="I576" s="32"/>
      <c r="J576" s="10"/>
      <c r="K576" s="32"/>
      <c r="L576" s="31"/>
      <c r="M576" s="32"/>
      <c r="N576" s="32"/>
      <c r="O576" s="32"/>
      <c r="P576" s="32"/>
      <c r="Q576" s="32"/>
      <c r="R576" s="1"/>
      <c r="S576" s="28"/>
      <c r="T576" s="28"/>
      <c r="U576" s="28"/>
      <c r="V576" s="34"/>
      <c r="W576" s="28"/>
      <c r="X576" s="28"/>
      <c r="Y576" s="34"/>
      <c r="Z576" s="1"/>
      <c r="AA576" s="35"/>
      <c r="AB576" s="35"/>
      <c r="AC576" s="35"/>
      <c r="AD576" s="35"/>
      <c r="AE576" s="35"/>
      <c r="AF576" s="35"/>
      <c r="AG576" s="35"/>
      <c r="AH576" s="1"/>
      <c r="AI576" s="35"/>
      <c r="AJ576" s="35"/>
      <c r="AK576" s="35"/>
      <c r="AL576" s="35"/>
      <c r="AM576" s="35"/>
      <c r="AN576" s="35"/>
      <c r="AO576" s="35"/>
      <c r="AP576" s="1"/>
      <c r="AQ576" s="36"/>
      <c r="AR576" s="36"/>
      <c r="AS576" s="36"/>
      <c r="AT576" s="36"/>
      <c r="AU576" s="36"/>
      <c r="AV576" s="36"/>
      <c r="AW576" s="1"/>
      <c r="AX576" s="1"/>
      <c r="AY576" s="35"/>
      <c r="AZ576" s="35"/>
      <c r="BA576" s="35"/>
      <c r="BB576" s="35"/>
      <c r="BC576" s="35"/>
      <c r="BD576" s="35"/>
      <c r="BE576" s="35"/>
      <c r="BF576" s="1"/>
    </row>
    <row r="577" spans="1:58" ht="13">
      <c r="A577" s="28"/>
      <c r="B577" s="55"/>
      <c r="C577" s="32"/>
      <c r="D577" s="32"/>
      <c r="E577" s="32"/>
      <c r="F577" s="32"/>
      <c r="G577" s="32"/>
      <c r="H577" s="31"/>
      <c r="I577" s="32"/>
      <c r="J577" s="10"/>
      <c r="K577" s="32"/>
      <c r="L577" s="31"/>
      <c r="M577" s="32"/>
      <c r="N577" s="32"/>
      <c r="O577" s="32"/>
      <c r="P577" s="32"/>
      <c r="Q577" s="32"/>
      <c r="R577" s="1"/>
      <c r="S577" s="28"/>
      <c r="T577" s="28"/>
      <c r="U577" s="28"/>
      <c r="V577" s="34"/>
      <c r="W577" s="34"/>
      <c r="X577" s="28"/>
      <c r="Y577" s="34"/>
      <c r="Z577" s="1"/>
      <c r="AA577" s="35"/>
      <c r="AB577" s="35"/>
      <c r="AC577" s="35"/>
      <c r="AD577" s="35"/>
      <c r="AE577" s="35"/>
      <c r="AF577" s="35"/>
      <c r="AG577" s="35"/>
      <c r="AH577" s="1"/>
      <c r="AI577" s="35"/>
      <c r="AJ577" s="35"/>
      <c r="AK577" s="35"/>
      <c r="AL577" s="35"/>
      <c r="AM577" s="35"/>
      <c r="AN577" s="35"/>
      <c r="AO577" s="35"/>
      <c r="AP577" s="1"/>
      <c r="AQ577" s="36"/>
      <c r="AR577" s="36"/>
      <c r="AS577" s="36"/>
      <c r="AT577" s="36"/>
      <c r="AU577" s="36"/>
      <c r="AV577" s="36"/>
      <c r="AW577" s="1"/>
      <c r="AX577" s="1"/>
      <c r="AY577" s="35"/>
      <c r="AZ577" s="35"/>
      <c r="BA577" s="35"/>
      <c r="BB577" s="35"/>
      <c r="BC577" s="35"/>
      <c r="BD577" s="35"/>
      <c r="BE577" s="35"/>
      <c r="BF577" s="1"/>
    </row>
    <row r="578" spans="1:58" ht="13">
      <c r="A578" s="28"/>
      <c r="B578" s="55"/>
      <c r="C578" s="32"/>
      <c r="D578" s="31"/>
      <c r="E578" s="32"/>
      <c r="F578" s="32"/>
      <c r="G578" s="32"/>
      <c r="H578" s="32"/>
      <c r="I578" s="32"/>
      <c r="J578" s="10"/>
      <c r="K578" s="32"/>
      <c r="L578" s="31"/>
      <c r="M578" s="32"/>
      <c r="N578" s="32"/>
      <c r="O578" s="32"/>
      <c r="P578" s="32"/>
      <c r="Q578" s="32"/>
      <c r="R578" s="1"/>
      <c r="S578" s="28"/>
      <c r="T578" s="28"/>
      <c r="U578" s="34"/>
      <c r="V578" s="34"/>
      <c r="W578" s="34"/>
      <c r="X578" s="28"/>
      <c r="Y578" s="34"/>
      <c r="Z578" s="1"/>
      <c r="AA578" s="35"/>
      <c r="AB578" s="35"/>
      <c r="AC578" s="35"/>
      <c r="AD578" s="35"/>
      <c r="AE578" s="35"/>
      <c r="AF578" s="35"/>
      <c r="AG578" s="35"/>
      <c r="AH578" s="1"/>
      <c r="AI578" s="35"/>
      <c r="AJ578" s="35"/>
      <c r="AK578" s="35"/>
      <c r="AL578" s="35"/>
      <c r="AM578" s="35"/>
      <c r="AN578" s="35"/>
      <c r="AO578" s="35"/>
      <c r="AP578" s="1"/>
      <c r="AQ578" s="36"/>
      <c r="AR578" s="36"/>
      <c r="AS578" s="36"/>
      <c r="AT578" s="36"/>
      <c r="AU578" s="36"/>
      <c r="AV578" s="36"/>
      <c r="AW578" s="1"/>
      <c r="AX578" s="1"/>
      <c r="AY578" s="35"/>
      <c r="AZ578" s="35"/>
      <c r="BA578" s="35"/>
      <c r="BB578" s="35"/>
      <c r="BC578" s="35"/>
      <c r="BD578" s="35"/>
      <c r="BE578" s="35"/>
      <c r="BF578" s="1"/>
    </row>
    <row r="579" spans="1:58" ht="13">
      <c r="A579" s="28"/>
      <c r="B579" s="55"/>
      <c r="C579" s="32"/>
      <c r="D579" s="31"/>
      <c r="E579" s="32"/>
      <c r="F579" s="32"/>
      <c r="G579" s="32"/>
      <c r="H579" s="32"/>
      <c r="I579" s="32"/>
      <c r="J579" s="10"/>
      <c r="K579" s="32"/>
      <c r="L579" s="31"/>
      <c r="M579" s="32"/>
      <c r="N579" s="32"/>
      <c r="O579" s="32"/>
      <c r="P579" s="32"/>
      <c r="Q579" s="32"/>
      <c r="R579" s="1"/>
      <c r="S579" s="28"/>
      <c r="T579" s="28"/>
      <c r="U579" s="28"/>
      <c r="V579" s="34"/>
      <c r="W579" s="34"/>
      <c r="X579" s="34"/>
      <c r="Y579" s="34"/>
      <c r="Z579" s="1"/>
      <c r="AA579" s="35"/>
      <c r="AB579" s="35"/>
      <c r="AC579" s="35"/>
      <c r="AD579" s="35"/>
      <c r="AE579" s="35"/>
      <c r="AF579" s="35"/>
      <c r="AG579" s="35"/>
      <c r="AH579" s="1"/>
      <c r="AI579" s="35"/>
      <c r="AJ579" s="35"/>
      <c r="AK579" s="35"/>
      <c r="AL579" s="35"/>
      <c r="AM579" s="35"/>
      <c r="AN579" s="35"/>
      <c r="AO579" s="35"/>
      <c r="AP579" s="1"/>
      <c r="AQ579" s="36"/>
      <c r="AR579" s="36"/>
      <c r="AS579" s="36"/>
      <c r="AT579" s="36"/>
      <c r="AU579" s="36"/>
      <c r="AV579" s="36"/>
      <c r="AW579" s="1"/>
      <c r="AX579" s="1"/>
      <c r="AY579" s="35"/>
      <c r="AZ579" s="35"/>
      <c r="BA579" s="35"/>
      <c r="BB579" s="35"/>
      <c r="BC579" s="35"/>
      <c r="BD579" s="35"/>
      <c r="BE579" s="35"/>
      <c r="BF579" s="1"/>
    </row>
    <row r="580" spans="1:58" ht="13">
      <c r="A580" s="28"/>
      <c r="B580" s="55"/>
      <c r="C580" s="32"/>
      <c r="D580" s="31"/>
      <c r="E580" s="32"/>
      <c r="F580" s="32"/>
      <c r="G580" s="32"/>
      <c r="H580" s="32"/>
      <c r="I580" s="32"/>
      <c r="J580" s="10"/>
      <c r="K580" s="32"/>
      <c r="L580" s="31"/>
      <c r="M580" s="32"/>
      <c r="N580" s="32"/>
      <c r="O580" s="32"/>
      <c r="P580" s="32"/>
      <c r="Q580" s="32"/>
      <c r="R580" s="1"/>
      <c r="S580" s="28"/>
      <c r="T580" s="28"/>
      <c r="U580" s="34"/>
      <c r="V580" s="34"/>
      <c r="W580" s="34"/>
      <c r="X580" s="34"/>
      <c r="Y580" s="34"/>
      <c r="Z580" s="1"/>
      <c r="AA580" s="35"/>
      <c r="AB580" s="35"/>
      <c r="AC580" s="35"/>
      <c r="AD580" s="35"/>
      <c r="AE580" s="35"/>
      <c r="AF580" s="35"/>
      <c r="AG580" s="35"/>
      <c r="AH580" s="1"/>
      <c r="AI580" s="35"/>
      <c r="AJ580" s="35"/>
      <c r="AK580" s="35"/>
      <c r="AL580" s="35"/>
      <c r="AM580" s="35"/>
      <c r="AN580" s="35"/>
      <c r="AO580" s="35"/>
      <c r="AP580" s="1"/>
      <c r="AQ580" s="36"/>
      <c r="AR580" s="36"/>
      <c r="AS580" s="36"/>
      <c r="AT580" s="36"/>
      <c r="AU580" s="36"/>
      <c r="AV580" s="36"/>
      <c r="AW580" s="1"/>
      <c r="AX580" s="1"/>
      <c r="AY580" s="35"/>
      <c r="AZ580" s="35"/>
      <c r="BA580" s="35"/>
      <c r="BB580" s="35"/>
      <c r="BC580" s="35"/>
      <c r="BD580" s="35"/>
      <c r="BE580" s="35"/>
      <c r="BF580" s="1"/>
    </row>
    <row r="581" spans="1:58" ht="13">
      <c r="A581" s="28"/>
      <c r="B581" s="55"/>
      <c r="C581" s="32"/>
      <c r="D581" s="31"/>
      <c r="E581" s="32"/>
      <c r="F581" s="32"/>
      <c r="G581" s="32"/>
      <c r="H581" s="32"/>
      <c r="I581" s="32"/>
      <c r="J581" s="10"/>
      <c r="K581" s="32"/>
      <c r="L581" s="31"/>
      <c r="M581" s="32"/>
      <c r="N581" s="32"/>
      <c r="O581" s="32"/>
      <c r="P581" s="32"/>
      <c r="Q581" s="32"/>
      <c r="R581" s="1"/>
      <c r="S581" s="28"/>
      <c r="T581" s="28"/>
      <c r="U581" s="28"/>
      <c r="V581" s="34"/>
      <c r="W581" s="34"/>
      <c r="X581" s="28"/>
      <c r="Y581" s="34"/>
      <c r="Z581" s="1"/>
      <c r="AA581" s="35"/>
      <c r="AB581" s="35"/>
      <c r="AC581" s="35"/>
      <c r="AD581" s="35"/>
      <c r="AE581" s="35"/>
      <c r="AF581" s="35"/>
      <c r="AG581" s="35"/>
      <c r="AH581" s="1"/>
      <c r="AI581" s="35"/>
      <c r="AJ581" s="35"/>
      <c r="AK581" s="35"/>
      <c r="AL581" s="35"/>
      <c r="AM581" s="35"/>
      <c r="AN581" s="35"/>
      <c r="AO581" s="35"/>
      <c r="AP581" s="1"/>
      <c r="AQ581" s="36"/>
      <c r="AR581" s="36"/>
      <c r="AS581" s="36"/>
      <c r="AT581" s="36"/>
      <c r="AU581" s="36"/>
      <c r="AV581" s="36"/>
      <c r="AW581" s="1"/>
      <c r="AX581" s="1"/>
      <c r="AY581" s="35"/>
      <c r="AZ581" s="35"/>
      <c r="BA581" s="35"/>
      <c r="BB581" s="35"/>
      <c r="BC581" s="35"/>
      <c r="BD581" s="35"/>
      <c r="BE581" s="35"/>
      <c r="BF581" s="1"/>
    </row>
    <row r="582" spans="1:58" ht="13">
      <c r="A582" s="28"/>
      <c r="B582" s="55"/>
      <c r="C582" s="31"/>
      <c r="D582" s="32"/>
      <c r="E582" s="32"/>
      <c r="F582" s="32"/>
      <c r="G582" s="32"/>
      <c r="H582" s="32"/>
      <c r="I582" s="32"/>
      <c r="J582" s="10"/>
      <c r="K582" s="31"/>
      <c r="L582" s="32"/>
      <c r="M582" s="32"/>
      <c r="N582" s="32"/>
      <c r="O582" s="32"/>
      <c r="P582" s="32"/>
      <c r="Q582" s="32"/>
      <c r="R582" s="1"/>
      <c r="S582" s="28"/>
      <c r="T582" s="28"/>
      <c r="U582" s="34"/>
      <c r="V582" s="34"/>
      <c r="W582" s="34"/>
      <c r="X582" s="34"/>
      <c r="Y582" s="34"/>
      <c r="Z582" s="1"/>
      <c r="AA582" s="35"/>
      <c r="AB582" s="35"/>
      <c r="AC582" s="35"/>
      <c r="AD582" s="35"/>
      <c r="AE582" s="35"/>
      <c r="AF582" s="35"/>
      <c r="AG582" s="35"/>
      <c r="AH582" s="1"/>
      <c r="AI582" s="35"/>
      <c r="AJ582" s="35"/>
      <c r="AK582" s="35"/>
      <c r="AL582" s="35"/>
      <c r="AM582" s="35"/>
      <c r="AN582" s="35"/>
      <c r="AO582" s="35"/>
      <c r="AP582" s="1"/>
      <c r="AQ582" s="36"/>
      <c r="AR582" s="36"/>
      <c r="AS582" s="36"/>
      <c r="AT582" s="36"/>
      <c r="AU582" s="36"/>
      <c r="AV582" s="36"/>
      <c r="AW582" s="1"/>
      <c r="AX582" s="1"/>
      <c r="AY582" s="35"/>
      <c r="AZ582" s="35"/>
      <c r="BA582" s="35"/>
      <c r="BB582" s="35"/>
      <c r="BC582" s="35"/>
      <c r="BD582" s="35"/>
      <c r="BE582" s="35"/>
      <c r="BF582" s="1"/>
    </row>
    <row r="583" spans="1:58" ht="13">
      <c r="A583" s="28"/>
      <c r="B583" s="55"/>
      <c r="C583" s="31"/>
      <c r="D583" s="32"/>
      <c r="E583" s="32"/>
      <c r="F583" s="32"/>
      <c r="G583" s="32"/>
      <c r="H583" s="32"/>
      <c r="I583" s="32"/>
      <c r="J583" s="10"/>
      <c r="K583" s="32"/>
      <c r="L583" s="31"/>
      <c r="M583" s="32"/>
      <c r="N583" s="32"/>
      <c r="O583" s="32"/>
      <c r="P583" s="32"/>
      <c r="Q583" s="32"/>
      <c r="R583" s="1"/>
      <c r="S583" s="28"/>
      <c r="T583" s="28"/>
      <c r="U583" s="28"/>
      <c r="V583" s="34"/>
      <c r="W583" s="34"/>
      <c r="X583" s="34"/>
      <c r="Y583" s="34"/>
      <c r="Z583" s="1"/>
      <c r="AA583" s="35"/>
      <c r="AB583" s="35"/>
      <c r="AC583" s="35"/>
      <c r="AD583" s="35"/>
      <c r="AE583" s="35"/>
      <c r="AF583" s="35"/>
      <c r="AG583" s="35"/>
      <c r="AH583" s="1"/>
      <c r="AI583" s="35"/>
      <c r="AJ583" s="35"/>
      <c r="AK583" s="35"/>
      <c r="AL583" s="35"/>
      <c r="AM583" s="35"/>
      <c r="AN583" s="35"/>
      <c r="AO583" s="35"/>
      <c r="AP583" s="1"/>
      <c r="AQ583" s="36"/>
      <c r="AR583" s="36"/>
      <c r="AS583" s="36"/>
      <c r="AT583" s="36"/>
      <c r="AU583" s="36"/>
      <c r="AV583" s="36"/>
      <c r="AW583" s="1"/>
      <c r="AX583" s="1"/>
      <c r="AY583" s="35"/>
      <c r="AZ583" s="35"/>
      <c r="BA583" s="35"/>
      <c r="BB583" s="35"/>
      <c r="BC583" s="35"/>
      <c r="BD583" s="35"/>
      <c r="BE583" s="35"/>
      <c r="BF583" s="1"/>
    </row>
    <row r="584" spans="1:58" ht="13">
      <c r="A584" s="28"/>
      <c r="B584" s="55"/>
      <c r="C584" s="32"/>
      <c r="D584" s="31"/>
      <c r="E584" s="32"/>
      <c r="F584" s="32"/>
      <c r="G584" s="32"/>
      <c r="H584" s="32"/>
      <c r="I584" s="32"/>
      <c r="J584" s="10"/>
      <c r="K584" s="32"/>
      <c r="L584" s="31"/>
      <c r="M584" s="32"/>
      <c r="N584" s="32"/>
      <c r="O584" s="32"/>
      <c r="P584" s="32"/>
      <c r="Q584" s="32"/>
      <c r="R584" s="1"/>
      <c r="S584" s="28"/>
      <c r="T584" s="28"/>
      <c r="U584" s="28"/>
      <c r="V584" s="34"/>
      <c r="W584" s="34"/>
      <c r="X584" s="34"/>
      <c r="Y584" s="34"/>
      <c r="Z584" s="1"/>
      <c r="AA584" s="35"/>
      <c r="AB584" s="35"/>
      <c r="AC584" s="35"/>
      <c r="AD584" s="35"/>
      <c r="AE584" s="35"/>
      <c r="AF584" s="35"/>
      <c r="AG584" s="35"/>
      <c r="AH584" s="1"/>
      <c r="AI584" s="35"/>
      <c r="AJ584" s="35"/>
      <c r="AK584" s="35"/>
      <c r="AL584" s="35"/>
      <c r="AM584" s="35"/>
      <c r="AN584" s="35"/>
      <c r="AO584" s="35"/>
      <c r="AP584" s="1"/>
      <c r="AQ584" s="36"/>
      <c r="AR584" s="36"/>
      <c r="AS584" s="36"/>
      <c r="AT584" s="36"/>
      <c r="AU584" s="36"/>
      <c r="AV584" s="36"/>
      <c r="AW584" s="1"/>
      <c r="AX584" s="1"/>
      <c r="AY584" s="35"/>
      <c r="AZ584" s="35"/>
      <c r="BA584" s="35"/>
      <c r="BB584" s="35"/>
      <c r="BC584" s="35"/>
      <c r="BD584" s="35"/>
      <c r="BE584" s="35"/>
      <c r="BF584" s="1"/>
    </row>
    <row r="585" spans="1:58" ht="13">
      <c r="A585" s="28"/>
      <c r="B585" s="55"/>
      <c r="C585" s="32"/>
      <c r="D585" s="32"/>
      <c r="E585" s="32"/>
      <c r="F585" s="32"/>
      <c r="G585" s="32"/>
      <c r="H585" s="31"/>
      <c r="I585" s="32"/>
      <c r="J585" s="10"/>
      <c r="K585" s="32"/>
      <c r="L585" s="31"/>
      <c r="M585" s="32"/>
      <c r="N585" s="32"/>
      <c r="O585" s="32"/>
      <c r="P585" s="32"/>
      <c r="Q585" s="32"/>
      <c r="R585" s="1"/>
      <c r="S585" s="28"/>
      <c r="T585" s="28"/>
      <c r="U585" s="34"/>
      <c r="V585" s="34"/>
      <c r="W585" s="28"/>
      <c r="X585" s="28"/>
      <c r="Y585" s="34"/>
      <c r="Z585" s="1"/>
      <c r="AA585" s="35"/>
      <c r="AB585" s="35"/>
      <c r="AC585" s="35"/>
      <c r="AD585" s="35"/>
      <c r="AE585" s="35"/>
      <c r="AF585" s="35"/>
      <c r="AG585" s="35"/>
      <c r="AH585" s="1"/>
      <c r="AI585" s="35"/>
      <c r="AJ585" s="35"/>
      <c r="AK585" s="35"/>
      <c r="AL585" s="35"/>
      <c r="AM585" s="35"/>
      <c r="AN585" s="35"/>
      <c r="AO585" s="35"/>
      <c r="AP585" s="1"/>
      <c r="AQ585" s="36"/>
      <c r="AR585" s="36"/>
      <c r="AS585" s="36"/>
      <c r="AT585" s="36"/>
      <c r="AU585" s="36"/>
      <c r="AV585" s="36"/>
      <c r="AW585" s="1"/>
      <c r="AX585" s="1"/>
      <c r="AY585" s="35"/>
      <c r="AZ585" s="35"/>
      <c r="BA585" s="35"/>
      <c r="BB585" s="35"/>
      <c r="BC585" s="35"/>
      <c r="BD585" s="35"/>
      <c r="BE585" s="35"/>
      <c r="BF585" s="1"/>
    </row>
    <row r="586" spans="1:58" ht="13">
      <c r="A586" s="28"/>
      <c r="B586" s="55"/>
      <c r="C586" s="31"/>
      <c r="D586" s="32"/>
      <c r="E586" s="32"/>
      <c r="F586" s="32"/>
      <c r="G586" s="32"/>
      <c r="H586" s="32"/>
      <c r="I586" s="32"/>
      <c r="J586" s="10"/>
      <c r="K586" s="32"/>
      <c r="L586" s="32"/>
      <c r="M586" s="32"/>
      <c r="N586" s="32"/>
      <c r="O586" s="32"/>
      <c r="P586" s="32"/>
      <c r="Q586" s="32"/>
      <c r="R586" s="1"/>
      <c r="S586" s="28"/>
      <c r="T586" s="28"/>
      <c r="U586" s="34"/>
      <c r="V586" s="34"/>
      <c r="W586" s="34"/>
      <c r="X586" s="28"/>
      <c r="Y586" s="34"/>
      <c r="Z586" s="1"/>
      <c r="AA586" s="35"/>
      <c r="AB586" s="35"/>
      <c r="AC586" s="35"/>
      <c r="AD586" s="35"/>
      <c r="AE586" s="35"/>
      <c r="AF586" s="35"/>
      <c r="AG586" s="35"/>
      <c r="AH586" s="1"/>
      <c r="AI586" s="35"/>
      <c r="AJ586" s="35"/>
      <c r="AK586" s="35"/>
      <c r="AL586" s="35"/>
      <c r="AM586" s="35"/>
      <c r="AN586" s="35"/>
      <c r="AO586" s="35"/>
      <c r="AP586" s="1"/>
      <c r="AQ586" s="36"/>
      <c r="AR586" s="36"/>
      <c r="AS586" s="36"/>
      <c r="AT586" s="36"/>
      <c r="AU586" s="36"/>
      <c r="AV586" s="36"/>
      <c r="AW586" s="1"/>
      <c r="AX586" s="1"/>
      <c r="AY586" s="35"/>
      <c r="AZ586" s="35"/>
      <c r="BA586" s="35"/>
      <c r="BB586" s="35"/>
      <c r="BC586" s="35"/>
      <c r="BD586" s="35"/>
      <c r="BE586" s="35"/>
      <c r="BF586" s="1"/>
    </row>
    <row r="587" spans="1:58" ht="13">
      <c r="A587" s="28"/>
      <c r="B587" s="55"/>
      <c r="C587" s="32"/>
      <c r="D587" s="31"/>
      <c r="E587" s="32"/>
      <c r="F587" s="32"/>
      <c r="G587" s="32"/>
      <c r="H587" s="32"/>
      <c r="I587" s="32"/>
      <c r="J587" s="10"/>
      <c r="K587" s="32"/>
      <c r="L587" s="31"/>
      <c r="M587" s="32"/>
      <c r="N587" s="32"/>
      <c r="O587" s="32"/>
      <c r="P587" s="32"/>
      <c r="Q587" s="32"/>
      <c r="R587" s="1"/>
      <c r="S587" s="28"/>
      <c r="T587" s="28"/>
      <c r="U587" s="28"/>
      <c r="V587" s="34"/>
      <c r="W587" s="34"/>
      <c r="X587" s="28"/>
      <c r="Y587" s="34"/>
      <c r="Z587" s="1"/>
      <c r="AA587" s="35"/>
      <c r="AB587" s="35"/>
      <c r="AC587" s="35"/>
      <c r="AD587" s="35"/>
      <c r="AE587" s="35"/>
      <c r="AF587" s="35"/>
      <c r="AG587" s="35"/>
      <c r="AH587" s="1"/>
      <c r="AI587" s="35"/>
      <c r="AJ587" s="35"/>
      <c r="AK587" s="35"/>
      <c r="AL587" s="35"/>
      <c r="AM587" s="35"/>
      <c r="AN587" s="35"/>
      <c r="AO587" s="35"/>
      <c r="AP587" s="1"/>
      <c r="AQ587" s="36"/>
      <c r="AR587" s="36"/>
      <c r="AS587" s="36"/>
      <c r="AT587" s="36"/>
      <c r="AU587" s="36"/>
      <c r="AV587" s="36"/>
      <c r="AW587" s="1"/>
      <c r="AX587" s="1"/>
      <c r="AY587" s="35"/>
      <c r="AZ587" s="35"/>
      <c r="BA587" s="35"/>
      <c r="BB587" s="35"/>
      <c r="BC587" s="35"/>
      <c r="BD587" s="35"/>
      <c r="BE587" s="35"/>
      <c r="BF587" s="1"/>
    </row>
    <row r="588" spans="1:58" ht="13">
      <c r="A588" s="28"/>
      <c r="B588" s="55"/>
      <c r="C588" s="32"/>
      <c r="D588" s="31"/>
      <c r="E588" s="32"/>
      <c r="F588" s="32"/>
      <c r="G588" s="32"/>
      <c r="H588" s="32"/>
      <c r="I588" s="32"/>
      <c r="J588" s="10"/>
      <c r="K588" s="32"/>
      <c r="L588" s="31"/>
      <c r="M588" s="32"/>
      <c r="N588" s="32"/>
      <c r="O588" s="32"/>
      <c r="P588" s="32"/>
      <c r="Q588" s="32"/>
      <c r="R588" s="1"/>
      <c r="S588" s="28"/>
      <c r="T588" s="28"/>
      <c r="U588" s="28"/>
      <c r="V588" s="34"/>
      <c r="W588" s="34"/>
      <c r="X588" s="28"/>
      <c r="Y588" s="34"/>
      <c r="Z588" s="1"/>
      <c r="AA588" s="35"/>
      <c r="AB588" s="35"/>
      <c r="AC588" s="35"/>
      <c r="AD588" s="35"/>
      <c r="AE588" s="35"/>
      <c r="AF588" s="35"/>
      <c r="AG588" s="35"/>
      <c r="AH588" s="1"/>
      <c r="AI588" s="35"/>
      <c r="AJ588" s="35"/>
      <c r="AK588" s="35"/>
      <c r="AL588" s="35"/>
      <c r="AM588" s="35"/>
      <c r="AN588" s="35"/>
      <c r="AO588" s="35"/>
      <c r="AP588" s="1"/>
      <c r="AQ588" s="36"/>
      <c r="AR588" s="36"/>
      <c r="AS588" s="36"/>
      <c r="AT588" s="36"/>
      <c r="AU588" s="36"/>
      <c r="AV588" s="36"/>
      <c r="AW588" s="1"/>
      <c r="AX588" s="1"/>
      <c r="AY588" s="35"/>
      <c r="AZ588" s="35"/>
      <c r="BA588" s="35"/>
      <c r="BB588" s="35"/>
      <c r="BC588" s="35"/>
      <c r="BD588" s="35"/>
      <c r="BE588" s="35"/>
      <c r="BF588" s="1"/>
    </row>
    <row r="589" spans="1:58" ht="13">
      <c r="A589" s="28"/>
      <c r="B589" s="55"/>
      <c r="C589" s="32"/>
      <c r="D589" s="31"/>
      <c r="E589" s="32"/>
      <c r="F589" s="32"/>
      <c r="G589" s="32"/>
      <c r="H589" s="32"/>
      <c r="I589" s="32"/>
      <c r="J589" s="10"/>
      <c r="K589" s="32"/>
      <c r="L589" s="31"/>
      <c r="M589" s="32"/>
      <c r="N589" s="32"/>
      <c r="O589" s="32"/>
      <c r="P589" s="32"/>
      <c r="Q589" s="32"/>
      <c r="R589" s="1"/>
      <c r="S589" s="28"/>
      <c r="T589" s="28"/>
      <c r="U589" s="28"/>
      <c r="V589" s="28"/>
      <c r="W589" s="34"/>
      <c r="X589" s="34"/>
      <c r="Y589" s="34"/>
      <c r="Z589" s="1"/>
      <c r="AA589" s="35"/>
      <c r="AB589" s="35"/>
      <c r="AC589" s="35"/>
      <c r="AD589" s="35"/>
      <c r="AE589" s="35"/>
      <c r="AF589" s="35"/>
      <c r="AG589" s="35"/>
      <c r="AH589" s="1"/>
      <c r="AI589" s="35"/>
      <c r="AJ589" s="35"/>
      <c r="AK589" s="35"/>
      <c r="AL589" s="35"/>
      <c r="AM589" s="35"/>
      <c r="AN589" s="35"/>
      <c r="AO589" s="35"/>
      <c r="AP589" s="1"/>
      <c r="AQ589" s="36"/>
      <c r="AR589" s="36"/>
      <c r="AS589" s="36"/>
      <c r="AT589" s="36"/>
      <c r="AU589" s="36"/>
      <c r="AV589" s="36"/>
      <c r="AW589" s="1"/>
      <c r="AX589" s="1"/>
      <c r="AY589" s="35"/>
      <c r="AZ589" s="35"/>
      <c r="BA589" s="35"/>
      <c r="BB589" s="35"/>
      <c r="BC589" s="35"/>
      <c r="BD589" s="35"/>
      <c r="BE589" s="35"/>
      <c r="BF589" s="1"/>
    </row>
    <row r="590" spans="1:58" ht="13">
      <c r="A590" s="28"/>
      <c r="B590" s="55"/>
      <c r="C590" s="32"/>
      <c r="D590" s="31"/>
      <c r="E590" s="32"/>
      <c r="F590" s="32"/>
      <c r="G590" s="32"/>
      <c r="H590" s="32"/>
      <c r="I590" s="32"/>
      <c r="J590" s="10"/>
      <c r="K590" s="32"/>
      <c r="L590" s="31"/>
      <c r="M590" s="32"/>
      <c r="N590" s="32"/>
      <c r="O590" s="32"/>
      <c r="P590" s="32"/>
      <c r="Q590" s="32"/>
      <c r="R590" s="1"/>
      <c r="S590" s="28"/>
      <c r="T590" s="28"/>
      <c r="U590" s="28"/>
      <c r="V590" s="28"/>
      <c r="W590" s="28"/>
      <c r="X590" s="34"/>
      <c r="Y590" s="34"/>
      <c r="Z590" s="1"/>
      <c r="AA590" s="35"/>
      <c r="AB590" s="35"/>
      <c r="AC590" s="35"/>
      <c r="AD590" s="35"/>
      <c r="AE590" s="35"/>
      <c r="AF590" s="35"/>
      <c r="AG590" s="35"/>
      <c r="AH590" s="1"/>
      <c r="AI590" s="35"/>
      <c r="AJ590" s="35"/>
      <c r="AK590" s="35"/>
      <c r="AL590" s="35"/>
      <c r="AM590" s="35"/>
      <c r="AN590" s="35"/>
      <c r="AO590" s="35"/>
      <c r="AP590" s="1"/>
      <c r="AQ590" s="36"/>
      <c r="AR590" s="36"/>
      <c r="AS590" s="36"/>
      <c r="AT590" s="36"/>
      <c r="AU590" s="36"/>
      <c r="AV590" s="36"/>
      <c r="AW590" s="1"/>
      <c r="AX590" s="1"/>
      <c r="AY590" s="35"/>
      <c r="AZ590" s="35"/>
      <c r="BA590" s="35"/>
      <c r="BB590" s="35"/>
      <c r="BC590" s="35"/>
      <c r="BD590" s="35"/>
      <c r="BE590" s="35"/>
      <c r="BF590" s="1"/>
    </row>
    <row r="591" spans="1:58" ht="13">
      <c r="A591" s="28"/>
      <c r="B591" s="55"/>
      <c r="C591" s="32"/>
      <c r="D591" s="31"/>
      <c r="E591" s="32"/>
      <c r="F591" s="32"/>
      <c r="G591" s="32"/>
      <c r="H591" s="32"/>
      <c r="I591" s="32"/>
      <c r="J591" s="10"/>
      <c r="K591" s="32"/>
      <c r="L591" s="31"/>
      <c r="M591" s="32"/>
      <c r="N591" s="32"/>
      <c r="O591" s="32"/>
      <c r="P591" s="32"/>
      <c r="Q591" s="32"/>
      <c r="R591" s="1"/>
      <c r="S591" s="28"/>
      <c r="T591" s="28"/>
      <c r="U591" s="28"/>
      <c r="V591" s="28"/>
      <c r="W591" s="34"/>
      <c r="X591" s="34"/>
      <c r="Y591" s="34"/>
      <c r="Z591" s="1"/>
      <c r="AA591" s="35"/>
      <c r="AB591" s="35"/>
      <c r="AC591" s="35"/>
      <c r="AD591" s="35"/>
      <c r="AE591" s="35"/>
      <c r="AF591" s="35"/>
      <c r="AG591" s="35"/>
      <c r="AH591" s="1"/>
      <c r="AI591" s="35"/>
      <c r="AJ591" s="35"/>
      <c r="AK591" s="35"/>
      <c r="AL591" s="35"/>
      <c r="AM591" s="35"/>
      <c r="AN591" s="35"/>
      <c r="AO591" s="35"/>
      <c r="AP591" s="1"/>
      <c r="AQ591" s="36"/>
      <c r="AR591" s="36"/>
      <c r="AS591" s="36"/>
      <c r="AT591" s="36"/>
      <c r="AU591" s="36"/>
      <c r="AV591" s="36"/>
      <c r="AW591" s="1"/>
      <c r="AX591" s="1"/>
      <c r="AY591" s="35"/>
      <c r="AZ591" s="35"/>
      <c r="BA591" s="35"/>
      <c r="BB591" s="35"/>
      <c r="BC591" s="35"/>
      <c r="BD591" s="35"/>
      <c r="BE591" s="35"/>
      <c r="BF591" s="1"/>
    </row>
    <row r="592" spans="1:58" ht="13">
      <c r="A592" s="28"/>
      <c r="B592" s="55"/>
      <c r="C592" s="32"/>
      <c r="D592" s="32"/>
      <c r="E592" s="31"/>
      <c r="F592" s="32"/>
      <c r="G592" s="32"/>
      <c r="H592" s="32"/>
      <c r="I592" s="32"/>
      <c r="J592" s="10"/>
      <c r="K592" s="31"/>
      <c r="L592" s="32"/>
      <c r="M592" s="32"/>
      <c r="N592" s="32"/>
      <c r="O592" s="32"/>
      <c r="P592" s="32"/>
      <c r="Q592" s="32"/>
      <c r="R592" s="1"/>
      <c r="S592" s="28"/>
      <c r="T592" s="28"/>
      <c r="U592" s="28"/>
      <c r="V592" s="34"/>
      <c r="W592" s="34"/>
      <c r="X592" s="34"/>
      <c r="Y592" s="34"/>
      <c r="Z592" s="1"/>
      <c r="AA592" s="35"/>
      <c r="AB592" s="35"/>
      <c r="AC592" s="35"/>
      <c r="AD592" s="35"/>
      <c r="AE592" s="35"/>
      <c r="AF592" s="35"/>
      <c r="AG592" s="35"/>
      <c r="AH592" s="1"/>
      <c r="AI592" s="35"/>
      <c r="AJ592" s="35"/>
      <c r="AK592" s="35"/>
      <c r="AL592" s="35"/>
      <c r="AM592" s="35"/>
      <c r="AN592" s="35"/>
      <c r="AO592" s="35"/>
      <c r="AP592" s="1"/>
      <c r="AQ592" s="1"/>
      <c r="AR592" s="1"/>
      <c r="AS592" s="1"/>
      <c r="AT592" s="1"/>
      <c r="AU592" s="1"/>
      <c r="AV592" s="1"/>
      <c r="AW592" s="1"/>
      <c r="AX592" s="1"/>
      <c r="AY592" s="35"/>
      <c r="AZ592" s="35"/>
      <c r="BA592" s="35"/>
      <c r="BB592" s="35"/>
      <c r="BC592" s="35"/>
      <c r="BD592" s="35"/>
      <c r="BE592" s="35"/>
      <c r="BF592" s="1"/>
    </row>
    <row r="593" spans="1:58" ht="13">
      <c r="A593" s="28"/>
      <c r="B593" s="55"/>
      <c r="C593" s="32"/>
      <c r="D593" s="32"/>
      <c r="E593" s="31"/>
      <c r="F593" s="32"/>
      <c r="G593" s="32"/>
      <c r="H593" s="32"/>
      <c r="I593" s="32"/>
      <c r="J593" s="10"/>
      <c r="K593" s="32"/>
      <c r="L593" s="32"/>
      <c r="M593" s="31"/>
      <c r="N593" s="32"/>
      <c r="O593" s="32"/>
      <c r="P593" s="32"/>
      <c r="Q593" s="32"/>
      <c r="R593" s="1"/>
      <c r="S593" s="28"/>
      <c r="T593" s="28"/>
      <c r="U593" s="28"/>
      <c r="V593" s="34"/>
      <c r="W593" s="28"/>
      <c r="X593" s="34"/>
      <c r="Y593" s="34"/>
      <c r="Z593" s="1"/>
      <c r="AA593" s="35"/>
      <c r="AB593" s="35"/>
      <c r="AC593" s="35"/>
      <c r="AD593" s="35"/>
      <c r="AE593" s="35"/>
      <c r="AF593" s="35"/>
      <c r="AG593" s="35"/>
      <c r="AH593" s="1"/>
      <c r="AI593" s="35"/>
      <c r="AJ593" s="35"/>
      <c r="AK593" s="35"/>
      <c r="AL593" s="35"/>
      <c r="AM593" s="35"/>
      <c r="AN593" s="35"/>
      <c r="AO593" s="35"/>
      <c r="AP593" s="1"/>
      <c r="AQ593" s="1"/>
      <c r="AR593" s="1"/>
      <c r="AS593" s="1"/>
      <c r="AT593" s="1"/>
      <c r="AU593" s="1"/>
      <c r="AV593" s="1"/>
      <c r="AW593" s="1"/>
      <c r="AX593" s="1"/>
      <c r="AY593" s="35"/>
      <c r="AZ593" s="35"/>
      <c r="BA593" s="35"/>
      <c r="BB593" s="35"/>
      <c r="BC593" s="35"/>
      <c r="BD593" s="35"/>
      <c r="BE593" s="35"/>
      <c r="BF593" s="1"/>
    </row>
    <row r="594" spans="1:58" ht="13">
      <c r="A594" s="28"/>
      <c r="B594" s="55"/>
      <c r="C594" s="31"/>
      <c r="D594" s="32"/>
      <c r="E594" s="32"/>
      <c r="F594" s="32"/>
      <c r="G594" s="32"/>
      <c r="H594" s="32"/>
      <c r="I594" s="32"/>
      <c r="J594" s="10"/>
      <c r="K594" s="31"/>
      <c r="L594" s="32"/>
      <c r="M594" s="32"/>
      <c r="N594" s="32"/>
      <c r="O594" s="32"/>
      <c r="P594" s="32"/>
      <c r="Q594" s="32"/>
      <c r="R594" s="1"/>
      <c r="S594" s="28"/>
      <c r="T594" s="28"/>
      <c r="U594" s="34"/>
      <c r="V594" s="34"/>
      <c r="W594" s="34"/>
      <c r="X594" s="34"/>
      <c r="Y594" s="34"/>
      <c r="Z594" s="1"/>
      <c r="AA594" s="35"/>
      <c r="AB594" s="35"/>
      <c r="AC594" s="35"/>
      <c r="AD594" s="35"/>
      <c r="AE594" s="35"/>
      <c r="AF594" s="35"/>
      <c r="AG594" s="35"/>
      <c r="AH594" s="1"/>
      <c r="AI594" s="35"/>
      <c r="AJ594" s="35"/>
      <c r="AK594" s="35"/>
      <c r="AL594" s="35"/>
      <c r="AM594" s="35"/>
      <c r="AN594" s="35"/>
      <c r="AO594" s="35"/>
      <c r="AP594" s="1"/>
      <c r="AQ594" s="1"/>
      <c r="AR594" s="1"/>
      <c r="AS594" s="1"/>
      <c r="AT594" s="1"/>
      <c r="AU594" s="1"/>
      <c r="AV594" s="1"/>
      <c r="AW594" s="1"/>
      <c r="AX594" s="1"/>
      <c r="AY594" s="35"/>
      <c r="AZ594" s="35"/>
      <c r="BA594" s="35"/>
      <c r="BB594" s="35"/>
      <c r="BC594" s="35"/>
      <c r="BD594" s="35"/>
      <c r="BE594" s="35"/>
      <c r="BF594" s="1"/>
    </row>
    <row r="595" spans="1:58" ht="13">
      <c r="A595" s="28"/>
      <c r="B595" s="55"/>
      <c r="C595" s="31"/>
      <c r="D595" s="32"/>
      <c r="E595" s="32"/>
      <c r="F595" s="32"/>
      <c r="G595" s="32"/>
      <c r="H595" s="32"/>
      <c r="I595" s="32"/>
      <c r="J595" s="10"/>
      <c r="K595" s="31"/>
      <c r="L595" s="32"/>
      <c r="M595" s="32"/>
      <c r="N595" s="32"/>
      <c r="O595" s="32"/>
      <c r="P595" s="32"/>
      <c r="Q595" s="32"/>
      <c r="R595" s="1"/>
      <c r="S595" s="28"/>
      <c r="T595" s="28"/>
      <c r="U595" s="28"/>
      <c r="V595" s="34"/>
      <c r="W595" s="34"/>
      <c r="X595" s="34"/>
      <c r="Y595" s="34"/>
      <c r="Z595" s="1"/>
      <c r="AA595" s="35"/>
      <c r="AB595" s="35"/>
      <c r="AC595" s="35"/>
      <c r="AD595" s="35"/>
      <c r="AE595" s="35"/>
      <c r="AF595" s="35"/>
      <c r="AG595" s="35"/>
      <c r="AH595" s="1"/>
      <c r="AI595" s="35"/>
      <c r="AJ595" s="35"/>
      <c r="AK595" s="35"/>
      <c r="AL595" s="35"/>
      <c r="AM595" s="35"/>
      <c r="AN595" s="35"/>
      <c r="AO595" s="35"/>
      <c r="AP595" s="1"/>
      <c r="AQ595" s="1"/>
      <c r="AR595" s="1"/>
      <c r="AS595" s="1"/>
      <c r="AT595" s="1"/>
      <c r="AU595" s="1"/>
      <c r="AV595" s="1"/>
      <c r="AW595" s="1"/>
      <c r="AX595" s="1"/>
      <c r="AY595" s="35"/>
      <c r="AZ595" s="35"/>
      <c r="BA595" s="35"/>
      <c r="BB595" s="35"/>
      <c r="BC595" s="35"/>
      <c r="BD595" s="35"/>
      <c r="BE595" s="35"/>
      <c r="BF595" s="1"/>
    </row>
    <row r="596" spans="1:58" ht="13">
      <c r="A596" s="28"/>
      <c r="B596" s="55"/>
      <c r="C596" s="31"/>
      <c r="D596" s="32"/>
      <c r="E596" s="32"/>
      <c r="F596" s="32"/>
      <c r="G596" s="32"/>
      <c r="H596" s="32"/>
      <c r="I596" s="32"/>
      <c r="J596" s="10"/>
      <c r="K596" s="31"/>
      <c r="L596" s="32"/>
      <c r="M596" s="32"/>
      <c r="N596" s="32"/>
      <c r="O596" s="32"/>
      <c r="P596" s="32"/>
      <c r="Q596" s="32"/>
      <c r="R596" s="1"/>
      <c r="S596" s="28"/>
      <c r="T596" s="28"/>
      <c r="U596" s="28"/>
      <c r="V596" s="34"/>
      <c r="W596" s="34"/>
      <c r="X596" s="34"/>
      <c r="Y596" s="34"/>
      <c r="Z596" s="1"/>
      <c r="AA596" s="35"/>
      <c r="AB596" s="35"/>
      <c r="AC596" s="35"/>
      <c r="AD596" s="35"/>
      <c r="AE596" s="35"/>
      <c r="AF596" s="35"/>
      <c r="AG596" s="35"/>
      <c r="AH596" s="1"/>
      <c r="AI596" s="35"/>
      <c r="AJ596" s="35"/>
      <c r="AK596" s="35"/>
      <c r="AL596" s="35"/>
      <c r="AM596" s="35"/>
      <c r="AN596" s="35"/>
      <c r="AO596" s="35"/>
      <c r="AP596" s="1"/>
      <c r="AQ596" s="1"/>
      <c r="AR596" s="1"/>
      <c r="AS596" s="1"/>
      <c r="AT596" s="1"/>
      <c r="AU596" s="1"/>
      <c r="AV596" s="1"/>
      <c r="AW596" s="1"/>
      <c r="AX596" s="1"/>
      <c r="AY596" s="35"/>
      <c r="AZ596" s="35"/>
      <c r="BA596" s="35"/>
      <c r="BB596" s="35"/>
      <c r="BC596" s="35"/>
      <c r="BD596" s="35"/>
      <c r="BE596" s="35"/>
      <c r="BF596" s="1"/>
    </row>
    <row r="597" spans="1:58" ht="13">
      <c r="A597" s="28"/>
      <c r="B597" s="55"/>
      <c r="C597" s="31"/>
      <c r="D597" s="32"/>
      <c r="E597" s="32"/>
      <c r="F597" s="32"/>
      <c r="G597" s="32"/>
      <c r="H597" s="32"/>
      <c r="I597" s="32"/>
      <c r="J597" s="10"/>
      <c r="K597" s="31"/>
      <c r="L597" s="32"/>
      <c r="M597" s="32"/>
      <c r="N597" s="32"/>
      <c r="O597" s="32"/>
      <c r="P597" s="32"/>
      <c r="Q597" s="32"/>
      <c r="R597" s="1"/>
      <c r="S597" s="28"/>
      <c r="T597" s="28"/>
      <c r="U597" s="28"/>
      <c r="V597" s="34"/>
      <c r="W597" s="28"/>
      <c r="X597" s="34"/>
      <c r="Y597" s="34"/>
      <c r="Z597" s="1"/>
      <c r="AA597" s="35"/>
      <c r="AB597" s="35"/>
      <c r="AC597" s="35"/>
      <c r="AD597" s="35"/>
      <c r="AE597" s="35"/>
      <c r="AF597" s="35"/>
      <c r="AG597" s="35"/>
      <c r="AH597" s="1"/>
      <c r="AI597" s="35"/>
      <c r="AJ597" s="35"/>
      <c r="AK597" s="35"/>
      <c r="AL597" s="35"/>
      <c r="AM597" s="35"/>
      <c r="AN597" s="35"/>
      <c r="AO597" s="35"/>
      <c r="AP597" s="1"/>
      <c r="AQ597" s="1"/>
      <c r="AR597" s="1"/>
      <c r="AS597" s="1"/>
      <c r="AT597" s="1"/>
      <c r="AU597" s="1"/>
      <c r="AV597" s="1"/>
      <c r="AW597" s="1"/>
      <c r="AX597" s="1"/>
      <c r="AY597" s="35"/>
      <c r="AZ597" s="35"/>
      <c r="BA597" s="35"/>
      <c r="BB597" s="35"/>
      <c r="BC597" s="35"/>
      <c r="BD597" s="35"/>
      <c r="BE597" s="35"/>
      <c r="BF597" s="1"/>
    </row>
    <row r="598" spans="1:58" ht="13">
      <c r="A598" s="28"/>
      <c r="B598" s="55"/>
      <c r="C598" s="32"/>
      <c r="D598" s="32"/>
      <c r="E598" s="31"/>
      <c r="F598" s="32"/>
      <c r="G598" s="32"/>
      <c r="H598" s="32"/>
      <c r="I598" s="32"/>
      <c r="J598" s="10"/>
      <c r="K598" s="32"/>
      <c r="L598" s="32"/>
      <c r="M598" s="31"/>
      <c r="N598" s="32"/>
      <c r="O598" s="32"/>
      <c r="P598" s="32"/>
      <c r="Q598" s="32"/>
      <c r="R598" s="1"/>
      <c r="S598" s="28"/>
      <c r="T598" s="28"/>
      <c r="U598" s="28"/>
      <c r="V598" s="34"/>
      <c r="W598" s="34"/>
      <c r="X598" s="34"/>
      <c r="Y598" s="34"/>
      <c r="Z598" s="1"/>
      <c r="AA598" s="35"/>
      <c r="AB598" s="35"/>
      <c r="AC598" s="35"/>
      <c r="AD598" s="35"/>
      <c r="AE598" s="35"/>
      <c r="AF598" s="35"/>
      <c r="AG598" s="35"/>
      <c r="AH598" s="1"/>
      <c r="AI598" s="35"/>
      <c r="AJ598" s="35"/>
      <c r="AK598" s="35"/>
      <c r="AL598" s="35"/>
      <c r="AM598" s="35"/>
      <c r="AN598" s="35"/>
      <c r="AO598" s="35"/>
      <c r="AP598" s="1"/>
      <c r="AQ598" s="1"/>
      <c r="AR598" s="1"/>
      <c r="AS598" s="1"/>
      <c r="AT598" s="1"/>
      <c r="AU598" s="1"/>
      <c r="AV598" s="1"/>
      <c r="AW598" s="1"/>
      <c r="AX598" s="1"/>
      <c r="AY598" s="35"/>
      <c r="AZ598" s="35"/>
      <c r="BA598" s="35"/>
      <c r="BB598" s="35"/>
      <c r="BC598" s="35"/>
      <c r="BD598" s="35"/>
      <c r="BE598" s="35"/>
      <c r="BF598" s="1"/>
    </row>
    <row r="599" spans="1:58" ht="13">
      <c r="A599" s="28"/>
      <c r="B599" s="55"/>
      <c r="C599" s="32"/>
      <c r="D599" s="32"/>
      <c r="E599" s="31"/>
      <c r="F599" s="32"/>
      <c r="G599" s="32"/>
      <c r="H599" s="32"/>
      <c r="I599" s="32"/>
      <c r="J599" s="10"/>
      <c r="K599" s="32"/>
      <c r="L599" s="32"/>
      <c r="M599" s="31"/>
      <c r="N599" s="32"/>
      <c r="O599" s="32"/>
      <c r="P599" s="32"/>
      <c r="Q599" s="32"/>
      <c r="R599" s="1"/>
      <c r="S599" s="28"/>
      <c r="T599" s="28"/>
      <c r="U599" s="28"/>
      <c r="V599" s="34"/>
      <c r="W599" s="28"/>
      <c r="X599" s="34"/>
      <c r="Y599" s="34"/>
      <c r="Z599" s="1"/>
      <c r="AA599" s="35"/>
      <c r="AB599" s="35"/>
      <c r="AC599" s="35"/>
      <c r="AD599" s="35"/>
      <c r="AE599" s="35"/>
      <c r="AF599" s="35"/>
      <c r="AG599" s="35"/>
      <c r="AH599" s="1"/>
      <c r="AI599" s="35"/>
      <c r="AJ599" s="35"/>
      <c r="AK599" s="35"/>
      <c r="AL599" s="35"/>
      <c r="AM599" s="35"/>
      <c r="AN599" s="35"/>
      <c r="AO599" s="35"/>
      <c r="AP599" s="1"/>
      <c r="AQ599" s="1"/>
      <c r="AR599" s="1"/>
      <c r="AS599" s="1"/>
      <c r="AT599" s="1"/>
      <c r="AU599" s="1"/>
      <c r="AV599" s="1"/>
      <c r="AW599" s="1"/>
      <c r="AX599" s="1"/>
      <c r="AY599" s="35"/>
      <c r="AZ599" s="35"/>
      <c r="BA599" s="35"/>
      <c r="BB599" s="35"/>
      <c r="BC599" s="35"/>
      <c r="BD599" s="35"/>
      <c r="BE599" s="35"/>
      <c r="BF599" s="1"/>
    </row>
    <row r="600" spans="1:58" ht="13">
      <c r="A600" s="28"/>
      <c r="B600" s="55"/>
      <c r="C600" s="32"/>
      <c r="D600" s="32"/>
      <c r="E600" s="31"/>
      <c r="F600" s="32"/>
      <c r="G600" s="32"/>
      <c r="H600" s="32"/>
      <c r="I600" s="32"/>
      <c r="J600" s="10"/>
      <c r="K600" s="32"/>
      <c r="L600" s="32"/>
      <c r="M600" s="31"/>
      <c r="N600" s="32"/>
      <c r="O600" s="32"/>
      <c r="P600" s="32"/>
      <c r="Q600" s="32"/>
      <c r="R600" s="1"/>
      <c r="S600" s="28"/>
      <c r="T600" s="28"/>
      <c r="U600" s="28"/>
      <c r="V600" s="28"/>
      <c r="W600" s="34"/>
      <c r="X600" s="34"/>
      <c r="Y600" s="34"/>
      <c r="Z600" s="1"/>
      <c r="AA600" s="35"/>
      <c r="AB600" s="35"/>
      <c r="AC600" s="35"/>
      <c r="AD600" s="35"/>
      <c r="AE600" s="35"/>
      <c r="AF600" s="35"/>
      <c r="AG600" s="35"/>
      <c r="AH600" s="1"/>
      <c r="AI600" s="35"/>
      <c r="AJ600" s="35"/>
      <c r="AK600" s="35"/>
      <c r="AL600" s="35"/>
      <c r="AM600" s="35"/>
      <c r="AN600" s="35"/>
      <c r="AO600" s="35"/>
      <c r="AP600" s="1"/>
      <c r="AQ600" s="1"/>
      <c r="AR600" s="1"/>
      <c r="AS600" s="1"/>
      <c r="AT600" s="1"/>
      <c r="AU600" s="1"/>
      <c r="AV600" s="1"/>
      <c r="AW600" s="1"/>
      <c r="AX600" s="1"/>
      <c r="AY600" s="35"/>
      <c r="AZ600" s="35"/>
      <c r="BA600" s="35"/>
      <c r="BB600" s="35"/>
      <c r="BC600" s="35"/>
      <c r="BD600" s="35"/>
      <c r="BE600" s="35"/>
      <c r="BF600" s="1"/>
    </row>
    <row r="601" spans="1:58" ht="13">
      <c r="A601" s="28"/>
      <c r="B601" s="55"/>
      <c r="C601" s="32"/>
      <c r="D601" s="32"/>
      <c r="E601" s="31"/>
      <c r="F601" s="32"/>
      <c r="G601" s="32"/>
      <c r="H601" s="32"/>
      <c r="I601" s="32"/>
      <c r="J601" s="10"/>
      <c r="K601" s="31"/>
      <c r="L601" s="32"/>
      <c r="M601" s="32"/>
      <c r="N601" s="32"/>
      <c r="O601" s="32"/>
      <c r="P601" s="32"/>
      <c r="Q601" s="32"/>
      <c r="R601" s="1"/>
      <c r="S601" s="28"/>
      <c r="T601" s="28"/>
      <c r="U601" s="28"/>
      <c r="V601" s="34"/>
      <c r="W601" s="28"/>
      <c r="X601" s="34"/>
      <c r="Y601" s="34"/>
      <c r="Z601" s="1"/>
      <c r="AA601" s="35"/>
      <c r="AB601" s="35"/>
      <c r="AC601" s="35"/>
      <c r="AD601" s="35"/>
      <c r="AE601" s="35"/>
      <c r="AF601" s="35"/>
      <c r="AG601" s="35"/>
      <c r="AH601" s="1"/>
      <c r="AI601" s="35"/>
      <c r="AJ601" s="35"/>
      <c r="AK601" s="35"/>
      <c r="AL601" s="35"/>
      <c r="AM601" s="35"/>
      <c r="AN601" s="35"/>
      <c r="AO601" s="35"/>
      <c r="AP601" s="1"/>
      <c r="AQ601" s="1"/>
      <c r="AR601" s="1"/>
      <c r="AS601" s="1"/>
      <c r="AT601" s="1"/>
      <c r="AU601" s="1"/>
      <c r="AV601" s="1"/>
      <c r="AW601" s="1"/>
      <c r="AX601" s="1"/>
      <c r="AY601" s="35"/>
      <c r="AZ601" s="35"/>
      <c r="BA601" s="35"/>
      <c r="BB601" s="35"/>
      <c r="BC601" s="35"/>
      <c r="BD601" s="35"/>
      <c r="BE601" s="35"/>
      <c r="BF601" s="1"/>
    </row>
    <row r="602" spans="1:58" ht="13">
      <c r="A602" s="28"/>
      <c r="B602" s="55"/>
      <c r="C602" s="32"/>
      <c r="D602" s="32"/>
      <c r="E602" s="31"/>
      <c r="F602" s="32"/>
      <c r="G602" s="32"/>
      <c r="H602" s="32"/>
      <c r="I602" s="32"/>
      <c r="J602" s="10"/>
      <c r="K602" s="32"/>
      <c r="L602" s="32"/>
      <c r="M602" s="31"/>
      <c r="N602" s="32"/>
      <c r="O602" s="32"/>
      <c r="P602" s="32"/>
      <c r="Q602" s="32"/>
      <c r="R602" s="1"/>
      <c r="S602" s="28"/>
      <c r="T602" s="28"/>
      <c r="U602" s="28"/>
      <c r="V602" s="34"/>
      <c r="W602" s="28"/>
      <c r="X602" s="34"/>
      <c r="Y602" s="34"/>
      <c r="Z602" s="1"/>
      <c r="AA602" s="35"/>
      <c r="AB602" s="35"/>
      <c r="AC602" s="35"/>
      <c r="AD602" s="35"/>
      <c r="AE602" s="35"/>
      <c r="AF602" s="35"/>
      <c r="AG602" s="35"/>
      <c r="AH602" s="1"/>
      <c r="AI602" s="35"/>
      <c r="AJ602" s="35"/>
      <c r="AK602" s="35"/>
      <c r="AL602" s="35"/>
      <c r="AM602" s="35"/>
      <c r="AN602" s="35"/>
      <c r="AO602" s="35"/>
      <c r="AP602" s="1"/>
      <c r="AQ602" s="1"/>
      <c r="AR602" s="1"/>
      <c r="AS602" s="1"/>
      <c r="AT602" s="1"/>
      <c r="AU602" s="1"/>
      <c r="AV602" s="1"/>
      <c r="AW602" s="1"/>
      <c r="AX602" s="1"/>
      <c r="AY602" s="35"/>
      <c r="AZ602" s="35"/>
      <c r="BA602" s="35"/>
      <c r="BB602" s="35"/>
      <c r="BC602" s="35"/>
      <c r="BD602" s="35"/>
      <c r="BE602" s="35"/>
      <c r="BF602" s="1"/>
    </row>
    <row r="603" spans="1:58" ht="13">
      <c r="A603" s="28"/>
      <c r="B603" s="55"/>
      <c r="C603" s="32"/>
      <c r="D603" s="32"/>
      <c r="E603" s="31"/>
      <c r="F603" s="32"/>
      <c r="G603" s="32"/>
      <c r="H603" s="32"/>
      <c r="I603" s="32"/>
      <c r="J603" s="10"/>
      <c r="K603" s="32"/>
      <c r="L603" s="32"/>
      <c r="M603" s="31"/>
      <c r="N603" s="32"/>
      <c r="O603" s="32"/>
      <c r="P603" s="32"/>
      <c r="Q603" s="32"/>
      <c r="R603" s="1"/>
      <c r="S603" s="28"/>
      <c r="T603" s="28"/>
      <c r="U603" s="28"/>
      <c r="V603" s="34"/>
      <c r="W603" s="34"/>
      <c r="X603" s="34"/>
      <c r="Y603" s="34"/>
      <c r="Z603" s="1"/>
      <c r="AA603" s="35"/>
      <c r="AB603" s="35"/>
      <c r="AC603" s="35"/>
      <c r="AD603" s="35"/>
      <c r="AE603" s="35"/>
      <c r="AF603" s="35"/>
      <c r="AG603" s="35"/>
      <c r="AH603" s="1"/>
      <c r="AI603" s="35"/>
      <c r="AJ603" s="35"/>
      <c r="AK603" s="35"/>
      <c r="AL603" s="35"/>
      <c r="AM603" s="35"/>
      <c r="AN603" s="35"/>
      <c r="AO603" s="35"/>
      <c r="AP603" s="1"/>
      <c r="AQ603" s="1"/>
      <c r="AR603" s="1"/>
      <c r="AS603" s="1"/>
      <c r="AT603" s="1"/>
      <c r="AU603" s="1"/>
      <c r="AV603" s="1"/>
      <c r="AW603" s="1"/>
      <c r="AX603" s="1"/>
      <c r="AY603" s="35"/>
      <c r="AZ603" s="35"/>
      <c r="BA603" s="35"/>
      <c r="BB603" s="35"/>
      <c r="BC603" s="35"/>
      <c r="BD603" s="35"/>
      <c r="BE603" s="35"/>
      <c r="BF603" s="1"/>
    </row>
    <row r="604" spans="1:58" ht="13">
      <c r="A604" s="28"/>
      <c r="B604" s="55"/>
      <c r="C604" s="31"/>
      <c r="D604" s="32"/>
      <c r="E604" s="32"/>
      <c r="F604" s="32"/>
      <c r="G604" s="32"/>
      <c r="H604" s="32"/>
      <c r="I604" s="32"/>
      <c r="J604" s="10"/>
      <c r="K604" s="31"/>
      <c r="L604" s="32"/>
      <c r="M604" s="32"/>
      <c r="N604" s="32"/>
      <c r="O604" s="32"/>
      <c r="P604" s="32"/>
      <c r="Q604" s="32"/>
      <c r="R604" s="1"/>
      <c r="S604" s="28"/>
      <c r="T604" s="28"/>
      <c r="U604" s="28"/>
      <c r="V604" s="34"/>
      <c r="W604" s="34"/>
      <c r="X604" s="34"/>
      <c r="Y604" s="34"/>
      <c r="Z604" s="1"/>
      <c r="AA604" s="35"/>
      <c r="AB604" s="35"/>
      <c r="AC604" s="35"/>
      <c r="AD604" s="35"/>
      <c r="AE604" s="35"/>
      <c r="AF604" s="35"/>
      <c r="AG604" s="35"/>
      <c r="AH604" s="1"/>
      <c r="AI604" s="35"/>
      <c r="AJ604" s="35"/>
      <c r="AK604" s="35"/>
      <c r="AL604" s="35"/>
      <c r="AM604" s="35"/>
      <c r="AN604" s="35"/>
      <c r="AO604" s="35"/>
      <c r="AP604" s="1"/>
      <c r="AQ604" s="1"/>
      <c r="AR604" s="1"/>
      <c r="AS604" s="1"/>
      <c r="AT604" s="1"/>
      <c r="AU604" s="1"/>
      <c r="AV604" s="1"/>
      <c r="AW604" s="1"/>
      <c r="AX604" s="1"/>
      <c r="AY604" s="35"/>
      <c r="AZ604" s="35"/>
      <c r="BA604" s="35"/>
      <c r="BB604" s="35"/>
      <c r="BC604" s="35"/>
      <c r="BD604" s="35"/>
      <c r="BE604" s="35"/>
      <c r="BF604" s="1"/>
    </row>
    <row r="605" spans="1:58" ht="13">
      <c r="A605" s="28"/>
      <c r="B605" s="55"/>
      <c r="C605" s="32"/>
      <c r="D605" s="32"/>
      <c r="E605" s="31"/>
      <c r="F605" s="32"/>
      <c r="G605" s="32"/>
      <c r="H605" s="32"/>
      <c r="I605" s="32"/>
      <c r="J605" s="10"/>
      <c r="K605" s="32"/>
      <c r="L605" s="32"/>
      <c r="M605" s="31"/>
      <c r="N605" s="32"/>
      <c r="O605" s="32"/>
      <c r="P605" s="32"/>
      <c r="Q605" s="32"/>
      <c r="R605" s="1"/>
      <c r="S605" s="28"/>
      <c r="T605" s="28"/>
      <c r="U605" s="28"/>
      <c r="V605" s="34"/>
      <c r="W605" s="28"/>
      <c r="X605" s="34"/>
      <c r="Y605" s="34"/>
      <c r="Z605" s="1"/>
      <c r="AA605" s="35"/>
      <c r="AB605" s="35"/>
      <c r="AC605" s="35"/>
      <c r="AD605" s="35"/>
      <c r="AE605" s="35"/>
      <c r="AF605" s="35"/>
      <c r="AG605" s="35"/>
      <c r="AH605" s="1"/>
      <c r="AI605" s="35"/>
      <c r="AJ605" s="35"/>
      <c r="AK605" s="35"/>
      <c r="AL605" s="35"/>
      <c r="AM605" s="35"/>
      <c r="AN605" s="35"/>
      <c r="AO605" s="35"/>
      <c r="AP605" s="1"/>
      <c r="AQ605" s="1"/>
      <c r="AR605" s="1"/>
      <c r="AS605" s="1"/>
      <c r="AT605" s="1"/>
      <c r="AU605" s="1"/>
      <c r="AV605" s="1"/>
      <c r="AW605" s="1"/>
      <c r="AX605" s="1"/>
      <c r="AY605" s="35"/>
      <c r="AZ605" s="35"/>
      <c r="BA605" s="35"/>
      <c r="BB605" s="35"/>
      <c r="BC605" s="35"/>
      <c r="BD605" s="35"/>
      <c r="BE605" s="35"/>
      <c r="BF605" s="1"/>
    </row>
    <row r="606" spans="1:58" ht="13">
      <c r="A606" s="28"/>
      <c r="B606" s="55"/>
      <c r="C606" s="31"/>
      <c r="D606" s="32"/>
      <c r="E606" s="32"/>
      <c r="F606" s="32"/>
      <c r="G606" s="32"/>
      <c r="H606" s="32"/>
      <c r="I606" s="32"/>
      <c r="J606" s="10"/>
      <c r="K606" s="31"/>
      <c r="L606" s="32"/>
      <c r="M606" s="32"/>
      <c r="N606" s="32"/>
      <c r="O606" s="32"/>
      <c r="P606" s="32"/>
      <c r="Q606" s="32"/>
      <c r="R606" s="1"/>
      <c r="S606" s="28"/>
      <c r="T606" s="28"/>
      <c r="U606" s="28"/>
      <c r="V606" s="34"/>
      <c r="W606" s="34"/>
      <c r="X606" s="34"/>
      <c r="Y606" s="34"/>
      <c r="Z606" s="1"/>
      <c r="AA606" s="35"/>
      <c r="AB606" s="35"/>
      <c r="AC606" s="35"/>
      <c r="AD606" s="35"/>
      <c r="AE606" s="35"/>
      <c r="AF606" s="35"/>
      <c r="AG606" s="35"/>
      <c r="AH606" s="1"/>
      <c r="AI606" s="35"/>
      <c r="AJ606" s="35"/>
      <c r="AK606" s="35"/>
      <c r="AL606" s="35"/>
      <c r="AM606" s="35"/>
      <c r="AN606" s="35"/>
      <c r="AO606" s="35"/>
      <c r="AP606" s="1"/>
      <c r="AQ606" s="1"/>
      <c r="AR606" s="1"/>
      <c r="AS606" s="1"/>
      <c r="AT606" s="1"/>
      <c r="AU606" s="1"/>
      <c r="AV606" s="1"/>
      <c r="AW606" s="1"/>
      <c r="AX606" s="1"/>
      <c r="AY606" s="35"/>
      <c r="AZ606" s="35"/>
      <c r="BA606" s="35"/>
      <c r="BB606" s="35"/>
      <c r="BC606" s="35"/>
      <c r="BD606" s="35"/>
      <c r="BE606" s="35"/>
      <c r="BF606" s="1"/>
    </row>
    <row r="607" spans="1:58" ht="13">
      <c r="A607" s="28"/>
      <c r="B607" s="55"/>
      <c r="C607" s="32"/>
      <c r="D607" s="31"/>
      <c r="E607" s="32"/>
      <c r="F607" s="32"/>
      <c r="G607" s="32"/>
      <c r="H607" s="32"/>
      <c r="I607" s="32"/>
      <c r="J607" s="10"/>
      <c r="K607" s="32"/>
      <c r="L607" s="31"/>
      <c r="M607" s="32"/>
      <c r="N607" s="32"/>
      <c r="O607" s="32"/>
      <c r="P607" s="32"/>
      <c r="Q607" s="32"/>
      <c r="R607" s="1"/>
      <c r="S607" s="28"/>
      <c r="T607" s="28"/>
      <c r="U607" s="28"/>
      <c r="V607" s="34"/>
      <c r="W607" s="28"/>
      <c r="X607" s="34"/>
      <c r="Y607" s="34"/>
      <c r="Z607" s="1"/>
      <c r="AA607" s="35"/>
      <c r="AB607" s="35"/>
      <c r="AC607" s="35"/>
      <c r="AD607" s="35"/>
      <c r="AE607" s="35"/>
      <c r="AF607" s="35"/>
      <c r="AG607" s="35"/>
      <c r="AH607" s="1"/>
      <c r="AI607" s="35"/>
      <c r="AJ607" s="35"/>
      <c r="AK607" s="35"/>
      <c r="AL607" s="35"/>
      <c r="AM607" s="35"/>
      <c r="AN607" s="35"/>
      <c r="AO607" s="35"/>
      <c r="AP607" s="1"/>
      <c r="AQ607" s="36"/>
      <c r="AR607" s="36"/>
      <c r="AS607" s="36"/>
      <c r="AT607" s="36"/>
      <c r="AU607" s="36"/>
      <c r="AV607" s="36"/>
      <c r="AW607" s="1"/>
      <c r="AX607" s="1"/>
      <c r="AY607" s="35"/>
      <c r="AZ607" s="35"/>
      <c r="BA607" s="35"/>
      <c r="BB607" s="35"/>
      <c r="BC607" s="35"/>
      <c r="BD607" s="35"/>
      <c r="BE607" s="35"/>
      <c r="BF607" s="1"/>
    </row>
    <row r="608" spans="1:58" ht="13">
      <c r="A608" s="28"/>
      <c r="B608" s="55"/>
      <c r="C608" s="32"/>
      <c r="D608" s="31"/>
      <c r="E608" s="32"/>
      <c r="F608" s="32"/>
      <c r="G608" s="32"/>
      <c r="H608" s="32"/>
      <c r="I608" s="32"/>
      <c r="J608" s="10"/>
      <c r="K608" s="32"/>
      <c r="L608" s="31"/>
      <c r="M608" s="32"/>
      <c r="N608" s="32"/>
      <c r="O608" s="32"/>
      <c r="P608" s="32"/>
      <c r="Q608" s="32"/>
      <c r="R608" s="1"/>
      <c r="S608" s="28"/>
      <c r="T608" s="28"/>
      <c r="U608" s="28"/>
      <c r="V608" s="34"/>
      <c r="W608" s="28"/>
      <c r="X608" s="34"/>
      <c r="Y608" s="34"/>
      <c r="Z608" s="1"/>
      <c r="AA608" s="35"/>
      <c r="AB608" s="35"/>
      <c r="AC608" s="35"/>
      <c r="AD608" s="35"/>
      <c r="AE608" s="35"/>
      <c r="AF608" s="35"/>
      <c r="AG608" s="35"/>
      <c r="AH608" s="1"/>
      <c r="AI608" s="35"/>
      <c r="AJ608" s="35"/>
      <c r="AK608" s="35"/>
      <c r="AL608" s="35"/>
      <c r="AM608" s="35"/>
      <c r="AN608" s="35"/>
      <c r="AO608" s="35"/>
      <c r="AP608" s="1"/>
      <c r="AQ608" s="36"/>
      <c r="AR608" s="36"/>
      <c r="AS608" s="36"/>
      <c r="AT608" s="36"/>
      <c r="AU608" s="36"/>
      <c r="AV608" s="36"/>
      <c r="AW608" s="1"/>
      <c r="AX608" s="1"/>
      <c r="AY608" s="35"/>
      <c r="AZ608" s="35"/>
      <c r="BA608" s="35"/>
      <c r="BB608" s="35"/>
      <c r="BC608" s="35"/>
      <c r="BD608" s="35"/>
      <c r="BE608" s="35"/>
      <c r="BF608" s="1"/>
    </row>
    <row r="609" spans="1:58" ht="13">
      <c r="A609" s="28"/>
      <c r="B609" s="55"/>
      <c r="C609" s="32"/>
      <c r="D609" s="32"/>
      <c r="E609" s="32"/>
      <c r="F609" s="32"/>
      <c r="G609" s="31"/>
      <c r="H609" s="32"/>
      <c r="I609" s="32"/>
      <c r="J609" s="10"/>
      <c r="K609" s="32"/>
      <c r="L609" s="32"/>
      <c r="M609" s="32"/>
      <c r="N609" s="32"/>
      <c r="O609" s="31"/>
      <c r="P609" s="32"/>
      <c r="Q609" s="32"/>
      <c r="R609" s="1"/>
      <c r="S609" s="28"/>
      <c r="T609" s="28"/>
      <c r="U609" s="34"/>
      <c r="V609" s="34"/>
      <c r="W609" s="28"/>
      <c r="X609" s="34"/>
      <c r="Y609" s="34"/>
      <c r="Z609" s="1"/>
      <c r="AA609" s="35"/>
      <c r="AB609" s="35"/>
      <c r="AC609" s="35"/>
      <c r="AD609" s="35"/>
      <c r="AE609" s="35"/>
      <c r="AF609" s="35"/>
      <c r="AG609" s="35"/>
      <c r="AH609" s="1"/>
      <c r="AI609" s="35"/>
      <c r="AJ609" s="35"/>
      <c r="AK609" s="35"/>
      <c r="AL609" s="35"/>
      <c r="AM609" s="35"/>
      <c r="AN609" s="35"/>
      <c r="AO609" s="35"/>
      <c r="AP609" s="1"/>
      <c r="AQ609" s="36"/>
      <c r="AR609" s="36"/>
      <c r="AS609" s="36"/>
      <c r="AT609" s="36"/>
      <c r="AU609" s="36"/>
      <c r="AV609" s="36"/>
      <c r="AW609" s="1"/>
      <c r="AX609" s="1"/>
      <c r="AY609" s="35"/>
      <c r="AZ609" s="35"/>
      <c r="BA609" s="35"/>
      <c r="BB609" s="35"/>
      <c r="BC609" s="35"/>
      <c r="BD609" s="35"/>
      <c r="BE609" s="35"/>
      <c r="BF609" s="1"/>
    </row>
    <row r="610" spans="1:58" ht="13">
      <c r="A610" s="28"/>
      <c r="B610" s="55"/>
      <c r="C610" s="32"/>
      <c r="D610" s="31"/>
      <c r="E610" s="32"/>
      <c r="F610" s="32"/>
      <c r="G610" s="32"/>
      <c r="H610" s="32"/>
      <c r="I610" s="32"/>
      <c r="J610" s="10"/>
      <c r="K610" s="32"/>
      <c r="L610" s="31"/>
      <c r="M610" s="32"/>
      <c r="N610" s="32"/>
      <c r="O610" s="32"/>
      <c r="P610" s="32"/>
      <c r="Q610" s="32"/>
      <c r="R610" s="1"/>
      <c r="S610" s="28"/>
      <c r="T610" s="28"/>
      <c r="U610" s="28"/>
      <c r="V610" s="34"/>
      <c r="W610" s="28"/>
      <c r="X610" s="34"/>
      <c r="Y610" s="34"/>
      <c r="Z610" s="1"/>
      <c r="AA610" s="35"/>
      <c r="AB610" s="35"/>
      <c r="AC610" s="35"/>
      <c r="AD610" s="35"/>
      <c r="AE610" s="35"/>
      <c r="AF610" s="35"/>
      <c r="AG610" s="35"/>
      <c r="AH610" s="1"/>
      <c r="AI610" s="35"/>
      <c r="AJ610" s="35"/>
      <c r="AK610" s="35"/>
      <c r="AL610" s="35"/>
      <c r="AM610" s="35"/>
      <c r="AN610" s="35"/>
      <c r="AO610" s="35"/>
      <c r="AP610" s="1"/>
      <c r="AQ610" s="36"/>
      <c r="AR610" s="36"/>
      <c r="AS610" s="36"/>
      <c r="AT610" s="36"/>
      <c r="AU610" s="36"/>
      <c r="AV610" s="36"/>
      <c r="AW610" s="1"/>
      <c r="AX610" s="1"/>
      <c r="AY610" s="35"/>
      <c r="AZ610" s="35"/>
      <c r="BA610" s="35"/>
      <c r="BB610" s="35"/>
      <c r="BC610" s="35"/>
      <c r="BD610" s="35"/>
      <c r="BE610" s="35"/>
      <c r="BF610" s="1"/>
    </row>
    <row r="611" spans="1:58" ht="13">
      <c r="A611" s="28"/>
      <c r="B611" s="55"/>
      <c r="C611" s="31"/>
      <c r="D611" s="32"/>
      <c r="E611" s="32"/>
      <c r="F611" s="32"/>
      <c r="G611" s="32"/>
      <c r="H611" s="32"/>
      <c r="I611" s="32"/>
      <c r="J611" s="10"/>
      <c r="K611" s="31"/>
      <c r="L611" s="32"/>
      <c r="M611" s="32"/>
      <c r="N611" s="32"/>
      <c r="O611" s="32"/>
      <c r="P611" s="32"/>
      <c r="Q611" s="32"/>
      <c r="R611" s="1"/>
      <c r="S611" s="28"/>
      <c r="T611" s="28"/>
      <c r="U611" s="28"/>
      <c r="V611" s="34"/>
      <c r="W611" s="28"/>
      <c r="X611" s="34"/>
      <c r="Y611" s="34"/>
      <c r="Z611" s="1"/>
      <c r="AA611" s="35"/>
      <c r="AB611" s="35"/>
      <c r="AC611" s="35"/>
      <c r="AD611" s="35"/>
      <c r="AE611" s="35"/>
      <c r="AF611" s="35"/>
      <c r="AG611" s="35"/>
      <c r="AH611" s="1"/>
      <c r="AI611" s="35"/>
      <c r="AJ611" s="35"/>
      <c r="AK611" s="35"/>
      <c r="AL611" s="35"/>
      <c r="AM611" s="35"/>
      <c r="AN611" s="35"/>
      <c r="AO611" s="35"/>
      <c r="AP611" s="1"/>
      <c r="AQ611" s="36"/>
      <c r="AR611" s="36"/>
      <c r="AS611" s="36"/>
      <c r="AT611" s="36"/>
      <c r="AU611" s="36"/>
      <c r="AV611" s="36"/>
      <c r="AW611" s="1"/>
      <c r="AX611" s="1"/>
      <c r="AY611" s="35"/>
      <c r="AZ611" s="35"/>
      <c r="BA611" s="35"/>
      <c r="BB611" s="35"/>
      <c r="BC611" s="35"/>
      <c r="BD611" s="35"/>
      <c r="BE611" s="35"/>
      <c r="BF611" s="1"/>
    </row>
    <row r="612" spans="1:58" ht="13">
      <c r="A612" s="28"/>
      <c r="B612" s="55"/>
      <c r="C612" s="32"/>
      <c r="D612" s="31"/>
      <c r="E612" s="32"/>
      <c r="F612" s="32"/>
      <c r="G612" s="32"/>
      <c r="H612" s="32"/>
      <c r="I612" s="32"/>
      <c r="J612" s="10"/>
      <c r="K612" s="32"/>
      <c r="L612" s="31"/>
      <c r="M612" s="32"/>
      <c r="N612" s="32"/>
      <c r="O612" s="32"/>
      <c r="P612" s="32"/>
      <c r="Q612" s="32"/>
      <c r="R612" s="1"/>
      <c r="S612" s="28"/>
      <c r="T612" s="28"/>
      <c r="U612" s="28"/>
      <c r="V612" s="34"/>
      <c r="W612" s="28"/>
      <c r="X612" s="34"/>
      <c r="Y612" s="34"/>
      <c r="Z612" s="1"/>
      <c r="AA612" s="35"/>
      <c r="AB612" s="35"/>
      <c r="AC612" s="35"/>
      <c r="AD612" s="35"/>
      <c r="AE612" s="35"/>
      <c r="AF612" s="35"/>
      <c r="AG612" s="35"/>
      <c r="AH612" s="1"/>
      <c r="AI612" s="35"/>
      <c r="AJ612" s="35"/>
      <c r="AK612" s="35"/>
      <c r="AL612" s="35"/>
      <c r="AM612" s="35"/>
      <c r="AN612" s="35"/>
      <c r="AO612" s="35"/>
      <c r="AP612" s="1"/>
      <c r="AQ612" s="36"/>
      <c r="AR612" s="36"/>
      <c r="AS612" s="36"/>
      <c r="AT612" s="36"/>
      <c r="AU612" s="36"/>
      <c r="AV612" s="36"/>
      <c r="AW612" s="1"/>
      <c r="AX612" s="1"/>
      <c r="AY612" s="35"/>
      <c r="AZ612" s="35"/>
      <c r="BA612" s="35"/>
      <c r="BB612" s="35"/>
      <c r="BC612" s="35"/>
      <c r="BD612" s="35"/>
      <c r="BE612" s="35"/>
      <c r="BF612" s="1"/>
    </row>
    <row r="613" spans="1:58" ht="13">
      <c r="A613" s="28"/>
      <c r="B613" s="55"/>
      <c r="C613" s="32"/>
      <c r="D613" s="32"/>
      <c r="E613" s="31"/>
      <c r="F613" s="32"/>
      <c r="G613" s="32"/>
      <c r="H613" s="32"/>
      <c r="I613" s="32"/>
      <c r="J613" s="10"/>
      <c r="K613" s="32"/>
      <c r="L613" s="32"/>
      <c r="M613" s="31"/>
      <c r="N613" s="32"/>
      <c r="O613" s="32"/>
      <c r="P613" s="32"/>
      <c r="Q613" s="32"/>
      <c r="R613" s="1"/>
      <c r="S613" s="28"/>
      <c r="T613" s="28"/>
      <c r="U613" s="28"/>
      <c r="V613" s="34"/>
      <c r="W613" s="28"/>
      <c r="X613" s="34"/>
      <c r="Y613" s="34"/>
      <c r="Z613" s="1"/>
      <c r="AA613" s="35"/>
      <c r="AB613" s="35"/>
      <c r="AC613" s="35"/>
      <c r="AD613" s="35"/>
      <c r="AE613" s="35"/>
      <c r="AF613" s="35"/>
      <c r="AG613" s="35"/>
      <c r="AH613" s="1"/>
      <c r="AI613" s="35"/>
      <c r="AJ613" s="35"/>
      <c r="AK613" s="35"/>
      <c r="AL613" s="35"/>
      <c r="AM613" s="35"/>
      <c r="AN613" s="35"/>
      <c r="AO613" s="35"/>
      <c r="AP613" s="1"/>
      <c r="AQ613" s="36"/>
      <c r="AR613" s="36"/>
      <c r="AS613" s="36"/>
      <c r="AT613" s="36"/>
      <c r="AU613" s="36"/>
      <c r="AV613" s="36"/>
      <c r="AW613" s="1"/>
      <c r="AX613" s="1"/>
      <c r="AY613" s="35"/>
      <c r="AZ613" s="35"/>
      <c r="BA613" s="35"/>
      <c r="BB613" s="35"/>
      <c r="BC613" s="35"/>
      <c r="BD613" s="35"/>
      <c r="BE613" s="35"/>
      <c r="BF613" s="1"/>
    </row>
    <row r="614" spans="1:58" ht="13">
      <c r="A614" s="28"/>
      <c r="B614" s="55"/>
      <c r="C614" s="32"/>
      <c r="D614" s="31"/>
      <c r="E614" s="32"/>
      <c r="F614" s="32"/>
      <c r="G614" s="32"/>
      <c r="H614" s="32"/>
      <c r="I614" s="32"/>
      <c r="J614" s="10"/>
      <c r="K614" s="31"/>
      <c r="L614" s="32"/>
      <c r="M614" s="32"/>
      <c r="N614" s="32"/>
      <c r="O614" s="32"/>
      <c r="P614" s="32"/>
      <c r="Q614" s="32"/>
      <c r="R614" s="1"/>
      <c r="S614" s="28"/>
      <c r="T614" s="28"/>
      <c r="U614" s="28"/>
      <c r="V614" s="34"/>
      <c r="W614" s="28"/>
      <c r="X614" s="34"/>
      <c r="Y614" s="34"/>
      <c r="Z614" s="1"/>
      <c r="AA614" s="35"/>
      <c r="AB614" s="35"/>
      <c r="AC614" s="35"/>
      <c r="AD614" s="35"/>
      <c r="AE614" s="35"/>
      <c r="AF614" s="35"/>
      <c r="AG614" s="35"/>
      <c r="AH614" s="1"/>
      <c r="AI614" s="35"/>
      <c r="AJ614" s="35"/>
      <c r="AK614" s="35"/>
      <c r="AL614" s="35"/>
      <c r="AM614" s="35"/>
      <c r="AN614" s="35"/>
      <c r="AO614" s="35"/>
      <c r="AP614" s="1"/>
      <c r="AQ614" s="36"/>
      <c r="AR614" s="36"/>
      <c r="AS614" s="36"/>
      <c r="AT614" s="36"/>
      <c r="AU614" s="36"/>
      <c r="AV614" s="36"/>
      <c r="AW614" s="1"/>
      <c r="AX614" s="1"/>
      <c r="AY614" s="35"/>
      <c r="AZ614" s="35"/>
      <c r="BA614" s="35"/>
      <c r="BB614" s="35"/>
      <c r="BC614" s="35"/>
      <c r="BD614" s="35"/>
      <c r="BE614" s="35"/>
      <c r="BF614" s="1"/>
    </row>
    <row r="615" spans="1:58" ht="13">
      <c r="A615" s="28"/>
      <c r="B615" s="55"/>
      <c r="C615" s="32"/>
      <c r="D615" s="31"/>
      <c r="E615" s="32"/>
      <c r="F615" s="32"/>
      <c r="G615" s="32"/>
      <c r="H615" s="32"/>
      <c r="I615" s="32"/>
      <c r="J615" s="10"/>
      <c r="K615" s="31"/>
      <c r="L615" s="32"/>
      <c r="M615" s="32"/>
      <c r="N615" s="32"/>
      <c r="O615" s="32"/>
      <c r="P615" s="32"/>
      <c r="Q615" s="32"/>
      <c r="R615" s="1"/>
      <c r="S615" s="28"/>
      <c r="T615" s="28"/>
      <c r="U615" s="28"/>
      <c r="V615" s="34"/>
      <c r="W615" s="28"/>
      <c r="X615" s="34"/>
      <c r="Y615" s="34"/>
      <c r="Z615" s="1"/>
      <c r="AA615" s="35"/>
      <c r="AB615" s="35"/>
      <c r="AC615" s="35"/>
      <c r="AD615" s="35"/>
      <c r="AE615" s="35"/>
      <c r="AF615" s="35"/>
      <c r="AG615" s="35"/>
      <c r="AH615" s="1"/>
      <c r="AI615" s="35"/>
      <c r="AJ615" s="35"/>
      <c r="AK615" s="35"/>
      <c r="AL615" s="35"/>
      <c r="AM615" s="35"/>
      <c r="AN615" s="35"/>
      <c r="AO615" s="35"/>
      <c r="AP615" s="1"/>
      <c r="AQ615" s="36"/>
      <c r="AR615" s="36"/>
      <c r="AS615" s="36"/>
      <c r="AT615" s="36"/>
      <c r="AU615" s="36"/>
      <c r="AV615" s="36"/>
      <c r="AW615" s="1"/>
      <c r="AX615" s="1"/>
      <c r="AY615" s="35"/>
      <c r="AZ615" s="35"/>
      <c r="BA615" s="35"/>
      <c r="BB615" s="35"/>
      <c r="BC615" s="35"/>
      <c r="BD615" s="35"/>
      <c r="BE615" s="35"/>
      <c r="BF615" s="1"/>
    </row>
    <row r="616" spans="1:58" ht="13">
      <c r="A616" s="28"/>
      <c r="B616" s="55"/>
      <c r="C616" s="31"/>
      <c r="D616" s="32"/>
      <c r="E616" s="32"/>
      <c r="F616" s="32"/>
      <c r="G616" s="32"/>
      <c r="H616" s="32"/>
      <c r="I616" s="32"/>
      <c r="J616" s="10"/>
      <c r="K616" s="31"/>
      <c r="L616" s="32"/>
      <c r="M616" s="32"/>
      <c r="N616" s="32"/>
      <c r="O616" s="32"/>
      <c r="P616" s="32"/>
      <c r="Q616" s="32"/>
      <c r="R616" s="1"/>
      <c r="S616" s="28"/>
      <c r="T616" s="28"/>
      <c r="U616" s="28"/>
      <c r="V616" s="34"/>
      <c r="W616" s="28"/>
      <c r="X616" s="34"/>
      <c r="Y616" s="34"/>
      <c r="Z616" s="1"/>
      <c r="AA616" s="35"/>
      <c r="AB616" s="35"/>
      <c r="AC616" s="35"/>
      <c r="AD616" s="35"/>
      <c r="AE616" s="35"/>
      <c r="AF616" s="35"/>
      <c r="AG616" s="35"/>
      <c r="AH616" s="1"/>
      <c r="AI616" s="35"/>
      <c r="AJ616" s="35"/>
      <c r="AK616" s="35"/>
      <c r="AL616" s="35"/>
      <c r="AM616" s="35"/>
      <c r="AN616" s="35"/>
      <c r="AO616" s="35"/>
      <c r="AP616" s="1"/>
      <c r="AQ616" s="36"/>
      <c r="AR616" s="36"/>
      <c r="AS616" s="36"/>
      <c r="AT616" s="36"/>
      <c r="AU616" s="36"/>
      <c r="AV616" s="36"/>
      <c r="AW616" s="1"/>
      <c r="AX616" s="1"/>
      <c r="AY616" s="35"/>
      <c r="AZ616" s="35"/>
      <c r="BA616" s="35"/>
      <c r="BB616" s="35"/>
      <c r="BC616" s="35"/>
      <c r="BD616" s="35"/>
      <c r="BE616" s="35"/>
      <c r="BF616" s="1"/>
    </row>
    <row r="617" spans="1:58" ht="13">
      <c r="A617" s="28"/>
      <c r="B617" s="55"/>
      <c r="C617" s="32"/>
      <c r="D617" s="31"/>
      <c r="E617" s="32"/>
      <c r="F617" s="32"/>
      <c r="G617" s="32"/>
      <c r="H617" s="32"/>
      <c r="I617" s="32"/>
      <c r="J617" s="10"/>
      <c r="K617" s="32"/>
      <c r="L617" s="31"/>
      <c r="M617" s="32"/>
      <c r="N617" s="32"/>
      <c r="O617" s="32"/>
      <c r="P617" s="32"/>
      <c r="Q617" s="32"/>
      <c r="R617" s="1"/>
      <c r="S617" s="28"/>
      <c r="T617" s="28"/>
      <c r="U617" s="28"/>
      <c r="V617" s="34"/>
      <c r="W617" s="28"/>
      <c r="X617" s="28"/>
      <c r="Y617" s="34"/>
      <c r="Z617" s="1"/>
      <c r="AA617" s="35"/>
      <c r="AB617" s="35"/>
      <c r="AC617" s="35"/>
      <c r="AD617" s="35"/>
      <c r="AE617" s="35"/>
      <c r="AF617" s="35"/>
      <c r="AG617" s="35"/>
      <c r="AH617" s="1"/>
      <c r="AI617" s="35"/>
      <c r="AJ617" s="35"/>
      <c r="AK617" s="35"/>
      <c r="AL617" s="35"/>
      <c r="AM617" s="35"/>
      <c r="AN617" s="35"/>
      <c r="AO617" s="35"/>
      <c r="AP617" s="1"/>
      <c r="AQ617" s="36"/>
      <c r="AR617" s="36"/>
      <c r="AS617" s="36"/>
      <c r="AT617" s="36"/>
      <c r="AU617" s="36"/>
      <c r="AV617" s="36"/>
      <c r="AW617" s="1"/>
      <c r="AX617" s="1"/>
      <c r="AY617" s="35"/>
      <c r="AZ617" s="35"/>
      <c r="BA617" s="35"/>
      <c r="BB617" s="35"/>
      <c r="BC617" s="35"/>
      <c r="BD617" s="35"/>
      <c r="BE617" s="35"/>
      <c r="BF617" s="1"/>
    </row>
    <row r="618" spans="1:58" ht="13">
      <c r="A618" s="28"/>
      <c r="B618" s="55"/>
      <c r="C618" s="32"/>
      <c r="D618" s="31"/>
      <c r="E618" s="32"/>
      <c r="F618" s="32"/>
      <c r="G618" s="32"/>
      <c r="H618" s="32"/>
      <c r="I618" s="32"/>
      <c r="J618" s="10"/>
      <c r="K618" s="32"/>
      <c r="L618" s="31"/>
      <c r="M618" s="32"/>
      <c r="N618" s="32"/>
      <c r="O618" s="32"/>
      <c r="P618" s="32"/>
      <c r="Q618" s="32"/>
      <c r="R618" s="1"/>
      <c r="S618" s="28"/>
      <c r="T618" s="28"/>
      <c r="U618" s="28"/>
      <c r="V618" s="34"/>
      <c r="W618" s="28"/>
      <c r="X618" s="34"/>
      <c r="Y618" s="34"/>
      <c r="Z618" s="1"/>
      <c r="AA618" s="35"/>
      <c r="AB618" s="35"/>
      <c r="AC618" s="35"/>
      <c r="AD618" s="35"/>
      <c r="AE618" s="35"/>
      <c r="AF618" s="35"/>
      <c r="AG618" s="35"/>
      <c r="AH618" s="1"/>
      <c r="AI618" s="35"/>
      <c r="AJ618" s="35"/>
      <c r="AK618" s="35"/>
      <c r="AL618" s="35"/>
      <c r="AM618" s="35"/>
      <c r="AN618" s="35"/>
      <c r="AO618" s="35"/>
      <c r="AP618" s="1"/>
      <c r="AQ618" s="36"/>
      <c r="AR618" s="36"/>
      <c r="AS618" s="36"/>
      <c r="AT618" s="36"/>
      <c r="AU618" s="36"/>
      <c r="AV618" s="36"/>
      <c r="AW618" s="1"/>
      <c r="AX618" s="1"/>
      <c r="AY618" s="35"/>
      <c r="AZ618" s="35"/>
      <c r="BA618" s="35"/>
      <c r="BB618" s="35"/>
      <c r="BC618" s="35"/>
      <c r="BD618" s="35"/>
      <c r="BE618" s="35"/>
      <c r="BF618" s="1"/>
    </row>
    <row r="619" spans="1:58" ht="13">
      <c r="A619" s="28"/>
      <c r="B619" s="55"/>
      <c r="C619" s="31"/>
      <c r="D619" s="32"/>
      <c r="E619" s="32"/>
      <c r="F619" s="32"/>
      <c r="G619" s="32"/>
      <c r="H619" s="32"/>
      <c r="I619" s="32"/>
      <c r="J619" s="10"/>
      <c r="K619" s="31"/>
      <c r="L619" s="32"/>
      <c r="M619" s="32"/>
      <c r="N619" s="32"/>
      <c r="O619" s="32"/>
      <c r="P619" s="32"/>
      <c r="Q619" s="32"/>
      <c r="R619" s="1"/>
      <c r="S619" s="28"/>
      <c r="T619" s="28"/>
      <c r="U619" s="28"/>
      <c r="V619" s="34"/>
      <c r="W619" s="28"/>
      <c r="X619" s="34"/>
      <c r="Y619" s="34"/>
      <c r="Z619" s="1"/>
      <c r="AA619" s="35"/>
      <c r="AB619" s="35"/>
      <c r="AC619" s="35"/>
      <c r="AD619" s="35"/>
      <c r="AE619" s="35"/>
      <c r="AF619" s="35"/>
      <c r="AG619" s="35"/>
      <c r="AH619" s="1"/>
      <c r="AI619" s="35"/>
      <c r="AJ619" s="35"/>
      <c r="AK619" s="35"/>
      <c r="AL619" s="35"/>
      <c r="AM619" s="35"/>
      <c r="AN619" s="35"/>
      <c r="AO619" s="35"/>
      <c r="AP619" s="1"/>
      <c r="AQ619" s="36"/>
      <c r="AR619" s="36"/>
      <c r="AS619" s="36"/>
      <c r="AT619" s="36"/>
      <c r="AU619" s="36"/>
      <c r="AV619" s="36"/>
      <c r="AW619" s="1"/>
      <c r="AX619" s="1"/>
      <c r="AY619" s="35"/>
      <c r="AZ619" s="35"/>
      <c r="BA619" s="35"/>
      <c r="BB619" s="35"/>
      <c r="BC619" s="35"/>
      <c r="BD619" s="35"/>
      <c r="BE619" s="35"/>
      <c r="BF619" s="1"/>
    </row>
    <row r="620" spans="1:58" ht="13">
      <c r="A620" s="28"/>
      <c r="B620" s="55"/>
      <c r="C620" s="32"/>
      <c r="D620" s="31"/>
      <c r="E620" s="32"/>
      <c r="F620" s="32"/>
      <c r="G620" s="32"/>
      <c r="H620" s="32"/>
      <c r="I620" s="32"/>
      <c r="J620" s="10"/>
      <c r="K620" s="32"/>
      <c r="L620" s="31"/>
      <c r="M620" s="32"/>
      <c r="N620" s="32"/>
      <c r="O620" s="32"/>
      <c r="P620" s="32"/>
      <c r="Q620" s="32"/>
      <c r="R620" s="1"/>
      <c r="S620" s="28"/>
      <c r="T620" s="28"/>
      <c r="U620" s="28"/>
      <c r="V620" s="28"/>
      <c r="W620" s="28"/>
      <c r="X620" s="34"/>
      <c r="Y620" s="34"/>
      <c r="Z620" s="1"/>
      <c r="AA620" s="35"/>
      <c r="AB620" s="35"/>
      <c r="AC620" s="35"/>
      <c r="AD620" s="35"/>
      <c r="AE620" s="35"/>
      <c r="AF620" s="35"/>
      <c r="AG620" s="35"/>
      <c r="AH620" s="1"/>
      <c r="AI620" s="35"/>
      <c r="AJ620" s="35"/>
      <c r="AK620" s="35"/>
      <c r="AL620" s="35"/>
      <c r="AM620" s="35"/>
      <c r="AN620" s="35"/>
      <c r="AO620" s="35"/>
      <c r="AP620" s="1"/>
      <c r="AQ620" s="36"/>
      <c r="AR620" s="36"/>
      <c r="AS620" s="36"/>
      <c r="AT620" s="36"/>
      <c r="AU620" s="36"/>
      <c r="AV620" s="36"/>
      <c r="AW620" s="1"/>
      <c r="AX620" s="1"/>
      <c r="AY620" s="35"/>
      <c r="AZ620" s="35"/>
      <c r="BA620" s="35"/>
      <c r="BB620" s="35"/>
      <c r="BC620" s="35"/>
      <c r="BD620" s="35"/>
      <c r="BE620" s="35"/>
      <c r="BF620" s="1"/>
    </row>
    <row r="621" spans="1:58" ht="13">
      <c r="A621" s="28"/>
      <c r="B621" s="55"/>
      <c r="C621" s="32"/>
      <c r="D621" s="32"/>
      <c r="E621" s="31"/>
      <c r="F621" s="32"/>
      <c r="G621" s="32"/>
      <c r="H621" s="32"/>
      <c r="I621" s="32"/>
      <c r="J621" s="10"/>
      <c r="K621" s="32"/>
      <c r="L621" s="32"/>
      <c r="M621" s="31"/>
      <c r="N621" s="32"/>
      <c r="O621" s="32"/>
      <c r="P621" s="32"/>
      <c r="Q621" s="32"/>
      <c r="R621" s="1"/>
      <c r="S621" s="28"/>
      <c r="T621" s="28"/>
      <c r="U621" s="28"/>
      <c r="V621" s="34"/>
      <c r="W621" s="28"/>
      <c r="X621" s="34"/>
      <c r="Y621" s="34"/>
      <c r="Z621" s="1"/>
      <c r="AA621" s="35"/>
      <c r="AB621" s="35"/>
      <c r="AC621" s="35"/>
      <c r="AD621" s="35"/>
      <c r="AE621" s="35"/>
      <c r="AF621" s="35"/>
      <c r="AG621" s="35"/>
      <c r="AH621" s="1"/>
      <c r="AI621" s="35"/>
      <c r="AJ621" s="35"/>
      <c r="AK621" s="35"/>
      <c r="AL621" s="35"/>
      <c r="AM621" s="35"/>
      <c r="AN621" s="35"/>
      <c r="AO621" s="35"/>
      <c r="AP621" s="1"/>
      <c r="AQ621" s="36"/>
      <c r="AR621" s="36"/>
      <c r="AS621" s="36"/>
      <c r="AT621" s="36"/>
      <c r="AU621" s="36"/>
      <c r="AV621" s="36"/>
      <c r="AW621" s="1"/>
      <c r="AX621" s="1"/>
      <c r="AY621" s="35"/>
      <c r="AZ621" s="35"/>
      <c r="BA621" s="35"/>
      <c r="BB621" s="35"/>
      <c r="BC621" s="35"/>
      <c r="BD621" s="35"/>
      <c r="BE621" s="35"/>
      <c r="BF621" s="1"/>
    </row>
    <row r="622" spans="1:58" ht="13">
      <c r="A622" s="28"/>
      <c r="B622" s="55"/>
      <c r="C622" s="32"/>
      <c r="D622" s="31"/>
      <c r="E622" s="32"/>
      <c r="F622" s="32"/>
      <c r="G622" s="32"/>
      <c r="H622" s="32"/>
      <c r="I622" s="32"/>
      <c r="J622" s="10"/>
      <c r="K622" s="32"/>
      <c r="L622" s="31"/>
      <c r="M622" s="32"/>
      <c r="N622" s="32"/>
      <c r="O622" s="32"/>
      <c r="P622" s="32"/>
      <c r="Q622" s="32"/>
      <c r="R622" s="1"/>
      <c r="S622" s="28"/>
      <c r="T622" s="28"/>
      <c r="U622" s="28"/>
      <c r="V622" s="34"/>
      <c r="W622" s="28"/>
      <c r="X622" s="34"/>
      <c r="Y622" s="34"/>
      <c r="Z622" s="1"/>
      <c r="AA622" s="35"/>
      <c r="AB622" s="35"/>
      <c r="AC622" s="35"/>
      <c r="AD622" s="35"/>
      <c r="AE622" s="35"/>
      <c r="AF622" s="35"/>
      <c r="AG622" s="35"/>
      <c r="AH622" s="1"/>
      <c r="AI622" s="35"/>
      <c r="AJ622" s="35"/>
      <c r="AK622" s="35"/>
      <c r="AL622" s="35"/>
      <c r="AM622" s="35"/>
      <c r="AN622" s="35"/>
      <c r="AO622" s="35"/>
      <c r="AP622" s="1"/>
      <c r="AQ622" s="36"/>
      <c r="AR622" s="36"/>
      <c r="AS622" s="36"/>
      <c r="AT622" s="36"/>
      <c r="AU622" s="36"/>
      <c r="AV622" s="36"/>
      <c r="AW622" s="1"/>
      <c r="AX622" s="1"/>
      <c r="AY622" s="35"/>
      <c r="AZ622" s="35"/>
      <c r="BA622" s="35"/>
      <c r="BB622" s="35"/>
      <c r="BC622" s="35"/>
      <c r="BD622" s="35"/>
      <c r="BE622" s="35"/>
      <c r="BF622" s="1"/>
    </row>
    <row r="623" spans="1:58" ht="13">
      <c r="A623" s="28"/>
      <c r="B623" s="55"/>
      <c r="C623" s="32"/>
      <c r="D623" s="31"/>
      <c r="E623" s="32"/>
      <c r="F623" s="32"/>
      <c r="G623" s="32"/>
      <c r="H623" s="32"/>
      <c r="I623" s="32"/>
      <c r="J623" s="10"/>
      <c r="K623" s="32"/>
      <c r="L623" s="31"/>
      <c r="M623" s="32"/>
      <c r="N623" s="32"/>
      <c r="O623" s="32"/>
      <c r="P623" s="32"/>
      <c r="Q623" s="32"/>
      <c r="R623" s="1"/>
      <c r="S623" s="28"/>
      <c r="T623" s="28"/>
      <c r="U623" s="28"/>
      <c r="V623" s="34"/>
      <c r="W623" s="28"/>
      <c r="X623" s="34"/>
      <c r="Y623" s="34"/>
      <c r="Z623" s="1"/>
      <c r="AA623" s="35"/>
      <c r="AB623" s="35"/>
      <c r="AC623" s="35"/>
      <c r="AD623" s="35"/>
      <c r="AE623" s="35"/>
      <c r="AF623" s="35"/>
      <c r="AG623" s="35"/>
      <c r="AH623" s="1"/>
      <c r="AI623" s="35"/>
      <c r="AJ623" s="35"/>
      <c r="AK623" s="35"/>
      <c r="AL623" s="35"/>
      <c r="AM623" s="35"/>
      <c r="AN623" s="35"/>
      <c r="AO623" s="35"/>
      <c r="AP623" s="1"/>
      <c r="AQ623" s="36"/>
      <c r="AR623" s="36"/>
      <c r="AS623" s="36"/>
      <c r="AT623" s="36"/>
      <c r="AU623" s="36"/>
      <c r="AV623" s="36"/>
      <c r="AW623" s="1"/>
      <c r="AX623" s="1"/>
      <c r="AY623" s="35"/>
      <c r="AZ623" s="35"/>
      <c r="BA623" s="35"/>
      <c r="BB623" s="35"/>
      <c r="BC623" s="35"/>
      <c r="BD623" s="35"/>
      <c r="BE623" s="35"/>
      <c r="BF623" s="1"/>
    </row>
    <row r="624" spans="1:58" ht="13">
      <c r="A624" s="28"/>
      <c r="B624" s="55"/>
      <c r="C624" s="32"/>
      <c r="D624" s="31"/>
      <c r="E624" s="32"/>
      <c r="F624" s="32"/>
      <c r="G624" s="32"/>
      <c r="H624" s="32"/>
      <c r="I624" s="32"/>
      <c r="J624" s="10"/>
      <c r="K624" s="32"/>
      <c r="L624" s="31"/>
      <c r="M624" s="32"/>
      <c r="N624" s="32"/>
      <c r="O624" s="32"/>
      <c r="P624" s="32"/>
      <c r="Q624" s="32"/>
      <c r="R624" s="1"/>
      <c r="S624" s="28"/>
      <c r="T624" s="28"/>
      <c r="U624" s="28"/>
      <c r="V624" s="34"/>
      <c r="W624" s="28"/>
      <c r="X624" s="34"/>
      <c r="Y624" s="34"/>
      <c r="Z624" s="1"/>
      <c r="AA624" s="35"/>
      <c r="AB624" s="35"/>
      <c r="AC624" s="35"/>
      <c r="AD624" s="35"/>
      <c r="AE624" s="35"/>
      <c r="AF624" s="35"/>
      <c r="AG624" s="35"/>
      <c r="AH624" s="1"/>
      <c r="AI624" s="35"/>
      <c r="AJ624" s="35"/>
      <c r="AK624" s="35"/>
      <c r="AL624" s="35"/>
      <c r="AM624" s="35"/>
      <c r="AN624" s="35"/>
      <c r="AO624" s="35"/>
      <c r="AP624" s="1"/>
      <c r="AQ624" s="36"/>
      <c r="AR624" s="36"/>
      <c r="AS624" s="36"/>
      <c r="AT624" s="36"/>
      <c r="AU624" s="36"/>
      <c r="AV624" s="36"/>
      <c r="AW624" s="1"/>
      <c r="AX624" s="1"/>
      <c r="AY624" s="35"/>
      <c r="AZ624" s="35"/>
      <c r="BA624" s="35"/>
      <c r="BB624" s="35"/>
      <c r="BC624" s="35"/>
      <c r="BD624" s="35"/>
      <c r="BE624" s="35"/>
      <c r="BF624" s="1"/>
    </row>
    <row r="625" spans="1:58" ht="13">
      <c r="A625" s="28"/>
      <c r="B625" s="55"/>
      <c r="C625" s="32"/>
      <c r="D625" s="31"/>
      <c r="E625" s="32"/>
      <c r="F625" s="32"/>
      <c r="G625" s="32"/>
      <c r="H625" s="32"/>
      <c r="I625" s="32"/>
      <c r="J625" s="10"/>
      <c r="K625" s="32"/>
      <c r="L625" s="31"/>
      <c r="M625" s="32"/>
      <c r="N625" s="32"/>
      <c r="O625" s="32"/>
      <c r="P625" s="32"/>
      <c r="Q625" s="32"/>
      <c r="R625" s="1"/>
      <c r="S625" s="28"/>
      <c r="T625" s="28"/>
      <c r="U625" s="28"/>
      <c r="V625" s="34"/>
      <c r="W625" s="28"/>
      <c r="X625" s="34"/>
      <c r="Y625" s="34"/>
      <c r="Z625" s="1"/>
      <c r="AA625" s="35"/>
      <c r="AB625" s="35"/>
      <c r="AC625" s="35"/>
      <c r="AD625" s="35"/>
      <c r="AE625" s="35"/>
      <c r="AF625" s="35"/>
      <c r="AG625" s="35"/>
      <c r="AH625" s="1"/>
      <c r="AI625" s="35"/>
      <c r="AJ625" s="35"/>
      <c r="AK625" s="35"/>
      <c r="AL625" s="35"/>
      <c r="AM625" s="35"/>
      <c r="AN625" s="35"/>
      <c r="AO625" s="35"/>
      <c r="AP625" s="1"/>
      <c r="AQ625" s="36"/>
      <c r="AR625" s="36"/>
      <c r="AS625" s="36"/>
      <c r="AT625" s="36"/>
      <c r="AU625" s="36"/>
      <c r="AV625" s="36"/>
      <c r="AW625" s="1"/>
      <c r="AX625" s="1"/>
      <c r="AY625" s="35"/>
      <c r="AZ625" s="35"/>
      <c r="BA625" s="35"/>
      <c r="BB625" s="35"/>
      <c r="BC625" s="35"/>
      <c r="BD625" s="35"/>
      <c r="BE625" s="35"/>
      <c r="BF625" s="1"/>
    </row>
    <row r="626" spans="1:58" ht="13">
      <c r="A626" s="28"/>
      <c r="B626" s="55"/>
      <c r="C626" s="32"/>
      <c r="D626" s="31"/>
      <c r="E626" s="32"/>
      <c r="F626" s="32"/>
      <c r="G626" s="32"/>
      <c r="H626" s="32"/>
      <c r="I626" s="32"/>
      <c r="J626" s="10"/>
      <c r="K626" s="32"/>
      <c r="L626" s="31"/>
      <c r="M626" s="32"/>
      <c r="N626" s="32"/>
      <c r="O626" s="32"/>
      <c r="P626" s="32"/>
      <c r="Q626" s="32"/>
      <c r="R626" s="1"/>
      <c r="S626" s="28"/>
      <c r="T626" s="28"/>
      <c r="U626" s="28"/>
      <c r="V626" s="34"/>
      <c r="W626" s="28"/>
      <c r="X626" s="34"/>
      <c r="Y626" s="34"/>
      <c r="Z626" s="1"/>
      <c r="AA626" s="35"/>
      <c r="AB626" s="35"/>
      <c r="AC626" s="35"/>
      <c r="AD626" s="35"/>
      <c r="AE626" s="35"/>
      <c r="AF626" s="35"/>
      <c r="AG626" s="35"/>
      <c r="AH626" s="1"/>
      <c r="AI626" s="35"/>
      <c r="AJ626" s="35"/>
      <c r="AK626" s="35"/>
      <c r="AL626" s="35"/>
      <c r="AM626" s="35"/>
      <c r="AN626" s="35"/>
      <c r="AO626" s="35"/>
      <c r="AP626" s="1"/>
      <c r="AQ626" s="36"/>
      <c r="AR626" s="36"/>
      <c r="AS626" s="36"/>
      <c r="AT626" s="36"/>
      <c r="AU626" s="36"/>
      <c r="AV626" s="36"/>
      <c r="AW626" s="1"/>
      <c r="AX626" s="1"/>
      <c r="AY626" s="35"/>
      <c r="AZ626" s="35"/>
      <c r="BA626" s="35"/>
      <c r="BB626" s="35"/>
      <c r="BC626" s="35"/>
      <c r="BD626" s="35"/>
      <c r="BE626" s="35"/>
      <c r="BF626" s="1"/>
    </row>
    <row r="627" spans="1:58" ht="13">
      <c r="A627" s="28"/>
      <c r="B627" s="55"/>
      <c r="C627" s="31"/>
      <c r="D627" s="32"/>
      <c r="E627" s="32"/>
      <c r="F627" s="32"/>
      <c r="G627" s="32"/>
      <c r="H627" s="32"/>
      <c r="I627" s="32"/>
      <c r="J627" s="10"/>
      <c r="K627" s="31"/>
      <c r="L627" s="32"/>
      <c r="M627" s="32"/>
      <c r="N627" s="32"/>
      <c r="O627" s="32"/>
      <c r="P627" s="32"/>
      <c r="Q627" s="32"/>
      <c r="R627" s="1"/>
      <c r="S627" s="28"/>
      <c r="T627" s="28"/>
      <c r="U627" s="28"/>
      <c r="V627" s="34"/>
      <c r="W627" s="28"/>
      <c r="X627" s="34"/>
      <c r="Y627" s="34"/>
      <c r="Z627" s="1"/>
      <c r="AA627" s="35"/>
      <c r="AB627" s="35"/>
      <c r="AC627" s="35"/>
      <c r="AD627" s="35"/>
      <c r="AE627" s="35"/>
      <c r="AF627" s="35"/>
      <c r="AG627" s="35"/>
      <c r="AH627" s="1"/>
      <c r="AI627" s="35"/>
      <c r="AJ627" s="35"/>
      <c r="AK627" s="35"/>
      <c r="AL627" s="35"/>
      <c r="AM627" s="35"/>
      <c r="AN627" s="35"/>
      <c r="AO627" s="35"/>
      <c r="AP627" s="1"/>
      <c r="AQ627" s="36"/>
      <c r="AR627" s="36"/>
      <c r="AS627" s="36"/>
      <c r="AT627" s="36"/>
      <c r="AU627" s="36"/>
      <c r="AV627" s="36"/>
      <c r="AW627" s="1"/>
      <c r="AX627" s="1"/>
      <c r="AY627" s="35"/>
      <c r="AZ627" s="35"/>
      <c r="BA627" s="35"/>
      <c r="BB627" s="35"/>
      <c r="BC627" s="35"/>
      <c r="BD627" s="35"/>
      <c r="BE627" s="35"/>
      <c r="BF627" s="1"/>
    </row>
    <row r="628" spans="1:58" ht="13">
      <c r="A628" s="28"/>
      <c r="B628" s="55"/>
      <c r="C628" s="31"/>
      <c r="D628" s="32"/>
      <c r="E628" s="32"/>
      <c r="F628" s="32"/>
      <c r="G628" s="32"/>
      <c r="H628" s="32"/>
      <c r="I628" s="32"/>
      <c r="J628" s="10"/>
      <c r="K628" s="31"/>
      <c r="L628" s="32"/>
      <c r="M628" s="32"/>
      <c r="N628" s="32"/>
      <c r="O628" s="32"/>
      <c r="P628" s="32"/>
      <c r="Q628" s="32"/>
      <c r="R628" s="1"/>
      <c r="S628" s="28"/>
      <c r="T628" s="28"/>
      <c r="U628" s="28"/>
      <c r="V628" s="34"/>
      <c r="W628" s="28"/>
      <c r="X628" s="34"/>
      <c r="Y628" s="34"/>
      <c r="Z628" s="1"/>
      <c r="AA628" s="35"/>
      <c r="AB628" s="35"/>
      <c r="AC628" s="35"/>
      <c r="AD628" s="35"/>
      <c r="AE628" s="35"/>
      <c r="AF628" s="35"/>
      <c r="AG628" s="35"/>
      <c r="AH628" s="1"/>
      <c r="AI628" s="35"/>
      <c r="AJ628" s="35"/>
      <c r="AK628" s="35"/>
      <c r="AL628" s="35"/>
      <c r="AM628" s="35"/>
      <c r="AN628" s="35"/>
      <c r="AO628" s="35"/>
      <c r="AP628" s="1"/>
      <c r="AQ628" s="36"/>
      <c r="AR628" s="36"/>
      <c r="AS628" s="36"/>
      <c r="AT628" s="36"/>
      <c r="AU628" s="36"/>
      <c r="AV628" s="36"/>
      <c r="AW628" s="1"/>
      <c r="AX628" s="1"/>
      <c r="AY628" s="35"/>
      <c r="AZ628" s="35"/>
      <c r="BA628" s="35"/>
      <c r="BB628" s="35"/>
      <c r="BC628" s="35"/>
      <c r="BD628" s="35"/>
      <c r="BE628" s="35"/>
      <c r="BF628" s="1"/>
    </row>
    <row r="629" spans="1:58" ht="13">
      <c r="A629" s="28"/>
      <c r="B629" s="55"/>
      <c r="C629" s="32"/>
      <c r="D629" s="32"/>
      <c r="E629" s="32"/>
      <c r="F629" s="32"/>
      <c r="G629" s="31"/>
      <c r="H629" s="32"/>
      <c r="I629" s="32"/>
      <c r="J629" s="10"/>
      <c r="K629" s="31"/>
      <c r="L629" s="32"/>
      <c r="M629" s="32"/>
      <c r="N629" s="32"/>
      <c r="O629" s="32"/>
      <c r="P629" s="32"/>
      <c r="Q629" s="32"/>
      <c r="R629" s="1"/>
      <c r="S629" s="28"/>
      <c r="T629" s="28"/>
      <c r="U629" s="28"/>
      <c r="V629" s="28"/>
      <c r="W629" s="28"/>
      <c r="X629" s="34"/>
      <c r="Y629" s="34"/>
      <c r="Z629" s="1"/>
      <c r="AA629" s="35"/>
      <c r="AB629" s="35"/>
      <c r="AC629" s="35"/>
      <c r="AD629" s="35"/>
      <c r="AE629" s="35"/>
      <c r="AF629" s="35"/>
      <c r="AG629" s="35"/>
      <c r="AH629" s="1"/>
      <c r="AI629" s="35"/>
      <c r="AJ629" s="35"/>
      <c r="AK629" s="35"/>
      <c r="AL629" s="35"/>
      <c r="AM629" s="35"/>
      <c r="AN629" s="35"/>
      <c r="AO629" s="35"/>
      <c r="AP629" s="1"/>
      <c r="AQ629" s="36"/>
      <c r="AR629" s="36"/>
      <c r="AS629" s="36"/>
      <c r="AT629" s="36"/>
      <c r="AU629" s="36"/>
      <c r="AV629" s="36"/>
      <c r="AW629" s="1"/>
      <c r="AX629" s="1"/>
      <c r="AY629" s="35"/>
      <c r="AZ629" s="35"/>
      <c r="BA629" s="35"/>
      <c r="BB629" s="35"/>
      <c r="BC629" s="35"/>
      <c r="BD629" s="35"/>
      <c r="BE629" s="35"/>
      <c r="BF629" s="1"/>
    </row>
    <row r="630" spans="1:58" ht="13">
      <c r="A630" s="28"/>
      <c r="B630" s="55"/>
      <c r="C630" s="31"/>
      <c r="D630" s="32"/>
      <c r="E630" s="32"/>
      <c r="F630" s="32"/>
      <c r="G630" s="32"/>
      <c r="H630" s="32"/>
      <c r="I630" s="32"/>
      <c r="J630" s="10"/>
      <c r="K630" s="31"/>
      <c r="L630" s="32"/>
      <c r="M630" s="32"/>
      <c r="N630" s="32"/>
      <c r="O630" s="32"/>
      <c r="P630" s="32"/>
      <c r="Q630" s="32"/>
      <c r="R630" s="1"/>
      <c r="S630" s="28"/>
      <c r="T630" s="28"/>
      <c r="U630" s="28"/>
      <c r="V630" s="28"/>
      <c r="W630" s="28"/>
      <c r="X630" s="34"/>
      <c r="Y630" s="34"/>
      <c r="Z630" s="1"/>
      <c r="AA630" s="35"/>
      <c r="AB630" s="35"/>
      <c r="AC630" s="35"/>
      <c r="AD630" s="35"/>
      <c r="AE630" s="35"/>
      <c r="AF630" s="35"/>
      <c r="AG630" s="35"/>
      <c r="AH630" s="1"/>
      <c r="AI630" s="35"/>
      <c r="AJ630" s="35"/>
      <c r="AK630" s="35"/>
      <c r="AL630" s="35"/>
      <c r="AM630" s="35"/>
      <c r="AN630" s="35"/>
      <c r="AO630" s="35"/>
      <c r="AP630" s="1"/>
      <c r="AQ630" s="36"/>
      <c r="AR630" s="36"/>
      <c r="AS630" s="36"/>
      <c r="AT630" s="36"/>
      <c r="AU630" s="36"/>
      <c r="AV630" s="36"/>
      <c r="AW630" s="1"/>
      <c r="AX630" s="1"/>
      <c r="AY630" s="35"/>
      <c r="AZ630" s="35"/>
      <c r="BA630" s="35"/>
      <c r="BB630" s="35"/>
      <c r="BC630" s="35"/>
      <c r="BD630" s="35"/>
      <c r="BE630" s="35"/>
      <c r="BF630" s="1"/>
    </row>
    <row r="631" spans="1:58" ht="13">
      <c r="A631" s="28"/>
      <c r="B631" s="55"/>
      <c r="C631" s="32"/>
      <c r="D631" s="31"/>
      <c r="E631" s="32"/>
      <c r="F631" s="32"/>
      <c r="G631" s="32"/>
      <c r="H631" s="32"/>
      <c r="I631" s="32"/>
      <c r="J631" s="10"/>
      <c r="K631" s="32"/>
      <c r="L631" s="31"/>
      <c r="M631" s="32"/>
      <c r="N631" s="32"/>
      <c r="O631" s="32"/>
      <c r="P631" s="32"/>
      <c r="Q631" s="32"/>
      <c r="R631" s="1"/>
      <c r="S631" s="28"/>
      <c r="T631" s="28"/>
      <c r="U631" s="28"/>
      <c r="V631" s="28"/>
      <c r="W631" s="28"/>
      <c r="X631" s="34"/>
      <c r="Y631" s="34"/>
      <c r="Z631" s="1"/>
      <c r="AA631" s="35"/>
      <c r="AB631" s="35"/>
      <c r="AC631" s="35"/>
      <c r="AD631" s="35"/>
      <c r="AE631" s="35"/>
      <c r="AF631" s="35"/>
      <c r="AG631" s="35"/>
      <c r="AH631" s="1"/>
      <c r="AI631" s="35"/>
      <c r="AJ631" s="35"/>
      <c r="AK631" s="35"/>
      <c r="AL631" s="35"/>
      <c r="AM631" s="35"/>
      <c r="AN631" s="35"/>
      <c r="AO631" s="35"/>
      <c r="AP631" s="1"/>
      <c r="AQ631" s="36"/>
      <c r="AR631" s="36"/>
      <c r="AS631" s="36"/>
      <c r="AT631" s="36"/>
      <c r="AU631" s="36"/>
      <c r="AV631" s="36"/>
      <c r="AW631" s="1"/>
      <c r="AX631" s="1"/>
      <c r="AY631" s="35"/>
      <c r="AZ631" s="35"/>
      <c r="BA631" s="35"/>
      <c r="BB631" s="35"/>
      <c r="BC631" s="35"/>
      <c r="BD631" s="35"/>
      <c r="BE631" s="35"/>
      <c r="BF631" s="1"/>
    </row>
    <row r="632" spans="1:58" ht="13">
      <c r="A632" s="28"/>
      <c r="B632" s="55"/>
      <c r="C632" s="31"/>
      <c r="D632" s="32"/>
      <c r="E632" s="32"/>
      <c r="F632" s="32"/>
      <c r="G632" s="32"/>
      <c r="H632" s="32"/>
      <c r="I632" s="32"/>
      <c r="J632" s="10"/>
      <c r="K632" s="31"/>
      <c r="L632" s="32"/>
      <c r="M632" s="32"/>
      <c r="N632" s="32"/>
      <c r="O632" s="32"/>
      <c r="P632" s="32"/>
      <c r="Q632" s="32"/>
      <c r="R632" s="1"/>
      <c r="S632" s="28"/>
      <c r="T632" s="28"/>
      <c r="U632" s="28"/>
      <c r="V632" s="28"/>
      <c r="W632" s="28"/>
      <c r="X632" s="34"/>
      <c r="Y632" s="34"/>
      <c r="Z632" s="1"/>
      <c r="AA632" s="35"/>
      <c r="AB632" s="35"/>
      <c r="AC632" s="35"/>
      <c r="AD632" s="35"/>
      <c r="AE632" s="35"/>
      <c r="AF632" s="35"/>
      <c r="AG632" s="35"/>
      <c r="AH632" s="1"/>
      <c r="AI632" s="35"/>
      <c r="AJ632" s="35"/>
      <c r="AK632" s="35"/>
      <c r="AL632" s="35"/>
      <c r="AM632" s="35"/>
      <c r="AN632" s="35"/>
      <c r="AO632" s="35"/>
      <c r="AP632" s="1"/>
      <c r="AQ632" s="36"/>
      <c r="AR632" s="36"/>
      <c r="AS632" s="36"/>
      <c r="AT632" s="36"/>
      <c r="AU632" s="36"/>
      <c r="AV632" s="36"/>
      <c r="AW632" s="1"/>
      <c r="AX632" s="1"/>
      <c r="AY632" s="35"/>
      <c r="AZ632" s="35"/>
      <c r="BA632" s="35"/>
      <c r="BB632" s="35"/>
      <c r="BC632" s="35"/>
      <c r="BD632" s="35"/>
      <c r="BE632" s="35"/>
      <c r="BF632" s="1"/>
    </row>
    <row r="633" spans="1:58" ht="13">
      <c r="A633" s="28"/>
      <c r="B633" s="55"/>
      <c r="C633" s="31"/>
      <c r="D633" s="32"/>
      <c r="E633" s="32"/>
      <c r="F633" s="32"/>
      <c r="G633" s="32"/>
      <c r="H633" s="32"/>
      <c r="I633" s="32"/>
      <c r="J633" s="10"/>
      <c r="K633" s="32"/>
      <c r="L633" s="31"/>
      <c r="M633" s="32"/>
      <c r="N633" s="32"/>
      <c r="O633" s="32"/>
      <c r="P633" s="32"/>
      <c r="Q633" s="32"/>
      <c r="R633" s="1"/>
      <c r="S633" s="28"/>
      <c r="T633" s="28"/>
      <c r="U633" s="28"/>
      <c r="V633" s="28"/>
      <c r="W633" s="34"/>
      <c r="X633" s="34"/>
      <c r="Y633" s="34"/>
      <c r="Z633" s="1"/>
      <c r="AA633" s="35"/>
      <c r="AB633" s="35"/>
      <c r="AC633" s="35"/>
      <c r="AD633" s="35"/>
      <c r="AE633" s="35"/>
      <c r="AF633" s="35"/>
      <c r="AG633" s="35"/>
      <c r="AH633" s="1"/>
      <c r="AI633" s="35"/>
      <c r="AJ633" s="35"/>
      <c r="AK633" s="35"/>
      <c r="AL633" s="35"/>
      <c r="AM633" s="35"/>
      <c r="AN633" s="35"/>
      <c r="AO633" s="35"/>
      <c r="AP633" s="1"/>
      <c r="AQ633" s="36"/>
      <c r="AR633" s="36"/>
      <c r="AS633" s="36"/>
      <c r="AT633" s="36"/>
      <c r="AU633" s="36"/>
      <c r="AV633" s="36"/>
      <c r="AW633" s="1"/>
      <c r="AX633" s="1"/>
      <c r="AY633" s="35"/>
      <c r="AZ633" s="35"/>
      <c r="BA633" s="35"/>
      <c r="BB633" s="35"/>
      <c r="BC633" s="35"/>
      <c r="BD633" s="35"/>
      <c r="BE633" s="35"/>
      <c r="BF633" s="1"/>
    </row>
    <row r="634" spans="1:58" ht="13">
      <c r="A634" s="28"/>
      <c r="B634" s="55"/>
      <c r="C634" s="32"/>
      <c r="D634" s="31"/>
      <c r="E634" s="32"/>
      <c r="F634" s="32"/>
      <c r="G634" s="32"/>
      <c r="H634" s="32"/>
      <c r="I634" s="32"/>
      <c r="J634" s="10"/>
      <c r="K634" s="32"/>
      <c r="L634" s="31"/>
      <c r="M634" s="32"/>
      <c r="N634" s="32"/>
      <c r="O634" s="32"/>
      <c r="P634" s="32"/>
      <c r="Q634" s="32"/>
      <c r="R634" s="1"/>
      <c r="S634" s="28"/>
      <c r="T634" s="28"/>
      <c r="U634" s="34"/>
      <c r="V634" s="28"/>
      <c r="W634" s="28"/>
      <c r="X634" s="34"/>
      <c r="Y634" s="34"/>
      <c r="Z634" s="1"/>
      <c r="AA634" s="35"/>
      <c r="AB634" s="35"/>
      <c r="AC634" s="35"/>
      <c r="AD634" s="35"/>
      <c r="AE634" s="35"/>
      <c r="AF634" s="35"/>
      <c r="AG634" s="35"/>
      <c r="AH634" s="1"/>
      <c r="AI634" s="35"/>
      <c r="AJ634" s="35"/>
      <c r="AK634" s="35"/>
      <c r="AL634" s="35"/>
      <c r="AM634" s="35"/>
      <c r="AN634" s="35"/>
      <c r="AO634" s="35"/>
      <c r="AP634" s="1"/>
      <c r="AQ634" s="36"/>
      <c r="AR634" s="36"/>
      <c r="AS634" s="36"/>
      <c r="AT634" s="36"/>
      <c r="AU634" s="36"/>
      <c r="AV634" s="36"/>
      <c r="AW634" s="1"/>
      <c r="AX634" s="1"/>
      <c r="AY634" s="35"/>
      <c r="AZ634" s="35"/>
      <c r="BA634" s="35"/>
      <c r="BB634" s="35"/>
      <c r="BC634" s="35"/>
      <c r="BD634" s="35"/>
      <c r="BE634" s="35"/>
      <c r="BF634" s="1"/>
    </row>
    <row r="635" spans="1:58" ht="13">
      <c r="A635" s="28"/>
      <c r="B635" s="55"/>
      <c r="C635" s="32"/>
      <c r="D635" s="31"/>
      <c r="E635" s="32"/>
      <c r="F635" s="32"/>
      <c r="G635" s="32"/>
      <c r="H635" s="32"/>
      <c r="I635" s="32"/>
      <c r="J635" s="10"/>
      <c r="K635" s="32"/>
      <c r="L635" s="31"/>
      <c r="M635" s="32"/>
      <c r="N635" s="32"/>
      <c r="O635" s="32"/>
      <c r="P635" s="32"/>
      <c r="Q635" s="32"/>
      <c r="R635" s="1"/>
      <c r="S635" s="28"/>
      <c r="T635" s="28"/>
      <c r="U635" s="28"/>
      <c r="V635" s="28"/>
      <c r="W635" s="28"/>
      <c r="X635" s="34"/>
      <c r="Y635" s="34"/>
      <c r="Z635" s="1"/>
      <c r="AA635" s="35"/>
      <c r="AB635" s="35"/>
      <c r="AC635" s="35"/>
      <c r="AD635" s="35"/>
      <c r="AE635" s="35"/>
      <c r="AF635" s="35"/>
      <c r="AG635" s="35"/>
      <c r="AH635" s="1"/>
      <c r="AI635" s="35"/>
      <c r="AJ635" s="35"/>
      <c r="AK635" s="35"/>
      <c r="AL635" s="35"/>
      <c r="AM635" s="35"/>
      <c r="AN635" s="35"/>
      <c r="AO635" s="35"/>
      <c r="AP635" s="1"/>
      <c r="AQ635" s="36"/>
      <c r="AR635" s="36"/>
      <c r="AS635" s="36"/>
      <c r="AT635" s="36"/>
      <c r="AU635" s="36"/>
      <c r="AV635" s="36"/>
      <c r="AW635" s="1"/>
      <c r="AX635" s="1"/>
      <c r="AY635" s="35"/>
      <c r="AZ635" s="35"/>
      <c r="BA635" s="35"/>
      <c r="BB635" s="35"/>
      <c r="BC635" s="35"/>
      <c r="BD635" s="35"/>
      <c r="BE635" s="35"/>
      <c r="BF635" s="1"/>
    </row>
    <row r="636" spans="1:58" ht="13">
      <c r="A636" s="28"/>
      <c r="B636" s="55"/>
      <c r="C636" s="32"/>
      <c r="D636" s="31"/>
      <c r="E636" s="32"/>
      <c r="F636" s="32"/>
      <c r="G636" s="32"/>
      <c r="H636" s="32"/>
      <c r="I636" s="32"/>
      <c r="J636" s="10"/>
      <c r="K636" s="32"/>
      <c r="L636" s="31"/>
      <c r="M636" s="32"/>
      <c r="N636" s="32"/>
      <c r="O636" s="32"/>
      <c r="P636" s="32"/>
      <c r="Q636" s="32"/>
      <c r="R636" s="1"/>
      <c r="S636" s="28"/>
      <c r="T636" s="28"/>
      <c r="U636" s="28"/>
      <c r="V636" s="28"/>
      <c r="W636" s="28"/>
      <c r="X636" s="34"/>
      <c r="Y636" s="34"/>
      <c r="Z636" s="1"/>
      <c r="AA636" s="35"/>
      <c r="AB636" s="35"/>
      <c r="AC636" s="35"/>
      <c r="AD636" s="35"/>
      <c r="AE636" s="35"/>
      <c r="AF636" s="35"/>
      <c r="AG636" s="35"/>
      <c r="AH636" s="1"/>
      <c r="AI636" s="35"/>
      <c r="AJ636" s="35"/>
      <c r="AK636" s="35"/>
      <c r="AL636" s="35"/>
      <c r="AM636" s="35"/>
      <c r="AN636" s="35"/>
      <c r="AO636" s="35"/>
      <c r="AP636" s="1"/>
      <c r="AQ636" s="36"/>
      <c r="AR636" s="36"/>
      <c r="AS636" s="36"/>
      <c r="AT636" s="36"/>
      <c r="AU636" s="36"/>
      <c r="AV636" s="36"/>
      <c r="AW636" s="1"/>
      <c r="AX636" s="1"/>
      <c r="AY636" s="35"/>
      <c r="AZ636" s="35"/>
      <c r="BA636" s="35"/>
      <c r="BB636" s="35"/>
      <c r="BC636" s="35"/>
      <c r="BD636" s="35"/>
      <c r="BE636" s="35"/>
      <c r="BF636" s="1"/>
    </row>
    <row r="637" spans="1:58" ht="13">
      <c r="A637" s="28"/>
      <c r="B637" s="55"/>
      <c r="C637" s="31"/>
      <c r="D637" s="32"/>
      <c r="E637" s="32"/>
      <c r="F637" s="32"/>
      <c r="G637" s="32"/>
      <c r="H637" s="32"/>
      <c r="I637" s="32"/>
      <c r="J637" s="10"/>
      <c r="K637" s="31"/>
      <c r="L637" s="32"/>
      <c r="M637" s="32"/>
      <c r="N637" s="32"/>
      <c r="O637" s="32"/>
      <c r="P637" s="32"/>
      <c r="Q637" s="32"/>
      <c r="R637" s="1"/>
      <c r="S637" s="28"/>
      <c r="T637" s="28"/>
      <c r="U637" s="34"/>
      <c r="V637" s="28"/>
      <c r="W637" s="28"/>
      <c r="X637" s="34"/>
      <c r="Y637" s="34"/>
      <c r="Z637" s="1"/>
      <c r="AA637" s="35"/>
      <c r="AB637" s="35"/>
      <c r="AC637" s="35"/>
      <c r="AD637" s="35"/>
      <c r="AE637" s="35"/>
      <c r="AF637" s="35"/>
      <c r="AG637" s="35"/>
      <c r="AH637" s="1"/>
      <c r="AI637" s="35"/>
      <c r="AJ637" s="35"/>
      <c r="AK637" s="35"/>
      <c r="AL637" s="35"/>
      <c r="AM637" s="35"/>
      <c r="AN637" s="35"/>
      <c r="AO637" s="35"/>
      <c r="AP637" s="1"/>
      <c r="AQ637" s="36"/>
      <c r="AR637" s="36"/>
      <c r="AS637" s="36"/>
      <c r="AT637" s="36"/>
      <c r="AU637" s="36"/>
      <c r="AV637" s="36"/>
      <c r="AW637" s="1"/>
      <c r="AX637" s="1"/>
      <c r="AY637" s="35"/>
      <c r="AZ637" s="35"/>
      <c r="BA637" s="35"/>
      <c r="BB637" s="35"/>
      <c r="BC637" s="35"/>
      <c r="BD637" s="35"/>
      <c r="BE637" s="35"/>
      <c r="BF637" s="1"/>
    </row>
    <row r="638" spans="1:58" ht="13">
      <c r="A638" s="28"/>
      <c r="B638" s="55"/>
      <c r="C638" s="32"/>
      <c r="D638" s="31"/>
      <c r="E638" s="32"/>
      <c r="F638" s="32"/>
      <c r="G638" s="32"/>
      <c r="H638" s="32"/>
      <c r="I638" s="32"/>
      <c r="J638" s="10"/>
      <c r="K638" s="32"/>
      <c r="L638" s="31"/>
      <c r="M638" s="32"/>
      <c r="N638" s="32"/>
      <c r="O638" s="32"/>
      <c r="P638" s="32"/>
      <c r="Q638" s="32"/>
      <c r="R638" s="1"/>
      <c r="S638" s="28"/>
      <c r="T638" s="28"/>
      <c r="U638" s="34"/>
      <c r="V638" s="28"/>
      <c r="W638" s="28"/>
      <c r="X638" s="34"/>
      <c r="Y638" s="34"/>
      <c r="Z638" s="1"/>
      <c r="AA638" s="35"/>
      <c r="AB638" s="35"/>
      <c r="AC638" s="35"/>
      <c r="AD638" s="35"/>
      <c r="AE638" s="35"/>
      <c r="AF638" s="35"/>
      <c r="AG638" s="35"/>
      <c r="AH638" s="1"/>
      <c r="AI638" s="35"/>
      <c r="AJ638" s="35"/>
      <c r="AK638" s="35"/>
      <c r="AL638" s="35"/>
      <c r="AM638" s="35"/>
      <c r="AN638" s="35"/>
      <c r="AO638" s="35"/>
      <c r="AP638" s="1"/>
      <c r="AQ638" s="36"/>
      <c r="AR638" s="36"/>
      <c r="AS638" s="36"/>
      <c r="AT638" s="36"/>
      <c r="AU638" s="36"/>
      <c r="AV638" s="36"/>
      <c r="AW638" s="1"/>
      <c r="AX638" s="1"/>
      <c r="AY638" s="35"/>
      <c r="AZ638" s="35"/>
      <c r="BA638" s="35"/>
      <c r="BB638" s="35"/>
      <c r="BC638" s="35"/>
      <c r="BD638" s="35"/>
      <c r="BE638" s="35"/>
      <c r="BF638" s="1"/>
    </row>
    <row r="639" spans="1:58" ht="13">
      <c r="A639" s="28"/>
      <c r="B639" s="55"/>
      <c r="C639" s="31"/>
      <c r="D639" s="32"/>
      <c r="E639" s="32"/>
      <c r="F639" s="32"/>
      <c r="G639" s="32"/>
      <c r="H639" s="32"/>
      <c r="I639" s="32"/>
      <c r="J639" s="10"/>
      <c r="K639" s="31"/>
      <c r="L639" s="32"/>
      <c r="M639" s="32"/>
      <c r="N639" s="32"/>
      <c r="O639" s="32"/>
      <c r="P639" s="32"/>
      <c r="Q639" s="32"/>
      <c r="R639" s="1"/>
      <c r="S639" s="28"/>
      <c r="T639" s="28"/>
      <c r="U639" s="28"/>
      <c r="V639" s="28"/>
      <c r="W639" s="28"/>
      <c r="X639" s="34"/>
      <c r="Y639" s="34"/>
      <c r="Z639" s="1"/>
      <c r="AA639" s="35"/>
      <c r="AB639" s="35"/>
      <c r="AC639" s="35"/>
      <c r="AD639" s="35"/>
      <c r="AE639" s="35"/>
      <c r="AF639" s="35"/>
      <c r="AG639" s="35"/>
      <c r="AH639" s="1"/>
      <c r="AI639" s="35"/>
      <c r="AJ639" s="35"/>
      <c r="AK639" s="35"/>
      <c r="AL639" s="35"/>
      <c r="AM639" s="35"/>
      <c r="AN639" s="35"/>
      <c r="AO639" s="35"/>
      <c r="AP639" s="1"/>
      <c r="AQ639" s="36"/>
      <c r="AR639" s="36"/>
      <c r="AS639" s="36"/>
      <c r="AT639" s="36"/>
      <c r="AU639" s="36"/>
      <c r="AV639" s="36"/>
      <c r="AW639" s="1"/>
      <c r="AX639" s="1"/>
      <c r="AY639" s="35"/>
      <c r="AZ639" s="35"/>
      <c r="BA639" s="35"/>
      <c r="BB639" s="35"/>
      <c r="BC639" s="35"/>
      <c r="BD639" s="35"/>
      <c r="BE639" s="35"/>
      <c r="BF639" s="1"/>
    </row>
    <row r="640" spans="1:58" ht="13">
      <c r="A640" s="28"/>
      <c r="B640" s="55"/>
      <c r="C640" s="31"/>
      <c r="D640" s="32"/>
      <c r="E640" s="32"/>
      <c r="F640" s="32"/>
      <c r="G640" s="32"/>
      <c r="H640" s="32"/>
      <c r="I640" s="32"/>
      <c r="J640" s="10"/>
      <c r="K640" s="31"/>
      <c r="L640" s="32"/>
      <c r="M640" s="32"/>
      <c r="N640" s="32"/>
      <c r="O640" s="32"/>
      <c r="P640" s="32"/>
      <c r="Q640" s="32"/>
      <c r="R640" s="1"/>
      <c r="S640" s="28"/>
      <c r="T640" s="28"/>
      <c r="U640" s="28"/>
      <c r="V640" s="28"/>
      <c r="W640" s="28"/>
      <c r="X640" s="34"/>
      <c r="Y640" s="34"/>
      <c r="Z640" s="1"/>
      <c r="AA640" s="35"/>
      <c r="AB640" s="35"/>
      <c r="AC640" s="35"/>
      <c r="AD640" s="35"/>
      <c r="AE640" s="35"/>
      <c r="AF640" s="35"/>
      <c r="AG640" s="35"/>
      <c r="AH640" s="1"/>
      <c r="AI640" s="35"/>
      <c r="AJ640" s="35"/>
      <c r="AK640" s="35"/>
      <c r="AL640" s="35"/>
      <c r="AM640" s="35"/>
      <c r="AN640" s="35"/>
      <c r="AO640" s="35"/>
      <c r="AP640" s="1"/>
      <c r="AQ640" s="36"/>
      <c r="AR640" s="36"/>
      <c r="AS640" s="36"/>
      <c r="AT640" s="36"/>
      <c r="AU640" s="36"/>
      <c r="AV640" s="36"/>
      <c r="AW640" s="1"/>
      <c r="AX640" s="1"/>
      <c r="AY640" s="35"/>
      <c r="AZ640" s="35"/>
      <c r="BA640" s="35"/>
      <c r="BB640" s="35"/>
      <c r="BC640" s="35"/>
      <c r="BD640" s="35"/>
      <c r="BE640" s="35"/>
      <c r="BF640" s="1"/>
    </row>
    <row r="641" spans="1:58" ht="13">
      <c r="A641" s="28"/>
      <c r="B641" s="55"/>
      <c r="C641" s="38"/>
      <c r="D641" s="31"/>
      <c r="E641" s="32"/>
      <c r="F641" s="32"/>
      <c r="G641" s="32"/>
      <c r="H641" s="32"/>
      <c r="I641" s="32"/>
      <c r="J641" s="10"/>
      <c r="K641" s="31"/>
      <c r="L641" s="32"/>
      <c r="M641" s="32"/>
      <c r="N641" s="38"/>
      <c r="O641" s="32"/>
      <c r="P641" s="32"/>
      <c r="Q641" s="32"/>
      <c r="R641" s="1"/>
      <c r="S641" s="28"/>
      <c r="T641" s="28"/>
      <c r="U641" s="28"/>
      <c r="V641" s="33"/>
      <c r="W641" s="28"/>
      <c r="X641" s="34"/>
      <c r="Y641" s="34"/>
      <c r="Z641" s="1"/>
      <c r="AA641" s="35"/>
      <c r="AB641" s="35"/>
      <c r="AC641" s="35"/>
      <c r="AD641" s="35"/>
      <c r="AE641" s="35"/>
      <c r="AF641" s="35"/>
      <c r="AG641" s="35"/>
      <c r="AH641" s="1"/>
      <c r="AI641" s="35"/>
      <c r="AJ641" s="35"/>
      <c r="AK641" s="35"/>
      <c r="AL641" s="35"/>
      <c r="AM641" s="35"/>
      <c r="AN641" s="35"/>
      <c r="AO641" s="35"/>
      <c r="AP641" s="1"/>
      <c r="AQ641" s="36"/>
      <c r="AR641" s="36"/>
      <c r="AS641" s="36"/>
      <c r="AT641" s="36"/>
      <c r="AU641" s="36"/>
      <c r="AV641" s="1"/>
      <c r="AW641" s="1"/>
      <c r="AX641" s="1"/>
      <c r="AY641" s="35"/>
      <c r="AZ641" s="35"/>
      <c r="BA641" s="35"/>
      <c r="BB641" s="35"/>
      <c r="BC641" s="35"/>
      <c r="BD641" s="35"/>
      <c r="BE641" s="35"/>
      <c r="BF641" s="1"/>
    </row>
    <row r="642" spans="1:58" ht="13">
      <c r="A642" s="28"/>
      <c r="B642" s="55"/>
      <c r="C642" s="31"/>
      <c r="D642" s="32"/>
      <c r="E642" s="32"/>
      <c r="F642" s="32"/>
      <c r="G642" s="32"/>
      <c r="H642" s="32"/>
      <c r="I642" s="32"/>
      <c r="J642" s="10"/>
      <c r="K642" s="31"/>
      <c r="L642" s="32"/>
      <c r="M642" s="32"/>
      <c r="N642" s="38"/>
      <c r="O642" s="32"/>
      <c r="P642" s="32"/>
      <c r="Q642" s="32"/>
      <c r="R642" s="1"/>
      <c r="S642" s="28"/>
      <c r="T642" s="28"/>
      <c r="U642" s="28"/>
      <c r="V642" s="28"/>
      <c r="W642" s="28"/>
      <c r="X642" s="34"/>
      <c r="Y642" s="34"/>
      <c r="Z642" s="1"/>
      <c r="AA642" s="35"/>
      <c r="AB642" s="35"/>
      <c r="AC642" s="35"/>
      <c r="AD642" s="35"/>
      <c r="AE642" s="35"/>
      <c r="AF642" s="35"/>
      <c r="AG642" s="35"/>
      <c r="AH642" s="1"/>
      <c r="AI642" s="35"/>
      <c r="AJ642" s="35"/>
      <c r="AK642" s="35"/>
      <c r="AL642" s="35"/>
      <c r="AM642" s="35"/>
      <c r="AN642" s="35"/>
      <c r="AO642" s="35"/>
      <c r="AP642" s="1"/>
      <c r="AQ642" s="36"/>
      <c r="AR642" s="36"/>
      <c r="AS642" s="36"/>
      <c r="AT642" s="36"/>
      <c r="AU642" s="36"/>
      <c r="AV642" s="1"/>
      <c r="AW642" s="1"/>
      <c r="AX642" s="1"/>
      <c r="AY642" s="35"/>
      <c r="AZ642" s="35"/>
      <c r="BA642" s="35"/>
      <c r="BB642" s="35"/>
      <c r="BC642" s="35"/>
      <c r="BD642" s="35"/>
      <c r="BE642" s="35"/>
      <c r="BF642" s="1"/>
    </row>
    <row r="643" spans="1:58" ht="13">
      <c r="A643" s="28"/>
      <c r="B643" s="55"/>
      <c r="C643" s="38"/>
      <c r="D643" s="31"/>
      <c r="E643" s="32"/>
      <c r="F643" s="32"/>
      <c r="G643" s="32"/>
      <c r="H643" s="32"/>
      <c r="I643" s="32"/>
      <c r="J643" s="10"/>
      <c r="K643" s="38"/>
      <c r="L643" s="32"/>
      <c r="M643" s="32"/>
      <c r="N643" s="38"/>
      <c r="O643" s="31"/>
      <c r="P643" s="32"/>
      <c r="Q643" s="32"/>
      <c r="R643" s="1"/>
      <c r="S643" s="28"/>
      <c r="T643" s="28"/>
      <c r="U643" s="28"/>
      <c r="V643" s="33"/>
      <c r="W643" s="28"/>
      <c r="X643" s="34"/>
      <c r="Y643" s="34"/>
      <c r="Z643" s="1"/>
      <c r="AA643" s="35"/>
      <c r="AB643" s="35"/>
      <c r="AC643" s="35"/>
      <c r="AD643" s="35"/>
      <c r="AE643" s="35"/>
      <c r="AF643" s="35"/>
      <c r="AG643" s="35"/>
      <c r="AH643" s="1"/>
      <c r="AI643" s="35"/>
      <c r="AJ643" s="35"/>
      <c r="AK643" s="35"/>
      <c r="AL643" s="35"/>
      <c r="AM643" s="35"/>
      <c r="AN643" s="35"/>
      <c r="AO643" s="35"/>
      <c r="AP643" s="1"/>
      <c r="AQ643" s="36"/>
      <c r="AR643" s="36"/>
      <c r="AS643" s="36"/>
      <c r="AT643" s="36"/>
      <c r="AU643" s="36"/>
      <c r="AV643" s="1"/>
      <c r="AW643" s="1"/>
      <c r="AX643" s="1"/>
      <c r="AY643" s="35"/>
      <c r="AZ643" s="35"/>
      <c r="BA643" s="35"/>
      <c r="BB643" s="35"/>
      <c r="BC643" s="35"/>
      <c r="BD643" s="35"/>
      <c r="BE643" s="35"/>
      <c r="BF643" s="1"/>
    </row>
    <row r="644" spans="1:58" ht="13">
      <c r="A644" s="28"/>
      <c r="B644" s="55"/>
      <c r="C644" s="31"/>
      <c r="D644" s="32"/>
      <c r="E644" s="32"/>
      <c r="F644" s="32"/>
      <c r="G644" s="32"/>
      <c r="H644" s="32"/>
      <c r="I644" s="32"/>
      <c r="J644" s="10"/>
      <c r="K644" s="38"/>
      <c r="L644" s="32"/>
      <c r="M644" s="32"/>
      <c r="N644" s="31"/>
      <c r="O644" s="32"/>
      <c r="P644" s="32"/>
      <c r="Q644" s="32"/>
      <c r="R644" s="1"/>
      <c r="S644" s="28"/>
      <c r="T644" s="28"/>
      <c r="U644" s="28"/>
      <c r="V644" s="33"/>
      <c r="W644" s="33"/>
      <c r="X644" s="34"/>
      <c r="Y644" s="34"/>
      <c r="Z644" s="1"/>
      <c r="AA644" s="35"/>
      <c r="AB644" s="35"/>
      <c r="AC644" s="35"/>
      <c r="AD644" s="35"/>
      <c r="AE644" s="35"/>
      <c r="AF644" s="35"/>
      <c r="AG644" s="35"/>
      <c r="AH644" s="1"/>
      <c r="AI644" s="35"/>
      <c r="AJ644" s="35"/>
      <c r="AK644" s="35"/>
      <c r="AL644" s="35"/>
      <c r="AM644" s="35"/>
      <c r="AN644" s="35"/>
      <c r="AO644" s="35"/>
      <c r="AP644" s="1"/>
      <c r="AQ644" s="36"/>
      <c r="AR644" s="36"/>
      <c r="AS644" s="36"/>
      <c r="AT644" s="36"/>
      <c r="AU644" s="36"/>
      <c r="AV644" s="1"/>
      <c r="AW644" s="1"/>
      <c r="AX644" s="1"/>
      <c r="AY644" s="35"/>
      <c r="AZ644" s="35"/>
      <c r="BA644" s="35"/>
      <c r="BB644" s="35"/>
      <c r="BC644" s="35"/>
      <c r="BD644" s="35"/>
      <c r="BE644" s="35"/>
      <c r="BF644" s="1"/>
    </row>
    <row r="645" spans="1:58" ht="13">
      <c r="A645" s="28"/>
      <c r="B645" s="55"/>
      <c r="C645" s="31"/>
      <c r="D645" s="32"/>
      <c r="E645" s="32"/>
      <c r="F645" s="32"/>
      <c r="G645" s="32"/>
      <c r="H645" s="32"/>
      <c r="I645" s="32"/>
      <c r="J645" s="10"/>
      <c r="K645" s="31"/>
      <c r="L645" s="32"/>
      <c r="M645" s="32"/>
      <c r="N645" s="38"/>
      <c r="O645" s="32"/>
      <c r="P645" s="32"/>
      <c r="Q645" s="32"/>
      <c r="R645" s="1"/>
      <c r="S645" s="28"/>
      <c r="T645" s="28"/>
      <c r="U645" s="28"/>
      <c r="V645" s="33"/>
      <c r="W645" s="28"/>
      <c r="X645" s="34"/>
      <c r="Y645" s="34"/>
      <c r="Z645" s="1"/>
      <c r="AA645" s="35"/>
      <c r="AB645" s="35"/>
      <c r="AC645" s="35"/>
      <c r="AD645" s="35"/>
      <c r="AE645" s="35"/>
      <c r="AF645" s="35"/>
      <c r="AG645" s="35"/>
      <c r="AH645" s="1"/>
      <c r="AI645" s="35"/>
      <c r="AJ645" s="35"/>
      <c r="AK645" s="35"/>
      <c r="AL645" s="35"/>
      <c r="AM645" s="35"/>
      <c r="AN645" s="35"/>
      <c r="AO645" s="35"/>
      <c r="AP645" s="1"/>
      <c r="AQ645" s="36"/>
      <c r="AR645" s="36"/>
      <c r="AS645" s="36"/>
      <c r="AT645" s="36"/>
      <c r="AU645" s="36"/>
      <c r="AV645" s="1"/>
      <c r="AW645" s="1"/>
      <c r="AX645" s="1"/>
      <c r="AY645" s="35"/>
      <c r="AZ645" s="35"/>
      <c r="BA645" s="35"/>
      <c r="BB645" s="35"/>
      <c r="BC645" s="35"/>
      <c r="BD645" s="35"/>
      <c r="BE645" s="35"/>
      <c r="BF645" s="1"/>
    </row>
    <row r="646" spans="1:58" ht="13">
      <c r="A646" s="28"/>
      <c r="B646" s="55"/>
      <c r="C646" s="31"/>
      <c r="D646" s="32"/>
      <c r="E646" s="32"/>
      <c r="F646" s="32"/>
      <c r="G646" s="32"/>
      <c r="H646" s="32"/>
      <c r="I646" s="32"/>
      <c r="J646" s="10"/>
      <c r="K646" s="31"/>
      <c r="L646" s="32"/>
      <c r="M646" s="32"/>
      <c r="N646" s="38"/>
      <c r="O646" s="32"/>
      <c r="P646" s="32"/>
      <c r="Q646" s="32"/>
      <c r="R646" s="1"/>
      <c r="S646" s="28"/>
      <c r="T646" s="28"/>
      <c r="U646" s="28"/>
      <c r="V646" s="28"/>
      <c r="W646" s="28"/>
      <c r="X646" s="34"/>
      <c r="Y646" s="34"/>
      <c r="Z646" s="1"/>
      <c r="AA646" s="35"/>
      <c r="AB646" s="35"/>
      <c r="AC646" s="35"/>
      <c r="AD646" s="35"/>
      <c r="AE646" s="35"/>
      <c r="AF646" s="35"/>
      <c r="AG646" s="35"/>
      <c r="AH646" s="1"/>
      <c r="AI646" s="35"/>
      <c r="AJ646" s="35"/>
      <c r="AK646" s="35"/>
      <c r="AL646" s="35"/>
      <c r="AM646" s="35"/>
      <c r="AN646" s="35"/>
      <c r="AO646" s="35"/>
      <c r="AP646" s="1"/>
      <c r="AQ646" s="36"/>
      <c r="AR646" s="36"/>
      <c r="AS646" s="36"/>
      <c r="AT646" s="36"/>
      <c r="AU646" s="36"/>
      <c r="AV646" s="1"/>
      <c r="AW646" s="1"/>
      <c r="AX646" s="1"/>
      <c r="AY646" s="35"/>
      <c r="AZ646" s="35"/>
      <c r="BA646" s="35"/>
      <c r="BB646" s="35"/>
      <c r="BC646" s="35"/>
      <c r="BD646" s="35"/>
      <c r="BE646" s="35"/>
      <c r="BF646" s="1"/>
    </row>
    <row r="647" spans="1:58" ht="13">
      <c r="A647" s="28"/>
      <c r="B647" s="55"/>
      <c r="C647" s="38"/>
      <c r="D647" s="31"/>
      <c r="E647" s="32"/>
      <c r="F647" s="32"/>
      <c r="G647" s="32"/>
      <c r="H647" s="32"/>
      <c r="I647" s="32"/>
      <c r="J647" s="10"/>
      <c r="K647" s="31"/>
      <c r="L647" s="32"/>
      <c r="M647" s="32"/>
      <c r="N647" s="38"/>
      <c r="O647" s="32"/>
      <c r="P647" s="32"/>
      <c r="Q647" s="32"/>
      <c r="R647" s="1"/>
      <c r="S647" s="28"/>
      <c r="T647" s="28"/>
      <c r="U647" s="28"/>
      <c r="V647" s="33"/>
      <c r="W647" s="28"/>
      <c r="X647" s="34"/>
      <c r="Y647" s="34"/>
      <c r="Z647" s="1"/>
      <c r="AA647" s="35"/>
      <c r="AB647" s="35"/>
      <c r="AC647" s="35"/>
      <c r="AD647" s="35"/>
      <c r="AE647" s="35"/>
      <c r="AF647" s="35"/>
      <c r="AG647" s="35"/>
      <c r="AH647" s="1"/>
      <c r="AI647" s="35"/>
      <c r="AJ647" s="35"/>
      <c r="AK647" s="35"/>
      <c r="AL647" s="35"/>
      <c r="AM647" s="35"/>
      <c r="AN647" s="35"/>
      <c r="AO647" s="35"/>
      <c r="AP647" s="1"/>
      <c r="AQ647" s="36"/>
      <c r="AR647" s="36"/>
      <c r="AS647" s="36"/>
      <c r="AT647" s="36"/>
      <c r="AU647" s="36"/>
      <c r="AV647" s="1"/>
      <c r="AW647" s="1"/>
      <c r="AX647" s="1"/>
      <c r="AY647" s="35"/>
      <c r="AZ647" s="35"/>
      <c r="BA647" s="35"/>
      <c r="BB647" s="35"/>
      <c r="BC647" s="35"/>
      <c r="BD647" s="35"/>
      <c r="BE647" s="35"/>
      <c r="BF647" s="1"/>
    </row>
    <row r="648" spans="1:58" ht="13">
      <c r="A648" s="28"/>
      <c r="B648" s="55"/>
      <c r="C648" s="31"/>
      <c r="D648" s="32"/>
      <c r="E648" s="32"/>
      <c r="F648" s="32"/>
      <c r="G648" s="32"/>
      <c r="H648" s="32"/>
      <c r="I648" s="32"/>
      <c r="J648" s="10"/>
      <c r="K648" s="31"/>
      <c r="L648" s="32"/>
      <c r="M648" s="32"/>
      <c r="N648" s="38"/>
      <c r="O648" s="32"/>
      <c r="P648" s="32"/>
      <c r="Q648" s="32"/>
      <c r="R648" s="1"/>
      <c r="S648" s="28"/>
      <c r="T648" s="28"/>
      <c r="U648" s="28"/>
      <c r="V648" s="28"/>
      <c r="W648" s="33"/>
      <c r="X648" s="34"/>
      <c r="Y648" s="34"/>
      <c r="Z648" s="1"/>
      <c r="AA648" s="35"/>
      <c r="AB648" s="35"/>
      <c r="AC648" s="35"/>
      <c r="AD648" s="35"/>
      <c r="AE648" s="35"/>
      <c r="AF648" s="35"/>
      <c r="AG648" s="35"/>
      <c r="AH648" s="1"/>
      <c r="AI648" s="35"/>
      <c r="AJ648" s="35"/>
      <c r="AK648" s="35"/>
      <c r="AL648" s="35"/>
      <c r="AM648" s="35"/>
      <c r="AN648" s="35"/>
      <c r="AO648" s="35"/>
      <c r="AP648" s="1"/>
      <c r="AQ648" s="36"/>
      <c r="AR648" s="36"/>
      <c r="AS648" s="36"/>
      <c r="AT648" s="36"/>
      <c r="AU648" s="36"/>
      <c r="AV648" s="1"/>
      <c r="AW648" s="1"/>
      <c r="AX648" s="1"/>
      <c r="AY648" s="35"/>
      <c r="AZ648" s="35"/>
      <c r="BA648" s="35"/>
      <c r="BB648" s="35"/>
      <c r="BC648" s="35"/>
      <c r="BD648" s="35"/>
      <c r="BE648" s="35"/>
      <c r="BF648" s="1"/>
    </row>
    <row r="649" spans="1:58" ht="13">
      <c r="A649" s="28"/>
      <c r="B649" s="55"/>
      <c r="C649" s="31"/>
      <c r="D649" s="32"/>
      <c r="E649" s="32"/>
      <c r="F649" s="32"/>
      <c r="G649" s="32"/>
      <c r="H649" s="32"/>
      <c r="I649" s="32"/>
      <c r="J649" s="10"/>
      <c r="K649" s="31"/>
      <c r="L649" s="32"/>
      <c r="M649" s="32"/>
      <c r="N649" s="38"/>
      <c r="O649" s="32"/>
      <c r="P649" s="32"/>
      <c r="Q649" s="32"/>
      <c r="R649" s="1"/>
      <c r="S649" s="28"/>
      <c r="T649" s="28"/>
      <c r="U649" s="28"/>
      <c r="V649" s="28"/>
      <c r="W649" s="33"/>
      <c r="X649" s="34"/>
      <c r="Y649" s="34"/>
      <c r="Z649" s="1"/>
      <c r="AA649" s="35"/>
      <c r="AB649" s="35"/>
      <c r="AC649" s="35"/>
      <c r="AD649" s="35"/>
      <c r="AE649" s="35"/>
      <c r="AF649" s="35"/>
      <c r="AG649" s="35"/>
      <c r="AH649" s="1"/>
      <c r="AI649" s="35"/>
      <c r="AJ649" s="35"/>
      <c r="AK649" s="35"/>
      <c r="AL649" s="35"/>
      <c r="AM649" s="35"/>
      <c r="AN649" s="35"/>
      <c r="AO649" s="35"/>
      <c r="AP649" s="1"/>
      <c r="AQ649" s="36"/>
      <c r="AR649" s="36"/>
      <c r="AS649" s="36"/>
      <c r="AT649" s="36"/>
      <c r="AU649" s="36"/>
      <c r="AV649" s="1"/>
      <c r="AW649" s="1"/>
      <c r="AX649" s="1"/>
      <c r="AY649" s="35"/>
      <c r="AZ649" s="35"/>
      <c r="BA649" s="35"/>
      <c r="BB649" s="35"/>
      <c r="BC649" s="35"/>
      <c r="BD649" s="35"/>
      <c r="BE649" s="35"/>
      <c r="BF649" s="1"/>
    </row>
    <row r="650" spans="1:58" ht="13">
      <c r="A650" s="28"/>
      <c r="B650" s="55"/>
      <c r="C650" s="31"/>
      <c r="D650" s="32"/>
      <c r="E650" s="32"/>
      <c r="F650" s="32"/>
      <c r="G650" s="32"/>
      <c r="H650" s="32"/>
      <c r="I650" s="32"/>
      <c r="J650" s="10"/>
      <c r="K650" s="31"/>
      <c r="L650" s="32"/>
      <c r="M650" s="32"/>
      <c r="N650" s="38"/>
      <c r="O650" s="32"/>
      <c r="P650" s="32"/>
      <c r="Q650" s="32"/>
      <c r="R650" s="1"/>
      <c r="S650" s="28"/>
      <c r="T650" s="28"/>
      <c r="U650" s="28"/>
      <c r="V650" s="28"/>
      <c r="W650" s="33"/>
      <c r="X650" s="34"/>
      <c r="Y650" s="34"/>
      <c r="Z650" s="1"/>
      <c r="AA650" s="35"/>
      <c r="AB650" s="35"/>
      <c r="AC650" s="35"/>
      <c r="AD650" s="35"/>
      <c r="AE650" s="35"/>
      <c r="AF650" s="35"/>
      <c r="AG650" s="35"/>
      <c r="AH650" s="1"/>
      <c r="AI650" s="35"/>
      <c r="AJ650" s="35"/>
      <c r="AK650" s="35"/>
      <c r="AL650" s="35"/>
      <c r="AM650" s="35"/>
      <c r="AN650" s="35"/>
      <c r="AO650" s="35"/>
      <c r="AP650" s="1"/>
      <c r="AQ650" s="36"/>
      <c r="AR650" s="36"/>
      <c r="AS650" s="36"/>
      <c r="AT650" s="36"/>
      <c r="AU650" s="36"/>
      <c r="AV650" s="1"/>
      <c r="AW650" s="1"/>
      <c r="AX650" s="1"/>
      <c r="AY650" s="35"/>
      <c r="AZ650" s="35"/>
      <c r="BA650" s="35"/>
      <c r="BB650" s="35"/>
      <c r="BC650" s="35"/>
      <c r="BD650" s="35"/>
      <c r="BE650" s="35"/>
      <c r="BF650" s="1"/>
    </row>
    <row r="651" spans="1:58" ht="13">
      <c r="A651" s="28"/>
      <c r="B651" s="55"/>
      <c r="C651" s="31"/>
      <c r="D651" s="32"/>
      <c r="E651" s="32"/>
      <c r="F651" s="32"/>
      <c r="G651" s="32"/>
      <c r="H651" s="32"/>
      <c r="I651" s="32"/>
      <c r="J651" s="10"/>
      <c r="K651" s="31"/>
      <c r="L651" s="32"/>
      <c r="M651" s="32"/>
      <c r="N651" s="38"/>
      <c r="O651" s="32"/>
      <c r="P651" s="32"/>
      <c r="Q651" s="32"/>
      <c r="R651" s="1"/>
      <c r="S651" s="28"/>
      <c r="T651" s="28"/>
      <c r="U651" s="28"/>
      <c r="V651" s="33"/>
      <c r="W651" s="33"/>
      <c r="X651" s="34"/>
      <c r="Y651" s="34"/>
      <c r="Z651" s="1"/>
      <c r="AA651" s="35"/>
      <c r="AB651" s="35"/>
      <c r="AC651" s="35"/>
      <c r="AD651" s="35"/>
      <c r="AE651" s="35"/>
      <c r="AF651" s="35"/>
      <c r="AG651" s="35"/>
      <c r="AH651" s="1"/>
      <c r="AI651" s="35"/>
      <c r="AJ651" s="35"/>
      <c r="AK651" s="35"/>
      <c r="AL651" s="35"/>
      <c r="AM651" s="35"/>
      <c r="AN651" s="35"/>
      <c r="AO651" s="35"/>
      <c r="AP651" s="1"/>
      <c r="AQ651" s="36"/>
      <c r="AR651" s="36"/>
      <c r="AS651" s="36"/>
      <c r="AT651" s="36"/>
      <c r="AU651" s="36"/>
      <c r="AV651" s="1"/>
      <c r="AW651" s="1"/>
      <c r="AX651" s="1"/>
      <c r="AY651" s="35"/>
      <c r="AZ651" s="35"/>
      <c r="BA651" s="35"/>
      <c r="BB651" s="35"/>
      <c r="BC651" s="35"/>
      <c r="BD651" s="35"/>
      <c r="BE651" s="35"/>
      <c r="BF651" s="1"/>
    </row>
    <row r="652" spans="1:58" ht="13">
      <c r="A652" s="28"/>
      <c r="B652" s="55"/>
      <c r="C652" s="38"/>
      <c r="D652" s="31"/>
      <c r="E652" s="32"/>
      <c r="F652" s="32"/>
      <c r="G652" s="32"/>
      <c r="H652" s="32"/>
      <c r="I652" s="32"/>
      <c r="J652" s="10"/>
      <c r="K652" s="31"/>
      <c r="L652" s="32"/>
      <c r="M652" s="32"/>
      <c r="N652" s="38"/>
      <c r="O652" s="32"/>
      <c r="P652" s="32"/>
      <c r="Q652" s="32"/>
      <c r="R652" s="1"/>
      <c r="S652" s="28"/>
      <c r="T652" s="28"/>
      <c r="U652" s="28"/>
      <c r="V652" s="33"/>
      <c r="W652" s="28"/>
      <c r="X652" s="34"/>
      <c r="Y652" s="34"/>
      <c r="Z652" s="1"/>
      <c r="AA652" s="35"/>
      <c r="AB652" s="35"/>
      <c r="AC652" s="35"/>
      <c r="AD652" s="35"/>
      <c r="AE652" s="35"/>
      <c r="AF652" s="35"/>
      <c r="AG652" s="35"/>
      <c r="AH652" s="1"/>
      <c r="AI652" s="35"/>
      <c r="AJ652" s="35"/>
      <c r="AK652" s="35"/>
      <c r="AL652" s="35"/>
      <c r="AM652" s="35"/>
      <c r="AN652" s="35"/>
      <c r="AO652" s="35"/>
      <c r="AP652" s="1"/>
      <c r="AQ652" s="36"/>
      <c r="AR652" s="36"/>
      <c r="AS652" s="36"/>
      <c r="AT652" s="36"/>
      <c r="AU652" s="36"/>
      <c r="AV652" s="1"/>
      <c r="AW652" s="1"/>
      <c r="AX652" s="1"/>
      <c r="AY652" s="35"/>
      <c r="AZ652" s="35"/>
      <c r="BA652" s="35"/>
      <c r="BB652" s="35"/>
      <c r="BC652" s="35"/>
      <c r="BD652" s="35"/>
      <c r="BE652" s="35"/>
      <c r="BF652" s="1"/>
    </row>
    <row r="653" spans="1:58" ht="13">
      <c r="A653" s="28"/>
      <c r="B653" s="55"/>
      <c r="C653" s="38"/>
      <c r="D653" s="32"/>
      <c r="E653" s="31"/>
      <c r="F653" s="32"/>
      <c r="G653" s="32"/>
      <c r="H653" s="32"/>
      <c r="I653" s="32"/>
      <c r="J653" s="10"/>
      <c r="K653" s="38"/>
      <c r="L653" s="32"/>
      <c r="M653" s="31"/>
      <c r="N653" s="38"/>
      <c r="O653" s="32"/>
      <c r="P653" s="32"/>
      <c r="Q653" s="32"/>
      <c r="R653" s="1"/>
      <c r="S653" s="28"/>
      <c r="T653" s="28"/>
      <c r="U653" s="28"/>
      <c r="V653" s="28"/>
      <c r="W653" s="28"/>
      <c r="X653" s="34"/>
      <c r="Y653" s="34"/>
      <c r="Z653" s="1"/>
      <c r="AA653" s="35"/>
      <c r="AB653" s="35"/>
      <c r="AC653" s="35"/>
      <c r="AD653" s="35"/>
      <c r="AE653" s="35"/>
      <c r="AF653" s="35"/>
      <c r="AG653" s="35"/>
      <c r="AH653" s="1"/>
      <c r="AI653" s="35"/>
      <c r="AJ653" s="35"/>
      <c r="AK653" s="35"/>
      <c r="AL653" s="35"/>
      <c r="AM653" s="35"/>
      <c r="AN653" s="35"/>
      <c r="AO653" s="35"/>
      <c r="AP653" s="1"/>
      <c r="AQ653" s="36"/>
      <c r="AR653" s="36"/>
      <c r="AS653" s="36"/>
      <c r="AT653" s="36"/>
      <c r="AU653" s="36"/>
      <c r="AV653" s="1"/>
      <c r="AW653" s="1"/>
      <c r="AX653" s="1"/>
      <c r="AY653" s="35"/>
      <c r="AZ653" s="35"/>
      <c r="BA653" s="35"/>
      <c r="BB653" s="35"/>
      <c r="BC653" s="35"/>
      <c r="BD653" s="35"/>
      <c r="BE653" s="35"/>
      <c r="BF653" s="1"/>
    </row>
    <row r="654" spans="1:58" ht="13">
      <c r="A654" s="28"/>
      <c r="B654" s="55"/>
      <c r="C654" s="31"/>
      <c r="D654" s="31"/>
      <c r="E654" s="38"/>
      <c r="F654" s="32"/>
      <c r="G654" s="32"/>
      <c r="H654" s="32"/>
      <c r="I654" s="32"/>
      <c r="J654" s="10"/>
      <c r="K654" s="32"/>
      <c r="L654" s="32"/>
      <c r="M654" s="32"/>
      <c r="N654" s="32"/>
      <c r="O654" s="32"/>
      <c r="P654" s="32"/>
      <c r="Q654" s="32"/>
      <c r="R654" s="1"/>
      <c r="S654" s="28"/>
      <c r="T654" s="28"/>
      <c r="U654" s="33"/>
      <c r="V654" s="33"/>
      <c r="W654" s="33"/>
      <c r="X654" s="34"/>
      <c r="Y654" s="34"/>
      <c r="Z654" s="1"/>
      <c r="AA654" s="35"/>
      <c r="AB654" s="35"/>
      <c r="AC654" s="35"/>
      <c r="AD654" s="35"/>
      <c r="AE654" s="35"/>
      <c r="AF654" s="35"/>
      <c r="AG654" s="35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3">
      <c r="A655" s="28"/>
      <c r="B655" s="55"/>
      <c r="C655" s="31"/>
      <c r="D655" s="32"/>
      <c r="E655" s="38"/>
      <c r="F655" s="32"/>
      <c r="G655" s="32"/>
      <c r="H655" s="32"/>
      <c r="I655" s="32"/>
      <c r="J655" s="10"/>
      <c r="K655" s="32"/>
      <c r="L655" s="32"/>
      <c r="M655" s="32"/>
      <c r="N655" s="32"/>
      <c r="O655" s="32"/>
      <c r="P655" s="32"/>
      <c r="Q655" s="32"/>
      <c r="R655" s="1"/>
      <c r="S655" s="28"/>
      <c r="T655" s="28"/>
      <c r="U655" s="33"/>
      <c r="V655" s="33"/>
      <c r="W655" s="33"/>
      <c r="X655" s="34"/>
      <c r="Y655" s="34"/>
      <c r="Z655" s="1"/>
      <c r="AA655" s="35"/>
      <c r="AB655" s="35"/>
      <c r="AC655" s="35"/>
      <c r="AD655" s="35"/>
      <c r="AE655" s="35"/>
      <c r="AF655" s="35"/>
      <c r="AG655" s="35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3">
      <c r="A656" s="28"/>
      <c r="B656" s="55"/>
      <c r="C656" s="38"/>
      <c r="D656" s="31"/>
      <c r="E656" s="31"/>
      <c r="F656" s="32"/>
      <c r="G656" s="32"/>
      <c r="H656" s="32"/>
      <c r="I656" s="32"/>
      <c r="J656" s="10"/>
      <c r="K656" s="32"/>
      <c r="L656" s="32"/>
      <c r="M656" s="32"/>
      <c r="N656" s="32"/>
      <c r="O656" s="32"/>
      <c r="P656" s="32"/>
      <c r="Q656" s="32"/>
      <c r="R656" s="1"/>
      <c r="S656" s="28"/>
      <c r="T656" s="28"/>
      <c r="U656" s="28"/>
      <c r="V656" s="33"/>
      <c r="W656" s="33"/>
      <c r="X656" s="34"/>
      <c r="Y656" s="34"/>
      <c r="Z656" s="1"/>
      <c r="AA656" s="35"/>
      <c r="AB656" s="35"/>
      <c r="AC656" s="35"/>
      <c r="AD656" s="35"/>
      <c r="AE656" s="35"/>
      <c r="AF656" s="35"/>
      <c r="AG656" s="35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3">
      <c r="A657" s="28"/>
      <c r="B657" s="55"/>
      <c r="C657" s="31"/>
      <c r="D657" s="32"/>
      <c r="E657" s="38"/>
      <c r="F657" s="32"/>
      <c r="G657" s="32"/>
      <c r="H657" s="32"/>
      <c r="I657" s="32"/>
      <c r="J657" s="10"/>
      <c r="K657" s="32"/>
      <c r="L657" s="32"/>
      <c r="M657" s="32"/>
      <c r="N657" s="32"/>
      <c r="O657" s="32"/>
      <c r="P657" s="32"/>
      <c r="Q657" s="32"/>
      <c r="R657" s="1"/>
      <c r="S657" s="28"/>
      <c r="T657" s="28"/>
      <c r="U657" s="28"/>
      <c r="V657" s="33"/>
      <c r="W657" s="33"/>
      <c r="X657" s="34"/>
      <c r="Y657" s="34"/>
      <c r="Z657" s="1"/>
      <c r="AA657" s="35"/>
      <c r="AB657" s="35"/>
      <c r="AC657" s="35"/>
      <c r="AD657" s="35"/>
      <c r="AE657" s="35"/>
      <c r="AF657" s="35"/>
      <c r="AG657" s="35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3">
      <c r="A658" s="28"/>
      <c r="B658" s="55"/>
      <c r="C658" s="31"/>
      <c r="D658" s="32"/>
      <c r="E658" s="38"/>
      <c r="F658" s="32"/>
      <c r="G658" s="32"/>
      <c r="H658" s="32"/>
      <c r="I658" s="32"/>
      <c r="J658" s="10"/>
      <c r="K658" s="32"/>
      <c r="L658" s="32"/>
      <c r="M658" s="32"/>
      <c r="N658" s="32"/>
      <c r="O658" s="32"/>
      <c r="P658" s="32"/>
      <c r="Q658" s="32"/>
      <c r="R658" s="1"/>
      <c r="S658" s="28"/>
      <c r="T658" s="28"/>
      <c r="U658" s="33"/>
      <c r="V658" s="33"/>
      <c r="W658" s="33"/>
      <c r="X658" s="34"/>
      <c r="Y658" s="34"/>
      <c r="Z658" s="1"/>
      <c r="AA658" s="35"/>
      <c r="AB658" s="35"/>
      <c r="AC658" s="35"/>
      <c r="AD658" s="35"/>
      <c r="AE658" s="35"/>
      <c r="AF658" s="35"/>
      <c r="AG658" s="35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3">
      <c r="A659" s="1"/>
      <c r="B659" s="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3">
      <c r="A660" s="1"/>
      <c r="B660" s="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3">
      <c r="A661" s="1"/>
      <c r="B661" s="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3">
      <c r="A662" s="1"/>
      <c r="B662" s="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3">
      <c r="A663" s="1"/>
      <c r="B663" s="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3">
      <c r="A664" s="1"/>
      <c r="B664" s="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3">
      <c r="A665" s="1"/>
      <c r="B665" s="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3">
      <c r="A666" s="1"/>
      <c r="B666" s="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3">
      <c r="A667" s="1"/>
      <c r="B667" s="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3">
      <c r="A668" s="1"/>
      <c r="B668" s="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3">
      <c r="A669" s="1"/>
      <c r="B669" s="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3">
      <c r="A670" s="1"/>
      <c r="B670" s="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3">
      <c r="A671" s="1"/>
      <c r="B671" s="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3">
      <c r="A672" s="1"/>
      <c r="B672" s="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3">
      <c r="A673" s="1"/>
      <c r="B673" s="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3">
      <c r="A674" s="1"/>
      <c r="B674" s="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3">
      <c r="A675" s="1"/>
      <c r="B675" s="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3">
      <c r="A676" s="1"/>
      <c r="B676" s="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3">
      <c r="A677" s="1"/>
      <c r="B677" s="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3">
      <c r="A678" s="1"/>
      <c r="B678" s="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3">
      <c r="A679" s="1"/>
      <c r="B679" s="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3">
      <c r="A680" s="1"/>
      <c r="B680" s="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3">
      <c r="A681" s="1"/>
      <c r="B681" s="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3">
      <c r="A682" s="1"/>
      <c r="B682" s="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3">
      <c r="A683" s="1"/>
      <c r="B683" s="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3">
      <c r="A684" s="1"/>
      <c r="B684" s="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3">
      <c r="A685" s="1"/>
      <c r="B685" s="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3">
      <c r="A686" s="1"/>
      <c r="B686" s="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3">
      <c r="A687" s="1"/>
      <c r="B687" s="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3">
      <c r="A688" s="1"/>
      <c r="B688" s="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3">
      <c r="A689" s="1"/>
      <c r="B689" s="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3">
      <c r="A690" s="1"/>
      <c r="B690" s="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3">
      <c r="A691" s="1"/>
      <c r="B691" s="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3">
      <c r="A692" s="1"/>
      <c r="B692" s="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3">
      <c r="A693" s="1"/>
      <c r="B693" s="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3">
      <c r="A694" s="1"/>
      <c r="B694" s="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3">
      <c r="A695" s="1"/>
      <c r="B695" s="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3">
      <c r="A696" s="1"/>
      <c r="B696" s="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3">
      <c r="A697" s="1"/>
      <c r="B697" s="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3">
      <c r="A698" s="1"/>
      <c r="B698" s="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3">
      <c r="A699" s="1"/>
      <c r="B699" s="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3">
      <c r="A700" s="1"/>
      <c r="B700" s="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3">
      <c r="A701" s="1"/>
      <c r="B701" s="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3">
      <c r="A702" s="1"/>
      <c r="B702" s="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3">
      <c r="A703" s="1"/>
      <c r="B703" s="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3">
      <c r="A704" s="1"/>
      <c r="B704" s="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3">
      <c r="A705" s="1"/>
      <c r="B705" s="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3">
      <c r="A706" s="1"/>
      <c r="B706" s="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3">
      <c r="A707" s="1"/>
      <c r="B707" s="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3">
      <c r="A708" s="1"/>
      <c r="B708" s="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3">
      <c r="A709" s="1"/>
      <c r="B709" s="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3">
      <c r="A710" s="1"/>
      <c r="B710" s="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3">
      <c r="A711" s="1"/>
      <c r="B711" s="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3">
      <c r="A712" s="1"/>
      <c r="B712" s="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3">
      <c r="A713" s="1"/>
      <c r="B713" s="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3">
      <c r="A714" s="1"/>
      <c r="B714" s="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3">
      <c r="A715" s="1"/>
      <c r="B715" s="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3">
      <c r="A716" s="1"/>
      <c r="B716" s="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3">
      <c r="A717" s="1"/>
      <c r="B717" s="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3">
      <c r="A718" s="1"/>
      <c r="B718" s="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3">
      <c r="A719" s="1"/>
      <c r="B719" s="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3">
      <c r="A720" s="1"/>
      <c r="B720" s="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3">
      <c r="A721" s="1"/>
      <c r="B721" s="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3">
      <c r="A722" s="1"/>
      <c r="B722" s="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3">
      <c r="A723" s="1"/>
      <c r="B723" s="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3">
      <c r="A724" s="1"/>
      <c r="B724" s="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3">
      <c r="A725" s="1"/>
      <c r="B725" s="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3">
      <c r="A726" s="1"/>
      <c r="B726" s="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3">
      <c r="A727" s="1"/>
      <c r="B727" s="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3">
      <c r="A728" s="1"/>
      <c r="B728" s="2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3">
      <c r="A729" s="1"/>
      <c r="B729" s="2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3">
      <c r="A730" s="1"/>
      <c r="B730" s="2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3">
      <c r="A731" s="1"/>
      <c r="B731" s="2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3">
      <c r="A732" s="1"/>
      <c r="B732" s="2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3">
      <c r="A733" s="1"/>
      <c r="B733" s="2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3">
      <c r="A734" s="1"/>
      <c r="B734" s="2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3">
      <c r="A735" s="1"/>
      <c r="B735" s="2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3">
      <c r="A736" s="1"/>
      <c r="B736" s="2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3">
      <c r="A737" s="1"/>
      <c r="B737" s="2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3">
      <c r="A738" s="1"/>
      <c r="B738" s="2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3">
      <c r="A739" s="1"/>
      <c r="B739" s="2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3">
      <c r="A740" s="1"/>
      <c r="B740" s="2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3">
      <c r="A741" s="1"/>
      <c r="B741" s="2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3">
      <c r="A742" s="1"/>
      <c r="B742" s="2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3">
      <c r="A743" s="1"/>
      <c r="B743" s="2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3">
      <c r="A744" s="1"/>
      <c r="B744" s="2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3">
      <c r="A745" s="1"/>
      <c r="B745" s="2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3">
      <c r="A746" s="1"/>
      <c r="B746" s="2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3">
      <c r="A747" s="1"/>
      <c r="B747" s="2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3">
      <c r="A748" s="1"/>
      <c r="B748" s="2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3">
      <c r="A749" s="1"/>
      <c r="B749" s="2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3">
      <c r="A750" s="1"/>
      <c r="B750" s="2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3">
      <c r="A751" s="1"/>
      <c r="B751" s="2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3">
      <c r="A752" s="1"/>
      <c r="B752" s="2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3">
      <c r="A753" s="1"/>
      <c r="B753" s="2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3">
      <c r="A754" s="1"/>
      <c r="B754" s="2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3">
      <c r="A755" s="1"/>
      <c r="B755" s="2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3">
      <c r="A756" s="1"/>
      <c r="B756" s="2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3">
      <c r="A757" s="1"/>
      <c r="B757" s="2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3">
      <c r="A758" s="1"/>
      <c r="B758" s="2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3">
      <c r="A759" s="1"/>
      <c r="B759" s="2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3">
      <c r="A760" s="1"/>
      <c r="B760" s="2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3">
      <c r="A761" s="1"/>
      <c r="B761" s="2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3">
      <c r="A762" s="1"/>
      <c r="B762" s="2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3">
      <c r="A763" s="1"/>
      <c r="B763" s="2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3">
      <c r="A764" s="1"/>
      <c r="B764" s="2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3">
      <c r="A765" s="1"/>
      <c r="B765" s="2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3">
      <c r="A766" s="1"/>
      <c r="B766" s="2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3">
      <c r="A767" s="1"/>
      <c r="B767" s="2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3">
      <c r="A768" s="1"/>
      <c r="B768" s="2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3">
      <c r="A769" s="1"/>
      <c r="B769" s="2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3">
      <c r="A770" s="1"/>
      <c r="B770" s="2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3">
      <c r="A771" s="1"/>
      <c r="B771" s="2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3">
      <c r="A772" s="1"/>
      <c r="B772" s="2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3">
      <c r="A773" s="1"/>
      <c r="B773" s="2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3">
      <c r="A774" s="1"/>
      <c r="B774" s="2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3">
      <c r="A775" s="1"/>
      <c r="B775" s="2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3">
      <c r="A776" s="1"/>
      <c r="B776" s="2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3">
      <c r="A777" s="1"/>
      <c r="B777" s="2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3">
      <c r="A778" s="1"/>
      <c r="B778" s="2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3">
      <c r="A779" s="1"/>
      <c r="B779" s="2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3">
      <c r="A780" s="1"/>
      <c r="B780" s="2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3">
      <c r="A781" s="1"/>
      <c r="B781" s="2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3">
      <c r="A782" s="1"/>
      <c r="B782" s="2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3">
      <c r="A783" s="1"/>
      <c r="B783" s="2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3">
      <c r="A784" s="1"/>
      <c r="B784" s="2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3">
      <c r="A785" s="1"/>
      <c r="B785" s="2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3">
      <c r="A786" s="1"/>
      <c r="B786" s="2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3">
      <c r="A787" s="1"/>
      <c r="B787" s="2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3">
      <c r="A788" s="1"/>
      <c r="B788" s="2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3">
      <c r="A789" s="1"/>
      <c r="B789" s="2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3">
      <c r="A790" s="1"/>
      <c r="B790" s="2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3">
      <c r="A791" s="1"/>
      <c r="B791" s="2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3">
      <c r="A792" s="1"/>
      <c r="B792" s="2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3">
      <c r="A793" s="1"/>
      <c r="B793" s="2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3">
      <c r="A794" s="1"/>
      <c r="B794" s="2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3">
      <c r="A795" s="1"/>
      <c r="B795" s="2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3">
      <c r="A796" s="1"/>
      <c r="B796" s="2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3">
      <c r="A797" s="1"/>
      <c r="B797" s="2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3">
      <c r="A798" s="1"/>
      <c r="B798" s="2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3">
      <c r="A799" s="1"/>
      <c r="B799" s="2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3">
      <c r="A800" s="1"/>
      <c r="B800" s="2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3">
      <c r="A801" s="1"/>
      <c r="B801" s="2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3">
      <c r="A802" s="1"/>
      <c r="B802" s="2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3">
      <c r="A803" s="1"/>
      <c r="B803" s="2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3">
      <c r="A804" s="1"/>
      <c r="B804" s="2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3">
      <c r="A805" s="1"/>
      <c r="B805" s="2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3">
      <c r="A806" s="1"/>
      <c r="B806" s="2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3">
      <c r="A807" s="1"/>
      <c r="B807" s="2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3">
      <c r="A808" s="1"/>
      <c r="B808" s="2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3">
      <c r="A809" s="1"/>
      <c r="B809" s="2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3">
      <c r="A810" s="1"/>
      <c r="B810" s="2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3">
      <c r="A811" s="1"/>
      <c r="B811" s="2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3">
      <c r="A812" s="1"/>
      <c r="B812" s="2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3">
      <c r="A813" s="1"/>
      <c r="B813" s="2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3">
      <c r="A814" s="1"/>
      <c r="B814" s="2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3">
      <c r="A815" s="1"/>
      <c r="B815" s="2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3">
      <c r="A816" s="1"/>
      <c r="B816" s="2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3">
      <c r="A817" s="1"/>
      <c r="B817" s="2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3">
      <c r="A818" s="1"/>
      <c r="B818" s="2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3">
      <c r="A819" s="1"/>
      <c r="B819" s="2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3">
      <c r="A820" s="1"/>
      <c r="B820" s="2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3">
      <c r="A821" s="1"/>
      <c r="B821" s="2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3">
      <c r="A822" s="1"/>
      <c r="B822" s="2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3">
      <c r="A823" s="1"/>
      <c r="B823" s="2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3">
      <c r="A824" s="1"/>
      <c r="B824" s="2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3">
      <c r="A825" s="1"/>
      <c r="B825" s="2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3">
      <c r="A826" s="1"/>
      <c r="B826" s="2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3">
      <c r="A827" s="1"/>
      <c r="B827" s="2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3">
      <c r="A828" s="1"/>
      <c r="B828" s="2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3">
      <c r="A829" s="1"/>
      <c r="B829" s="2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3">
      <c r="A830" s="1"/>
      <c r="B830" s="2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3">
      <c r="A831" s="1"/>
      <c r="B831" s="2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3">
      <c r="A832" s="1"/>
      <c r="B832" s="2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3">
      <c r="A833" s="1"/>
      <c r="B833" s="2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3">
      <c r="A834" s="1"/>
      <c r="B834" s="2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3">
      <c r="A835" s="1"/>
      <c r="B835" s="2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3">
      <c r="A836" s="1"/>
      <c r="B836" s="2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3">
      <c r="A837" s="1"/>
      <c r="B837" s="2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3">
      <c r="A838" s="1"/>
      <c r="B838" s="2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3">
      <c r="A839" s="1"/>
      <c r="B839" s="2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3">
      <c r="A840" s="1"/>
      <c r="B840" s="2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3">
      <c r="A841" s="1"/>
      <c r="B841" s="2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3">
      <c r="A842" s="1"/>
      <c r="B842" s="2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3">
      <c r="A843" s="1"/>
      <c r="B843" s="2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3">
      <c r="A844" s="1"/>
      <c r="B844" s="2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3">
      <c r="A845" s="1"/>
      <c r="B845" s="2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3">
      <c r="A846" s="1"/>
      <c r="B846" s="2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3">
      <c r="A847" s="1"/>
      <c r="B847" s="2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3">
      <c r="A848" s="1"/>
      <c r="B848" s="2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3">
      <c r="A849" s="1"/>
      <c r="B849" s="2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3">
      <c r="A850" s="1"/>
      <c r="B850" s="2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3">
      <c r="A851" s="1"/>
      <c r="B851" s="2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3">
      <c r="A852" s="1"/>
      <c r="B852" s="2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3">
      <c r="A853" s="1"/>
      <c r="B853" s="2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3">
      <c r="A854" s="1"/>
      <c r="B854" s="2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3">
      <c r="A855" s="1"/>
      <c r="B855" s="2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3">
      <c r="A856" s="1"/>
      <c r="B856" s="2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3">
      <c r="A857" s="1"/>
      <c r="B857" s="2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3">
      <c r="A858" s="1"/>
      <c r="B858" s="2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3">
      <c r="A859" s="1"/>
      <c r="B859" s="2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3">
      <c r="A860" s="1"/>
      <c r="B860" s="2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3">
      <c r="A861" s="1"/>
      <c r="B861" s="2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3">
      <c r="A862" s="1"/>
      <c r="B862" s="2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3">
      <c r="A863" s="1"/>
      <c r="B863" s="2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3">
      <c r="A864" s="1"/>
      <c r="B864" s="2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3">
      <c r="A865" s="1"/>
      <c r="B865" s="2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3">
      <c r="A866" s="1"/>
      <c r="B866" s="2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3">
      <c r="A867" s="1"/>
      <c r="B867" s="2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3">
      <c r="A868" s="1"/>
      <c r="B868" s="2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3">
      <c r="A869" s="1"/>
      <c r="B869" s="2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3">
      <c r="A870" s="1"/>
      <c r="B870" s="2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3">
      <c r="A871" s="1"/>
      <c r="B871" s="2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3">
      <c r="A872" s="1"/>
      <c r="B872" s="2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3">
      <c r="A873" s="1"/>
      <c r="B873" s="2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3">
      <c r="A874" s="1"/>
      <c r="B874" s="2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3">
      <c r="A875" s="1"/>
      <c r="B875" s="2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3">
      <c r="A876" s="1"/>
      <c r="B876" s="2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3">
      <c r="A877" s="1"/>
      <c r="B877" s="2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3">
      <c r="A878" s="1"/>
      <c r="B878" s="2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3">
      <c r="A879" s="1"/>
      <c r="B879" s="2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3">
      <c r="A880" s="1"/>
      <c r="B880" s="2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3">
      <c r="A881" s="1"/>
      <c r="B881" s="2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3">
      <c r="A882" s="1"/>
      <c r="B882" s="2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3">
      <c r="A883" s="1"/>
      <c r="B883" s="2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3">
      <c r="A884" s="1"/>
      <c r="B884" s="2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3">
      <c r="A885" s="1"/>
      <c r="B885" s="2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3">
      <c r="A886" s="1"/>
      <c r="B886" s="2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3">
      <c r="A887" s="1"/>
      <c r="B887" s="2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3">
      <c r="A888" s="1"/>
      <c r="B888" s="2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3">
      <c r="A889" s="1"/>
      <c r="B889" s="2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3">
      <c r="A890" s="1"/>
      <c r="B890" s="2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3">
      <c r="A891" s="1"/>
      <c r="B891" s="2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3">
      <c r="A892" s="1"/>
      <c r="B892" s="2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3">
      <c r="A893" s="1"/>
      <c r="B893" s="2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3">
      <c r="A894" s="1"/>
      <c r="B894" s="2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3">
      <c r="A895" s="1"/>
      <c r="B895" s="2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3">
      <c r="A896" s="1"/>
      <c r="B896" s="2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3">
      <c r="A897" s="1"/>
      <c r="B897" s="2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3">
      <c r="A898" s="1"/>
      <c r="B898" s="2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3">
      <c r="A899" s="1"/>
      <c r="B899" s="2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3">
      <c r="A900" s="1"/>
      <c r="B900" s="2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3">
      <c r="A901" s="1"/>
      <c r="B901" s="2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3">
      <c r="A902" s="1"/>
      <c r="B902" s="2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3">
      <c r="A903" s="1"/>
      <c r="B903" s="2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3">
      <c r="A904" s="1"/>
      <c r="B904" s="2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3">
      <c r="A905" s="1"/>
      <c r="B905" s="2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3">
      <c r="A906" s="1"/>
      <c r="B906" s="2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3">
      <c r="A907" s="1"/>
      <c r="B907" s="2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3">
      <c r="A908" s="1"/>
      <c r="B908" s="2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3">
      <c r="A909" s="1"/>
      <c r="B909" s="2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3">
      <c r="A910" s="1"/>
      <c r="B910" s="2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3">
      <c r="A911" s="1"/>
      <c r="B911" s="2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3">
      <c r="A912" s="1"/>
      <c r="B912" s="2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3">
      <c r="A913" s="1"/>
      <c r="B913" s="2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3">
      <c r="A914" s="1"/>
      <c r="B914" s="2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3">
      <c r="A915" s="1"/>
      <c r="B915" s="2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3">
      <c r="A916" s="1"/>
      <c r="B916" s="2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3">
      <c r="A917" s="1"/>
      <c r="B917" s="2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3">
      <c r="A918" s="1"/>
      <c r="B918" s="2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3">
      <c r="A919" s="1"/>
      <c r="B919" s="2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3">
      <c r="A920" s="1"/>
      <c r="B920" s="2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3">
      <c r="A921" s="1"/>
      <c r="B921" s="2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3">
      <c r="A922" s="1"/>
      <c r="B922" s="2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3">
      <c r="A923" s="1"/>
      <c r="B923" s="2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3">
      <c r="A924" s="1"/>
      <c r="B924" s="2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3">
      <c r="A925" s="1"/>
      <c r="B925" s="2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3">
      <c r="A926" s="1"/>
      <c r="B926" s="2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3">
      <c r="A927" s="1"/>
      <c r="B927" s="2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3">
      <c r="A928" s="1"/>
      <c r="B928" s="2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3">
      <c r="A929" s="1"/>
      <c r="B929" s="2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3">
      <c r="A930" s="1"/>
      <c r="B930" s="2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3">
      <c r="A931" s="1"/>
      <c r="B931" s="2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3">
      <c r="A932" s="1"/>
      <c r="B932" s="2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3">
      <c r="A933" s="1"/>
      <c r="B933" s="2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3">
      <c r="A934" s="1"/>
      <c r="B934" s="2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3">
      <c r="A935" s="1"/>
      <c r="B935" s="2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3">
      <c r="A936" s="1"/>
      <c r="B936" s="2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3">
      <c r="A937" s="1"/>
      <c r="B937" s="2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3">
      <c r="A938" s="1"/>
      <c r="B938" s="2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3">
      <c r="A939" s="1"/>
      <c r="B939" s="2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3">
      <c r="A940" s="1"/>
      <c r="B940" s="2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3">
      <c r="A941" s="1"/>
      <c r="B941" s="2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3">
      <c r="A942" s="1"/>
      <c r="B942" s="2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3">
      <c r="A943" s="1"/>
      <c r="B943" s="2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3">
      <c r="A944" s="1"/>
      <c r="B944" s="2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3">
      <c r="A945" s="1"/>
      <c r="B945" s="2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3">
      <c r="A946" s="1"/>
      <c r="B946" s="2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3">
      <c r="A947" s="1"/>
      <c r="B947" s="2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3">
      <c r="A948" s="1"/>
      <c r="B948" s="2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3">
      <c r="A949" s="1"/>
      <c r="B949" s="2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3">
      <c r="A950" s="1"/>
      <c r="B950" s="2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3">
      <c r="A951" s="1"/>
      <c r="B951" s="2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3">
      <c r="A952" s="1"/>
      <c r="B952" s="2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3">
      <c r="A953" s="1"/>
      <c r="B953" s="2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3">
      <c r="A954" s="1"/>
      <c r="B954" s="2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3">
      <c r="A955" s="1"/>
      <c r="B955" s="2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3">
      <c r="A956" s="1"/>
      <c r="B956" s="2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3">
      <c r="A957" s="1"/>
      <c r="B957" s="2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3">
      <c r="A958" s="1"/>
      <c r="B958" s="2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3">
      <c r="A959" s="1"/>
      <c r="B959" s="2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3">
      <c r="A960" s="1"/>
      <c r="B960" s="2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3">
      <c r="A961" s="1"/>
      <c r="B961" s="2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3">
      <c r="A962" s="1"/>
      <c r="B962" s="2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3">
      <c r="A963" s="1"/>
      <c r="B963" s="2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3">
      <c r="A964" s="1"/>
      <c r="B964" s="2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3">
      <c r="A965" s="1"/>
      <c r="B965" s="2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3">
      <c r="A966" s="1"/>
      <c r="B966" s="2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3">
      <c r="A967" s="1"/>
      <c r="B967" s="2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3">
      <c r="A968" s="1"/>
      <c r="B968" s="2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3">
      <c r="A969" s="1"/>
      <c r="B969" s="2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3">
      <c r="A970" s="1"/>
      <c r="B970" s="2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3">
      <c r="A971" s="1"/>
      <c r="B971" s="2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3">
      <c r="A972" s="1"/>
      <c r="B972" s="2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3">
      <c r="A973" s="1"/>
      <c r="B973" s="2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3">
      <c r="A974" s="1"/>
      <c r="B974" s="2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3">
      <c r="A975" s="1"/>
      <c r="B975" s="2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3">
      <c r="A976" s="1"/>
      <c r="B976" s="2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3">
      <c r="A977" s="1"/>
      <c r="B977" s="2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3">
      <c r="A978" s="1"/>
      <c r="B978" s="2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3">
      <c r="A979" s="1"/>
      <c r="B979" s="2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3">
      <c r="A980" s="1"/>
      <c r="B980" s="2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3">
      <c r="A981" s="1"/>
      <c r="B981" s="2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3">
      <c r="A982" s="1"/>
      <c r="B982" s="2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3">
      <c r="A983" s="1"/>
      <c r="B983" s="2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3">
      <c r="A984" s="1"/>
      <c r="B984" s="2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3">
      <c r="A985" s="1"/>
      <c r="B985" s="2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3">
      <c r="A986" s="1"/>
      <c r="B986" s="2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3">
      <c r="A987" s="1"/>
      <c r="B987" s="2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3">
      <c r="A988" s="1"/>
      <c r="B988" s="2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3">
      <c r="A989" s="1"/>
      <c r="B989" s="2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3">
      <c r="A990" s="1"/>
      <c r="B990" s="2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3">
      <c r="A991" s="1"/>
      <c r="B991" s="2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3">
      <c r="A992" s="1"/>
      <c r="B992" s="2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3">
      <c r="A993" s="1"/>
      <c r="B993" s="2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3">
      <c r="A994" s="1"/>
      <c r="B994" s="2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3">
      <c r="A995" s="1"/>
      <c r="B995" s="2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</sheetData>
  <mergeCells count="7">
    <mergeCell ref="AY2:BE2"/>
    <mergeCell ref="C2:I2"/>
    <mergeCell ref="K2:Q2"/>
    <mergeCell ref="S2:Y2"/>
    <mergeCell ref="AQ2:AW2"/>
    <mergeCell ref="AA2:AG2"/>
    <mergeCell ref="AI2:AO2"/>
  </mergeCells>
  <conditionalFormatting sqref="AA4:AG416 AY4:BE561 AA418:AG658 AY602:BE653">
    <cfRule type="colorScale" priority="1">
      <colorScale>
        <cfvo type="min"/>
        <cfvo type="max"/>
        <color rgb="FFFFFFFF"/>
        <color rgb="FF57BB8A"/>
      </colorScale>
    </cfRule>
  </conditionalFormatting>
  <conditionalFormatting sqref="AI4:AO416 AI418:AO561 AI602:AO653">
    <cfRule type="colorScale" priority="2">
      <colorScale>
        <cfvo type="min"/>
        <cfvo type="formula" val="0"/>
        <cfvo type="max"/>
        <color rgb="FFF4CCCC"/>
        <color rgb="FFFFFFFF"/>
        <color rgb="FFB6D7A8"/>
      </colorScale>
    </cfRule>
  </conditionalFormatting>
  <conditionalFormatting sqref="C1:C995 K1:K995">
    <cfRule type="cellIs" dxfId="15" priority="3" operator="greaterThan">
      <formula>0</formula>
    </cfRule>
  </conditionalFormatting>
  <conditionalFormatting sqref="D1 L1:L995 D3:D995">
    <cfRule type="cellIs" dxfId="14" priority="4" operator="greaterThan">
      <formula>0</formula>
    </cfRule>
  </conditionalFormatting>
  <conditionalFormatting sqref="E1 M1:M995 E3:E995">
    <cfRule type="cellIs" dxfId="13" priority="5" operator="greaterThan">
      <formula>0</formula>
    </cfRule>
  </conditionalFormatting>
  <conditionalFormatting sqref="F1 N1:N995 F3:F995">
    <cfRule type="cellIs" dxfId="12" priority="6" operator="greaterThan">
      <formula>0</formula>
    </cfRule>
  </conditionalFormatting>
  <conditionalFormatting sqref="G1 O1:O995 G3:G995">
    <cfRule type="cellIs" dxfId="11" priority="7" operator="greaterThan">
      <formula>0</formula>
    </cfRule>
  </conditionalFormatting>
  <conditionalFormatting sqref="C4:I75">
    <cfRule type="cellIs" dxfId="10" priority="8" operator="equal">
      <formula>0</formula>
    </cfRule>
  </conditionalFormatting>
  <conditionalFormatting sqref="K4:Q142">
    <cfRule type="cellIs" dxfId="9" priority="9" operator="equal">
      <formula>0</formula>
    </cfRule>
  </conditionalFormatting>
  <conditionalFormatting sqref="A1:BF995">
    <cfRule type="cellIs" dxfId="8" priority="10" operator="equal">
      <formula>0</formula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F995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/>
  <cols>
    <col min="1" max="1" width="37" customWidth="1"/>
    <col min="3" max="9" width="6.1640625" customWidth="1"/>
    <col min="10" max="10" width="4.6640625" customWidth="1"/>
    <col min="11" max="17" width="6.1640625" customWidth="1"/>
    <col min="18" max="18" width="4.6640625" customWidth="1"/>
    <col min="19" max="25" width="9" customWidth="1"/>
    <col min="26" max="26" width="4.6640625" customWidth="1"/>
    <col min="27" max="33" width="9" customWidth="1"/>
    <col min="34" max="34" width="4.6640625" customWidth="1"/>
    <col min="35" max="41" width="9" customWidth="1"/>
    <col min="42" max="42" width="4.6640625" customWidth="1"/>
    <col min="43" max="49" width="9" customWidth="1"/>
    <col min="50" max="50" width="4.6640625" customWidth="1"/>
    <col min="51" max="57" width="9" customWidth="1"/>
  </cols>
  <sheetData>
    <row r="1" spans="1:58" ht="3" customHeight="1">
      <c r="A1" s="1"/>
      <c r="B1" s="2"/>
      <c r="C1" s="4"/>
      <c r="D1" s="5"/>
      <c r="E1" s="6"/>
      <c r="F1" s="7"/>
      <c r="G1" s="8"/>
      <c r="H1" s="9"/>
      <c r="I1" s="9"/>
      <c r="J1" s="10"/>
      <c r="K1" s="4"/>
      <c r="L1" s="5"/>
      <c r="M1" s="6"/>
      <c r="N1" s="7"/>
      <c r="O1" s="8"/>
      <c r="P1" s="9"/>
      <c r="Q1" s="9"/>
      <c r="R1" s="1"/>
      <c r="S1" s="4"/>
      <c r="T1" s="5"/>
      <c r="U1" s="6"/>
      <c r="V1" s="7"/>
      <c r="W1" s="8"/>
      <c r="X1" s="9"/>
      <c r="Y1" s="9"/>
      <c r="Z1" s="1"/>
      <c r="AA1" s="4"/>
      <c r="AB1" s="5"/>
      <c r="AC1" s="6"/>
      <c r="AD1" s="7"/>
      <c r="AE1" s="8"/>
      <c r="AF1" s="9"/>
      <c r="AG1" s="9"/>
      <c r="AH1" s="1"/>
      <c r="AI1" s="4"/>
      <c r="AJ1" s="5"/>
      <c r="AK1" s="6"/>
      <c r="AL1" s="7"/>
      <c r="AM1" s="8"/>
      <c r="AN1" s="9"/>
      <c r="AO1" s="9"/>
      <c r="AP1" s="1"/>
      <c r="AQ1" s="4"/>
      <c r="AR1" s="5"/>
      <c r="AS1" s="6"/>
      <c r="AT1" s="7"/>
      <c r="AU1" s="8"/>
      <c r="AV1" s="9"/>
      <c r="AW1" s="9"/>
      <c r="AX1" s="1"/>
      <c r="AY1" s="4"/>
      <c r="AZ1" s="5"/>
      <c r="BA1" s="6"/>
      <c r="BB1" s="7"/>
      <c r="BC1" s="8"/>
      <c r="BD1" s="9"/>
      <c r="BE1" s="9"/>
      <c r="BF1" s="1"/>
    </row>
    <row r="2" spans="1:58" ht="23.25" customHeight="1">
      <c r="A2" s="11" t="s">
        <v>0</v>
      </c>
      <c r="B2" s="12"/>
      <c r="C2" s="78" t="s">
        <v>2</v>
      </c>
      <c r="D2" s="79"/>
      <c r="E2" s="79"/>
      <c r="F2" s="79"/>
      <c r="G2" s="79"/>
      <c r="H2" s="79"/>
      <c r="I2" s="79"/>
      <c r="J2" s="13"/>
      <c r="K2" s="78" t="s">
        <v>3</v>
      </c>
      <c r="L2" s="79"/>
      <c r="M2" s="79"/>
      <c r="N2" s="79"/>
      <c r="O2" s="79"/>
      <c r="P2" s="79"/>
      <c r="Q2" s="79"/>
      <c r="R2" s="14"/>
      <c r="S2" s="78" t="s">
        <v>4</v>
      </c>
      <c r="T2" s="79"/>
      <c r="U2" s="79"/>
      <c r="V2" s="79"/>
      <c r="W2" s="79"/>
      <c r="X2" s="79"/>
      <c r="Y2" s="79"/>
      <c r="Z2" s="14"/>
      <c r="AA2" s="78" t="s">
        <v>5</v>
      </c>
      <c r="AB2" s="79"/>
      <c r="AC2" s="79"/>
      <c r="AD2" s="79"/>
      <c r="AE2" s="79"/>
      <c r="AF2" s="79"/>
      <c r="AG2" s="79"/>
      <c r="AH2" s="14"/>
      <c r="AI2" s="78" t="s">
        <v>6</v>
      </c>
      <c r="AJ2" s="79"/>
      <c r="AK2" s="79"/>
      <c r="AL2" s="79"/>
      <c r="AM2" s="79"/>
      <c r="AN2" s="79"/>
      <c r="AO2" s="79"/>
      <c r="AP2" s="14"/>
      <c r="AQ2" s="78" t="s">
        <v>7</v>
      </c>
      <c r="AR2" s="79"/>
      <c r="AS2" s="79"/>
      <c r="AT2" s="79"/>
      <c r="AU2" s="79"/>
      <c r="AV2" s="79"/>
      <c r="AW2" s="79"/>
      <c r="AX2" s="14"/>
      <c r="AY2" s="78" t="s">
        <v>8</v>
      </c>
      <c r="AZ2" s="79"/>
      <c r="BA2" s="79"/>
      <c r="BB2" s="79"/>
      <c r="BC2" s="79"/>
      <c r="BD2" s="79"/>
      <c r="BE2" s="79"/>
      <c r="BF2" s="14"/>
    </row>
    <row r="3" spans="1:58" ht="21.75" customHeight="1">
      <c r="A3" s="16" t="s">
        <v>9</v>
      </c>
      <c r="B3" s="17" t="s">
        <v>10</v>
      </c>
      <c r="C3" s="19" t="s">
        <v>13</v>
      </c>
      <c r="D3" s="19" t="s">
        <v>14</v>
      </c>
      <c r="E3" s="19" t="s">
        <v>15</v>
      </c>
      <c r="F3" s="19" t="s">
        <v>16</v>
      </c>
      <c r="G3" s="19" t="s">
        <v>17</v>
      </c>
      <c r="H3" s="19" t="s">
        <v>18</v>
      </c>
      <c r="I3" s="21" t="s">
        <v>19</v>
      </c>
      <c r="J3" s="22"/>
      <c r="K3" s="19" t="s">
        <v>13</v>
      </c>
      <c r="L3" s="19" t="s">
        <v>14</v>
      </c>
      <c r="M3" s="19" t="s">
        <v>15</v>
      </c>
      <c r="N3" s="19" t="s">
        <v>16</v>
      </c>
      <c r="O3" s="19" t="s">
        <v>17</v>
      </c>
      <c r="P3" s="19" t="s">
        <v>18</v>
      </c>
      <c r="Q3" s="21" t="s">
        <v>19</v>
      </c>
      <c r="R3" s="24"/>
      <c r="S3" s="19" t="s">
        <v>13</v>
      </c>
      <c r="T3" s="19" t="s">
        <v>14</v>
      </c>
      <c r="U3" s="19" t="s">
        <v>15</v>
      </c>
      <c r="V3" s="19" t="s">
        <v>16</v>
      </c>
      <c r="W3" s="19" t="s">
        <v>17</v>
      </c>
      <c r="X3" s="19" t="s">
        <v>18</v>
      </c>
      <c r="Y3" s="21" t="s">
        <v>19</v>
      </c>
      <c r="Z3" s="1"/>
      <c r="AA3" s="26" t="s">
        <v>13</v>
      </c>
      <c r="AB3" s="26" t="s">
        <v>14</v>
      </c>
      <c r="AC3" s="26" t="s">
        <v>15</v>
      </c>
      <c r="AD3" s="26" t="s">
        <v>16</v>
      </c>
      <c r="AE3" s="26" t="s">
        <v>17</v>
      </c>
      <c r="AF3" s="26" t="s">
        <v>18</v>
      </c>
      <c r="AG3" s="27" t="s">
        <v>19</v>
      </c>
      <c r="AH3" s="1"/>
      <c r="AI3" s="26" t="s">
        <v>13</v>
      </c>
      <c r="AJ3" s="26" t="s">
        <v>14</v>
      </c>
      <c r="AK3" s="26" t="s">
        <v>15</v>
      </c>
      <c r="AL3" s="26" t="s">
        <v>16</v>
      </c>
      <c r="AM3" s="26" t="s">
        <v>17</v>
      </c>
      <c r="AN3" s="26" t="s">
        <v>18</v>
      </c>
      <c r="AO3" s="27" t="s">
        <v>19</v>
      </c>
      <c r="AP3" s="1"/>
      <c r="AQ3" s="26" t="s">
        <v>13</v>
      </c>
      <c r="AR3" s="26" t="s">
        <v>14</v>
      </c>
      <c r="AS3" s="26" t="s">
        <v>15</v>
      </c>
      <c r="AT3" s="26" t="s">
        <v>16</v>
      </c>
      <c r="AU3" s="26" t="s">
        <v>17</v>
      </c>
      <c r="AV3" s="26" t="s">
        <v>18</v>
      </c>
      <c r="AW3" s="27" t="s">
        <v>19</v>
      </c>
      <c r="AX3" s="1"/>
      <c r="AY3" s="26" t="s">
        <v>13</v>
      </c>
      <c r="AZ3" s="26" t="s">
        <v>14</v>
      </c>
      <c r="BA3" s="26" t="s">
        <v>15</v>
      </c>
      <c r="BB3" s="26" t="s">
        <v>16</v>
      </c>
      <c r="BC3" s="26" t="s">
        <v>17</v>
      </c>
      <c r="BD3" s="26" t="s">
        <v>18</v>
      </c>
      <c r="BE3" s="27" t="s">
        <v>19</v>
      </c>
      <c r="BF3" s="24"/>
    </row>
    <row r="4" spans="1:58" ht="13">
      <c r="A4" s="28" t="str">
        <f ca="1">IFERROR(__xludf.DUMMYFUNCTION("unique(Totals!C4:C995)"),"East Worthing")</f>
        <v>East Worthing</v>
      </c>
      <c r="B4" s="30">
        <f t="shared" ref="B4:B50" ca="1" si="0">SUM(C4:I4)</f>
        <v>18</v>
      </c>
      <c r="C4" s="31">
        <f ca="1">SUMIF(Totals!D:D,A4,Totals!F:F)</f>
        <v>11</v>
      </c>
      <c r="D4" s="32">
        <f ca="1">SUMIF(Totals!D:D,A4,Totals!G:G)</f>
        <v>6</v>
      </c>
      <c r="E4" s="32">
        <f ca="1">SUMIF(Totals!D:D,A4,Totals!H:H)</f>
        <v>0</v>
      </c>
      <c r="F4" s="32">
        <f ca="1">SUMIF(Totals!D:D,A4,Totals!I:I)</f>
        <v>0</v>
      </c>
      <c r="G4" s="32">
        <f ca="1">SUMIF(Totals!D:D,A4,Totals!J:J)</f>
        <v>0</v>
      </c>
      <c r="H4" s="32">
        <f ca="1">SUMIF(Totals!D:D,A4,Totals!K:K)</f>
        <v>1</v>
      </c>
      <c r="I4" s="32">
        <f ca="1">SUMIF(Totals!D:D,A4,Totals!L:L)</f>
        <v>0</v>
      </c>
      <c r="J4" s="10"/>
      <c r="K4" s="31">
        <f ca="1">SUMIF(Totals!$D:$D,$A4,Totals!N:N)</f>
        <v>13</v>
      </c>
      <c r="L4" s="31">
        <f ca="1">SUMIF(Totals!$D:$D,$A4,Totals!O:O)</f>
        <v>0</v>
      </c>
      <c r="M4" s="31">
        <f ca="1">SUMIF(Totals!$A:$D,$A4,Totals!P:P)</f>
        <v>1</v>
      </c>
      <c r="N4" s="31">
        <f ca="1">SUMIF(Totals!$D:$D,$A4,Totals!Q:Q)</f>
        <v>4</v>
      </c>
      <c r="O4" s="31">
        <f ca="1">SUMIF(Totals!$A:$D,$A4,Totals!R:R)</f>
        <v>0</v>
      </c>
      <c r="P4" s="31">
        <f ca="1">SUMIF(Totals!$A:$D,$A4,Totals!S:S)</f>
        <v>11575</v>
      </c>
      <c r="Q4" s="31">
        <f ca="1">SUMIF(Totals!$D:$D,$A4,Totals!T:T)</f>
        <v>0</v>
      </c>
      <c r="R4" s="1"/>
      <c r="S4" s="37">
        <f ca="1">SUMIF(Totals!$D:$D,$A4,Totals!V:V)</f>
        <v>11575</v>
      </c>
      <c r="T4" s="37">
        <f ca="1">SUMIF(Totals!$D:$D,$A4,Totals!W:W)</f>
        <v>9352</v>
      </c>
      <c r="U4" s="37">
        <f ca="1">SUMIF(Totals!$D:$D,$A4,Totals!X:X)</f>
        <v>1968</v>
      </c>
      <c r="V4" s="37">
        <f ca="1">SUMIF(Totals!$D:$D,$A4,Totals!Y:Y)</f>
        <v>969</v>
      </c>
      <c r="W4" s="37">
        <f ca="1">SUMIF(Totals!$D:$D,$A4,Totals!Z:Z)</f>
        <v>1220</v>
      </c>
      <c r="X4" s="37">
        <f ca="1">SUMIF(Totals!$D:$D,$A4,Totals!AA:AA)</f>
        <v>726</v>
      </c>
      <c r="Y4" s="37">
        <f ca="1">SUMIF(Totals!$D:$D,$A4,Totals!AB:AB)</f>
        <v>0</v>
      </c>
      <c r="Z4" s="1"/>
      <c r="AA4" s="35">
        <f t="shared" ref="AA4:AG4" ca="1" si="1">(S4/SUM($S4:$Y4))*100</f>
        <v>44.846958543200309</v>
      </c>
      <c r="AB4" s="35">
        <f t="shared" ca="1" si="1"/>
        <v>36.234017822549397</v>
      </c>
      <c r="AC4" s="35">
        <f t="shared" ca="1" si="1"/>
        <v>7.6249515691592409</v>
      </c>
      <c r="AD4" s="35">
        <f t="shared" ca="1" si="1"/>
        <v>3.7543587756683454</v>
      </c>
      <c r="AE4" s="35">
        <f t="shared" ca="1" si="1"/>
        <v>4.7268500581170088</v>
      </c>
      <c r="AF4" s="35">
        <f t="shared" ca="1" si="1"/>
        <v>2.8128632313056956</v>
      </c>
      <c r="AG4" s="35">
        <f t="shared" ca="1" si="1"/>
        <v>0</v>
      </c>
      <c r="AH4" s="1"/>
      <c r="AI4" s="35">
        <f t="shared" ref="AI4:AO4" ca="1" si="2">IFERROR(AA4-AY4,"")</f>
        <v>7.9639836981401544</v>
      </c>
      <c r="AJ4" s="35">
        <f t="shared" ca="1" si="2"/>
        <v>21.596759346428364</v>
      </c>
      <c r="AK4" s="35">
        <f t="shared" ca="1" si="2"/>
        <v>-2.8854385146905583</v>
      </c>
      <c r="AL4" s="35">
        <f t="shared" ca="1" si="2"/>
        <v>-25.060807101108907</v>
      </c>
      <c r="AM4" s="35">
        <f t="shared" ca="1" si="2"/>
        <v>-1.7186475722147447</v>
      </c>
      <c r="AN4" s="35">
        <f t="shared" ca="1" si="2"/>
        <v>0.1041501434456884</v>
      </c>
      <c r="AO4" s="35">
        <f t="shared" ca="1" si="2"/>
        <v>0</v>
      </c>
      <c r="AP4" s="1"/>
      <c r="AQ4" s="39">
        <f ca="1">SUMIF(Totals!$D:$D,$A4,Totals!AW:AW)</f>
        <v>10117</v>
      </c>
      <c r="AR4" s="39">
        <f ca="1">SUMIF(Totals!$D:$D,$A4,Totals!AX:AX)</f>
        <v>4015</v>
      </c>
      <c r="AS4" s="39">
        <f ca="1">SUMIF(Totals!$D:$D,$A4,Totals!AY:AY)</f>
        <v>2883</v>
      </c>
      <c r="AT4" s="39">
        <f ca="1">SUMIF(Totals!$D:$D,$A4,Totals!AZ:AZ)</f>
        <v>7904</v>
      </c>
      <c r="AU4" s="39">
        <f ca="1">SUMIF(Totals!$D:$D,$A4,Totals!BA:BA)</f>
        <v>1768</v>
      </c>
      <c r="AV4" s="39">
        <f ca="1">SUMIF(Totals!$D:$D,$A4,Totals!BB:BB)</f>
        <v>743</v>
      </c>
      <c r="AW4" s="39">
        <f ca="1">SUMIF(Totals!$D:$D,$A4,Totals!BC:BC)</f>
        <v>0</v>
      </c>
      <c r="AX4" s="1"/>
      <c r="AY4" s="35">
        <f t="shared" ref="AY4:BE4" ca="1" si="3">IFERROR(AQ4/SUM($AQ4:$AW4),"")*100</f>
        <v>36.882974845060154</v>
      </c>
      <c r="AZ4" s="35">
        <f t="shared" ca="1" si="3"/>
        <v>14.637258476121035</v>
      </c>
      <c r="BA4" s="35">
        <f t="shared" ca="1" si="3"/>
        <v>10.510390083849799</v>
      </c>
      <c r="BB4" s="35">
        <f t="shared" ca="1" si="3"/>
        <v>28.81516587677725</v>
      </c>
      <c r="BC4" s="35">
        <f t="shared" ca="1" si="3"/>
        <v>6.4454976303317535</v>
      </c>
      <c r="BD4" s="35">
        <f t="shared" ca="1" si="3"/>
        <v>2.7087130878600072</v>
      </c>
      <c r="BE4" s="35">
        <f t="shared" ca="1" si="3"/>
        <v>0</v>
      </c>
      <c r="BF4" s="1"/>
    </row>
    <row r="5" spans="1:58" ht="13">
      <c r="A5" s="28" t="str">
        <f ca="1">IFERROR(__xludf.DUMMYFUNCTION("""COMPUTED_VALUE"""),"")</f>
        <v/>
      </c>
      <c r="B5" s="30">
        <f t="shared" ca="1" si="0"/>
        <v>2312</v>
      </c>
      <c r="C5" s="31">
        <f ca="1">SUMIF(Totals!D:D,A5,Totals!F:F)</f>
        <v>682</v>
      </c>
      <c r="D5" s="32">
        <f ca="1">SUMIF(Totals!D:D,A5,Totals!G:G)</f>
        <v>1368</v>
      </c>
      <c r="E5" s="32">
        <f ca="1">SUMIF(Totals!D:D,A5,Totals!H:H)</f>
        <v>192</v>
      </c>
      <c r="F5" s="32">
        <f ca="1">SUMIF(Totals!D:D,A5,Totals!I:I)</f>
        <v>2</v>
      </c>
      <c r="G5" s="32">
        <f ca="1">SUMIF(Totals!D:D,A5,Totals!J:J)</f>
        <v>22</v>
      </c>
      <c r="H5" s="32">
        <f ca="1">SUMIF(Totals!D:D,A5,Totals!K:K)</f>
        <v>18</v>
      </c>
      <c r="I5" s="32">
        <f ca="1">SUMIF(Totals!D:D,A5,Totals!L:L)</f>
        <v>28</v>
      </c>
      <c r="J5" s="10"/>
      <c r="K5" s="31">
        <f ca="1">SUMIF(Totals!$D:$D,$A5,Totals!N:N)</f>
        <v>613</v>
      </c>
      <c r="L5" s="31">
        <f ca="1">SUMIF(Totals!$D:$D,$A5,Totals!O:O)</f>
        <v>1096</v>
      </c>
      <c r="M5" s="31">
        <f ca="1">SUMIF(Totals!$A:$D,$A5,Totals!P:P)</f>
        <v>11</v>
      </c>
      <c r="N5" s="31">
        <f ca="1">SUMIF(Totals!$D:$D,$A5,Totals!Q:Q)</f>
        <v>44</v>
      </c>
      <c r="O5" s="31">
        <f ca="1">SUMIF(Totals!$A:$D,$A5,Totals!R:R)</f>
        <v>0</v>
      </c>
      <c r="P5" s="31">
        <f ca="1">SUMIF(Totals!$A:$D,$A5,Totals!S:S)</f>
        <v>1200185</v>
      </c>
      <c r="Q5" s="31">
        <f ca="1">SUMIF(Totals!$D:$D,$A5,Totals!T:T)</f>
        <v>30</v>
      </c>
      <c r="R5" s="1"/>
      <c r="S5" s="37">
        <f ca="1">SUMIF(Totals!$D:$D,$A5,Totals!V:V)</f>
        <v>1200185</v>
      </c>
      <c r="T5" s="37">
        <f ca="1">SUMIF(Totals!$D:$D,$A5,Totals!W:W)</f>
        <v>1700708</v>
      </c>
      <c r="U5" s="37">
        <f ca="1">SUMIF(Totals!$D:$D,$A5,Totals!X:X)</f>
        <v>494460</v>
      </c>
      <c r="V5" s="37">
        <f ca="1">SUMIF(Totals!$D:$D,$A5,Totals!Y:Y)</f>
        <v>51582</v>
      </c>
      <c r="W5" s="37">
        <f ca="1">SUMIF(Totals!$D:$D,$A5,Totals!Z:Z)</f>
        <v>288749</v>
      </c>
      <c r="X5" s="37">
        <f ca="1">SUMIF(Totals!$D:$D,$A5,Totals!AA:AA)</f>
        <v>70205</v>
      </c>
      <c r="Y5" s="37">
        <f ca="1">SUMIF(Totals!$D:$D,$A5,Totals!AB:AB)</f>
        <v>83338</v>
      </c>
      <c r="Z5" s="1"/>
      <c r="AA5" s="35">
        <f t="shared" ref="AA5:AG5" ca="1" si="4">(S5/SUM($S5:$Y5))*100</f>
        <v>30.85921701150383</v>
      </c>
      <c r="AB5" s="35">
        <f t="shared" ca="1" si="4"/>
        <v>43.728689531364459</v>
      </c>
      <c r="AC5" s="35">
        <f t="shared" ca="1" si="4"/>
        <v>12.713580359284762</v>
      </c>
      <c r="AD5" s="35">
        <f t="shared" ca="1" si="4"/>
        <v>1.3262789752308106</v>
      </c>
      <c r="AE5" s="35">
        <f t="shared" ca="1" si="4"/>
        <v>7.4243287933566231</v>
      </c>
      <c r="AF5" s="35">
        <f t="shared" ca="1" si="4"/>
        <v>1.8051144867604796</v>
      </c>
      <c r="AG5" s="35">
        <f t="shared" ca="1" si="4"/>
        <v>2.1427908424990365</v>
      </c>
      <c r="AH5" s="1"/>
      <c r="AI5" s="35">
        <f t="shared" ref="AI5:AO5" ca="1" si="5">IFERROR(AA5-AY5,"")</f>
        <v>5.8414579388768963</v>
      </c>
      <c r="AJ5" s="35">
        <f t="shared" ca="1" si="5"/>
        <v>5.0943351646797481</v>
      </c>
      <c r="AK5" s="35">
        <f t="shared" ca="1" si="5"/>
        <v>3.2706084044356523</v>
      </c>
      <c r="AL5" s="35">
        <f t="shared" ca="1" si="5"/>
        <v>-12.564664380273216</v>
      </c>
      <c r="AM5" s="35">
        <f t="shared" ca="1" si="5"/>
        <v>-0.73882012929863183</v>
      </c>
      <c r="AN5" s="35">
        <f t="shared" ca="1" si="5"/>
        <v>0.10775949920279726</v>
      </c>
      <c r="AO5" s="35">
        <f t="shared" ca="1" si="5"/>
        <v>-1.010676497623249</v>
      </c>
      <c r="AP5" s="1"/>
      <c r="AQ5" s="39">
        <f ca="1">SUMIF(Totals!$D:$D,$A5,Totals!AW:AW)</f>
        <v>855452</v>
      </c>
      <c r="AR5" s="39">
        <f ca="1">SUMIF(Totals!$D:$D,$A5,Totals!AX:AX)</f>
        <v>1321055</v>
      </c>
      <c r="AS5" s="39">
        <f ca="1">SUMIF(Totals!$D:$D,$A5,Totals!AY:AY)</f>
        <v>322891</v>
      </c>
      <c r="AT5" s="39">
        <f ca="1">SUMIF(Totals!$D:$D,$A5,Totals!AZ:AZ)</f>
        <v>474984</v>
      </c>
      <c r="AU5" s="39">
        <f ca="1">SUMIF(Totals!$D:$D,$A5,Totals!BA:BA)</f>
        <v>279129</v>
      </c>
      <c r="AV5" s="39">
        <f ca="1">SUMIF(Totals!$D:$D,$A5,Totals!BB:BB)</f>
        <v>58039</v>
      </c>
      <c r="AW5" s="39">
        <f ca="1">SUMIF(Totals!$D:$D,$A5,Totals!BC:BC)</f>
        <v>107829</v>
      </c>
      <c r="AX5" s="1"/>
      <c r="AY5" s="35">
        <f t="shared" ref="AY5:BE5" ca="1" si="6">IFERROR(AQ5/SUM($AQ5:$AW5),"")*100</f>
        <v>25.017759072626934</v>
      </c>
      <c r="AZ5" s="35">
        <f t="shared" ca="1" si="6"/>
        <v>38.634354366684711</v>
      </c>
      <c r="BA5" s="35">
        <f t="shared" ca="1" si="6"/>
        <v>9.44297195484911</v>
      </c>
      <c r="BB5" s="35">
        <f t="shared" ca="1" si="6"/>
        <v>13.890943355504026</v>
      </c>
      <c r="BC5" s="35">
        <f t="shared" ca="1" si="6"/>
        <v>8.1631489226552549</v>
      </c>
      <c r="BD5" s="35">
        <f t="shared" ca="1" si="6"/>
        <v>1.6973549875576823</v>
      </c>
      <c r="BE5" s="35">
        <f t="shared" ca="1" si="6"/>
        <v>3.1534673401222855</v>
      </c>
      <c r="BF5" s="1"/>
    </row>
    <row r="6" spans="1:58" ht="13">
      <c r="A6" s="28" t="str">
        <f ca="1">IFERROR(__xludf.DUMMYFUNCTION("""COMPUTED_VALUE"""),"Lewisham East")</f>
        <v>Lewisham East</v>
      </c>
      <c r="B6" s="30">
        <f t="shared" ca="1" si="0"/>
        <v>21</v>
      </c>
      <c r="C6" s="31">
        <f ca="1">SUMIF(Totals!D:D,A6,Totals!F:F)</f>
        <v>0</v>
      </c>
      <c r="D6" s="32">
        <f ca="1">SUMIF(Totals!D:D,A6,Totals!G:G)</f>
        <v>21</v>
      </c>
      <c r="E6" s="32">
        <f ca="1">SUMIF(Totals!D:D,A6,Totals!H:H)</f>
        <v>0</v>
      </c>
      <c r="F6" s="32">
        <f ca="1">SUMIF(Totals!D:D,A6,Totals!I:I)</f>
        <v>0</v>
      </c>
      <c r="G6" s="32">
        <f ca="1">SUMIF(Totals!D:D,A6,Totals!J:J)</f>
        <v>0</v>
      </c>
      <c r="H6" s="32">
        <f ca="1">SUMIF(Totals!D:D,A6,Totals!K:K)</f>
        <v>0</v>
      </c>
      <c r="I6" s="32">
        <f ca="1">SUMIF(Totals!D:D,A6,Totals!L:L)</f>
        <v>0</v>
      </c>
      <c r="J6" s="10"/>
      <c r="K6" s="31">
        <f ca="1">SUMIF(Totals!$D:$D,$A6,Totals!N:N)</f>
        <v>0</v>
      </c>
      <c r="L6" s="31">
        <f ca="1">SUMIF(Totals!$D:$D,$A6,Totals!O:O)</f>
        <v>21</v>
      </c>
      <c r="M6" s="31">
        <f ca="1">SUMIF(Totals!$A:$D,$A6,Totals!P:P)</f>
        <v>0</v>
      </c>
      <c r="N6" s="31">
        <f ca="1">SUMIF(Totals!$D:$D,$A6,Totals!Q:Q)</f>
        <v>0</v>
      </c>
      <c r="O6" s="31">
        <f ca="1">SUMIF(Totals!$A:$D,$A6,Totals!R:R)</f>
        <v>0</v>
      </c>
      <c r="P6" s="31">
        <f ca="1">SUMIF(Totals!$A:$D,$A6,Totals!S:S)</f>
        <v>5156</v>
      </c>
      <c r="Q6" s="31">
        <f ca="1">SUMIF(Totals!$D:$D,$A6,Totals!T:T)</f>
        <v>0</v>
      </c>
      <c r="R6" s="1"/>
      <c r="S6" s="37">
        <f ca="1">SUMIF(Totals!$D:$D,$A6,Totals!V:V)</f>
        <v>5156</v>
      </c>
      <c r="T6" s="37">
        <f ca="1">SUMIF(Totals!$D:$D,$A6,Totals!W:W)</f>
        <v>13284</v>
      </c>
      <c r="U6" s="37">
        <f ca="1">SUMIF(Totals!$D:$D,$A6,Totals!X:X)</f>
        <v>3515</v>
      </c>
      <c r="V6" s="37">
        <f ca="1">SUMIF(Totals!$D:$D,$A6,Totals!Y:Y)</f>
        <v>343</v>
      </c>
      <c r="W6" s="37">
        <f ca="1">SUMIF(Totals!$D:$D,$A6,Totals!Z:Z)</f>
        <v>4056</v>
      </c>
      <c r="X6" s="37">
        <f ca="1">SUMIF(Totals!$D:$D,$A6,Totals!AA:AA)</f>
        <v>0</v>
      </c>
      <c r="Y6" s="37">
        <f ca="1">SUMIF(Totals!$D:$D,$A6,Totals!AB:AB)</f>
        <v>906</v>
      </c>
      <c r="Z6" s="1"/>
      <c r="AA6" s="35">
        <f t="shared" ref="AA6:AG6" ca="1" si="7">(S6/SUM($S6:$Y6))*100</f>
        <v>18.914159941305943</v>
      </c>
      <c r="AB6" s="35">
        <f t="shared" ca="1" si="7"/>
        <v>48.730741012472492</v>
      </c>
      <c r="AC6" s="35">
        <f t="shared" ca="1" si="7"/>
        <v>12.89435069699193</v>
      </c>
      <c r="AD6" s="35">
        <f t="shared" ca="1" si="7"/>
        <v>1.2582538517975055</v>
      </c>
      <c r="AE6" s="35">
        <f t="shared" ca="1" si="7"/>
        <v>14.878943506969918</v>
      </c>
      <c r="AF6" s="35">
        <f t="shared" ca="1" si="7"/>
        <v>0</v>
      </c>
      <c r="AG6" s="35">
        <f t="shared" ca="1" si="7"/>
        <v>3.3235509904622158</v>
      </c>
      <c r="AH6" s="1"/>
      <c r="AI6" s="35">
        <f t="shared" ref="AI6:AO6" ca="1" si="8">IFERROR(AA6-AY6,"")</f>
        <v>4.4817030642467017</v>
      </c>
      <c r="AJ6" s="35">
        <f t="shared" ca="1" si="8"/>
        <v>7.2358123995130015</v>
      </c>
      <c r="AK6" s="35">
        <f t="shared" ca="1" si="8"/>
        <v>1.1526361159466436</v>
      </c>
      <c r="AL6" s="35">
        <f t="shared" ca="1" si="8"/>
        <v>-6.604011152401732</v>
      </c>
      <c r="AM6" s="35">
        <f t="shared" ca="1" si="8"/>
        <v>4.6909468663600595</v>
      </c>
      <c r="AN6" s="35">
        <f t="shared" ca="1" si="8"/>
        <v>-1.1951676464887913</v>
      </c>
      <c r="AO6" s="35">
        <f t="shared" ca="1" si="8"/>
        <v>-9.7619196471758745</v>
      </c>
      <c r="AP6" s="1"/>
      <c r="AQ6" s="39">
        <f ca="1">SUMIF(Totals!$D:$D,$A6,Totals!AW:AW)</f>
        <v>4468</v>
      </c>
      <c r="AR6" s="39">
        <f ca="1">SUMIF(Totals!$D:$D,$A6,Totals!AX:AX)</f>
        <v>12846</v>
      </c>
      <c r="AS6" s="39">
        <f ca="1">SUMIF(Totals!$D:$D,$A6,Totals!AY:AY)</f>
        <v>3635</v>
      </c>
      <c r="AT6" s="39">
        <f ca="1">SUMIF(Totals!$D:$D,$A6,Totals!AZ:AZ)</f>
        <v>2434</v>
      </c>
      <c r="AU6" s="39">
        <f ca="1">SUMIF(Totals!$D:$D,$A6,Totals!BA:BA)</f>
        <v>3154</v>
      </c>
      <c r="AV6" s="39">
        <f ca="1">SUMIF(Totals!$D:$D,$A6,Totals!BB:BB)</f>
        <v>370</v>
      </c>
      <c r="AW6" s="39">
        <f ca="1">SUMIF(Totals!$D:$D,$A6,Totals!BC:BC)</f>
        <v>4051</v>
      </c>
      <c r="AX6" s="1"/>
      <c r="AY6" s="35">
        <f t="shared" ref="AY6:BE6" ca="1" si="9">IFERROR(AQ6/SUM($AQ6:$AW6),"")*100</f>
        <v>14.432456877059241</v>
      </c>
      <c r="AZ6" s="35">
        <f t="shared" ca="1" si="9"/>
        <v>41.494928612959491</v>
      </c>
      <c r="BA6" s="35">
        <f t="shared" ca="1" si="9"/>
        <v>11.741714581045287</v>
      </c>
      <c r="BB6" s="35">
        <f t="shared" ca="1" si="9"/>
        <v>7.8622650041992372</v>
      </c>
      <c r="BC6" s="35">
        <f t="shared" ca="1" si="9"/>
        <v>10.187996640609859</v>
      </c>
      <c r="BD6" s="35">
        <f t="shared" ca="1" si="9"/>
        <v>1.1951676464887913</v>
      </c>
      <c r="BE6" s="35">
        <f t="shared" ca="1" si="9"/>
        <v>13.085470637638091</v>
      </c>
      <c r="BF6" s="1"/>
    </row>
    <row r="7" spans="1:58" ht="13">
      <c r="A7" s="28" t="str">
        <f ca="1">IFERROR(__xludf.DUMMYFUNCTION("""COMPUTED_VALUE"""),"Westminster North")</f>
        <v>Westminster North</v>
      </c>
      <c r="B7" s="30">
        <f t="shared" ca="1" si="0"/>
        <v>30</v>
      </c>
      <c r="C7" s="31">
        <f ca="1">SUMIF(Totals!D:D,A7,Totals!F:F)</f>
        <v>14</v>
      </c>
      <c r="D7" s="32">
        <f ca="1">SUMIF(Totals!D:D,A7,Totals!G:G)</f>
        <v>16</v>
      </c>
      <c r="E7" s="32">
        <f ca="1">SUMIF(Totals!D:D,A7,Totals!H:H)</f>
        <v>0</v>
      </c>
      <c r="F7" s="32">
        <f ca="1">SUMIF(Totals!D:D,A7,Totals!I:I)</f>
        <v>0</v>
      </c>
      <c r="G7" s="32">
        <f ca="1">SUMIF(Totals!D:D,A7,Totals!J:J)</f>
        <v>0</v>
      </c>
      <c r="H7" s="32">
        <f ca="1">SUMIF(Totals!D:D,A7,Totals!K:K)</f>
        <v>0</v>
      </c>
      <c r="I7" s="32">
        <f ca="1">SUMIF(Totals!D:D,A7,Totals!L:L)</f>
        <v>0</v>
      </c>
      <c r="J7" s="10"/>
      <c r="K7" s="31">
        <f ca="1">SUMIF(Totals!$D:$D,$A7,Totals!N:N)</f>
        <v>17</v>
      </c>
      <c r="L7" s="31">
        <f ca="1">SUMIF(Totals!$D:$D,$A7,Totals!O:O)</f>
        <v>13</v>
      </c>
      <c r="M7" s="31">
        <f ca="1">SUMIF(Totals!$A:$D,$A7,Totals!P:P)</f>
        <v>0</v>
      </c>
      <c r="N7" s="31">
        <f ca="1">SUMIF(Totals!$D:$D,$A7,Totals!Q:Q)</f>
        <v>0</v>
      </c>
      <c r="O7" s="31">
        <f ca="1">SUMIF(Totals!$A:$D,$A7,Totals!R:R)</f>
        <v>0</v>
      </c>
      <c r="P7" s="31">
        <f ca="1">SUMIF(Totals!$A:$D,$A7,Totals!S:S)</f>
        <v>9764</v>
      </c>
      <c r="Q7" s="31">
        <f ca="1">SUMIF(Totals!$D:$D,$A7,Totals!T:T)</f>
        <v>0</v>
      </c>
      <c r="R7" s="1"/>
      <c r="S7" s="37">
        <f ca="1">SUMIF(Totals!$D:$D,$A7,Totals!V:V)</f>
        <v>9764</v>
      </c>
      <c r="T7" s="37">
        <f ca="1">SUMIF(Totals!$D:$D,$A7,Totals!W:W)</f>
        <v>13755</v>
      </c>
      <c r="U7" s="37">
        <f ca="1">SUMIF(Totals!$D:$D,$A7,Totals!X:X)</f>
        <v>2422</v>
      </c>
      <c r="V7" s="37">
        <f ca="1">SUMIF(Totals!$D:$D,$A7,Totals!Y:Y)</f>
        <v>0</v>
      </c>
      <c r="W7" s="37">
        <f ca="1">SUMIF(Totals!$D:$D,$A7,Totals!Z:Z)</f>
        <v>1044</v>
      </c>
      <c r="X7" s="37">
        <f ca="1">SUMIF(Totals!$D:$D,$A7,Totals!AA:AA)</f>
        <v>0</v>
      </c>
      <c r="Y7" s="37">
        <f ca="1">SUMIF(Totals!$D:$D,$A7,Totals!AB:AB)</f>
        <v>0</v>
      </c>
      <c r="Z7" s="1"/>
      <c r="AA7" s="35">
        <f t="shared" ref="AA7:AG7" ca="1" si="10">(S7/SUM($S7:$Y7))*100</f>
        <v>36.183064665554937</v>
      </c>
      <c r="AB7" s="35">
        <f t="shared" ca="1" si="10"/>
        <v>50.972762645914393</v>
      </c>
      <c r="AC7" s="35">
        <f t="shared" ca="1" si="10"/>
        <v>8.9753566796368354</v>
      </c>
      <c r="AD7" s="35">
        <f t="shared" ca="1" si="10"/>
        <v>0</v>
      </c>
      <c r="AE7" s="35">
        <f t="shared" ca="1" si="10"/>
        <v>3.8688160088938299</v>
      </c>
      <c r="AF7" s="35">
        <f t="shared" ca="1" si="10"/>
        <v>0</v>
      </c>
      <c r="AG7" s="35">
        <f t="shared" ca="1" si="10"/>
        <v>0</v>
      </c>
      <c r="AH7" s="1"/>
      <c r="AI7" s="35">
        <f t="shared" ref="AI7:AO7" ca="1" si="11">IFERROR(AA7-AY7,"")</f>
        <v>1.927455205275983</v>
      </c>
      <c r="AJ7" s="35">
        <f t="shared" ca="1" si="11"/>
        <v>8.1361950291769816</v>
      </c>
      <c r="AK7" s="35">
        <f t="shared" ca="1" si="11"/>
        <v>2.4600443691456277</v>
      </c>
      <c r="AL7" s="35">
        <f t="shared" ca="1" si="11"/>
        <v>-2.3271679805942997</v>
      </c>
      <c r="AM7" s="35">
        <f t="shared" ca="1" si="11"/>
        <v>-10.19652662300429</v>
      </c>
      <c r="AN7" s="35">
        <f t="shared" ca="1" si="11"/>
        <v>0</v>
      </c>
      <c r="AO7" s="35">
        <f t="shared" ca="1" si="11"/>
        <v>0</v>
      </c>
      <c r="AP7" s="1"/>
      <c r="AQ7" s="39">
        <f ca="1">SUMIF(Totals!$D:$D,$A7,Totals!AW:AW)</f>
        <v>9038</v>
      </c>
      <c r="AR7" s="39">
        <f ca="1">SUMIF(Totals!$D:$D,$A7,Totals!AX:AX)</f>
        <v>11302</v>
      </c>
      <c r="AS7" s="39">
        <f ca="1">SUMIF(Totals!$D:$D,$A7,Totals!AY:AY)</f>
        <v>1719</v>
      </c>
      <c r="AT7" s="39">
        <f ca="1">SUMIF(Totals!$D:$D,$A7,Totals!AZ:AZ)</f>
        <v>614</v>
      </c>
      <c r="AU7" s="39">
        <f ca="1">SUMIF(Totals!$D:$D,$A7,Totals!BA:BA)</f>
        <v>3711</v>
      </c>
      <c r="AV7" s="39">
        <f ca="1">SUMIF(Totals!$D:$D,$A7,Totals!BB:BB)</f>
        <v>0</v>
      </c>
      <c r="AW7" s="39">
        <f ca="1">SUMIF(Totals!$D:$D,$A7,Totals!BC:BC)</f>
        <v>0</v>
      </c>
      <c r="AX7" s="1"/>
      <c r="AY7" s="35">
        <f t="shared" ref="AY7:BE7" ca="1" si="12">IFERROR(AQ7/SUM($AQ7:$AW7),"")*100</f>
        <v>34.255609460278954</v>
      </c>
      <c r="AZ7" s="35">
        <f t="shared" ca="1" si="12"/>
        <v>42.836567616737412</v>
      </c>
      <c r="BA7" s="35">
        <f t="shared" ca="1" si="12"/>
        <v>6.5153123104912076</v>
      </c>
      <c r="BB7" s="35">
        <f t="shared" ca="1" si="12"/>
        <v>2.3271679805942997</v>
      </c>
      <c r="BC7" s="35">
        <f t="shared" ca="1" si="12"/>
        <v>14.065342631898121</v>
      </c>
      <c r="BD7" s="35">
        <f t="shared" ca="1" si="12"/>
        <v>0</v>
      </c>
      <c r="BE7" s="35">
        <f t="shared" ca="1" si="12"/>
        <v>0</v>
      </c>
      <c r="BF7" s="1"/>
    </row>
    <row r="8" spans="1:58" ht="13">
      <c r="A8" s="28" t="str">
        <f ca="1">IFERROR(__xludf.DUMMYFUNCTION("""COMPUTED_VALUE"""),"Worthing West")</f>
        <v>Worthing West</v>
      </c>
      <c r="B8" s="30">
        <f t="shared" ca="1" si="0"/>
        <v>9</v>
      </c>
      <c r="C8" s="31">
        <f ca="1">SUMIF(Totals!D:D,A8,Totals!F:F)</f>
        <v>6</v>
      </c>
      <c r="D8" s="32">
        <f ca="1">SUMIF(Totals!D:D,A8,Totals!G:G)</f>
        <v>2</v>
      </c>
      <c r="E8" s="32">
        <f ca="1">SUMIF(Totals!D:D,A8,Totals!H:H)</f>
        <v>1</v>
      </c>
      <c r="F8" s="32">
        <f ca="1">SUMIF(Totals!D:D,A8,Totals!I:I)</f>
        <v>0</v>
      </c>
      <c r="G8" s="32">
        <f ca="1">SUMIF(Totals!D:D,A8,Totals!J:J)</f>
        <v>0</v>
      </c>
      <c r="H8" s="32">
        <f ca="1">SUMIF(Totals!D:D,A8,Totals!K:K)</f>
        <v>0</v>
      </c>
      <c r="I8" s="32">
        <f ca="1">SUMIF(Totals!D:D,A8,Totals!L:L)</f>
        <v>0</v>
      </c>
      <c r="J8" s="10"/>
      <c r="K8" s="31">
        <f ca="1">SUMIF(Totals!$D:$D,$A8,Totals!N:N)</f>
        <v>6</v>
      </c>
      <c r="L8" s="31">
        <f ca="1">SUMIF(Totals!$D:$D,$A8,Totals!O:O)</f>
        <v>0</v>
      </c>
      <c r="M8" s="31">
        <f ca="1">SUMIF(Totals!$A:$D,$A8,Totals!P:P)</f>
        <v>0</v>
      </c>
      <c r="N8" s="31">
        <f ca="1">SUMIF(Totals!$D:$D,$A8,Totals!Q:Q)</f>
        <v>1</v>
      </c>
      <c r="O8" s="31">
        <f ca="1">SUMIF(Totals!$A:$D,$A8,Totals!R:R)</f>
        <v>0</v>
      </c>
      <c r="P8" s="31">
        <f ca="1">SUMIF(Totals!$A:$D,$A8,Totals!S:S)</f>
        <v>8897</v>
      </c>
      <c r="Q8" s="31">
        <f ca="1">SUMIF(Totals!$D:$D,$A8,Totals!T:T)</f>
        <v>0</v>
      </c>
      <c r="R8" s="1"/>
      <c r="S8" s="37">
        <f ca="1">SUMIF(Totals!$D:$D,$A8,Totals!V:V)</f>
        <v>8897</v>
      </c>
      <c r="T8" s="37">
        <f ca="1">SUMIF(Totals!$D:$D,$A8,Totals!W:W)</f>
        <v>6235</v>
      </c>
      <c r="U8" s="37">
        <f ca="1">SUMIF(Totals!$D:$D,$A8,Totals!X:X)</f>
        <v>3010</v>
      </c>
      <c r="V8" s="37">
        <f ca="1">SUMIF(Totals!$D:$D,$A8,Totals!Y:Y)</f>
        <v>524</v>
      </c>
      <c r="W8" s="37">
        <f ca="1">SUMIF(Totals!$D:$D,$A8,Totals!Z:Z)</f>
        <v>728</v>
      </c>
      <c r="X8" s="37">
        <f ca="1">SUMIF(Totals!$D:$D,$A8,Totals!AA:AA)</f>
        <v>0</v>
      </c>
      <c r="Y8" s="37">
        <f ca="1">SUMIF(Totals!$D:$D,$A8,Totals!AB:AB)</f>
        <v>0</v>
      </c>
      <c r="Z8" s="1"/>
      <c r="AA8" s="35">
        <f t="shared" ref="AA8:AG8" ca="1" si="13">(S8/SUM($S8:$Y8))*100</f>
        <v>45.875012890584713</v>
      </c>
      <c r="AB8" s="35">
        <f t="shared" ca="1" si="13"/>
        <v>32.149118284005361</v>
      </c>
      <c r="AC8" s="35">
        <f t="shared" ca="1" si="13"/>
        <v>15.520263999175002</v>
      </c>
      <c r="AD8" s="35">
        <f t="shared" ca="1" si="13"/>
        <v>2.7018665566670106</v>
      </c>
      <c r="AE8" s="35">
        <f t="shared" ca="1" si="13"/>
        <v>3.7537382695679078</v>
      </c>
      <c r="AF8" s="35">
        <f t="shared" ca="1" si="13"/>
        <v>0</v>
      </c>
      <c r="AG8" s="35">
        <f t="shared" ca="1" si="13"/>
        <v>0</v>
      </c>
      <c r="AH8" s="1"/>
      <c r="AI8" s="35">
        <f t="shared" ref="AI8:AO8" ca="1" si="14">IFERROR(AA8-AY8,"")</f>
        <v>10.559808302066251</v>
      </c>
      <c r="AJ8" s="35">
        <f t="shared" ca="1" si="14"/>
        <v>20.867303361078132</v>
      </c>
      <c r="AK8" s="35">
        <f t="shared" ca="1" si="14"/>
        <v>2.5382391105592408</v>
      </c>
      <c r="AL8" s="35">
        <f t="shared" ca="1" si="14"/>
        <v>-26.616513122751233</v>
      </c>
      <c r="AM8" s="35">
        <f t="shared" ca="1" si="14"/>
        <v>-7.3488376509523974</v>
      </c>
      <c r="AN8" s="35">
        <f t="shared" ca="1" si="14"/>
        <v>0</v>
      </c>
      <c r="AO8" s="35">
        <f t="shared" ca="1" si="14"/>
        <v>0</v>
      </c>
      <c r="AP8" s="1"/>
      <c r="AQ8" s="39">
        <f ca="1">SUMIF(Totals!$D:$D,$A8,Totals!AW:AW)</f>
        <v>6896</v>
      </c>
      <c r="AR8" s="39">
        <f ca="1">SUMIF(Totals!$D:$D,$A8,Totals!AX:AX)</f>
        <v>2203</v>
      </c>
      <c r="AS8" s="39">
        <f ca="1">SUMIF(Totals!$D:$D,$A8,Totals!AY:AY)</f>
        <v>2535</v>
      </c>
      <c r="AT8" s="39">
        <f ca="1">SUMIF(Totals!$D:$D,$A8,Totals!AZ:AZ)</f>
        <v>5725</v>
      </c>
      <c r="AU8" s="39">
        <f ca="1">SUMIF(Totals!$D:$D,$A8,Totals!BA:BA)</f>
        <v>2168</v>
      </c>
      <c r="AV8" s="39">
        <f ca="1">SUMIF(Totals!$D:$D,$A8,Totals!BB:BB)</f>
        <v>0</v>
      </c>
      <c r="AW8" s="39">
        <f ca="1">SUMIF(Totals!$D:$D,$A8,Totals!BC:BC)</f>
        <v>0</v>
      </c>
      <c r="AX8" s="1"/>
      <c r="AY8" s="35">
        <f t="shared" ref="AY8:BE8" ca="1" si="15">IFERROR(AQ8/SUM($AQ8:$AW8),"")*100</f>
        <v>35.315204588518462</v>
      </c>
      <c r="AZ8" s="35">
        <f t="shared" ca="1" si="15"/>
        <v>11.281814922927229</v>
      </c>
      <c r="BA8" s="35">
        <f t="shared" ca="1" si="15"/>
        <v>12.982024888615761</v>
      </c>
      <c r="BB8" s="35">
        <f t="shared" ca="1" si="15"/>
        <v>29.318379679418243</v>
      </c>
      <c r="BC8" s="35">
        <f t="shared" ca="1" si="15"/>
        <v>11.102575920520305</v>
      </c>
      <c r="BD8" s="35">
        <f t="shared" ca="1" si="15"/>
        <v>0</v>
      </c>
      <c r="BE8" s="35">
        <f t="shared" ca="1" si="15"/>
        <v>0</v>
      </c>
      <c r="BF8" s="1"/>
    </row>
    <row r="9" spans="1:58" ht="13">
      <c r="A9" s="28"/>
      <c r="B9" s="30">
        <f t="shared" si="0"/>
        <v>0</v>
      </c>
      <c r="C9" s="31">
        <f>SUMIF(Totals!A:A,A9,Totals!F:F)</f>
        <v>0</v>
      </c>
      <c r="D9" s="32">
        <f>SUMIF(Totals!A:A,A9,Totals!G:G)</f>
        <v>0</v>
      </c>
      <c r="E9" s="32">
        <f>SUMIF(Totals!A:A,A9,Totals!H:H)</f>
        <v>0</v>
      </c>
      <c r="F9" s="32">
        <f>SUMIF(Totals!A:A,A9,Totals!I:I)</f>
        <v>0</v>
      </c>
      <c r="G9" s="32">
        <f>SUMIF(Totals!A:A,A9,Totals!J:J)</f>
        <v>0</v>
      </c>
      <c r="H9" s="32">
        <f>SUMIF(Totals!A:A,A9,Totals!K:K)</f>
        <v>0</v>
      </c>
      <c r="I9" s="32">
        <f>SUMIF(Totals!A:A,A9,Totals!L:L)</f>
        <v>0</v>
      </c>
      <c r="J9" s="10"/>
      <c r="K9" s="31">
        <f>SUMIF(Totals!$A:$A,$A9,Totals!N:N)</f>
        <v>0</v>
      </c>
      <c r="L9" s="31">
        <f>SUMIF(Totals!$A:$A,$A9,Totals!O:O)</f>
        <v>0</v>
      </c>
      <c r="M9" s="31">
        <f>SUMIF(Totals!$A:$A,$A9,Totals!P:P)</f>
        <v>0</v>
      </c>
      <c r="N9" s="31">
        <f>SUMIF(Totals!$A:$A,$A9,Totals!Q:Q)</f>
        <v>0</v>
      </c>
      <c r="O9" s="31">
        <f>SUMIF(Totals!$A:$A,$A9,Totals!R:R)</f>
        <v>0</v>
      </c>
      <c r="P9" s="31">
        <f>SUMIF(Totals!$A:$A,$A9,Totals!S:S)</f>
        <v>0</v>
      </c>
      <c r="Q9" s="31">
        <f>SUMIF(Totals!$A:$A,$A9,Totals!T:T)</f>
        <v>0</v>
      </c>
      <c r="R9" s="1"/>
      <c r="S9" s="37">
        <f>SUMIF(Totals!$A:$A,$A9,Totals!V:V)</f>
        <v>0</v>
      </c>
      <c r="T9" s="37">
        <f>SUMIF(Totals!$A:$A,$A9,Totals!W:W)</f>
        <v>0</v>
      </c>
      <c r="U9" s="37">
        <f>SUMIF(Totals!$A:$A,$A9,Totals!X:X)</f>
        <v>0</v>
      </c>
      <c r="V9" s="37">
        <f>SUMIF(Totals!$A:$A,$A9,Totals!Y:Y)</f>
        <v>0</v>
      </c>
      <c r="W9" s="37">
        <f>SUMIF(Totals!$A:$A,$A9,Totals!Z:Z)</f>
        <v>0</v>
      </c>
      <c r="X9" s="37">
        <f>SUMIF(Totals!$A:$A,$A9,Totals!AA:AA)</f>
        <v>0</v>
      </c>
      <c r="Y9" s="37">
        <f>SUMIF(Totals!$A:$A,$A9,Totals!AB:AB)</f>
        <v>0</v>
      </c>
      <c r="Z9" s="1"/>
      <c r="AA9" s="35" t="e">
        <f t="shared" ref="AA9:AG9" si="16">(S9/SUM($S9:$Y9))*100</f>
        <v>#DIV/0!</v>
      </c>
      <c r="AB9" s="35" t="e">
        <f t="shared" si="16"/>
        <v>#DIV/0!</v>
      </c>
      <c r="AC9" s="35" t="e">
        <f t="shared" si="16"/>
        <v>#DIV/0!</v>
      </c>
      <c r="AD9" s="35" t="e">
        <f t="shared" si="16"/>
        <v>#DIV/0!</v>
      </c>
      <c r="AE9" s="35" t="e">
        <f t="shared" si="16"/>
        <v>#DIV/0!</v>
      </c>
      <c r="AF9" s="35" t="e">
        <f t="shared" si="16"/>
        <v>#DIV/0!</v>
      </c>
      <c r="AG9" s="35" t="e">
        <f t="shared" si="16"/>
        <v>#DIV/0!</v>
      </c>
      <c r="AH9" s="1"/>
      <c r="AI9" s="35" t="str">
        <f t="shared" ref="AI9:AO9" si="17">IFERROR(AA9-AY9,"")</f>
        <v/>
      </c>
      <c r="AJ9" s="35" t="str">
        <f t="shared" si="17"/>
        <v/>
      </c>
      <c r="AK9" s="35" t="str">
        <f t="shared" si="17"/>
        <v/>
      </c>
      <c r="AL9" s="35" t="str">
        <f t="shared" si="17"/>
        <v/>
      </c>
      <c r="AM9" s="35" t="str">
        <f t="shared" si="17"/>
        <v/>
      </c>
      <c r="AN9" s="35" t="str">
        <f t="shared" si="17"/>
        <v/>
      </c>
      <c r="AO9" s="35" t="str">
        <f t="shared" si="17"/>
        <v/>
      </c>
      <c r="AP9" s="1"/>
      <c r="AQ9" s="39">
        <f>SUMIF(Totals!$A:$A,$A9,Totals!AW:AW)</f>
        <v>0</v>
      </c>
      <c r="AR9" s="39">
        <f>SUMIF(Totals!$A:$A,$A9,Totals!AX:AX)</f>
        <v>0</v>
      </c>
      <c r="AS9" s="39">
        <f>SUMIF(Totals!$A:$A,$A9,Totals!AY:AY)</f>
        <v>0</v>
      </c>
      <c r="AT9" s="39">
        <f>SUMIF(Totals!$A:$A,$A9,Totals!AZ:AZ)</f>
        <v>0</v>
      </c>
      <c r="AU9" s="39">
        <f>SUMIF(Totals!$A:$A,$A9,Totals!BA:BA)</f>
        <v>0</v>
      </c>
      <c r="AV9" s="39">
        <f>SUMIF(Totals!$A:$A,$A9,Totals!BB:BB)</f>
        <v>0</v>
      </c>
      <c r="AW9" s="39">
        <f>SUMIF(Totals!$A:$A,$A9,Totals!BC:BC)</f>
        <v>0</v>
      </c>
      <c r="AX9" s="1"/>
      <c r="AY9" s="35" t="e">
        <f t="shared" ref="AY9:BE9" si="18">IFERROR(AQ9/SUM($AQ9:$AW9),"")*100</f>
        <v>#VALUE!</v>
      </c>
      <c r="AZ9" s="35" t="e">
        <f t="shared" si="18"/>
        <v>#VALUE!</v>
      </c>
      <c r="BA9" s="35" t="e">
        <f t="shared" si="18"/>
        <v>#VALUE!</v>
      </c>
      <c r="BB9" s="35" t="e">
        <f t="shared" si="18"/>
        <v>#VALUE!</v>
      </c>
      <c r="BC9" s="35" t="e">
        <f t="shared" si="18"/>
        <v>#VALUE!</v>
      </c>
      <c r="BD9" s="35" t="e">
        <f t="shared" si="18"/>
        <v>#VALUE!</v>
      </c>
      <c r="BE9" s="35" t="e">
        <f t="shared" si="18"/>
        <v>#VALUE!</v>
      </c>
      <c r="BF9" s="1"/>
    </row>
    <row r="10" spans="1:58" ht="13">
      <c r="A10" s="28"/>
      <c r="B10" s="30">
        <f t="shared" si="0"/>
        <v>0</v>
      </c>
      <c r="C10" s="31">
        <f>SUMIF(Totals!A:A,A10,Totals!F:F)</f>
        <v>0</v>
      </c>
      <c r="D10" s="32">
        <f>SUMIF(Totals!A:A,A10,Totals!G:G)</f>
        <v>0</v>
      </c>
      <c r="E10" s="32">
        <f>SUMIF(Totals!A:A,A10,Totals!H:H)</f>
        <v>0</v>
      </c>
      <c r="F10" s="32">
        <f>SUMIF(Totals!A:A,A10,Totals!I:I)</f>
        <v>0</v>
      </c>
      <c r="G10" s="32">
        <f>SUMIF(Totals!A:A,A10,Totals!J:J)</f>
        <v>0</v>
      </c>
      <c r="H10" s="32">
        <f>SUMIF(Totals!A:A,A10,Totals!K:K)</f>
        <v>0</v>
      </c>
      <c r="I10" s="32">
        <f>SUMIF(Totals!A:A,A10,Totals!L:L)</f>
        <v>0</v>
      </c>
      <c r="J10" s="10"/>
      <c r="K10" s="31">
        <f>SUMIF(Totals!$A:$A,$A10,Totals!N:N)</f>
        <v>0</v>
      </c>
      <c r="L10" s="31">
        <f>SUMIF(Totals!$A:$A,$A10,Totals!O:O)</f>
        <v>0</v>
      </c>
      <c r="M10" s="31">
        <f>SUMIF(Totals!$A:$A,$A10,Totals!P:P)</f>
        <v>0</v>
      </c>
      <c r="N10" s="31">
        <f>SUMIF(Totals!$A:$A,$A10,Totals!Q:Q)</f>
        <v>0</v>
      </c>
      <c r="O10" s="31">
        <f>SUMIF(Totals!$A:$A,$A10,Totals!R:R)</f>
        <v>0</v>
      </c>
      <c r="P10" s="31">
        <f>SUMIF(Totals!$A:$A,$A10,Totals!S:S)</f>
        <v>0</v>
      </c>
      <c r="Q10" s="31">
        <f>SUMIF(Totals!$A:$A,$A10,Totals!T:T)</f>
        <v>0</v>
      </c>
      <c r="R10" s="1"/>
      <c r="S10" s="37">
        <f>SUMIF(Totals!$A:$A,$A10,Totals!V:V)</f>
        <v>0</v>
      </c>
      <c r="T10" s="37">
        <f>SUMIF(Totals!$A:$A,$A10,Totals!W:W)</f>
        <v>0</v>
      </c>
      <c r="U10" s="37">
        <f>SUMIF(Totals!$A:$A,$A10,Totals!X:X)</f>
        <v>0</v>
      </c>
      <c r="V10" s="37">
        <f>SUMIF(Totals!$A:$A,$A10,Totals!Y:Y)</f>
        <v>0</v>
      </c>
      <c r="W10" s="37">
        <f>SUMIF(Totals!$A:$A,$A10,Totals!Z:Z)</f>
        <v>0</v>
      </c>
      <c r="X10" s="37">
        <f>SUMIF(Totals!$A:$A,$A10,Totals!AA:AA)</f>
        <v>0</v>
      </c>
      <c r="Y10" s="37">
        <f>SUMIF(Totals!$A:$A,$A10,Totals!AB:AB)</f>
        <v>0</v>
      </c>
      <c r="Z10" s="1"/>
      <c r="AA10" s="35" t="e">
        <f t="shared" ref="AA10:AG10" si="19">(S10/SUM($S10:$Y10))*100</f>
        <v>#DIV/0!</v>
      </c>
      <c r="AB10" s="35" t="e">
        <f t="shared" si="19"/>
        <v>#DIV/0!</v>
      </c>
      <c r="AC10" s="35" t="e">
        <f t="shared" si="19"/>
        <v>#DIV/0!</v>
      </c>
      <c r="AD10" s="35" t="e">
        <f t="shared" si="19"/>
        <v>#DIV/0!</v>
      </c>
      <c r="AE10" s="35" t="e">
        <f t="shared" si="19"/>
        <v>#DIV/0!</v>
      </c>
      <c r="AF10" s="35" t="e">
        <f t="shared" si="19"/>
        <v>#DIV/0!</v>
      </c>
      <c r="AG10" s="35" t="e">
        <f t="shared" si="19"/>
        <v>#DIV/0!</v>
      </c>
      <c r="AH10" s="1"/>
      <c r="AI10" s="35" t="str">
        <f t="shared" ref="AI10:AO10" si="20">IFERROR(AA10-AY10,"")</f>
        <v/>
      </c>
      <c r="AJ10" s="35" t="str">
        <f t="shared" si="20"/>
        <v/>
      </c>
      <c r="AK10" s="35" t="str">
        <f t="shared" si="20"/>
        <v/>
      </c>
      <c r="AL10" s="35" t="str">
        <f t="shared" si="20"/>
        <v/>
      </c>
      <c r="AM10" s="35" t="str">
        <f t="shared" si="20"/>
        <v/>
      </c>
      <c r="AN10" s="35" t="str">
        <f t="shared" si="20"/>
        <v/>
      </c>
      <c r="AO10" s="35" t="str">
        <f t="shared" si="20"/>
        <v/>
      </c>
      <c r="AP10" s="1"/>
      <c r="AQ10" s="39">
        <f>SUMIF(Totals!$A:$A,$A10,Totals!AW:AW)</f>
        <v>0</v>
      </c>
      <c r="AR10" s="39">
        <f>SUMIF(Totals!$A:$A,$A10,Totals!AX:AX)</f>
        <v>0</v>
      </c>
      <c r="AS10" s="39">
        <f>SUMIF(Totals!$A:$A,$A10,Totals!AY:AY)</f>
        <v>0</v>
      </c>
      <c r="AT10" s="39">
        <f>SUMIF(Totals!$A:$A,$A10,Totals!AZ:AZ)</f>
        <v>0</v>
      </c>
      <c r="AU10" s="39">
        <f>SUMIF(Totals!$A:$A,$A10,Totals!BA:BA)</f>
        <v>0</v>
      </c>
      <c r="AV10" s="39">
        <f>SUMIF(Totals!$A:$A,$A10,Totals!BB:BB)</f>
        <v>0</v>
      </c>
      <c r="AW10" s="39">
        <f>SUMIF(Totals!$A:$A,$A10,Totals!BC:BC)</f>
        <v>0</v>
      </c>
      <c r="AX10" s="1"/>
      <c r="AY10" s="35" t="e">
        <f t="shared" ref="AY10:BE10" si="21">IFERROR(AQ10/SUM($AQ10:$AW10),"")*100</f>
        <v>#VALUE!</v>
      </c>
      <c r="AZ10" s="35" t="e">
        <f t="shared" si="21"/>
        <v>#VALUE!</v>
      </c>
      <c r="BA10" s="35" t="e">
        <f t="shared" si="21"/>
        <v>#VALUE!</v>
      </c>
      <c r="BB10" s="35" t="e">
        <f t="shared" si="21"/>
        <v>#VALUE!</v>
      </c>
      <c r="BC10" s="35" t="e">
        <f t="shared" si="21"/>
        <v>#VALUE!</v>
      </c>
      <c r="BD10" s="35" t="e">
        <f t="shared" si="21"/>
        <v>#VALUE!</v>
      </c>
      <c r="BE10" s="35" t="e">
        <f t="shared" si="21"/>
        <v>#VALUE!</v>
      </c>
      <c r="BF10" s="1"/>
    </row>
    <row r="11" spans="1:58" ht="13">
      <c r="A11" s="28"/>
      <c r="B11" s="30">
        <f t="shared" si="0"/>
        <v>0</v>
      </c>
      <c r="C11" s="31">
        <f>SUMIF(Totals!A:A,A11,Totals!F:F)</f>
        <v>0</v>
      </c>
      <c r="D11" s="32">
        <f>SUMIF(Totals!A:A,A11,Totals!G:G)</f>
        <v>0</v>
      </c>
      <c r="E11" s="32">
        <f>SUMIF(Totals!A:A,A11,Totals!H:H)</f>
        <v>0</v>
      </c>
      <c r="F11" s="32">
        <f>SUMIF(Totals!A:A,A11,Totals!I:I)</f>
        <v>0</v>
      </c>
      <c r="G11" s="32">
        <f>SUMIF(Totals!A:A,A11,Totals!J:J)</f>
        <v>0</v>
      </c>
      <c r="H11" s="32">
        <f>SUMIF(Totals!A:A,A11,Totals!K:K)</f>
        <v>0</v>
      </c>
      <c r="I11" s="32">
        <f>SUMIF(Totals!A:A,A11,Totals!L:L)</f>
        <v>0</v>
      </c>
      <c r="J11" s="10"/>
      <c r="K11" s="31">
        <f>SUMIF(Totals!$A:$A,$A11,Totals!N:N)</f>
        <v>0</v>
      </c>
      <c r="L11" s="31">
        <f>SUMIF(Totals!$A:$A,$A11,Totals!O:O)</f>
        <v>0</v>
      </c>
      <c r="M11" s="31">
        <f>SUMIF(Totals!$A:$A,$A11,Totals!P:P)</f>
        <v>0</v>
      </c>
      <c r="N11" s="31">
        <f>SUMIF(Totals!$A:$A,$A11,Totals!Q:Q)</f>
        <v>0</v>
      </c>
      <c r="O11" s="31">
        <f>SUMIF(Totals!$A:$A,$A11,Totals!R:R)</f>
        <v>0</v>
      </c>
      <c r="P11" s="31">
        <f>SUMIF(Totals!$A:$A,$A11,Totals!S:S)</f>
        <v>0</v>
      </c>
      <c r="Q11" s="31">
        <f>SUMIF(Totals!$A:$A,$A11,Totals!T:T)</f>
        <v>0</v>
      </c>
      <c r="R11" s="1"/>
      <c r="S11" s="37">
        <f>SUMIF(Totals!$A:$A,$A11,Totals!V:V)</f>
        <v>0</v>
      </c>
      <c r="T11" s="37">
        <f>SUMIF(Totals!$A:$A,$A11,Totals!W:W)</f>
        <v>0</v>
      </c>
      <c r="U11" s="37">
        <f>SUMIF(Totals!$A:$A,$A11,Totals!X:X)</f>
        <v>0</v>
      </c>
      <c r="V11" s="37">
        <f>SUMIF(Totals!$A:$A,$A11,Totals!Y:Y)</f>
        <v>0</v>
      </c>
      <c r="W11" s="37">
        <f>SUMIF(Totals!$A:$A,$A11,Totals!Z:Z)</f>
        <v>0</v>
      </c>
      <c r="X11" s="37">
        <f>SUMIF(Totals!$A:$A,$A11,Totals!AA:AA)</f>
        <v>0</v>
      </c>
      <c r="Y11" s="37">
        <f>SUMIF(Totals!$A:$A,$A11,Totals!AB:AB)</f>
        <v>0</v>
      </c>
      <c r="Z11" s="1"/>
      <c r="AA11" s="35" t="e">
        <f t="shared" ref="AA11:AG11" si="22">(S11/SUM($S11:$Y11))*100</f>
        <v>#DIV/0!</v>
      </c>
      <c r="AB11" s="35" t="e">
        <f t="shared" si="22"/>
        <v>#DIV/0!</v>
      </c>
      <c r="AC11" s="35" t="e">
        <f t="shared" si="22"/>
        <v>#DIV/0!</v>
      </c>
      <c r="AD11" s="35" t="e">
        <f t="shared" si="22"/>
        <v>#DIV/0!</v>
      </c>
      <c r="AE11" s="35" t="e">
        <f t="shared" si="22"/>
        <v>#DIV/0!</v>
      </c>
      <c r="AF11" s="35" t="e">
        <f t="shared" si="22"/>
        <v>#DIV/0!</v>
      </c>
      <c r="AG11" s="35" t="e">
        <f t="shared" si="22"/>
        <v>#DIV/0!</v>
      </c>
      <c r="AH11" s="1"/>
      <c r="AI11" s="35" t="str">
        <f t="shared" ref="AI11:AO11" si="23">IFERROR(AA11-AY11,"")</f>
        <v/>
      </c>
      <c r="AJ11" s="35" t="str">
        <f t="shared" si="23"/>
        <v/>
      </c>
      <c r="AK11" s="35" t="str">
        <f t="shared" si="23"/>
        <v/>
      </c>
      <c r="AL11" s="35" t="str">
        <f t="shared" si="23"/>
        <v/>
      </c>
      <c r="AM11" s="35" t="str">
        <f t="shared" si="23"/>
        <v/>
      </c>
      <c r="AN11" s="35" t="str">
        <f t="shared" si="23"/>
        <v/>
      </c>
      <c r="AO11" s="35" t="str">
        <f t="shared" si="23"/>
        <v/>
      </c>
      <c r="AP11" s="1"/>
      <c r="AQ11" s="39">
        <f>SUMIF(Totals!$A:$A,$A11,Totals!AW:AW)</f>
        <v>0</v>
      </c>
      <c r="AR11" s="39">
        <f>SUMIF(Totals!$A:$A,$A11,Totals!AX:AX)</f>
        <v>0</v>
      </c>
      <c r="AS11" s="39">
        <f>SUMIF(Totals!$A:$A,$A11,Totals!AY:AY)</f>
        <v>0</v>
      </c>
      <c r="AT11" s="39">
        <f>SUMIF(Totals!$A:$A,$A11,Totals!AZ:AZ)</f>
        <v>0</v>
      </c>
      <c r="AU11" s="39">
        <f>SUMIF(Totals!$A:$A,$A11,Totals!BA:BA)</f>
        <v>0</v>
      </c>
      <c r="AV11" s="39">
        <f>SUMIF(Totals!$A:$A,$A11,Totals!BB:BB)</f>
        <v>0</v>
      </c>
      <c r="AW11" s="39">
        <f>SUMIF(Totals!$A:$A,$A11,Totals!BC:BC)</f>
        <v>0</v>
      </c>
      <c r="AX11" s="1"/>
      <c r="AY11" s="35" t="e">
        <f t="shared" ref="AY11:BE11" si="24">IFERROR(AQ11/SUM($AQ11:$AW11),"")*100</f>
        <v>#VALUE!</v>
      </c>
      <c r="AZ11" s="35" t="e">
        <f t="shared" si="24"/>
        <v>#VALUE!</v>
      </c>
      <c r="BA11" s="35" t="e">
        <f t="shared" si="24"/>
        <v>#VALUE!</v>
      </c>
      <c r="BB11" s="35" t="e">
        <f t="shared" si="24"/>
        <v>#VALUE!</v>
      </c>
      <c r="BC11" s="35" t="e">
        <f t="shared" si="24"/>
        <v>#VALUE!</v>
      </c>
      <c r="BD11" s="35" t="e">
        <f t="shared" si="24"/>
        <v>#VALUE!</v>
      </c>
      <c r="BE11" s="35" t="e">
        <f t="shared" si="24"/>
        <v>#VALUE!</v>
      </c>
      <c r="BF11" s="1"/>
    </row>
    <row r="12" spans="1:58" ht="13">
      <c r="A12" s="28"/>
      <c r="B12" s="30">
        <f t="shared" si="0"/>
        <v>0</v>
      </c>
      <c r="C12" s="31">
        <f>SUMIF(Totals!A:A,A12,Totals!F:F)</f>
        <v>0</v>
      </c>
      <c r="D12" s="32">
        <f>SUMIF(Totals!A:A,A12,Totals!G:G)</f>
        <v>0</v>
      </c>
      <c r="E12" s="32">
        <f>SUMIF(Totals!A:A,A12,Totals!H:H)</f>
        <v>0</v>
      </c>
      <c r="F12" s="32">
        <f>SUMIF(Totals!A:A,A12,Totals!I:I)</f>
        <v>0</v>
      </c>
      <c r="G12" s="32">
        <f>SUMIF(Totals!A:A,A12,Totals!J:J)</f>
        <v>0</v>
      </c>
      <c r="H12" s="32">
        <f>SUMIF(Totals!A:A,A12,Totals!K:K)</f>
        <v>0</v>
      </c>
      <c r="I12" s="32">
        <f>SUMIF(Totals!A:A,A12,Totals!L:L)</f>
        <v>0</v>
      </c>
      <c r="J12" s="10"/>
      <c r="K12" s="31">
        <f>SUMIF(Totals!$A:$A,$A12,Totals!N:N)</f>
        <v>0</v>
      </c>
      <c r="L12" s="31">
        <f>SUMIF(Totals!$A:$A,$A12,Totals!O:O)</f>
        <v>0</v>
      </c>
      <c r="M12" s="31">
        <f>SUMIF(Totals!$A:$A,$A12,Totals!P:P)</f>
        <v>0</v>
      </c>
      <c r="N12" s="31">
        <f>SUMIF(Totals!$A:$A,$A12,Totals!Q:Q)</f>
        <v>0</v>
      </c>
      <c r="O12" s="31">
        <f>SUMIF(Totals!$A:$A,$A12,Totals!R:R)</f>
        <v>0</v>
      </c>
      <c r="P12" s="31">
        <f>SUMIF(Totals!$A:$A,$A12,Totals!S:S)</f>
        <v>0</v>
      </c>
      <c r="Q12" s="31">
        <f>SUMIF(Totals!$A:$A,$A12,Totals!T:T)</f>
        <v>0</v>
      </c>
      <c r="R12" s="1"/>
      <c r="S12" s="37">
        <f>SUMIF(Totals!$A:$A,$A12,Totals!V:V)</f>
        <v>0</v>
      </c>
      <c r="T12" s="37">
        <f>SUMIF(Totals!$A:$A,$A12,Totals!W:W)</f>
        <v>0</v>
      </c>
      <c r="U12" s="37">
        <f>SUMIF(Totals!$A:$A,$A12,Totals!X:X)</f>
        <v>0</v>
      </c>
      <c r="V12" s="37">
        <f>SUMIF(Totals!$A:$A,$A12,Totals!Y:Y)</f>
        <v>0</v>
      </c>
      <c r="W12" s="37">
        <f>SUMIF(Totals!$A:$A,$A12,Totals!Z:Z)</f>
        <v>0</v>
      </c>
      <c r="X12" s="37">
        <f>SUMIF(Totals!$A:$A,$A12,Totals!AA:AA)</f>
        <v>0</v>
      </c>
      <c r="Y12" s="37">
        <f>SUMIF(Totals!$A:$A,$A12,Totals!AB:AB)</f>
        <v>0</v>
      </c>
      <c r="Z12" s="1"/>
      <c r="AA12" s="35" t="e">
        <f t="shared" ref="AA12:AG12" si="25">(S12/SUM($S12:$Y12))*100</f>
        <v>#DIV/0!</v>
      </c>
      <c r="AB12" s="35" t="e">
        <f t="shared" si="25"/>
        <v>#DIV/0!</v>
      </c>
      <c r="AC12" s="35" t="e">
        <f t="shared" si="25"/>
        <v>#DIV/0!</v>
      </c>
      <c r="AD12" s="35" t="e">
        <f t="shared" si="25"/>
        <v>#DIV/0!</v>
      </c>
      <c r="AE12" s="35" t="e">
        <f t="shared" si="25"/>
        <v>#DIV/0!</v>
      </c>
      <c r="AF12" s="35" t="e">
        <f t="shared" si="25"/>
        <v>#DIV/0!</v>
      </c>
      <c r="AG12" s="35" t="e">
        <f t="shared" si="25"/>
        <v>#DIV/0!</v>
      </c>
      <c r="AH12" s="1"/>
      <c r="AI12" s="35" t="str">
        <f t="shared" ref="AI12:AO12" si="26">IFERROR(AA12-AY12,"")</f>
        <v/>
      </c>
      <c r="AJ12" s="35" t="str">
        <f t="shared" si="26"/>
        <v/>
      </c>
      <c r="AK12" s="35" t="str">
        <f t="shared" si="26"/>
        <v/>
      </c>
      <c r="AL12" s="35" t="str">
        <f t="shared" si="26"/>
        <v/>
      </c>
      <c r="AM12" s="35" t="str">
        <f t="shared" si="26"/>
        <v/>
      </c>
      <c r="AN12" s="35" t="str">
        <f t="shared" si="26"/>
        <v/>
      </c>
      <c r="AO12" s="35" t="str">
        <f t="shared" si="26"/>
        <v/>
      </c>
      <c r="AP12" s="1"/>
      <c r="AQ12" s="39">
        <f>SUMIF(Totals!$A:$A,$A12,Totals!AW:AW)</f>
        <v>0</v>
      </c>
      <c r="AR12" s="39">
        <f>SUMIF(Totals!$A:$A,$A12,Totals!AX:AX)</f>
        <v>0</v>
      </c>
      <c r="AS12" s="39">
        <f>SUMIF(Totals!$A:$A,$A12,Totals!AY:AY)</f>
        <v>0</v>
      </c>
      <c r="AT12" s="39">
        <f>SUMIF(Totals!$A:$A,$A12,Totals!AZ:AZ)</f>
        <v>0</v>
      </c>
      <c r="AU12" s="39">
        <f>SUMIF(Totals!$A:$A,$A12,Totals!BA:BA)</f>
        <v>0</v>
      </c>
      <c r="AV12" s="39">
        <f>SUMIF(Totals!$A:$A,$A12,Totals!BB:BB)</f>
        <v>0</v>
      </c>
      <c r="AW12" s="39">
        <f>SUMIF(Totals!$A:$A,$A12,Totals!BC:BC)</f>
        <v>0</v>
      </c>
      <c r="AX12" s="1"/>
      <c r="AY12" s="35" t="e">
        <f t="shared" ref="AY12:BE12" si="27">IFERROR(AQ12/SUM($AQ12:$AW12),"")*100</f>
        <v>#VALUE!</v>
      </c>
      <c r="AZ12" s="35" t="e">
        <f t="shared" si="27"/>
        <v>#VALUE!</v>
      </c>
      <c r="BA12" s="35" t="e">
        <f t="shared" si="27"/>
        <v>#VALUE!</v>
      </c>
      <c r="BB12" s="35" t="e">
        <f t="shared" si="27"/>
        <v>#VALUE!</v>
      </c>
      <c r="BC12" s="35" t="e">
        <f t="shared" si="27"/>
        <v>#VALUE!</v>
      </c>
      <c r="BD12" s="35" t="e">
        <f t="shared" si="27"/>
        <v>#VALUE!</v>
      </c>
      <c r="BE12" s="35" t="e">
        <f t="shared" si="27"/>
        <v>#VALUE!</v>
      </c>
      <c r="BF12" s="1"/>
    </row>
    <row r="13" spans="1:58" ht="13">
      <c r="A13" s="28"/>
      <c r="B13" s="30">
        <f t="shared" si="0"/>
        <v>0</v>
      </c>
      <c r="C13" s="31">
        <f>SUMIF(Totals!A:A,A13,Totals!F:F)</f>
        <v>0</v>
      </c>
      <c r="D13" s="32">
        <f>SUMIF(Totals!A:A,A13,Totals!G:G)</f>
        <v>0</v>
      </c>
      <c r="E13" s="32">
        <f>SUMIF(Totals!A:A,A13,Totals!H:H)</f>
        <v>0</v>
      </c>
      <c r="F13" s="32">
        <f>SUMIF(Totals!A:A,A13,Totals!I:I)</f>
        <v>0</v>
      </c>
      <c r="G13" s="32">
        <f>SUMIF(Totals!A:A,A13,Totals!J:J)</f>
        <v>0</v>
      </c>
      <c r="H13" s="32">
        <f>SUMIF(Totals!A:A,A13,Totals!K:K)</f>
        <v>0</v>
      </c>
      <c r="I13" s="32">
        <f>SUMIF(Totals!A:A,A13,Totals!L:L)</f>
        <v>0</v>
      </c>
      <c r="J13" s="10"/>
      <c r="K13" s="31">
        <f>SUMIF(Totals!$A:$A,$A13,Totals!N:N)</f>
        <v>0</v>
      </c>
      <c r="L13" s="31">
        <f>SUMIF(Totals!$A:$A,$A13,Totals!O:O)</f>
        <v>0</v>
      </c>
      <c r="M13" s="31">
        <f>SUMIF(Totals!$A:$A,$A13,Totals!P:P)</f>
        <v>0</v>
      </c>
      <c r="N13" s="31">
        <f>SUMIF(Totals!$A:$A,$A13,Totals!Q:Q)</f>
        <v>0</v>
      </c>
      <c r="O13" s="31">
        <f>SUMIF(Totals!$A:$A,$A13,Totals!R:R)</f>
        <v>0</v>
      </c>
      <c r="P13" s="31">
        <f>SUMIF(Totals!$A:$A,$A13,Totals!S:S)</f>
        <v>0</v>
      </c>
      <c r="Q13" s="31">
        <f>SUMIF(Totals!$A:$A,$A13,Totals!T:T)</f>
        <v>0</v>
      </c>
      <c r="R13" s="1"/>
      <c r="S13" s="37">
        <f>SUMIF(Totals!$A:$A,$A13,Totals!V:V)</f>
        <v>0</v>
      </c>
      <c r="T13" s="37">
        <f>SUMIF(Totals!$A:$A,$A13,Totals!W:W)</f>
        <v>0</v>
      </c>
      <c r="U13" s="37">
        <f>SUMIF(Totals!$A:$A,$A13,Totals!X:X)</f>
        <v>0</v>
      </c>
      <c r="V13" s="37">
        <f>SUMIF(Totals!$A:$A,$A13,Totals!Y:Y)</f>
        <v>0</v>
      </c>
      <c r="W13" s="37">
        <f>SUMIF(Totals!$A:$A,$A13,Totals!Z:Z)</f>
        <v>0</v>
      </c>
      <c r="X13" s="37">
        <f>SUMIF(Totals!$A:$A,$A13,Totals!AA:AA)</f>
        <v>0</v>
      </c>
      <c r="Y13" s="37">
        <f>SUMIF(Totals!$A:$A,$A13,Totals!AB:AB)</f>
        <v>0</v>
      </c>
      <c r="Z13" s="1"/>
      <c r="AA13" s="35" t="e">
        <f t="shared" ref="AA13:AG13" si="28">(S13/SUM($S13:$Y13))*100</f>
        <v>#DIV/0!</v>
      </c>
      <c r="AB13" s="35" t="e">
        <f t="shared" si="28"/>
        <v>#DIV/0!</v>
      </c>
      <c r="AC13" s="35" t="e">
        <f t="shared" si="28"/>
        <v>#DIV/0!</v>
      </c>
      <c r="AD13" s="35" t="e">
        <f t="shared" si="28"/>
        <v>#DIV/0!</v>
      </c>
      <c r="AE13" s="35" t="e">
        <f t="shared" si="28"/>
        <v>#DIV/0!</v>
      </c>
      <c r="AF13" s="35" t="e">
        <f t="shared" si="28"/>
        <v>#DIV/0!</v>
      </c>
      <c r="AG13" s="35" t="e">
        <f t="shared" si="28"/>
        <v>#DIV/0!</v>
      </c>
      <c r="AH13" s="1"/>
      <c r="AI13" s="35" t="str">
        <f t="shared" ref="AI13:AO13" si="29">IFERROR(AA13-AY13,"")</f>
        <v/>
      </c>
      <c r="AJ13" s="35" t="str">
        <f t="shared" si="29"/>
        <v/>
      </c>
      <c r="AK13" s="35" t="str">
        <f t="shared" si="29"/>
        <v/>
      </c>
      <c r="AL13" s="35" t="str">
        <f t="shared" si="29"/>
        <v/>
      </c>
      <c r="AM13" s="35" t="str">
        <f t="shared" si="29"/>
        <v/>
      </c>
      <c r="AN13" s="35" t="str">
        <f t="shared" si="29"/>
        <v/>
      </c>
      <c r="AO13" s="35" t="str">
        <f t="shared" si="29"/>
        <v/>
      </c>
      <c r="AP13" s="1"/>
      <c r="AQ13" s="39">
        <f>SUMIF(Totals!$A:$A,$A13,Totals!AW:AW)</f>
        <v>0</v>
      </c>
      <c r="AR13" s="39">
        <f>SUMIF(Totals!$A:$A,$A13,Totals!AX:AX)</f>
        <v>0</v>
      </c>
      <c r="AS13" s="39">
        <f>SUMIF(Totals!$A:$A,$A13,Totals!AY:AY)</f>
        <v>0</v>
      </c>
      <c r="AT13" s="39">
        <f>SUMIF(Totals!$A:$A,$A13,Totals!AZ:AZ)</f>
        <v>0</v>
      </c>
      <c r="AU13" s="39">
        <f>SUMIF(Totals!$A:$A,$A13,Totals!BA:BA)</f>
        <v>0</v>
      </c>
      <c r="AV13" s="39">
        <f>SUMIF(Totals!$A:$A,$A13,Totals!BB:BB)</f>
        <v>0</v>
      </c>
      <c r="AW13" s="39">
        <f>SUMIF(Totals!$A:$A,$A13,Totals!BC:BC)</f>
        <v>0</v>
      </c>
      <c r="AX13" s="1"/>
      <c r="AY13" s="35" t="e">
        <f t="shared" ref="AY13:BE13" si="30">IFERROR(AQ13/SUM($AQ13:$AW13),"")*100</f>
        <v>#VALUE!</v>
      </c>
      <c r="AZ13" s="35" t="e">
        <f t="shared" si="30"/>
        <v>#VALUE!</v>
      </c>
      <c r="BA13" s="35" t="e">
        <f t="shared" si="30"/>
        <v>#VALUE!</v>
      </c>
      <c r="BB13" s="35" t="e">
        <f t="shared" si="30"/>
        <v>#VALUE!</v>
      </c>
      <c r="BC13" s="35" t="e">
        <f t="shared" si="30"/>
        <v>#VALUE!</v>
      </c>
      <c r="BD13" s="35" t="e">
        <f t="shared" si="30"/>
        <v>#VALUE!</v>
      </c>
      <c r="BE13" s="35" t="e">
        <f t="shared" si="30"/>
        <v>#VALUE!</v>
      </c>
      <c r="BF13" s="1"/>
    </row>
    <row r="14" spans="1:58" ht="13">
      <c r="A14" s="28"/>
      <c r="B14" s="30">
        <f t="shared" si="0"/>
        <v>0</v>
      </c>
      <c r="C14" s="31">
        <f>SUMIF(Totals!A:A,A14,Totals!F:F)</f>
        <v>0</v>
      </c>
      <c r="D14" s="32">
        <f>SUMIF(Totals!A:A,A14,Totals!G:G)</f>
        <v>0</v>
      </c>
      <c r="E14" s="32">
        <f>SUMIF(Totals!A:A,A14,Totals!H:H)</f>
        <v>0</v>
      </c>
      <c r="F14" s="32">
        <f>SUMIF(Totals!A:A,A14,Totals!I:I)</f>
        <v>0</v>
      </c>
      <c r="G14" s="32">
        <f>SUMIF(Totals!A:A,A14,Totals!J:J)</f>
        <v>0</v>
      </c>
      <c r="H14" s="32">
        <f>SUMIF(Totals!A:A,A14,Totals!K:K)</f>
        <v>0</v>
      </c>
      <c r="I14" s="32">
        <f>SUMIF(Totals!A:A,A14,Totals!L:L)</f>
        <v>0</v>
      </c>
      <c r="J14" s="10"/>
      <c r="K14" s="31">
        <f>SUMIF(Totals!$A:$A,$A14,Totals!N:N)</f>
        <v>0</v>
      </c>
      <c r="L14" s="31">
        <f>SUMIF(Totals!$A:$A,$A14,Totals!O:O)</f>
        <v>0</v>
      </c>
      <c r="M14" s="31">
        <f>SUMIF(Totals!$A:$A,$A14,Totals!P:P)</f>
        <v>0</v>
      </c>
      <c r="N14" s="31">
        <f>SUMIF(Totals!$A:$A,$A14,Totals!Q:Q)</f>
        <v>0</v>
      </c>
      <c r="O14" s="31">
        <f>SUMIF(Totals!$A:$A,$A14,Totals!R:R)</f>
        <v>0</v>
      </c>
      <c r="P14" s="31">
        <f>SUMIF(Totals!$A:$A,$A14,Totals!S:S)</f>
        <v>0</v>
      </c>
      <c r="Q14" s="31">
        <f>SUMIF(Totals!$A:$A,$A14,Totals!T:T)</f>
        <v>0</v>
      </c>
      <c r="R14" s="1"/>
      <c r="S14" s="37">
        <f>SUMIF(Totals!$A:$A,$A14,Totals!V:V)</f>
        <v>0</v>
      </c>
      <c r="T14" s="37">
        <f>SUMIF(Totals!$A:$A,$A14,Totals!W:W)</f>
        <v>0</v>
      </c>
      <c r="U14" s="37">
        <f>SUMIF(Totals!$A:$A,$A14,Totals!X:X)</f>
        <v>0</v>
      </c>
      <c r="V14" s="37">
        <f>SUMIF(Totals!$A:$A,$A14,Totals!Y:Y)</f>
        <v>0</v>
      </c>
      <c r="W14" s="37">
        <f>SUMIF(Totals!$A:$A,$A14,Totals!Z:Z)</f>
        <v>0</v>
      </c>
      <c r="X14" s="37">
        <f>SUMIF(Totals!$A:$A,$A14,Totals!AA:AA)</f>
        <v>0</v>
      </c>
      <c r="Y14" s="37">
        <f>SUMIF(Totals!$A:$A,$A14,Totals!AB:AB)</f>
        <v>0</v>
      </c>
      <c r="Z14" s="1"/>
      <c r="AA14" s="35" t="e">
        <f t="shared" ref="AA14:AG14" si="31">(S14/SUM($S14:$Y14))*100</f>
        <v>#DIV/0!</v>
      </c>
      <c r="AB14" s="35" t="e">
        <f t="shared" si="31"/>
        <v>#DIV/0!</v>
      </c>
      <c r="AC14" s="35" t="e">
        <f t="shared" si="31"/>
        <v>#DIV/0!</v>
      </c>
      <c r="AD14" s="35" t="e">
        <f t="shared" si="31"/>
        <v>#DIV/0!</v>
      </c>
      <c r="AE14" s="35" t="e">
        <f t="shared" si="31"/>
        <v>#DIV/0!</v>
      </c>
      <c r="AF14" s="35" t="e">
        <f t="shared" si="31"/>
        <v>#DIV/0!</v>
      </c>
      <c r="AG14" s="35" t="e">
        <f t="shared" si="31"/>
        <v>#DIV/0!</v>
      </c>
      <c r="AH14" s="1"/>
      <c r="AI14" s="35" t="str">
        <f t="shared" ref="AI14:AO14" si="32">IFERROR(AA14-AY14,"")</f>
        <v/>
      </c>
      <c r="AJ14" s="35" t="str">
        <f t="shared" si="32"/>
        <v/>
      </c>
      <c r="AK14" s="35" t="str">
        <f t="shared" si="32"/>
        <v/>
      </c>
      <c r="AL14" s="35" t="str">
        <f t="shared" si="32"/>
        <v/>
      </c>
      <c r="AM14" s="35" t="str">
        <f t="shared" si="32"/>
        <v/>
      </c>
      <c r="AN14" s="35" t="str">
        <f t="shared" si="32"/>
        <v/>
      </c>
      <c r="AO14" s="35" t="str">
        <f t="shared" si="32"/>
        <v/>
      </c>
      <c r="AP14" s="1"/>
      <c r="AQ14" s="39">
        <f>SUMIF(Totals!$A:$A,$A14,Totals!AW:AW)</f>
        <v>0</v>
      </c>
      <c r="AR14" s="39">
        <f>SUMIF(Totals!$A:$A,$A14,Totals!AX:AX)</f>
        <v>0</v>
      </c>
      <c r="AS14" s="39">
        <f>SUMIF(Totals!$A:$A,$A14,Totals!AY:AY)</f>
        <v>0</v>
      </c>
      <c r="AT14" s="39">
        <f>SUMIF(Totals!$A:$A,$A14,Totals!AZ:AZ)</f>
        <v>0</v>
      </c>
      <c r="AU14" s="39">
        <f>SUMIF(Totals!$A:$A,$A14,Totals!BA:BA)</f>
        <v>0</v>
      </c>
      <c r="AV14" s="39">
        <f>SUMIF(Totals!$A:$A,$A14,Totals!BB:BB)</f>
        <v>0</v>
      </c>
      <c r="AW14" s="39">
        <f>SUMIF(Totals!$A:$A,$A14,Totals!BC:BC)</f>
        <v>0</v>
      </c>
      <c r="AX14" s="1"/>
      <c r="AY14" s="35" t="e">
        <f t="shared" ref="AY14:BE14" si="33">IFERROR(AQ14/SUM($AQ14:$AW14),"")*100</f>
        <v>#VALUE!</v>
      </c>
      <c r="AZ14" s="35" t="e">
        <f t="shared" si="33"/>
        <v>#VALUE!</v>
      </c>
      <c r="BA14" s="35" t="e">
        <f t="shared" si="33"/>
        <v>#VALUE!</v>
      </c>
      <c r="BB14" s="35" t="e">
        <f t="shared" si="33"/>
        <v>#VALUE!</v>
      </c>
      <c r="BC14" s="35" t="e">
        <f t="shared" si="33"/>
        <v>#VALUE!</v>
      </c>
      <c r="BD14" s="35" t="e">
        <f t="shared" si="33"/>
        <v>#VALUE!</v>
      </c>
      <c r="BE14" s="35" t="e">
        <f t="shared" si="33"/>
        <v>#VALUE!</v>
      </c>
      <c r="BF14" s="1"/>
    </row>
    <row r="15" spans="1:58" ht="13">
      <c r="A15" s="28"/>
      <c r="B15" s="30">
        <f t="shared" si="0"/>
        <v>0</v>
      </c>
      <c r="C15" s="31">
        <f>SUMIF(Totals!A:A,A15,Totals!F:F)</f>
        <v>0</v>
      </c>
      <c r="D15" s="32">
        <f>SUMIF(Totals!A:A,A15,Totals!G:G)</f>
        <v>0</v>
      </c>
      <c r="E15" s="32">
        <f>SUMIF(Totals!A:A,A15,Totals!H:H)</f>
        <v>0</v>
      </c>
      <c r="F15" s="32">
        <f>SUMIF(Totals!A:A,A15,Totals!I:I)</f>
        <v>0</v>
      </c>
      <c r="G15" s="32">
        <f>SUMIF(Totals!A:A,A15,Totals!J:J)</f>
        <v>0</v>
      </c>
      <c r="H15" s="32">
        <f>SUMIF(Totals!A:A,A15,Totals!K:K)</f>
        <v>0</v>
      </c>
      <c r="I15" s="32">
        <f>SUMIF(Totals!A:A,A15,Totals!L:L)</f>
        <v>0</v>
      </c>
      <c r="J15" s="10"/>
      <c r="K15" s="31">
        <f>SUMIF(Totals!$A:$A,$A15,Totals!N:N)</f>
        <v>0</v>
      </c>
      <c r="L15" s="31">
        <f>SUMIF(Totals!$A:$A,$A15,Totals!O:O)</f>
        <v>0</v>
      </c>
      <c r="M15" s="31">
        <f>SUMIF(Totals!$A:$A,$A15,Totals!P:P)</f>
        <v>0</v>
      </c>
      <c r="N15" s="31">
        <f>SUMIF(Totals!$A:$A,$A15,Totals!Q:Q)</f>
        <v>0</v>
      </c>
      <c r="O15" s="31">
        <f>SUMIF(Totals!$A:$A,$A15,Totals!R:R)</f>
        <v>0</v>
      </c>
      <c r="P15" s="31">
        <f>SUMIF(Totals!$A:$A,$A15,Totals!S:S)</f>
        <v>0</v>
      </c>
      <c r="Q15" s="31">
        <f>SUMIF(Totals!$A:$A,$A15,Totals!T:T)</f>
        <v>0</v>
      </c>
      <c r="R15" s="1"/>
      <c r="S15" s="37">
        <f>SUMIF(Totals!$A:$A,$A15,Totals!V:V)</f>
        <v>0</v>
      </c>
      <c r="T15" s="37">
        <f>SUMIF(Totals!$A:$A,$A15,Totals!W:W)</f>
        <v>0</v>
      </c>
      <c r="U15" s="37">
        <f>SUMIF(Totals!$A:$A,$A15,Totals!X:X)</f>
        <v>0</v>
      </c>
      <c r="V15" s="37">
        <f>SUMIF(Totals!$A:$A,$A15,Totals!Y:Y)</f>
        <v>0</v>
      </c>
      <c r="W15" s="37">
        <f>SUMIF(Totals!$A:$A,$A15,Totals!Z:Z)</f>
        <v>0</v>
      </c>
      <c r="X15" s="37">
        <f>SUMIF(Totals!$A:$A,$A15,Totals!AA:AA)</f>
        <v>0</v>
      </c>
      <c r="Y15" s="37">
        <f>SUMIF(Totals!$A:$A,$A15,Totals!AB:AB)</f>
        <v>0</v>
      </c>
      <c r="Z15" s="1"/>
      <c r="AA15" s="35" t="e">
        <f t="shared" ref="AA15:AG15" si="34">(S15/SUM($S15:$Y15))*100</f>
        <v>#DIV/0!</v>
      </c>
      <c r="AB15" s="35" t="e">
        <f t="shared" si="34"/>
        <v>#DIV/0!</v>
      </c>
      <c r="AC15" s="35" t="e">
        <f t="shared" si="34"/>
        <v>#DIV/0!</v>
      </c>
      <c r="AD15" s="35" t="e">
        <f t="shared" si="34"/>
        <v>#DIV/0!</v>
      </c>
      <c r="AE15" s="35" t="e">
        <f t="shared" si="34"/>
        <v>#DIV/0!</v>
      </c>
      <c r="AF15" s="35" t="e">
        <f t="shared" si="34"/>
        <v>#DIV/0!</v>
      </c>
      <c r="AG15" s="35" t="e">
        <f t="shared" si="34"/>
        <v>#DIV/0!</v>
      </c>
      <c r="AH15" s="1"/>
      <c r="AI15" s="35" t="str">
        <f t="shared" ref="AI15:AO15" si="35">IFERROR(AA15-AY15,"")</f>
        <v/>
      </c>
      <c r="AJ15" s="35" t="str">
        <f t="shared" si="35"/>
        <v/>
      </c>
      <c r="AK15" s="35" t="str">
        <f t="shared" si="35"/>
        <v/>
      </c>
      <c r="AL15" s="35" t="str">
        <f t="shared" si="35"/>
        <v/>
      </c>
      <c r="AM15" s="35" t="str">
        <f t="shared" si="35"/>
        <v/>
      </c>
      <c r="AN15" s="35" t="str">
        <f t="shared" si="35"/>
        <v/>
      </c>
      <c r="AO15" s="35" t="str">
        <f t="shared" si="35"/>
        <v/>
      </c>
      <c r="AP15" s="1"/>
      <c r="AQ15" s="39">
        <f>SUMIF(Totals!$A:$A,$A15,Totals!AW:AW)</f>
        <v>0</v>
      </c>
      <c r="AR15" s="39">
        <f>SUMIF(Totals!$A:$A,$A15,Totals!AX:AX)</f>
        <v>0</v>
      </c>
      <c r="AS15" s="39">
        <f>SUMIF(Totals!$A:$A,$A15,Totals!AY:AY)</f>
        <v>0</v>
      </c>
      <c r="AT15" s="39">
        <f>SUMIF(Totals!$A:$A,$A15,Totals!AZ:AZ)</f>
        <v>0</v>
      </c>
      <c r="AU15" s="39">
        <f>SUMIF(Totals!$A:$A,$A15,Totals!BA:BA)</f>
        <v>0</v>
      </c>
      <c r="AV15" s="39">
        <f>SUMIF(Totals!$A:$A,$A15,Totals!BB:BB)</f>
        <v>0</v>
      </c>
      <c r="AW15" s="39">
        <f>SUMIF(Totals!$A:$A,$A15,Totals!BC:BC)</f>
        <v>0</v>
      </c>
      <c r="AX15" s="1"/>
      <c r="AY15" s="35" t="e">
        <f t="shared" ref="AY15:BE15" si="36">IFERROR(AQ15/SUM($AQ15:$AW15),"")*100</f>
        <v>#VALUE!</v>
      </c>
      <c r="AZ15" s="35" t="e">
        <f t="shared" si="36"/>
        <v>#VALUE!</v>
      </c>
      <c r="BA15" s="35" t="e">
        <f t="shared" si="36"/>
        <v>#VALUE!</v>
      </c>
      <c r="BB15" s="35" t="e">
        <f t="shared" si="36"/>
        <v>#VALUE!</v>
      </c>
      <c r="BC15" s="35" t="e">
        <f t="shared" si="36"/>
        <v>#VALUE!</v>
      </c>
      <c r="BD15" s="35" t="e">
        <f t="shared" si="36"/>
        <v>#VALUE!</v>
      </c>
      <c r="BE15" s="35" t="e">
        <f t="shared" si="36"/>
        <v>#VALUE!</v>
      </c>
      <c r="BF15" s="1"/>
    </row>
    <row r="16" spans="1:58" ht="13">
      <c r="A16" s="28"/>
      <c r="B16" s="30">
        <f t="shared" si="0"/>
        <v>0</v>
      </c>
      <c r="C16" s="31">
        <f>SUMIF(Totals!A:A,A16,Totals!F:F)</f>
        <v>0</v>
      </c>
      <c r="D16" s="32">
        <f>SUMIF(Totals!A:A,A16,Totals!G:G)</f>
        <v>0</v>
      </c>
      <c r="E16" s="32">
        <f>SUMIF(Totals!A:A,A16,Totals!H:H)</f>
        <v>0</v>
      </c>
      <c r="F16" s="32">
        <f>SUMIF(Totals!A:A,A16,Totals!I:I)</f>
        <v>0</v>
      </c>
      <c r="G16" s="32">
        <f>SUMIF(Totals!A:A,A16,Totals!J:J)</f>
        <v>0</v>
      </c>
      <c r="H16" s="32">
        <f>SUMIF(Totals!A:A,A16,Totals!K:K)</f>
        <v>0</v>
      </c>
      <c r="I16" s="32">
        <f>SUMIF(Totals!A:A,A16,Totals!L:L)</f>
        <v>0</v>
      </c>
      <c r="J16" s="10"/>
      <c r="K16" s="31">
        <f>SUMIF(Totals!$A:$A,$A16,Totals!N:N)</f>
        <v>0</v>
      </c>
      <c r="L16" s="31">
        <f>SUMIF(Totals!$A:$A,$A16,Totals!O:O)</f>
        <v>0</v>
      </c>
      <c r="M16" s="31">
        <f>SUMIF(Totals!$A:$A,$A16,Totals!P:P)</f>
        <v>0</v>
      </c>
      <c r="N16" s="31">
        <f>SUMIF(Totals!$A:$A,$A16,Totals!Q:Q)</f>
        <v>0</v>
      </c>
      <c r="O16" s="31">
        <f>SUMIF(Totals!$A:$A,$A16,Totals!R:R)</f>
        <v>0</v>
      </c>
      <c r="P16" s="31">
        <f>SUMIF(Totals!$A:$A,$A16,Totals!S:S)</f>
        <v>0</v>
      </c>
      <c r="Q16" s="31">
        <f>SUMIF(Totals!$A:$A,$A16,Totals!T:T)</f>
        <v>0</v>
      </c>
      <c r="R16" s="1"/>
      <c r="S16" s="37">
        <f>SUMIF(Totals!$A:$A,$A16,Totals!V:V)</f>
        <v>0</v>
      </c>
      <c r="T16" s="37">
        <f>SUMIF(Totals!$A:$A,$A16,Totals!W:W)</f>
        <v>0</v>
      </c>
      <c r="U16" s="37">
        <f>SUMIF(Totals!$A:$A,$A16,Totals!X:X)</f>
        <v>0</v>
      </c>
      <c r="V16" s="37">
        <f>SUMIF(Totals!$A:$A,$A16,Totals!Y:Y)</f>
        <v>0</v>
      </c>
      <c r="W16" s="37">
        <f>SUMIF(Totals!$A:$A,$A16,Totals!Z:Z)</f>
        <v>0</v>
      </c>
      <c r="X16" s="37">
        <f>SUMIF(Totals!$A:$A,$A16,Totals!AA:AA)</f>
        <v>0</v>
      </c>
      <c r="Y16" s="37">
        <f>SUMIF(Totals!$A:$A,$A16,Totals!AB:AB)</f>
        <v>0</v>
      </c>
      <c r="Z16" s="1"/>
      <c r="AA16" s="35" t="e">
        <f t="shared" ref="AA16:AG16" si="37">(S16/SUM($S16:$Y16))*100</f>
        <v>#DIV/0!</v>
      </c>
      <c r="AB16" s="35" t="e">
        <f t="shared" si="37"/>
        <v>#DIV/0!</v>
      </c>
      <c r="AC16" s="35" t="e">
        <f t="shared" si="37"/>
        <v>#DIV/0!</v>
      </c>
      <c r="AD16" s="35" t="e">
        <f t="shared" si="37"/>
        <v>#DIV/0!</v>
      </c>
      <c r="AE16" s="35" t="e">
        <f t="shared" si="37"/>
        <v>#DIV/0!</v>
      </c>
      <c r="AF16" s="35" t="e">
        <f t="shared" si="37"/>
        <v>#DIV/0!</v>
      </c>
      <c r="AG16" s="35" t="e">
        <f t="shared" si="37"/>
        <v>#DIV/0!</v>
      </c>
      <c r="AH16" s="1"/>
      <c r="AI16" s="35" t="str">
        <f t="shared" ref="AI16:AO16" si="38">IFERROR(AA16-AY16,"")</f>
        <v/>
      </c>
      <c r="AJ16" s="35" t="str">
        <f t="shared" si="38"/>
        <v/>
      </c>
      <c r="AK16" s="35" t="str">
        <f t="shared" si="38"/>
        <v/>
      </c>
      <c r="AL16" s="35" t="str">
        <f t="shared" si="38"/>
        <v/>
      </c>
      <c r="AM16" s="35" t="str">
        <f t="shared" si="38"/>
        <v/>
      </c>
      <c r="AN16" s="35" t="str">
        <f t="shared" si="38"/>
        <v/>
      </c>
      <c r="AO16" s="35" t="str">
        <f t="shared" si="38"/>
        <v/>
      </c>
      <c r="AP16" s="1"/>
      <c r="AQ16" s="39">
        <f>SUMIF(Totals!$A:$A,$A16,Totals!AW:AW)</f>
        <v>0</v>
      </c>
      <c r="AR16" s="39">
        <f>SUMIF(Totals!$A:$A,$A16,Totals!AX:AX)</f>
        <v>0</v>
      </c>
      <c r="AS16" s="39">
        <f>SUMIF(Totals!$A:$A,$A16,Totals!AY:AY)</f>
        <v>0</v>
      </c>
      <c r="AT16" s="39">
        <f>SUMIF(Totals!$A:$A,$A16,Totals!AZ:AZ)</f>
        <v>0</v>
      </c>
      <c r="AU16" s="39">
        <f>SUMIF(Totals!$A:$A,$A16,Totals!BA:BA)</f>
        <v>0</v>
      </c>
      <c r="AV16" s="39">
        <f>SUMIF(Totals!$A:$A,$A16,Totals!BB:BB)</f>
        <v>0</v>
      </c>
      <c r="AW16" s="39">
        <f>SUMIF(Totals!$A:$A,$A16,Totals!BC:BC)</f>
        <v>0</v>
      </c>
      <c r="AX16" s="1"/>
      <c r="AY16" s="35" t="e">
        <f t="shared" ref="AY16:BE16" si="39">IFERROR(AQ16/SUM($AQ16:$AW16),"")*100</f>
        <v>#VALUE!</v>
      </c>
      <c r="AZ16" s="35" t="e">
        <f t="shared" si="39"/>
        <v>#VALUE!</v>
      </c>
      <c r="BA16" s="35" t="e">
        <f t="shared" si="39"/>
        <v>#VALUE!</v>
      </c>
      <c r="BB16" s="35" t="e">
        <f t="shared" si="39"/>
        <v>#VALUE!</v>
      </c>
      <c r="BC16" s="35" t="e">
        <f t="shared" si="39"/>
        <v>#VALUE!</v>
      </c>
      <c r="BD16" s="35" t="e">
        <f t="shared" si="39"/>
        <v>#VALUE!</v>
      </c>
      <c r="BE16" s="35" t="e">
        <f t="shared" si="39"/>
        <v>#VALUE!</v>
      </c>
      <c r="BF16" s="1"/>
    </row>
    <row r="17" spans="1:58" ht="13">
      <c r="A17" s="28"/>
      <c r="B17" s="30">
        <f t="shared" si="0"/>
        <v>0</v>
      </c>
      <c r="C17" s="31">
        <f>SUMIF(Totals!A:A,A17,Totals!F:F)</f>
        <v>0</v>
      </c>
      <c r="D17" s="32">
        <f>SUMIF(Totals!A:A,A17,Totals!G:G)</f>
        <v>0</v>
      </c>
      <c r="E17" s="32">
        <f>SUMIF(Totals!A:A,A17,Totals!H:H)</f>
        <v>0</v>
      </c>
      <c r="F17" s="32">
        <f>SUMIF(Totals!A:A,A17,Totals!I:I)</f>
        <v>0</v>
      </c>
      <c r="G17" s="32">
        <f>SUMIF(Totals!A:A,A17,Totals!J:J)</f>
        <v>0</v>
      </c>
      <c r="H17" s="32">
        <f>SUMIF(Totals!A:A,A17,Totals!K:K)</f>
        <v>0</v>
      </c>
      <c r="I17" s="32">
        <f>SUMIF(Totals!A:A,A17,Totals!L:L)</f>
        <v>0</v>
      </c>
      <c r="J17" s="10"/>
      <c r="K17" s="31">
        <f>SUMIF(Totals!$A:$A,$A17,Totals!N:N)</f>
        <v>0</v>
      </c>
      <c r="L17" s="31">
        <f>SUMIF(Totals!$A:$A,$A17,Totals!O:O)</f>
        <v>0</v>
      </c>
      <c r="M17" s="31">
        <f>SUMIF(Totals!$A:$A,$A17,Totals!P:P)</f>
        <v>0</v>
      </c>
      <c r="N17" s="31">
        <f>SUMIF(Totals!$A:$A,$A17,Totals!Q:Q)</f>
        <v>0</v>
      </c>
      <c r="O17" s="31">
        <f>SUMIF(Totals!$A:$A,$A17,Totals!R:R)</f>
        <v>0</v>
      </c>
      <c r="P17" s="31">
        <f>SUMIF(Totals!$A:$A,$A17,Totals!S:S)</f>
        <v>0</v>
      </c>
      <c r="Q17" s="31">
        <f>SUMIF(Totals!$A:$A,$A17,Totals!T:T)</f>
        <v>0</v>
      </c>
      <c r="R17" s="1"/>
      <c r="S17" s="37">
        <f>SUMIF(Totals!$A:$A,$A17,Totals!V:V)</f>
        <v>0</v>
      </c>
      <c r="T17" s="37">
        <f>SUMIF(Totals!$A:$A,$A17,Totals!W:W)</f>
        <v>0</v>
      </c>
      <c r="U17" s="37">
        <f>SUMIF(Totals!$A:$A,$A17,Totals!X:X)</f>
        <v>0</v>
      </c>
      <c r="V17" s="37">
        <f>SUMIF(Totals!$A:$A,$A17,Totals!Y:Y)</f>
        <v>0</v>
      </c>
      <c r="W17" s="37">
        <f>SUMIF(Totals!$A:$A,$A17,Totals!Z:Z)</f>
        <v>0</v>
      </c>
      <c r="X17" s="37">
        <f>SUMIF(Totals!$A:$A,$A17,Totals!AA:AA)</f>
        <v>0</v>
      </c>
      <c r="Y17" s="37">
        <f>SUMIF(Totals!$A:$A,$A17,Totals!AB:AB)</f>
        <v>0</v>
      </c>
      <c r="Z17" s="1"/>
      <c r="AA17" s="35" t="e">
        <f t="shared" ref="AA17:AG17" si="40">(S17/SUM($S17:$Y17))*100</f>
        <v>#DIV/0!</v>
      </c>
      <c r="AB17" s="35" t="e">
        <f t="shared" si="40"/>
        <v>#DIV/0!</v>
      </c>
      <c r="AC17" s="35" t="e">
        <f t="shared" si="40"/>
        <v>#DIV/0!</v>
      </c>
      <c r="AD17" s="35" t="e">
        <f t="shared" si="40"/>
        <v>#DIV/0!</v>
      </c>
      <c r="AE17" s="35" t="e">
        <f t="shared" si="40"/>
        <v>#DIV/0!</v>
      </c>
      <c r="AF17" s="35" t="e">
        <f t="shared" si="40"/>
        <v>#DIV/0!</v>
      </c>
      <c r="AG17" s="35" t="e">
        <f t="shared" si="40"/>
        <v>#DIV/0!</v>
      </c>
      <c r="AH17" s="1"/>
      <c r="AI17" s="35" t="str">
        <f t="shared" ref="AI17:AO17" si="41">IFERROR(AA17-AY17,"")</f>
        <v/>
      </c>
      <c r="AJ17" s="35" t="str">
        <f t="shared" si="41"/>
        <v/>
      </c>
      <c r="AK17" s="35" t="str">
        <f t="shared" si="41"/>
        <v/>
      </c>
      <c r="AL17" s="35" t="str">
        <f t="shared" si="41"/>
        <v/>
      </c>
      <c r="AM17" s="35" t="str">
        <f t="shared" si="41"/>
        <v/>
      </c>
      <c r="AN17" s="35" t="str">
        <f t="shared" si="41"/>
        <v/>
      </c>
      <c r="AO17" s="35" t="str">
        <f t="shared" si="41"/>
        <v/>
      </c>
      <c r="AP17" s="1"/>
      <c r="AQ17" s="39">
        <f>SUMIF(Totals!$A:$A,$A17,Totals!AW:AW)</f>
        <v>0</v>
      </c>
      <c r="AR17" s="39">
        <f>SUMIF(Totals!$A:$A,$A17,Totals!AX:AX)</f>
        <v>0</v>
      </c>
      <c r="AS17" s="39">
        <f>SUMIF(Totals!$A:$A,$A17,Totals!AY:AY)</f>
        <v>0</v>
      </c>
      <c r="AT17" s="39">
        <f>SUMIF(Totals!$A:$A,$A17,Totals!AZ:AZ)</f>
        <v>0</v>
      </c>
      <c r="AU17" s="39">
        <f>SUMIF(Totals!$A:$A,$A17,Totals!BA:BA)</f>
        <v>0</v>
      </c>
      <c r="AV17" s="39">
        <f>SUMIF(Totals!$A:$A,$A17,Totals!BB:BB)</f>
        <v>0</v>
      </c>
      <c r="AW17" s="39">
        <f>SUMIF(Totals!$A:$A,$A17,Totals!BC:BC)</f>
        <v>0</v>
      </c>
      <c r="AX17" s="1"/>
      <c r="AY17" s="35" t="e">
        <f t="shared" ref="AY17:BE17" si="42">IFERROR(AQ17/SUM($AQ17:$AW17),"")*100</f>
        <v>#VALUE!</v>
      </c>
      <c r="AZ17" s="35" t="e">
        <f t="shared" si="42"/>
        <v>#VALUE!</v>
      </c>
      <c r="BA17" s="35" t="e">
        <f t="shared" si="42"/>
        <v>#VALUE!</v>
      </c>
      <c r="BB17" s="35" t="e">
        <f t="shared" si="42"/>
        <v>#VALUE!</v>
      </c>
      <c r="BC17" s="35" t="e">
        <f t="shared" si="42"/>
        <v>#VALUE!</v>
      </c>
      <c r="BD17" s="35" t="e">
        <f t="shared" si="42"/>
        <v>#VALUE!</v>
      </c>
      <c r="BE17" s="35" t="e">
        <f t="shared" si="42"/>
        <v>#VALUE!</v>
      </c>
      <c r="BF17" s="1"/>
    </row>
    <row r="18" spans="1:58" ht="13">
      <c r="A18" s="28"/>
      <c r="B18" s="30">
        <f t="shared" si="0"/>
        <v>0</v>
      </c>
      <c r="C18" s="31">
        <f>SUMIF(Totals!A:A,A18,Totals!F:F)</f>
        <v>0</v>
      </c>
      <c r="D18" s="32">
        <f>SUMIF(Totals!A:A,A18,Totals!G:G)</f>
        <v>0</v>
      </c>
      <c r="E18" s="32">
        <f>SUMIF(Totals!A:A,A18,Totals!H:H)</f>
        <v>0</v>
      </c>
      <c r="F18" s="32">
        <f>SUMIF(Totals!A:A,A18,Totals!I:I)</f>
        <v>0</v>
      </c>
      <c r="G18" s="32">
        <f>SUMIF(Totals!A:A,A18,Totals!J:J)</f>
        <v>0</v>
      </c>
      <c r="H18" s="32">
        <f>SUMIF(Totals!A:A,A18,Totals!K:K)</f>
        <v>0</v>
      </c>
      <c r="I18" s="32">
        <f>SUMIF(Totals!A:A,A18,Totals!L:L)</f>
        <v>0</v>
      </c>
      <c r="J18" s="10"/>
      <c r="K18" s="31">
        <f>SUMIF(Totals!$A:$A,$A18,Totals!N:N)</f>
        <v>0</v>
      </c>
      <c r="L18" s="31">
        <f>SUMIF(Totals!$A:$A,$A18,Totals!O:O)</f>
        <v>0</v>
      </c>
      <c r="M18" s="31">
        <f>SUMIF(Totals!$A:$A,$A18,Totals!P:P)</f>
        <v>0</v>
      </c>
      <c r="N18" s="31">
        <f>SUMIF(Totals!$A:$A,$A18,Totals!Q:Q)</f>
        <v>0</v>
      </c>
      <c r="O18" s="31">
        <f>SUMIF(Totals!$A:$A,$A18,Totals!R:R)</f>
        <v>0</v>
      </c>
      <c r="P18" s="31">
        <f>SUMIF(Totals!$A:$A,$A18,Totals!S:S)</f>
        <v>0</v>
      </c>
      <c r="Q18" s="31">
        <f>SUMIF(Totals!$A:$A,$A18,Totals!T:T)</f>
        <v>0</v>
      </c>
      <c r="R18" s="1"/>
      <c r="S18" s="37">
        <f>SUMIF(Totals!$A:$A,$A18,Totals!V:V)</f>
        <v>0</v>
      </c>
      <c r="T18" s="37">
        <f>SUMIF(Totals!$A:$A,$A18,Totals!W:W)</f>
        <v>0</v>
      </c>
      <c r="U18" s="37">
        <f>SUMIF(Totals!$A:$A,$A18,Totals!X:X)</f>
        <v>0</v>
      </c>
      <c r="V18" s="37">
        <f>SUMIF(Totals!$A:$A,$A18,Totals!Y:Y)</f>
        <v>0</v>
      </c>
      <c r="W18" s="37">
        <f>SUMIF(Totals!$A:$A,$A18,Totals!Z:Z)</f>
        <v>0</v>
      </c>
      <c r="X18" s="37">
        <f>SUMIF(Totals!$A:$A,$A18,Totals!AA:AA)</f>
        <v>0</v>
      </c>
      <c r="Y18" s="37">
        <f>SUMIF(Totals!$A:$A,$A18,Totals!AB:AB)</f>
        <v>0</v>
      </c>
      <c r="Z18" s="1"/>
      <c r="AA18" s="35" t="e">
        <f t="shared" ref="AA18:AG18" si="43">(S18/SUM($S18:$Y18))*100</f>
        <v>#DIV/0!</v>
      </c>
      <c r="AB18" s="35" t="e">
        <f t="shared" si="43"/>
        <v>#DIV/0!</v>
      </c>
      <c r="AC18" s="35" t="e">
        <f t="shared" si="43"/>
        <v>#DIV/0!</v>
      </c>
      <c r="AD18" s="35" t="e">
        <f t="shared" si="43"/>
        <v>#DIV/0!</v>
      </c>
      <c r="AE18" s="35" t="e">
        <f t="shared" si="43"/>
        <v>#DIV/0!</v>
      </c>
      <c r="AF18" s="35" t="e">
        <f t="shared" si="43"/>
        <v>#DIV/0!</v>
      </c>
      <c r="AG18" s="35" t="e">
        <f t="shared" si="43"/>
        <v>#DIV/0!</v>
      </c>
      <c r="AH18" s="1"/>
      <c r="AI18" s="35" t="str">
        <f t="shared" ref="AI18:AO18" si="44">IFERROR(AA18-AY18,"")</f>
        <v/>
      </c>
      <c r="AJ18" s="35" t="str">
        <f t="shared" si="44"/>
        <v/>
      </c>
      <c r="AK18" s="35" t="str">
        <f t="shared" si="44"/>
        <v/>
      </c>
      <c r="AL18" s="35" t="str">
        <f t="shared" si="44"/>
        <v/>
      </c>
      <c r="AM18" s="35" t="str">
        <f t="shared" si="44"/>
        <v/>
      </c>
      <c r="AN18" s="35" t="str">
        <f t="shared" si="44"/>
        <v/>
      </c>
      <c r="AO18" s="35" t="str">
        <f t="shared" si="44"/>
        <v/>
      </c>
      <c r="AP18" s="1"/>
      <c r="AQ18" s="39">
        <f>SUMIF(Totals!$A:$A,$A18,Totals!AW:AW)</f>
        <v>0</v>
      </c>
      <c r="AR18" s="39">
        <f>SUMIF(Totals!$A:$A,$A18,Totals!AX:AX)</f>
        <v>0</v>
      </c>
      <c r="AS18" s="39">
        <f>SUMIF(Totals!$A:$A,$A18,Totals!AY:AY)</f>
        <v>0</v>
      </c>
      <c r="AT18" s="39">
        <f>SUMIF(Totals!$A:$A,$A18,Totals!AZ:AZ)</f>
        <v>0</v>
      </c>
      <c r="AU18" s="39">
        <f>SUMIF(Totals!$A:$A,$A18,Totals!BA:BA)</f>
        <v>0</v>
      </c>
      <c r="AV18" s="39">
        <f>SUMIF(Totals!$A:$A,$A18,Totals!BB:BB)</f>
        <v>0</v>
      </c>
      <c r="AW18" s="39">
        <f>SUMIF(Totals!$A:$A,$A18,Totals!BC:BC)</f>
        <v>0</v>
      </c>
      <c r="AX18" s="1"/>
      <c r="AY18" s="35" t="e">
        <f t="shared" ref="AY18:BE18" si="45">IFERROR(AQ18/SUM($AQ18:$AW18),"")*100</f>
        <v>#VALUE!</v>
      </c>
      <c r="AZ18" s="35" t="e">
        <f t="shared" si="45"/>
        <v>#VALUE!</v>
      </c>
      <c r="BA18" s="35" t="e">
        <f t="shared" si="45"/>
        <v>#VALUE!</v>
      </c>
      <c r="BB18" s="35" t="e">
        <f t="shared" si="45"/>
        <v>#VALUE!</v>
      </c>
      <c r="BC18" s="35" t="e">
        <f t="shared" si="45"/>
        <v>#VALUE!</v>
      </c>
      <c r="BD18" s="35" t="e">
        <f t="shared" si="45"/>
        <v>#VALUE!</v>
      </c>
      <c r="BE18" s="35" t="e">
        <f t="shared" si="45"/>
        <v>#VALUE!</v>
      </c>
      <c r="BF18" s="1"/>
    </row>
    <row r="19" spans="1:58" ht="13">
      <c r="A19" s="28"/>
      <c r="B19" s="30">
        <f t="shared" si="0"/>
        <v>0</v>
      </c>
      <c r="C19" s="31">
        <f>SUMIF(Totals!A:A,A19,Totals!F:F)</f>
        <v>0</v>
      </c>
      <c r="D19" s="32">
        <f>SUMIF(Totals!A:A,A19,Totals!G:G)</f>
        <v>0</v>
      </c>
      <c r="E19" s="32">
        <f>SUMIF(Totals!A:A,A19,Totals!H:H)</f>
        <v>0</v>
      </c>
      <c r="F19" s="32">
        <f>SUMIF(Totals!A:A,A19,Totals!I:I)</f>
        <v>0</v>
      </c>
      <c r="G19" s="32">
        <f>SUMIF(Totals!A:A,A19,Totals!J:J)</f>
        <v>0</v>
      </c>
      <c r="H19" s="32">
        <f>SUMIF(Totals!A:A,A19,Totals!K:K)</f>
        <v>0</v>
      </c>
      <c r="I19" s="32">
        <f>SUMIF(Totals!A:A,A19,Totals!L:L)</f>
        <v>0</v>
      </c>
      <c r="J19" s="10"/>
      <c r="K19" s="31">
        <f>SUMIF(Totals!$A:$A,$A19,Totals!N:N)</f>
        <v>0</v>
      </c>
      <c r="L19" s="31">
        <f>SUMIF(Totals!$A:$A,$A19,Totals!O:O)</f>
        <v>0</v>
      </c>
      <c r="M19" s="31">
        <f>SUMIF(Totals!$A:$A,$A19,Totals!P:P)</f>
        <v>0</v>
      </c>
      <c r="N19" s="31">
        <f>SUMIF(Totals!$A:$A,$A19,Totals!Q:Q)</f>
        <v>0</v>
      </c>
      <c r="O19" s="31">
        <f>SUMIF(Totals!$A:$A,$A19,Totals!R:R)</f>
        <v>0</v>
      </c>
      <c r="P19" s="31">
        <f>SUMIF(Totals!$A:$A,$A19,Totals!S:S)</f>
        <v>0</v>
      </c>
      <c r="Q19" s="31">
        <f>SUMIF(Totals!$A:$A,$A19,Totals!T:T)</f>
        <v>0</v>
      </c>
      <c r="R19" s="1"/>
      <c r="S19" s="37">
        <f>SUMIF(Totals!$A:$A,$A19,Totals!V:V)</f>
        <v>0</v>
      </c>
      <c r="T19" s="37">
        <f>SUMIF(Totals!$A:$A,$A19,Totals!W:W)</f>
        <v>0</v>
      </c>
      <c r="U19" s="37">
        <f>SUMIF(Totals!$A:$A,$A19,Totals!X:X)</f>
        <v>0</v>
      </c>
      <c r="V19" s="37">
        <f>SUMIF(Totals!$A:$A,$A19,Totals!Y:Y)</f>
        <v>0</v>
      </c>
      <c r="W19" s="37">
        <f>SUMIF(Totals!$A:$A,$A19,Totals!Z:Z)</f>
        <v>0</v>
      </c>
      <c r="X19" s="37">
        <f>SUMIF(Totals!$A:$A,$A19,Totals!AA:AA)</f>
        <v>0</v>
      </c>
      <c r="Y19" s="37">
        <f>SUMIF(Totals!$A:$A,$A19,Totals!AB:AB)</f>
        <v>0</v>
      </c>
      <c r="Z19" s="1"/>
      <c r="AA19" s="35" t="e">
        <f t="shared" ref="AA19:AG19" si="46">(S19/SUM($S19:$Y19))*100</f>
        <v>#DIV/0!</v>
      </c>
      <c r="AB19" s="35" t="e">
        <f t="shared" si="46"/>
        <v>#DIV/0!</v>
      </c>
      <c r="AC19" s="35" t="e">
        <f t="shared" si="46"/>
        <v>#DIV/0!</v>
      </c>
      <c r="AD19" s="35" t="e">
        <f t="shared" si="46"/>
        <v>#DIV/0!</v>
      </c>
      <c r="AE19" s="35" t="e">
        <f t="shared" si="46"/>
        <v>#DIV/0!</v>
      </c>
      <c r="AF19" s="35" t="e">
        <f t="shared" si="46"/>
        <v>#DIV/0!</v>
      </c>
      <c r="AG19" s="35" t="e">
        <f t="shared" si="46"/>
        <v>#DIV/0!</v>
      </c>
      <c r="AH19" s="1"/>
      <c r="AI19" s="35" t="str">
        <f t="shared" ref="AI19:AO19" si="47">IFERROR(AA19-AY19,"")</f>
        <v/>
      </c>
      <c r="AJ19" s="35" t="str">
        <f t="shared" si="47"/>
        <v/>
      </c>
      <c r="AK19" s="35" t="str">
        <f t="shared" si="47"/>
        <v/>
      </c>
      <c r="AL19" s="35" t="str">
        <f t="shared" si="47"/>
        <v/>
      </c>
      <c r="AM19" s="35" t="str">
        <f t="shared" si="47"/>
        <v/>
      </c>
      <c r="AN19" s="35" t="str">
        <f t="shared" si="47"/>
        <v/>
      </c>
      <c r="AO19" s="35" t="str">
        <f t="shared" si="47"/>
        <v/>
      </c>
      <c r="AP19" s="1"/>
      <c r="AQ19" s="39">
        <f>SUMIF(Totals!$A:$A,$A19,Totals!AW:AW)</f>
        <v>0</v>
      </c>
      <c r="AR19" s="39">
        <f>SUMIF(Totals!$A:$A,$A19,Totals!AX:AX)</f>
        <v>0</v>
      </c>
      <c r="AS19" s="39">
        <f>SUMIF(Totals!$A:$A,$A19,Totals!AY:AY)</f>
        <v>0</v>
      </c>
      <c r="AT19" s="39">
        <f>SUMIF(Totals!$A:$A,$A19,Totals!AZ:AZ)</f>
        <v>0</v>
      </c>
      <c r="AU19" s="39">
        <f>SUMIF(Totals!$A:$A,$A19,Totals!BA:BA)</f>
        <v>0</v>
      </c>
      <c r="AV19" s="39">
        <f>SUMIF(Totals!$A:$A,$A19,Totals!BB:BB)</f>
        <v>0</v>
      </c>
      <c r="AW19" s="39">
        <f>SUMIF(Totals!$A:$A,$A19,Totals!BC:BC)</f>
        <v>0</v>
      </c>
      <c r="AX19" s="1"/>
      <c r="AY19" s="35" t="e">
        <f t="shared" ref="AY19:BE19" si="48">IFERROR(AQ19/SUM($AQ19:$AW19),"")*100</f>
        <v>#VALUE!</v>
      </c>
      <c r="AZ19" s="35" t="e">
        <f t="shared" si="48"/>
        <v>#VALUE!</v>
      </c>
      <c r="BA19" s="35" t="e">
        <f t="shared" si="48"/>
        <v>#VALUE!</v>
      </c>
      <c r="BB19" s="35" t="e">
        <f t="shared" si="48"/>
        <v>#VALUE!</v>
      </c>
      <c r="BC19" s="35" t="e">
        <f t="shared" si="48"/>
        <v>#VALUE!</v>
      </c>
      <c r="BD19" s="35" t="e">
        <f t="shared" si="48"/>
        <v>#VALUE!</v>
      </c>
      <c r="BE19" s="35" t="e">
        <f t="shared" si="48"/>
        <v>#VALUE!</v>
      </c>
      <c r="BF19" s="1"/>
    </row>
    <row r="20" spans="1:58" ht="13">
      <c r="A20" s="28"/>
      <c r="B20" s="30">
        <f t="shared" si="0"/>
        <v>0</v>
      </c>
      <c r="C20" s="31">
        <f>SUMIF(Totals!A:A,A20,Totals!F:F)</f>
        <v>0</v>
      </c>
      <c r="D20" s="32">
        <f>SUMIF(Totals!A:A,A20,Totals!G:G)</f>
        <v>0</v>
      </c>
      <c r="E20" s="32">
        <f>SUMIF(Totals!A:A,A20,Totals!H:H)</f>
        <v>0</v>
      </c>
      <c r="F20" s="32">
        <f>SUMIF(Totals!A:A,A20,Totals!I:I)</f>
        <v>0</v>
      </c>
      <c r="G20" s="32">
        <f>SUMIF(Totals!A:A,A20,Totals!J:J)</f>
        <v>0</v>
      </c>
      <c r="H20" s="32">
        <f>SUMIF(Totals!A:A,A20,Totals!K:K)</f>
        <v>0</v>
      </c>
      <c r="I20" s="32">
        <f>SUMIF(Totals!A:A,A20,Totals!L:L)</f>
        <v>0</v>
      </c>
      <c r="J20" s="10"/>
      <c r="K20" s="31">
        <f>SUMIF(Totals!$A:$A,$A20,Totals!N:N)</f>
        <v>0</v>
      </c>
      <c r="L20" s="31">
        <f>SUMIF(Totals!$A:$A,$A20,Totals!O:O)</f>
        <v>0</v>
      </c>
      <c r="M20" s="31">
        <f>SUMIF(Totals!$A:$A,$A20,Totals!P:P)</f>
        <v>0</v>
      </c>
      <c r="N20" s="31">
        <f>SUMIF(Totals!$A:$A,$A20,Totals!Q:Q)</f>
        <v>0</v>
      </c>
      <c r="O20" s="31">
        <f>SUMIF(Totals!$A:$A,$A20,Totals!R:R)</f>
        <v>0</v>
      </c>
      <c r="P20" s="31">
        <f>SUMIF(Totals!$A:$A,$A20,Totals!S:S)</f>
        <v>0</v>
      </c>
      <c r="Q20" s="31">
        <f>SUMIF(Totals!$A:$A,$A20,Totals!T:T)</f>
        <v>0</v>
      </c>
      <c r="R20" s="1"/>
      <c r="S20" s="37">
        <f>SUMIF(Totals!$A:$A,$A20,Totals!V:V)</f>
        <v>0</v>
      </c>
      <c r="T20" s="37">
        <f>SUMIF(Totals!$A:$A,$A20,Totals!W:W)</f>
        <v>0</v>
      </c>
      <c r="U20" s="37">
        <f>SUMIF(Totals!$A:$A,$A20,Totals!X:X)</f>
        <v>0</v>
      </c>
      <c r="V20" s="37">
        <f>SUMIF(Totals!$A:$A,$A20,Totals!Y:Y)</f>
        <v>0</v>
      </c>
      <c r="W20" s="37">
        <f>SUMIF(Totals!$A:$A,$A20,Totals!Z:Z)</f>
        <v>0</v>
      </c>
      <c r="X20" s="37">
        <f>SUMIF(Totals!$A:$A,$A20,Totals!AA:AA)</f>
        <v>0</v>
      </c>
      <c r="Y20" s="37">
        <f>SUMIF(Totals!$A:$A,$A20,Totals!AB:AB)</f>
        <v>0</v>
      </c>
      <c r="Z20" s="1"/>
      <c r="AA20" s="35" t="e">
        <f t="shared" ref="AA20:AG20" si="49">(S20/SUM($S20:$Y20))*100</f>
        <v>#DIV/0!</v>
      </c>
      <c r="AB20" s="35" t="e">
        <f t="shared" si="49"/>
        <v>#DIV/0!</v>
      </c>
      <c r="AC20" s="35" t="e">
        <f t="shared" si="49"/>
        <v>#DIV/0!</v>
      </c>
      <c r="AD20" s="35" t="e">
        <f t="shared" si="49"/>
        <v>#DIV/0!</v>
      </c>
      <c r="AE20" s="35" t="e">
        <f t="shared" si="49"/>
        <v>#DIV/0!</v>
      </c>
      <c r="AF20" s="35" t="e">
        <f t="shared" si="49"/>
        <v>#DIV/0!</v>
      </c>
      <c r="AG20" s="35" t="e">
        <f t="shared" si="49"/>
        <v>#DIV/0!</v>
      </c>
      <c r="AH20" s="1"/>
      <c r="AI20" s="35" t="str">
        <f t="shared" ref="AI20:AO20" si="50">IFERROR(AA20-AY20,"")</f>
        <v/>
      </c>
      <c r="AJ20" s="35" t="str">
        <f t="shared" si="50"/>
        <v/>
      </c>
      <c r="AK20" s="35" t="str">
        <f t="shared" si="50"/>
        <v/>
      </c>
      <c r="AL20" s="35" t="str">
        <f t="shared" si="50"/>
        <v/>
      </c>
      <c r="AM20" s="35" t="str">
        <f t="shared" si="50"/>
        <v/>
      </c>
      <c r="AN20" s="35" t="str">
        <f t="shared" si="50"/>
        <v/>
      </c>
      <c r="AO20" s="35" t="str">
        <f t="shared" si="50"/>
        <v/>
      </c>
      <c r="AP20" s="1"/>
      <c r="AQ20" s="39">
        <f>SUMIF(Totals!$A:$A,$A20,Totals!AW:AW)</f>
        <v>0</v>
      </c>
      <c r="AR20" s="39">
        <f>SUMIF(Totals!$A:$A,$A20,Totals!AX:AX)</f>
        <v>0</v>
      </c>
      <c r="AS20" s="39">
        <f>SUMIF(Totals!$A:$A,$A20,Totals!AY:AY)</f>
        <v>0</v>
      </c>
      <c r="AT20" s="39">
        <f>SUMIF(Totals!$A:$A,$A20,Totals!AZ:AZ)</f>
        <v>0</v>
      </c>
      <c r="AU20" s="39">
        <f>SUMIF(Totals!$A:$A,$A20,Totals!BA:BA)</f>
        <v>0</v>
      </c>
      <c r="AV20" s="39">
        <f>SUMIF(Totals!$A:$A,$A20,Totals!BB:BB)</f>
        <v>0</v>
      </c>
      <c r="AW20" s="39">
        <f>SUMIF(Totals!$A:$A,$A20,Totals!BC:BC)</f>
        <v>0</v>
      </c>
      <c r="AX20" s="1"/>
      <c r="AY20" s="35" t="e">
        <f t="shared" ref="AY20:BE20" si="51">IFERROR(AQ20/SUM($AQ20:$AW20),"")*100</f>
        <v>#VALUE!</v>
      </c>
      <c r="AZ20" s="35" t="e">
        <f t="shared" si="51"/>
        <v>#VALUE!</v>
      </c>
      <c r="BA20" s="35" t="e">
        <f t="shared" si="51"/>
        <v>#VALUE!</v>
      </c>
      <c r="BB20" s="35" t="e">
        <f t="shared" si="51"/>
        <v>#VALUE!</v>
      </c>
      <c r="BC20" s="35" t="e">
        <f t="shared" si="51"/>
        <v>#VALUE!</v>
      </c>
      <c r="BD20" s="35" t="e">
        <f t="shared" si="51"/>
        <v>#VALUE!</v>
      </c>
      <c r="BE20" s="35" t="e">
        <f t="shared" si="51"/>
        <v>#VALUE!</v>
      </c>
      <c r="BF20" s="1"/>
    </row>
    <row r="21" spans="1:58" ht="13">
      <c r="A21" s="28"/>
      <c r="B21" s="30">
        <f t="shared" si="0"/>
        <v>0</v>
      </c>
      <c r="C21" s="31">
        <f>SUMIF(Totals!A:A,A21,Totals!F:F)</f>
        <v>0</v>
      </c>
      <c r="D21" s="32">
        <f>SUMIF(Totals!A:A,A21,Totals!G:G)</f>
        <v>0</v>
      </c>
      <c r="E21" s="32">
        <f>SUMIF(Totals!A:A,A21,Totals!H:H)</f>
        <v>0</v>
      </c>
      <c r="F21" s="32">
        <f>SUMIF(Totals!A:A,A21,Totals!I:I)</f>
        <v>0</v>
      </c>
      <c r="G21" s="32">
        <f>SUMIF(Totals!A:A,A21,Totals!J:J)</f>
        <v>0</v>
      </c>
      <c r="H21" s="32">
        <f>SUMIF(Totals!A:A,A21,Totals!K:K)</f>
        <v>0</v>
      </c>
      <c r="I21" s="32">
        <f>SUMIF(Totals!A:A,A21,Totals!L:L)</f>
        <v>0</v>
      </c>
      <c r="J21" s="10"/>
      <c r="K21" s="31">
        <f>SUMIF(Totals!$A:$A,$A21,Totals!N:N)</f>
        <v>0</v>
      </c>
      <c r="L21" s="31">
        <f>SUMIF(Totals!$A:$A,$A21,Totals!O:O)</f>
        <v>0</v>
      </c>
      <c r="M21" s="31">
        <f>SUMIF(Totals!$A:$A,$A21,Totals!P:P)</f>
        <v>0</v>
      </c>
      <c r="N21" s="31">
        <f>SUMIF(Totals!$A:$A,$A21,Totals!Q:Q)</f>
        <v>0</v>
      </c>
      <c r="O21" s="31">
        <f>SUMIF(Totals!$A:$A,$A21,Totals!R:R)</f>
        <v>0</v>
      </c>
      <c r="P21" s="31">
        <f>SUMIF(Totals!$A:$A,$A21,Totals!S:S)</f>
        <v>0</v>
      </c>
      <c r="Q21" s="31">
        <f>SUMIF(Totals!$A:$A,$A21,Totals!T:T)</f>
        <v>0</v>
      </c>
      <c r="R21" s="1"/>
      <c r="S21" s="37">
        <f>SUMIF(Totals!$A:$A,$A21,Totals!V:V)</f>
        <v>0</v>
      </c>
      <c r="T21" s="37">
        <f>SUMIF(Totals!$A:$A,$A21,Totals!W:W)</f>
        <v>0</v>
      </c>
      <c r="U21" s="37">
        <f>SUMIF(Totals!$A:$A,$A21,Totals!X:X)</f>
        <v>0</v>
      </c>
      <c r="V21" s="37">
        <f>SUMIF(Totals!$A:$A,$A21,Totals!Y:Y)</f>
        <v>0</v>
      </c>
      <c r="W21" s="37">
        <f>SUMIF(Totals!$A:$A,$A21,Totals!Z:Z)</f>
        <v>0</v>
      </c>
      <c r="X21" s="37">
        <f>SUMIF(Totals!$A:$A,$A21,Totals!AA:AA)</f>
        <v>0</v>
      </c>
      <c r="Y21" s="37">
        <f>SUMIF(Totals!$A:$A,$A21,Totals!AB:AB)</f>
        <v>0</v>
      </c>
      <c r="Z21" s="1"/>
      <c r="AA21" s="35" t="e">
        <f t="shared" ref="AA21:AG21" si="52">(S21/SUM($S21:$Y21))*100</f>
        <v>#DIV/0!</v>
      </c>
      <c r="AB21" s="35" t="e">
        <f t="shared" si="52"/>
        <v>#DIV/0!</v>
      </c>
      <c r="AC21" s="35" t="e">
        <f t="shared" si="52"/>
        <v>#DIV/0!</v>
      </c>
      <c r="AD21" s="35" t="e">
        <f t="shared" si="52"/>
        <v>#DIV/0!</v>
      </c>
      <c r="AE21" s="35" t="e">
        <f t="shared" si="52"/>
        <v>#DIV/0!</v>
      </c>
      <c r="AF21" s="35" t="e">
        <f t="shared" si="52"/>
        <v>#DIV/0!</v>
      </c>
      <c r="AG21" s="35" t="e">
        <f t="shared" si="52"/>
        <v>#DIV/0!</v>
      </c>
      <c r="AH21" s="1"/>
      <c r="AI21" s="35" t="str">
        <f t="shared" ref="AI21:AO21" si="53">IFERROR(AA21-AY21,"")</f>
        <v/>
      </c>
      <c r="AJ21" s="35" t="str">
        <f t="shared" si="53"/>
        <v/>
      </c>
      <c r="AK21" s="35" t="str">
        <f t="shared" si="53"/>
        <v/>
      </c>
      <c r="AL21" s="35" t="str">
        <f t="shared" si="53"/>
        <v/>
      </c>
      <c r="AM21" s="35" t="str">
        <f t="shared" si="53"/>
        <v/>
      </c>
      <c r="AN21" s="35" t="str">
        <f t="shared" si="53"/>
        <v/>
      </c>
      <c r="AO21" s="35" t="str">
        <f t="shared" si="53"/>
        <v/>
      </c>
      <c r="AP21" s="1"/>
      <c r="AQ21" s="39">
        <f>SUMIF(Totals!$A:$A,$A21,Totals!AW:AW)</f>
        <v>0</v>
      </c>
      <c r="AR21" s="39">
        <f>SUMIF(Totals!$A:$A,$A21,Totals!AX:AX)</f>
        <v>0</v>
      </c>
      <c r="AS21" s="39">
        <f>SUMIF(Totals!$A:$A,$A21,Totals!AY:AY)</f>
        <v>0</v>
      </c>
      <c r="AT21" s="39">
        <f>SUMIF(Totals!$A:$A,$A21,Totals!AZ:AZ)</f>
        <v>0</v>
      </c>
      <c r="AU21" s="39">
        <f>SUMIF(Totals!$A:$A,$A21,Totals!BA:BA)</f>
        <v>0</v>
      </c>
      <c r="AV21" s="39">
        <f>SUMIF(Totals!$A:$A,$A21,Totals!BB:BB)</f>
        <v>0</v>
      </c>
      <c r="AW21" s="39">
        <f>SUMIF(Totals!$A:$A,$A21,Totals!BC:BC)</f>
        <v>0</v>
      </c>
      <c r="AX21" s="1"/>
      <c r="AY21" s="35" t="e">
        <f t="shared" ref="AY21:BE21" si="54">IFERROR(AQ21/SUM($AQ21:$AW21),"")*100</f>
        <v>#VALUE!</v>
      </c>
      <c r="AZ21" s="35" t="e">
        <f t="shared" si="54"/>
        <v>#VALUE!</v>
      </c>
      <c r="BA21" s="35" t="e">
        <f t="shared" si="54"/>
        <v>#VALUE!</v>
      </c>
      <c r="BB21" s="35" t="e">
        <f t="shared" si="54"/>
        <v>#VALUE!</v>
      </c>
      <c r="BC21" s="35" t="e">
        <f t="shared" si="54"/>
        <v>#VALUE!</v>
      </c>
      <c r="BD21" s="35" t="e">
        <f t="shared" si="54"/>
        <v>#VALUE!</v>
      </c>
      <c r="BE21" s="35" t="e">
        <f t="shared" si="54"/>
        <v>#VALUE!</v>
      </c>
      <c r="BF21" s="1"/>
    </row>
    <row r="22" spans="1:58" ht="13">
      <c r="A22" s="28"/>
      <c r="B22" s="30">
        <f t="shared" si="0"/>
        <v>0</v>
      </c>
      <c r="C22" s="31">
        <f>SUMIF(Totals!A:A,A22,Totals!F:F)</f>
        <v>0</v>
      </c>
      <c r="D22" s="32">
        <f>SUMIF(Totals!A:A,A22,Totals!G:G)</f>
        <v>0</v>
      </c>
      <c r="E22" s="32">
        <f>SUMIF(Totals!A:A,A22,Totals!H:H)</f>
        <v>0</v>
      </c>
      <c r="F22" s="32">
        <f>SUMIF(Totals!A:A,A22,Totals!I:I)</f>
        <v>0</v>
      </c>
      <c r="G22" s="32">
        <f>SUMIF(Totals!A:A,A22,Totals!J:J)</f>
        <v>0</v>
      </c>
      <c r="H22" s="32">
        <f>SUMIF(Totals!A:A,A22,Totals!K:K)</f>
        <v>0</v>
      </c>
      <c r="I22" s="32">
        <f>SUMIF(Totals!A:A,A22,Totals!L:L)</f>
        <v>0</v>
      </c>
      <c r="J22" s="10"/>
      <c r="K22" s="31">
        <f>SUMIF(Totals!$A:$A,$A22,Totals!N:N)</f>
        <v>0</v>
      </c>
      <c r="L22" s="31">
        <f>SUMIF(Totals!$A:$A,$A22,Totals!O:O)</f>
        <v>0</v>
      </c>
      <c r="M22" s="31">
        <f>SUMIF(Totals!$A:$A,$A22,Totals!P:P)</f>
        <v>0</v>
      </c>
      <c r="N22" s="31">
        <f>SUMIF(Totals!$A:$A,$A22,Totals!Q:Q)</f>
        <v>0</v>
      </c>
      <c r="O22" s="31">
        <f>SUMIF(Totals!$A:$A,$A22,Totals!R:R)</f>
        <v>0</v>
      </c>
      <c r="P22" s="31">
        <f>SUMIF(Totals!$A:$A,$A22,Totals!S:S)</f>
        <v>0</v>
      </c>
      <c r="Q22" s="31">
        <f>SUMIF(Totals!$A:$A,$A22,Totals!T:T)</f>
        <v>0</v>
      </c>
      <c r="R22" s="1"/>
      <c r="S22" s="37">
        <f>SUMIF(Totals!$A:$A,$A22,Totals!V:V)</f>
        <v>0</v>
      </c>
      <c r="T22" s="37">
        <f>SUMIF(Totals!$A:$A,$A22,Totals!W:W)</f>
        <v>0</v>
      </c>
      <c r="U22" s="37">
        <f>SUMIF(Totals!$A:$A,$A22,Totals!X:X)</f>
        <v>0</v>
      </c>
      <c r="V22" s="37">
        <f>SUMIF(Totals!$A:$A,$A22,Totals!Y:Y)</f>
        <v>0</v>
      </c>
      <c r="W22" s="37">
        <f>SUMIF(Totals!$A:$A,$A22,Totals!Z:Z)</f>
        <v>0</v>
      </c>
      <c r="X22" s="37">
        <f>SUMIF(Totals!$A:$A,$A22,Totals!AA:AA)</f>
        <v>0</v>
      </c>
      <c r="Y22" s="37">
        <f>SUMIF(Totals!$A:$A,$A22,Totals!AB:AB)</f>
        <v>0</v>
      </c>
      <c r="Z22" s="1"/>
      <c r="AA22" s="35" t="e">
        <f t="shared" ref="AA22:AG22" si="55">(S22/SUM($S22:$Y22))*100</f>
        <v>#DIV/0!</v>
      </c>
      <c r="AB22" s="35" t="e">
        <f t="shared" si="55"/>
        <v>#DIV/0!</v>
      </c>
      <c r="AC22" s="35" t="e">
        <f t="shared" si="55"/>
        <v>#DIV/0!</v>
      </c>
      <c r="AD22" s="35" t="e">
        <f t="shared" si="55"/>
        <v>#DIV/0!</v>
      </c>
      <c r="AE22" s="35" t="e">
        <f t="shared" si="55"/>
        <v>#DIV/0!</v>
      </c>
      <c r="AF22" s="35" t="e">
        <f t="shared" si="55"/>
        <v>#DIV/0!</v>
      </c>
      <c r="AG22" s="35" t="e">
        <f t="shared" si="55"/>
        <v>#DIV/0!</v>
      </c>
      <c r="AH22" s="1"/>
      <c r="AI22" s="35" t="str">
        <f t="shared" ref="AI22:AO22" si="56">IFERROR(AA22-AY22,"")</f>
        <v/>
      </c>
      <c r="AJ22" s="35" t="str">
        <f t="shared" si="56"/>
        <v/>
      </c>
      <c r="AK22" s="35" t="str">
        <f t="shared" si="56"/>
        <v/>
      </c>
      <c r="AL22" s="35" t="str">
        <f t="shared" si="56"/>
        <v/>
      </c>
      <c r="AM22" s="35" t="str">
        <f t="shared" si="56"/>
        <v/>
      </c>
      <c r="AN22" s="35" t="str">
        <f t="shared" si="56"/>
        <v/>
      </c>
      <c r="AO22" s="35" t="str">
        <f t="shared" si="56"/>
        <v/>
      </c>
      <c r="AP22" s="1"/>
      <c r="AQ22" s="39">
        <f>SUMIF(Totals!$A:$A,$A22,Totals!AW:AW)</f>
        <v>0</v>
      </c>
      <c r="AR22" s="39">
        <f>SUMIF(Totals!$A:$A,$A22,Totals!AX:AX)</f>
        <v>0</v>
      </c>
      <c r="AS22" s="39">
        <f>SUMIF(Totals!$A:$A,$A22,Totals!AY:AY)</f>
        <v>0</v>
      </c>
      <c r="AT22" s="39">
        <f>SUMIF(Totals!$A:$A,$A22,Totals!AZ:AZ)</f>
        <v>0</v>
      </c>
      <c r="AU22" s="39">
        <f>SUMIF(Totals!$A:$A,$A22,Totals!BA:BA)</f>
        <v>0</v>
      </c>
      <c r="AV22" s="39">
        <f>SUMIF(Totals!$A:$A,$A22,Totals!BB:BB)</f>
        <v>0</v>
      </c>
      <c r="AW22" s="39">
        <f>SUMIF(Totals!$A:$A,$A22,Totals!BC:BC)</f>
        <v>0</v>
      </c>
      <c r="AX22" s="1"/>
      <c r="AY22" s="35" t="e">
        <f t="shared" ref="AY22:BE22" si="57">IFERROR(AQ22/SUM($AQ22:$AW22),"")*100</f>
        <v>#VALUE!</v>
      </c>
      <c r="AZ22" s="35" t="e">
        <f t="shared" si="57"/>
        <v>#VALUE!</v>
      </c>
      <c r="BA22" s="35" t="e">
        <f t="shared" si="57"/>
        <v>#VALUE!</v>
      </c>
      <c r="BB22" s="35" t="e">
        <f t="shared" si="57"/>
        <v>#VALUE!</v>
      </c>
      <c r="BC22" s="35" t="e">
        <f t="shared" si="57"/>
        <v>#VALUE!</v>
      </c>
      <c r="BD22" s="35" t="e">
        <f t="shared" si="57"/>
        <v>#VALUE!</v>
      </c>
      <c r="BE22" s="35" t="e">
        <f t="shared" si="57"/>
        <v>#VALUE!</v>
      </c>
      <c r="BF22" s="1"/>
    </row>
    <row r="23" spans="1:58" ht="13">
      <c r="A23" s="28"/>
      <c r="B23" s="30">
        <f t="shared" si="0"/>
        <v>0</v>
      </c>
      <c r="C23" s="31">
        <f>SUMIF(Totals!A:A,A23,Totals!F:F)</f>
        <v>0</v>
      </c>
      <c r="D23" s="32">
        <f>SUMIF(Totals!A:A,A23,Totals!G:G)</f>
        <v>0</v>
      </c>
      <c r="E23" s="32">
        <f>SUMIF(Totals!A:A,A23,Totals!H:H)</f>
        <v>0</v>
      </c>
      <c r="F23" s="32">
        <f>SUMIF(Totals!A:A,A23,Totals!I:I)</f>
        <v>0</v>
      </c>
      <c r="G23" s="32">
        <f>SUMIF(Totals!A:A,A23,Totals!J:J)</f>
        <v>0</v>
      </c>
      <c r="H23" s="32">
        <f>SUMIF(Totals!A:A,A23,Totals!K:K)</f>
        <v>0</v>
      </c>
      <c r="I23" s="32">
        <f>SUMIF(Totals!A:A,A23,Totals!L:L)</f>
        <v>0</v>
      </c>
      <c r="J23" s="10"/>
      <c r="K23" s="31">
        <f>SUMIF(Totals!$A:$A,$A23,Totals!N:N)</f>
        <v>0</v>
      </c>
      <c r="L23" s="31">
        <f>SUMIF(Totals!$A:$A,$A23,Totals!O:O)</f>
        <v>0</v>
      </c>
      <c r="M23" s="31">
        <f>SUMIF(Totals!$A:$A,$A23,Totals!P:P)</f>
        <v>0</v>
      </c>
      <c r="N23" s="31">
        <f>SUMIF(Totals!$A:$A,$A23,Totals!Q:Q)</f>
        <v>0</v>
      </c>
      <c r="O23" s="31">
        <f>SUMIF(Totals!$A:$A,$A23,Totals!R:R)</f>
        <v>0</v>
      </c>
      <c r="P23" s="31">
        <f>SUMIF(Totals!$A:$A,$A23,Totals!S:S)</f>
        <v>0</v>
      </c>
      <c r="Q23" s="31">
        <f>SUMIF(Totals!$A:$A,$A23,Totals!T:T)</f>
        <v>0</v>
      </c>
      <c r="R23" s="1"/>
      <c r="S23" s="37">
        <f>SUMIF(Totals!$A:$A,$A23,Totals!V:V)</f>
        <v>0</v>
      </c>
      <c r="T23" s="37">
        <f>SUMIF(Totals!$A:$A,$A23,Totals!W:W)</f>
        <v>0</v>
      </c>
      <c r="U23" s="37">
        <f>SUMIF(Totals!$A:$A,$A23,Totals!X:X)</f>
        <v>0</v>
      </c>
      <c r="V23" s="37">
        <f>SUMIF(Totals!$A:$A,$A23,Totals!Y:Y)</f>
        <v>0</v>
      </c>
      <c r="W23" s="37">
        <f>SUMIF(Totals!$A:$A,$A23,Totals!Z:Z)</f>
        <v>0</v>
      </c>
      <c r="X23" s="37">
        <f>SUMIF(Totals!$A:$A,$A23,Totals!AA:AA)</f>
        <v>0</v>
      </c>
      <c r="Y23" s="37">
        <f>SUMIF(Totals!$A:$A,$A23,Totals!AB:AB)</f>
        <v>0</v>
      </c>
      <c r="Z23" s="1"/>
      <c r="AA23" s="35" t="e">
        <f t="shared" ref="AA23:AG23" si="58">(S23/SUM($S23:$Y23))*100</f>
        <v>#DIV/0!</v>
      </c>
      <c r="AB23" s="35" t="e">
        <f t="shared" si="58"/>
        <v>#DIV/0!</v>
      </c>
      <c r="AC23" s="35" t="e">
        <f t="shared" si="58"/>
        <v>#DIV/0!</v>
      </c>
      <c r="AD23" s="35" t="e">
        <f t="shared" si="58"/>
        <v>#DIV/0!</v>
      </c>
      <c r="AE23" s="35" t="e">
        <f t="shared" si="58"/>
        <v>#DIV/0!</v>
      </c>
      <c r="AF23" s="35" t="e">
        <f t="shared" si="58"/>
        <v>#DIV/0!</v>
      </c>
      <c r="AG23" s="35" t="e">
        <f t="shared" si="58"/>
        <v>#DIV/0!</v>
      </c>
      <c r="AH23" s="1"/>
      <c r="AI23" s="35" t="str">
        <f t="shared" ref="AI23:AO23" si="59">IFERROR(AA23-AY23,"")</f>
        <v/>
      </c>
      <c r="AJ23" s="35" t="str">
        <f t="shared" si="59"/>
        <v/>
      </c>
      <c r="AK23" s="35" t="str">
        <f t="shared" si="59"/>
        <v/>
      </c>
      <c r="AL23" s="35" t="str">
        <f t="shared" si="59"/>
        <v/>
      </c>
      <c r="AM23" s="35" t="str">
        <f t="shared" si="59"/>
        <v/>
      </c>
      <c r="AN23" s="35" t="str">
        <f t="shared" si="59"/>
        <v/>
      </c>
      <c r="AO23" s="35" t="str">
        <f t="shared" si="59"/>
        <v/>
      </c>
      <c r="AP23" s="1"/>
      <c r="AQ23" s="39">
        <f>SUMIF(Totals!$A:$A,$A23,Totals!AW:AW)</f>
        <v>0</v>
      </c>
      <c r="AR23" s="39">
        <f>SUMIF(Totals!$A:$A,$A23,Totals!AX:AX)</f>
        <v>0</v>
      </c>
      <c r="AS23" s="39">
        <f>SUMIF(Totals!$A:$A,$A23,Totals!AY:AY)</f>
        <v>0</v>
      </c>
      <c r="AT23" s="39">
        <f>SUMIF(Totals!$A:$A,$A23,Totals!AZ:AZ)</f>
        <v>0</v>
      </c>
      <c r="AU23" s="39">
        <f>SUMIF(Totals!$A:$A,$A23,Totals!BA:BA)</f>
        <v>0</v>
      </c>
      <c r="AV23" s="39">
        <f>SUMIF(Totals!$A:$A,$A23,Totals!BB:BB)</f>
        <v>0</v>
      </c>
      <c r="AW23" s="39">
        <f>SUMIF(Totals!$A:$A,$A23,Totals!BC:BC)</f>
        <v>0</v>
      </c>
      <c r="AX23" s="1"/>
      <c r="AY23" s="35" t="e">
        <f t="shared" ref="AY23:BE23" si="60">IFERROR(AQ23/SUM($AQ23:$AW23),"")*100</f>
        <v>#VALUE!</v>
      </c>
      <c r="AZ23" s="35" t="e">
        <f t="shared" si="60"/>
        <v>#VALUE!</v>
      </c>
      <c r="BA23" s="35" t="e">
        <f t="shared" si="60"/>
        <v>#VALUE!</v>
      </c>
      <c r="BB23" s="35" t="e">
        <f t="shared" si="60"/>
        <v>#VALUE!</v>
      </c>
      <c r="BC23" s="35" t="e">
        <f t="shared" si="60"/>
        <v>#VALUE!</v>
      </c>
      <c r="BD23" s="35" t="e">
        <f t="shared" si="60"/>
        <v>#VALUE!</v>
      </c>
      <c r="BE23" s="35" t="e">
        <f t="shared" si="60"/>
        <v>#VALUE!</v>
      </c>
      <c r="BF23" s="1"/>
    </row>
    <row r="24" spans="1:58" ht="13">
      <c r="A24" s="28"/>
      <c r="B24" s="30">
        <f t="shared" si="0"/>
        <v>0</v>
      </c>
      <c r="C24" s="31">
        <f>SUMIF(Totals!A:A,A24,Totals!F:F)</f>
        <v>0</v>
      </c>
      <c r="D24" s="32">
        <f>SUMIF(Totals!A:A,A24,Totals!G:G)</f>
        <v>0</v>
      </c>
      <c r="E24" s="32">
        <f>SUMIF(Totals!A:A,A24,Totals!H:H)</f>
        <v>0</v>
      </c>
      <c r="F24" s="32">
        <f>SUMIF(Totals!A:A,A24,Totals!I:I)</f>
        <v>0</v>
      </c>
      <c r="G24" s="32">
        <f>SUMIF(Totals!A:A,A24,Totals!J:J)</f>
        <v>0</v>
      </c>
      <c r="H24" s="32">
        <f>SUMIF(Totals!A:A,A24,Totals!K:K)</f>
        <v>0</v>
      </c>
      <c r="I24" s="32">
        <f>SUMIF(Totals!A:A,A24,Totals!L:L)</f>
        <v>0</v>
      </c>
      <c r="J24" s="10"/>
      <c r="K24" s="31">
        <f>SUMIF(Totals!$A:$A,$A24,Totals!N:N)</f>
        <v>0</v>
      </c>
      <c r="L24" s="31">
        <f>SUMIF(Totals!$A:$A,$A24,Totals!O:O)</f>
        <v>0</v>
      </c>
      <c r="M24" s="31">
        <f>SUMIF(Totals!$A:$A,$A24,Totals!P:P)</f>
        <v>0</v>
      </c>
      <c r="N24" s="31">
        <f>SUMIF(Totals!$A:$A,$A24,Totals!Q:Q)</f>
        <v>0</v>
      </c>
      <c r="O24" s="31">
        <f>SUMIF(Totals!$A:$A,$A24,Totals!R:R)</f>
        <v>0</v>
      </c>
      <c r="P24" s="31">
        <f>SUMIF(Totals!$A:$A,$A24,Totals!S:S)</f>
        <v>0</v>
      </c>
      <c r="Q24" s="31">
        <f>SUMIF(Totals!$A:$A,$A24,Totals!T:T)</f>
        <v>0</v>
      </c>
      <c r="R24" s="1"/>
      <c r="S24" s="37">
        <f>SUMIF(Totals!$A:$A,$A24,Totals!V:V)</f>
        <v>0</v>
      </c>
      <c r="T24" s="37">
        <f>SUMIF(Totals!$A:$A,$A24,Totals!W:W)</f>
        <v>0</v>
      </c>
      <c r="U24" s="37">
        <f>SUMIF(Totals!$A:$A,$A24,Totals!X:X)</f>
        <v>0</v>
      </c>
      <c r="V24" s="37">
        <f>SUMIF(Totals!$A:$A,$A24,Totals!Y:Y)</f>
        <v>0</v>
      </c>
      <c r="W24" s="37">
        <f>SUMIF(Totals!$A:$A,$A24,Totals!Z:Z)</f>
        <v>0</v>
      </c>
      <c r="X24" s="37">
        <f>SUMIF(Totals!$A:$A,$A24,Totals!AA:AA)</f>
        <v>0</v>
      </c>
      <c r="Y24" s="37">
        <f>SUMIF(Totals!$A:$A,$A24,Totals!AB:AB)</f>
        <v>0</v>
      </c>
      <c r="Z24" s="1"/>
      <c r="AA24" s="35" t="e">
        <f t="shared" ref="AA24:AG24" si="61">(S24/SUM($S24:$Y24))*100</f>
        <v>#DIV/0!</v>
      </c>
      <c r="AB24" s="35" t="e">
        <f t="shared" si="61"/>
        <v>#DIV/0!</v>
      </c>
      <c r="AC24" s="35" t="e">
        <f t="shared" si="61"/>
        <v>#DIV/0!</v>
      </c>
      <c r="AD24" s="35" t="e">
        <f t="shared" si="61"/>
        <v>#DIV/0!</v>
      </c>
      <c r="AE24" s="35" t="e">
        <f t="shared" si="61"/>
        <v>#DIV/0!</v>
      </c>
      <c r="AF24" s="35" t="e">
        <f t="shared" si="61"/>
        <v>#DIV/0!</v>
      </c>
      <c r="AG24" s="35" t="e">
        <f t="shared" si="61"/>
        <v>#DIV/0!</v>
      </c>
      <c r="AH24" s="1"/>
      <c r="AI24" s="35" t="str">
        <f t="shared" ref="AI24:AO24" si="62">IFERROR(AA24-AY24,"")</f>
        <v/>
      </c>
      <c r="AJ24" s="35" t="str">
        <f t="shared" si="62"/>
        <v/>
      </c>
      <c r="AK24" s="35" t="str">
        <f t="shared" si="62"/>
        <v/>
      </c>
      <c r="AL24" s="35" t="str">
        <f t="shared" si="62"/>
        <v/>
      </c>
      <c r="AM24" s="35" t="str">
        <f t="shared" si="62"/>
        <v/>
      </c>
      <c r="AN24" s="35" t="str">
        <f t="shared" si="62"/>
        <v/>
      </c>
      <c r="AO24" s="35" t="str">
        <f t="shared" si="62"/>
        <v/>
      </c>
      <c r="AP24" s="1"/>
      <c r="AQ24" s="39">
        <f>SUMIF(Totals!$A:$A,$A24,Totals!AW:AW)</f>
        <v>0</v>
      </c>
      <c r="AR24" s="39">
        <f>SUMIF(Totals!$A:$A,$A24,Totals!AX:AX)</f>
        <v>0</v>
      </c>
      <c r="AS24" s="39">
        <f>SUMIF(Totals!$A:$A,$A24,Totals!AY:AY)</f>
        <v>0</v>
      </c>
      <c r="AT24" s="39">
        <f>SUMIF(Totals!$A:$A,$A24,Totals!AZ:AZ)</f>
        <v>0</v>
      </c>
      <c r="AU24" s="39">
        <f>SUMIF(Totals!$A:$A,$A24,Totals!BA:BA)</f>
        <v>0</v>
      </c>
      <c r="AV24" s="39">
        <f>SUMIF(Totals!$A:$A,$A24,Totals!BB:BB)</f>
        <v>0</v>
      </c>
      <c r="AW24" s="39">
        <f>SUMIF(Totals!$A:$A,$A24,Totals!BC:BC)</f>
        <v>0</v>
      </c>
      <c r="AX24" s="1"/>
      <c r="AY24" s="35" t="e">
        <f t="shared" ref="AY24:BE24" si="63">IFERROR(AQ24/SUM($AQ24:$AW24),"")*100</f>
        <v>#VALUE!</v>
      </c>
      <c r="AZ24" s="35" t="e">
        <f t="shared" si="63"/>
        <v>#VALUE!</v>
      </c>
      <c r="BA24" s="35" t="e">
        <f t="shared" si="63"/>
        <v>#VALUE!</v>
      </c>
      <c r="BB24" s="35" t="e">
        <f t="shared" si="63"/>
        <v>#VALUE!</v>
      </c>
      <c r="BC24" s="35" t="e">
        <f t="shared" si="63"/>
        <v>#VALUE!</v>
      </c>
      <c r="BD24" s="35" t="e">
        <f t="shared" si="63"/>
        <v>#VALUE!</v>
      </c>
      <c r="BE24" s="35" t="e">
        <f t="shared" si="63"/>
        <v>#VALUE!</v>
      </c>
      <c r="BF24" s="1"/>
    </row>
    <row r="25" spans="1:58" ht="13">
      <c r="A25" s="28"/>
      <c r="B25" s="30">
        <f t="shared" si="0"/>
        <v>0</v>
      </c>
      <c r="C25" s="31">
        <f>SUMIF(Totals!A:A,A25,Totals!F:F)</f>
        <v>0</v>
      </c>
      <c r="D25" s="32">
        <f>SUMIF(Totals!A:A,A25,Totals!G:G)</f>
        <v>0</v>
      </c>
      <c r="E25" s="32">
        <f>SUMIF(Totals!A:A,A25,Totals!H:H)</f>
        <v>0</v>
      </c>
      <c r="F25" s="32">
        <f>SUMIF(Totals!A:A,A25,Totals!I:I)</f>
        <v>0</v>
      </c>
      <c r="G25" s="32">
        <f>SUMIF(Totals!A:A,A25,Totals!J:J)</f>
        <v>0</v>
      </c>
      <c r="H25" s="32">
        <f>SUMIF(Totals!A:A,A25,Totals!K:K)</f>
        <v>0</v>
      </c>
      <c r="I25" s="32">
        <f>SUMIF(Totals!A:A,A25,Totals!L:L)</f>
        <v>0</v>
      </c>
      <c r="J25" s="10"/>
      <c r="K25" s="31">
        <f>SUMIF(Totals!$A:$A,$A25,Totals!N:N)</f>
        <v>0</v>
      </c>
      <c r="L25" s="31">
        <f>SUMIF(Totals!$A:$A,$A25,Totals!O:O)</f>
        <v>0</v>
      </c>
      <c r="M25" s="31">
        <f>SUMIF(Totals!$A:$A,$A25,Totals!P:P)</f>
        <v>0</v>
      </c>
      <c r="N25" s="31">
        <f>SUMIF(Totals!$A:$A,$A25,Totals!Q:Q)</f>
        <v>0</v>
      </c>
      <c r="O25" s="31">
        <f>SUMIF(Totals!$A:$A,$A25,Totals!R:R)</f>
        <v>0</v>
      </c>
      <c r="P25" s="31">
        <f>SUMIF(Totals!$A:$A,$A25,Totals!S:S)</f>
        <v>0</v>
      </c>
      <c r="Q25" s="31">
        <f>SUMIF(Totals!$A:$A,$A25,Totals!T:T)</f>
        <v>0</v>
      </c>
      <c r="R25" s="1"/>
      <c r="S25" s="37">
        <f>SUMIF(Totals!$A:$A,$A25,Totals!V:V)</f>
        <v>0</v>
      </c>
      <c r="T25" s="37">
        <f>SUMIF(Totals!$A:$A,$A25,Totals!W:W)</f>
        <v>0</v>
      </c>
      <c r="U25" s="37">
        <f>SUMIF(Totals!$A:$A,$A25,Totals!X:X)</f>
        <v>0</v>
      </c>
      <c r="V25" s="37">
        <f>SUMIF(Totals!$A:$A,$A25,Totals!Y:Y)</f>
        <v>0</v>
      </c>
      <c r="W25" s="37">
        <f>SUMIF(Totals!$A:$A,$A25,Totals!Z:Z)</f>
        <v>0</v>
      </c>
      <c r="X25" s="37">
        <f>SUMIF(Totals!$A:$A,$A25,Totals!AA:AA)</f>
        <v>0</v>
      </c>
      <c r="Y25" s="37">
        <f>SUMIF(Totals!$A:$A,$A25,Totals!AB:AB)</f>
        <v>0</v>
      </c>
      <c r="Z25" s="1"/>
      <c r="AA25" s="35" t="e">
        <f t="shared" ref="AA25:AG25" si="64">(S25/SUM($S25:$Y25))*100</f>
        <v>#DIV/0!</v>
      </c>
      <c r="AB25" s="35" t="e">
        <f t="shared" si="64"/>
        <v>#DIV/0!</v>
      </c>
      <c r="AC25" s="35" t="e">
        <f t="shared" si="64"/>
        <v>#DIV/0!</v>
      </c>
      <c r="AD25" s="35" t="e">
        <f t="shared" si="64"/>
        <v>#DIV/0!</v>
      </c>
      <c r="AE25" s="35" t="e">
        <f t="shared" si="64"/>
        <v>#DIV/0!</v>
      </c>
      <c r="AF25" s="35" t="e">
        <f t="shared" si="64"/>
        <v>#DIV/0!</v>
      </c>
      <c r="AG25" s="35" t="e">
        <f t="shared" si="64"/>
        <v>#DIV/0!</v>
      </c>
      <c r="AH25" s="1"/>
      <c r="AI25" s="35" t="str">
        <f t="shared" ref="AI25:AO25" si="65">IFERROR(AA25-AY25,"")</f>
        <v/>
      </c>
      <c r="AJ25" s="35" t="str">
        <f t="shared" si="65"/>
        <v/>
      </c>
      <c r="AK25" s="35" t="str">
        <f t="shared" si="65"/>
        <v/>
      </c>
      <c r="AL25" s="35" t="str">
        <f t="shared" si="65"/>
        <v/>
      </c>
      <c r="AM25" s="35" t="str">
        <f t="shared" si="65"/>
        <v/>
      </c>
      <c r="AN25" s="35" t="str">
        <f t="shared" si="65"/>
        <v/>
      </c>
      <c r="AO25" s="35" t="str">
        <f t="shared" si="65"/>
        <v/>
      </c>
      <c r="AP25" s="1"/>
      <c r="AQ25" s="39">
        <f>SUMIF(Totals!$A:$A,$A25,Totals!AW:AW)</f>
        <v>0</v>
      </c>
      <c r="AR25" s="39">
        <f>SUMIF(Totals!$A:$A,$A25,Totals!AX:AX)</f>
        <v>0</v>
      </c>
      <c r="AS25" s="39">
        <f>SUMIF(Totals!$A:$A,$A25,Totals!AY:AY)</f>
        <v>0</v>
      </c>
      <c r="AT25" s="39">
        <f>SUMIF(Totals!$A:$A,$A25,Totals!AZ:AZ)</f>
        <v>0</v>
      </c>
      <c r="AU25" s="39">
        <f>SUMIF(Totals!$A:$A,$A25,Totals!BA:BA)</f>
        <v>0</v>
      </c>
      <c r="AV25" s="39">
        <f>SUMIF(Totals!$A:$A,$A25,Totals!BB:BB)</f>
        <v>0</v>
      </c>
      <c r="AW25" s="39">
        <f>SUMIF(Totals!$A:$A,$A25,Totals!BC:BC)</f>
        <v>0</v>
      </c>
      <c r="AX25" s="1"/>
      <c r="AY25" s="35" t="e">
        <f t="shared" ref="AY25:BE25" si="66">IFERROR(AQ25/SUM($AQ25:$AW25),"")*100</f>
        <v>#VALUE!</v>
      </c>
      <c r="AZ25" s="35" t="e">
        <f t="shared" si="66"/>
        <v>#VALUE!</v>
      </c>
      <c r="BA25" s="35" t="e">
        <f t="shared" si="66"/>
        <v>#VALUE!</v>
      </c>
      <c r="BB25" s="35" t="e">
        <f t="shared" si="66"/>
        <v>#VALUE!</v>
      </c>
      <c r="BC25" s="35" t="e">
        <f t="shared" si="66"/>
        <v>#VALUE!</v>
      </c>
      <c r="BD25" s="35" t="e">
        <f t="shared" si="66"/>
        <v>#VALUE!</v>
      </c>
      <c r="BE25" s="35" t="e">
        <f t="shared" si="66"/>
        <v>#VALUE!</v>
      </c>
      <c r="BF25" s="1"/>
    </row>
    <row r="26" spans="1:58" ht="13">
      <c r="A26" s="28"/>
      <c r="B26" s="30">
        <f t="shared" si="0"/>
        <v>0</v>
      </c>
      <c r="C26" s="31">
        <f>SUMIF(Totals!A:A,A26,Totals!F:F)</f>
        <v>0</v>
      </c>
      <c r="D26" s="32">
        <f>SUMIF(Totals!A:A,A26,Totals!G:G)</f>
        <v>0</v>
      </c>
      <c r="E26" s="32">
        <f>SUMIF(Totals!A:A,A26,Totals!H:H)</f>
        <v>0</v>
      </c>
      <c r="F26" s="32">
        <f>SUMIF(Totals!A:A,A26,Totals!I:I)</f>
        <v>0</v>
      </c>
      <c r="G26" s="32">
        <f>SUMIF(Totals!A:A,A26,Totals!J:J)</f>
        <v>0</v>
      </c>
      <c r="H26" s="32">
        <f>SUMIF(Totals!A:A,A26,Totals!K:K)</f>
        <v>0</v>
      </c>
      <c r="I26" s="32">
        <f>SUMIF(Totals!A:A,A26,Totals!L:L)</f>
        <v>0</v>
      </c>
      <c r="J26" s="10"/>
      <c r="K26" s="31">
        <f>SUMIF(Totals!$A:$A,$A26,Totals!N:N)</f>
        <v>0</v>
      </c>
      <c r="L26" s="31">
        <f>SUMIF(Totals!$A:$A,$A26,Totals!O:O)</f>
        <v>0</v>
      </c>
      <c r="M26" s="31">
        <f>SUMIF(Totals!$A:$A,$A26,Totals!P:P)</f>
        <v>0</v>
      </c>
      <c r="N26" s="31">
        <f>SUMIF(Totals!$A:$A,$A26,Totals!Q:Q)</f>
        <v>0</v>
      </c>
      <c r="O26" s="31">
        <f>SUMIF(Totals!$A:$A,$A26,Totals!R:R)</f>
        <v>0</v>
      </c>
      <c r="P26" s="31">
        <f>SUMIF(Totals!$A:$A,$A26,Totals!S:S)</f>
        <v>0</v>
      </c>
      <c r="Q26" s="31">
        <f>SUMIF(Totals!$A:$A,$A26,Totals!T:T)</f>
        <v>0</v>
      </c>
      <c r="R26" s="1"/>
      <c r="S26" s="37">
        <f>SUMIF(Totals!$A:$A,$A26,Totals!V:V)</f>
        <v>0</v>
      </c>
      <c r="T26" s="37">
        <f>SUMIF(Totals!$A:$A,$A26,Totals!W:W)</f>
        <v>0</v>
      </c>
      <c r="U26" s="37">
        <f>SUMIF(Totals!$A:$A,$A26,Totals!X:X)</f>
        <v>0</v>
      </c>
      <c r="V26" s="37">
        <f>SUMIF(Totals!$A:$A,$A26,Totals!Y:Y)</f>
        <v>0</v>
      </c>
      <c r="W26" s="37">
        <f>SUMIF(Totals!$A:$A,$A26,Totals!Z:Z)</f>
        <v>0</v>
      </c>
      <c r="X26" s="37">
        <f>SUMIF(Totals!$A:$A,$A26,Totals!AA:AA)</f>
        <v>0</v>
      </c>
      <c r="Y26" s="37">
        <f>SUMIF(Totals!$A:$A,$A26,Totals!AB:AB)</f>
        <v>0</v>
      </c>
      <c r="Z26" s="1"/>
      <c r="AA26" s="35" t="e">
        <f t="shared" ref="AA26:AG26" si="67">(S26/SUM($S26:$Y26))*100</f>
        <v>#DIV/0!</v>
      </c>
      <c r="AB26" s="35" t="e">
        <f t="shared" si="67"/>
        <v>#DIV/0!</v>
      </c>
      <c r="AC26" s="35" t="e">
        <f t="shared" si="67"/>
        <v>#DIV/0!</v>
      </c>
      <c r="AD26" s="35" t="e">
        <f t="shared" si="67"/>
        <v>#DIV/0!</v>
      </c>
      <c r="AE26" s="35" t="e">
        <f t="shared" si="67"/>
        <v>#DIV/0!</v>
      </c>
      <c r="AF26" s="35" t="e">
        <f t="shared" si="67"/>
        <v>#DIV/0!</v>
      </c>
      <c r="AG26" s="35" t="e">
        <f t="shared" si="67"/>
        <v>#DIV/0!</v>
      </c>
      <c r="AH26" s="1"/>
      <c r="AI26" s="35" t="str">
        <f t="shared" ref="AI26:AO26" si="68">IFERROR(AA26-AY26,"")</f>
        <v/>
      </c>
      <c r="AJ26" s="35" t="str">
        <f t="shared" si="68"/>
        <v/>
      </c>
      <c r="AK26" s="35" t="str">
        <f t="shared" si="68"/>
        <v/>
      </c>
      <c r="AL26" s="35" t="str">
        <f t="shared" si="68"/>
        <v/>
      </c>
      <c r="AM26" s="35" t="str">
        <f t="shared" si="68"/>
        <v/>
      </c>
      <c r="AN26" s="35" t="str">
        <f t="shared" si="68"/>
        <v/>
      </c>
      <c r="AO26" s="35" t="str">
        <f t="shared" si="68"/>
        <v/>
      </c>
      <c r="AP26" s="1"/>
      <c r="AQ26" s="39">
        <f>SUMIF(Totals!$A:$A,$A26,Totals!AW:AW)</f>
        <v>0</v>
      </c>
      <c r="AR26" s="39">
        <f>SUMIF(Totals!$A:$A,$A26,Totals!AX:AX)</f>
        <v>0</v>
      </c>
      <c r="AS26" s="39">
        <f>SUMIF(Totals!$A:$A,$A26,Totals!AY:AY)</f>
        <v>0</v>
      </c>
      <c r="AT26" s="39">
        <f>SUMIF(Totals!$A:$A,$A26,Totals!AZ:AZ)</f>
        <v>0</v>
      </c>
      <c r="AU26" s="39">
        <f>SUMIF(Totals!$A:$A,$A26,Totals!BA:BA)</f>
        <v>0</v>
      </c>
      <c r="AV26" s="39">
        <f>SUMIF(Totals!$A:$A,$A26,Totals!BB:BB)</f>
        <v>0</v>
      </c>
      <c r="AW26" s="39">
        <f>SUMIF(Totals!$A:$A,$A26,Totals!BC:BC)</f>
        <v>0</v>
      </c>
      <c r="AX26" s="1"/>
      <c r="AY26" s="35" t="e">
        <f t="shared" ref="AY26:BE26" si="69">IFERROR(AQ26/SUM($AQ26:$AW26),"")*100</f>
        <v>#VALUE!</v>
      </c>
      <c r="AZ26" s="35" t="e">
        <f t="shared" si="69"/>
        <v>#VALUE!</v>
      </c>
      <c r="BA26" s="35" t="e">
        <f t="shared" si="69"/>
        <v>#VALUE!</v>
      </c>
      <c r="BB26" s="35" t="e">
        <f t="shared" si="69"/>
        <v>#VALUE!</v>
      </c>
      <c r="BC26" s="35" t="e">
        <f t="shared" si="69"/>
        <v>#VALUE!</v>
      </c>
      <c r="BD26" s="35" t="e">
        <f t="shared" si="69"/>
        <v>#VALUE!</v>
      </c>
      <c r="BE26" s="35" t="e">
        <f t="shared" si="69"/>
        <v>#VALUE!</v>
      </c>
      <c r="BF26" s="1"/>
    </row>
    <row r="27" spans="1:58" ht="13">
      <c r="A27" s="28"/>
      <c r="B27" s="30">
        <f t="shared" si="0"/>
        <v>0</v>
      </c>
      <c r="C27" s="31">
        <f>SUMIF(Totals!A:A,A27,Totals!F:F)</f>
        <v>0</v>
      </c>
      <c r="D27" s="32">
        <f>SUMIF(Totals!A:A,A27,Totals!G:G)</f>
        <v>0</v>
      </c>
      <c r="E27" s="32">
        <f>SUMIF(Totals!A:A,A27,Totals!H:H)</f>
        <v>0</v>
      </c>
      <c r="F27" s="32">
        <f>SUMIF(Totals!A:A,A27,Totals!I:I)</f>
        <v>0</v>
      </c>
      <c r="G27" s="32">
        <f>SUMIF(Totals!A:A,A27,Totals!J:J)</f>
        <v>0</v>
      </c>
      <c r="H27" s="32">
        <f>SUMIF(Totals!A:A,A27,Totals!K:K)</f>
        <v>0</v>
      </c>
      <c r="I27" s="32">
        <f>SUMIF(Totals!A:A,A27,Totals!L:L)</f>
        <v>0</v>
      </c>
      <c r="J27" s="10"/>
      <c r="K27" s="31">
        <f>SUMIF(Totals!$A:$A,$A27,Totals!N:N)</f>
        <v>0</v>
      </c>
      <c r="L27" s="31">
        <f>SUMIF(Totals!$A:$A,$A27,Totals!O:O)</f>
        <v>0</v>
      </c>
      <c r="M27" s="31">
        <f>SUMIF(Totals!$A:$A,$A27,Totals!P:P)</f>
        <v>0</v>
      </c>
      <c r="N27" s="31">
        <f>SUMIF(Totals!$A:$A,$A27,Totals!Q:Q)</f>
        <v>0</v>
      </c>
      <c r="O27" s="31">
        <f>SUMIF(Totals!$A:$A,$A27,Totals!R:R)</f>
        <v>0</v>
      </c>
      <c r="P27" s="31">
        <f>SUMIF(Totals!$A:$A,$A27,Totals!S:S)</f>
        <v>0</v>
      </c>
      <c r="Q27" s="31">
        <f>SUMIF(Totals!$A:$A,$A27,Totals!T:T)</f>
        <v>0</v>
      </c>
      <c r="R27" s="1"/>
      <c r="S27" s="37">
        <f>SUMIF(Totals!$A:$A,$A27,Totals!V:V)</f>
        <v>0</v>
      </c>
      <c r="T27" s="37">
        <f>SUMIF(Totals!$A:$A,$A27,Totals!W:W)</f>
        <v>0</v>
      </c>
      <c r="U27" s="37">
        <f>SUMIF(Totals!$A:$A,$A27,Totals!X:X)</f>
        <v>0</v>
      </c>
      <c r="V27" s="37">
        <f>SUMIF(Totals!$A:$A,$A27,Totals!Y:Y)</f>
        <v>0</v>
      </c>
      <c r="W27" s="37">
        <f>SUMIF(Totals!$A:$A,$A27,Totals!Z:Z)</f>
        <v>0</v>
      </c>
      <c r="X27" s="37">
        <f>SUMIF(Totals!$A:$A,$A27,Totals!AA:AA)</f>
        <v>0</v>
      </c>
      <c r="Y27" s="37">
        <f>SUMIF(Totals!$A:$A,$A27,Totals!AB:AB)</f>
        <v>0</v>
      </c>
      <c r="Z27" s="1"/>
      <c r="AA27" s="35" t="e">
        <f t="shared" ref="AA27:AG27" si="70">(S27/SUM($S27:$Y27))*100</f>
        <v>#DIV/0!</v>
      </c>
      <c r="AB27" s="35" t="e">
        <f t="shared" si="70"/>
        <v>#DIV/0!</v>
      </c>
      <c r="AC27" s="35" t="e">
        <f t="shared" si="70"/>
        <v>#DIV/0!</v>
      </c>
      <c r="AD27" s="35" t="e">
        <f t="shared" si="70"/>
        <v>#DIV/0!</v>
      </c>
      <c r="AE27" s="35" t="e">
        <f t="shared" si="70"/>
        <v>#DIV/0!</v>
      </c>
      <c r="AF27" s="35" t="e">
        <f t="shared" si="70"/>
        <v>#DIV/0!</v>
      </c>
      <c r="AG27" s="35" t="e">
        <f t="shared" si="70"/>
        <v>#DIV/0!</v>
      </c>
      <c r="AH27" s="1"/>
      <c r="AI27" s="35" t="str">
        <f t="shared" ref="AI27:AO27" si="71">IFERROR(AA27-AY27,"")</f>
        <v/>
      </c>
      <c r="AJ27" s="35" t="str">
        <f t="shared" si="71"/>
        <v/>
      </c>
      <c r="AK27" s="35" t="str">
        <f t="shared" si="71"/>
        <v/>
      </c>
      <c r="AL27" s="35" t="str">
        <f t="shared" si="71"/>
        <v/>
      </c>
      <c r="AM27" s="35" t="str">
        <f t="shared" si="71"/>
        <v/>
      </c>
      <c r="AN27" s="35" t="str">
        <f t="shared" si="71"/>
        <v/>
      </c>
      <c r="AO27" s="35" t="str">
        <f t="shared" si="71"/>
        <v/>
      </c>
      <c r="AP27" s="1"/>
      <c r="AQ27" s="39">
        <f>SUMIF(Totals!$A:$A,$A27,Totals!AW:AW)</f>
        <v>0</v>
      </c>
      <c r="AR27" s="39">
        <f>SUMIF(Totals!$A:$A,$A27,Totals!AX:AX)</f>
        <v>0</v>
      </c>
      <c r="AS27" s="39">
        <f>SUMIF(Totals!$A:$A,$A27,Totals!AY:AY)</f>
        <v>0</v>
      </c>
      <c r="AT27" s="39">
        <f>SUMIF(Totals!$A:$A,$A27,Totals!AZ:AZ)</f>
        <v>0</v>
      </c>
      <c r="AU27" s="39">
        <f>SUMIF(Totals!$A:$A,$A27,Totals!BA:BA)</f>
        <v>0</v>
      </c>
      <c r="AV27" s="39">
        <f>SUMIF(Totals!$A:$A,$A27,Totals!BB:BB)</f>
        <v>0</v>
      </c>
      <c r="AW27" s="39">
        <f>SUMIF(Totals!$A:$A,$A27,Totals!BC:BC)</f>
        <v>0</v>
      </c>
      <c r="AX27" s="1"/>
      <c r="AY27" s="35" t="e">
        <f t="shared" ref="AY27:BE27" si="72">IFERROR(AQ27/SUM($AQ27:$AW27),"")*100</f>
        <v>#VALUE!</v>
      </c>
      <c r="AZ27" s="35" t="e">
        <f t="shared" si="72"/>
        <v>#VALUE!</v>
      </c>
      <c r="BA27" s="35" t="e">
        <f t="shared" si="72"/>
        <v>#VALUE!</v>
      </c>
      <c r="BB27" s="35" t="e">
        <f t="shared" si="72"/>
        <v>#VALUE!</v>
      </c>
      <c r="BC27" s="35" t="e">
        <f t="shared" si="72"/>
        <v>#VALUE!</v>
      </c>
      <c r="BD27" s="35" t="e">
        <f t="shared" si="72"/>
        <v>#VALUE!</v>
      </c>
      <c r="BE27" s="35" t="e">
        <f t="shared" si="72"/>
        <v>#VALUE!</v>
      </c>
      <c r="BF27" s="1"/>
    </row>
    <row r="28" spans="1:58" ht="13">
      <c r="A28" s="28"/>
      <c r="B28" s="30">
        <f t="shared" si="0"/>
        <v>0</v>
      </c>
      <c r="C28" s="31">
        <f>SUMIF(Totals!A:A,A28,Totals!F:F)</f>
        <v>0</v>
      </c>
      <c r="D28" s="32">
        <f>SUMIF(Totals!A:A,A28,Totals!G:G)</f>
        <v>0</v>
      </c>
      <c r="E28" s="32">
        <f>SUMIF(Totals!A:A,A28,Totals!H:H)</f>
        <v>0</v>
      </c>
      <c r="F28" s="32">
        <f>SUMIF(Totals!A:A,A28,Totals!I:I)</f>
        <v>0</v>
      </c>
      <c r="G28" s="32">
        <f>SUMIF(Totals!A:A,A28,Totals!J:J)</f>
        <v>0</v>
      </c>
      <c r="H28" s="32">
        <f>SUMIF(Totals!A:A,A28,Totals!K:K)</f>
        <v>0</v>
      </c>
      <c r="I28" s="32">
        <f>SUMIF(Totals!A:A,A28,Totals!L:L)</f>
        <v>0</v>
      </c>
      <c r="J28" s="10"/>
      <c r="K28" s="31">
        <f>SUMIF(Totals!$A:$A,$A28,Totals!N:N)</f>
        <v>0</v>
      </c>
      <c r="L28" s="31">
        <f>SUMIF(Totals!$A:$A,$A28,Totals!O:O)</f>
        <v>0</v>
      </c>
      <c r="M28" s="31">
        <f>SUMIF(Totals!$A:$A,$A28,Totals!P:P)</f>
        <v>0</v>
      </c>
      <c r="N28" s="31">
        <f>SUMIF(Totals!$A:$A,$A28,Totals!Q:Q)</f>
        <v>0</v>
      </c>
      <c r="O28" s="31">
        <f>SUMIF(Totals!$A:$A,$A28,Totals!R:R)</f>
        <v>0</v>
      </c>
      <c r="P28" s="31">
        <f>SUMIF(Totals!$A:$A,$A28,Totals!S:S)</f>
        <v>0</v>
      </c>
      <c r="Q28" s="31">
        <f>SUMIF(Totals!$A:$A,$A28,Totals!T:T)</f>
        <v>0</v>
      </c>
      <c r="R28" s="1"/>
      <c r="S28" s="37">
        <f>SUMIF(Totals!$A:$A,$A28,Totals!V:V)</f>
        <v>0</v>
      </c>
      <c r="T28" s="37">
        <f>SUMIF(Totals!$A:$A,$A28,Totals!W:W)</f>
        <v>0</v>
      </c>
      <c r="U28" s="37">
        <f>SUMIF(Totals!$A:$A,$A28,Totals!X:X)</f>
        <v>0</v>
      </c>
      <c r="V28" s="37">
        <f>SUMIF(Totals!$A:$A,$A28,Totals!Y:Y)</f>
        <v>0</v>
      </c>
      <c r="W28" s="37">
        <f>SUMIF(Totals!$A:$A,$A28,Totals!Z:Z)</f>
        <v>0</v>
      </c>
      <c r="X28" s="37">
        <f>SUMIF(Totals!$A:$A,$A28,Totals!AA:AA)</f>
        <v>0</v>
      </c>
      <c r="Y28" s="37">
        <f>SUMIF(Totals!$A:$A,$A28,Totals!AB:AB)</f>
        <v>0</v>
      </c>
      <c r="Z28" s="1"/>
      <c r="AA28" s="35" t="e">
        <f t="shared" ref="AA28:AG28" si="73">(S28/SUM($S28:$Y28))*100</f>
        <v>#DIV/0!</v>
      </c>
      <c r="AB28" s="35" t="e">
        <f t="shared" si="73"/>
        <v>#DIV/0!</v>
      </c>
      <c r="AC28" s="35" t="e">
        <f t="shared" si="73"/>
        <v>#DIV/0!</v>
      </c>
      <c r="AD28" s="35" t="e">
        <f t="shared" si="73"/>
        <v>#DIV/0!</v>
      </c>
      <c r="AE28" s="35" t="e">
        <f t="shared" si="73"/>
        <v>#DIV/0!</v>
      </c>
      <c r="AF28" s="35" t="e">
        <f t="shared" si="73"/>
        <v>#DIV/0!</v>
      </c>
      <c r="AG28" s="35" t="e">
        <f t="shared" si="73"/>
        <v>#DIV/0!</v>
      </c>
      <c r="AH28" s="1"/>
      <c r="AI28" s="35" t="str">
        <f t="shared" ref="AI28:AO28" si="74">IFERROR(AA28-AY28,"")</f>
        <v/>
      </c>
      <c r="AJ28" s="35" t="str">
        <f t="shared" si="74"/>
        <v/>
      </c>
      <c r="AK28" s="35" t="str">
        <f t="shared" si="74"/>
        <v/>
      </c>
      <c r="AL28" s="35" t="str">
        <f t="shared" si="74"/>
        <v/>
      </c>
      <c r="AM28" s="35" t="str">
        <f t="shared" si="74"/>
        <v/>
      </c>
      <c r="AN28" s="35" t="str">
        <f t="shared" si="74"/>
        <v/>
      </c>
      <c r="AO28" s="35" t="str">
        <f t="shared" si="74"/>
        <v/>
      </c>
      <c r="AP28" s="1"/>
      <c r="AQ28" s="39">
        <f>SUMIF(Totals!$A:$A,$A28,Totals!AW:AW)</f>
        <v>0</v>
      </c>
      <c r="AR28" s="39">
        <f>SUMIF(Totals!$A:$A,$A28,Totals!AX:AX)</f>
        <v>0</v>
      </c>
      <c r="AS28" s="39">
        <f>SUMIF(Totals!$A:$A,$A28,Totals!AY:AY)</f>
        <v>0</v>
      </c>
      <c r="AT28" s="39">
        <f>SUMIF(Totals!$A:$A,$A28,Totals!AZ:AZ)</f>
        <v>0</v>
      </c>
      <c r="AU28" s="39">
        <f>SUMIF(Totals!$A:$A,$A28,Totals!BA:BA)</f>
        <v>0</v>
      </c>
      <c r="AV28" s="39">
        <f>SUMIF(Totals!$A:$A,$A28,Totals!BB:BB)</f>
        <v>0</v>
      </c>
      <c r="AW28" s="39">
        <f>SUMIF(Totals!$A:$A,$A28,Totals!BC:BC)</f>
        <v>0</v>
      </c>
      <c r="AX28" s="1"/>
      <c r="AY28" s="35" t="e">
        <f t="shared" ref="AY28:BE28" si="75">IFERROR(AQ28/SUM($AQ28:$AW28),"")*100</f>
        <v>#VALUE!</v>
      </c>
      <c r="AZ28" s="35" t="e">
        <f t="shared" si="75"/>
        <v>#VALUE!</v>
      </c>
      <c r="BA28" s="35" t="e">
        <f t="shared" si="75"/>
        <v>#VALUE!</v>
      </c>
      <c r="BB28" s="35" t="e">
        <f t="shared" si="75"/>
        <v>#VALUE!</v>
      </c>
      <c r="BC28" s="35" t="e">
        <f t="shared" si="75"/>
        <v>#VALUE!</v>
      </c>
      <c r="BD28" s="35" t="e">
        <f t="shared" si="75"/>
        <v>#VALUE!</v>
      </c>
      <c r="BE28" s="35" t="e">
        <f t="shared" si="75"/>
        <v>#VALUE!</v>
      </c>
      <c r="BF28" s="1"/>
    </row>
    <row r="29" spans="1:58" ht="13">
      <c r="A29" s="28"/>
      <c r="B29" s="30">
        <f t="shared" si="0"/>
        <v>0</v>
      </c>
      <c r="C29" s="31">
        <f>SUMIF(Totals!A:A,A29,Totals!F:F)</f>
        <v>0</v>
      </c>
      <c r="D29" s="32">
        <f>SUMIF(Totals!A:A,A29,Totals!G:G)</f>
        <v>0</v>
      </c>
      <c r="E29" s="32">
        <f>SUMIF(Totals!A:A,A29,Totals!H:H)</f>
        <v>0</v>
      </c>
      <c r="F29" s="32">
        <f>SUMIF(Totals!A:A,A29,Totals!I:I)</f>
        <v>0</v>
      </c>
      <c r="G29" s="32">
        <f>SUMIF(Totals!A:A,A29,Totals!J:J)</f>
        <v>0</v>
      </c>
      <c r="H29" s="32">
        <f>SUMIF(Totals!A:A,A29,Totals!K:K)</f>
        <v>0</v>
      </c>
      <c r="I29" s="32">
        <f>SUMIF(Totals!A:A,A29,Totals!L:L)</f>
        <v>0</v>
      </c>
      <c r="J29" s="10"/>
      <c r="K29" s="31">
        <f>SUMIF(Totals!$A:$A,$A29,Totals!N:N)</f>
        <v>0</v>
      </c>
      <c r="L29" s="31">
        <f>SUMIF(Totals!$A:$A,$A29,Totals!O:O)</f>
        <v>0</v>
      </c>
      <c r="M29" s="31">
        <f>SUMIF(Totals!$A:$A,$A29,Totals!P:P)</f>
        <v>0</v>
      </c>
      <c r="N29" s="31">
        <f>SUMIF(Totals!$A:$A,$A29,Totals!Q:Q)</f>
        <v>0</v>
      </c>
      <c r="O29" s="31">
        <f>SUMIF(Totals!$A:$A,$A29,Totals!R:R)</f>
        <v>0</v>
      </c>
      <c r="P29" s="31">
        <f>SUMIF(Totals!$A:$A,$A29,Totals!S:S)</f>
        <v>0</v>
      </c>
      <c r="Q29" s="31">
        <f>SUMIF(Totals!$A:$A,$A29,Totals!T:T)</f>
        <v>0</v>
      </c>
      <c r="R29" s="1"/>
      <c r="S29" s="37">
        <f>SUMIF(Totals!$A:$A,$A29,Totals!V:V)</f>
        <v>0</v>
      </c>
      <c r="T29" s="37">
        <f>SUMIF(Totals!$A:$A,$A29,Totals!W:W)</f>
        <v>0</v>
      </c>
      <c r="U29" s="37">
        <f>SUMIF(Totals!$A:$A,$A29,Totals!X:X)</f>
        <v>0</v>
      </c>
      <c r="V29" s="37">
        <f>SUMIF(Totals!$A:$A,$A29,Totals!Y:Y)</f>
        <v>0</v>
      </c>
      <c r="W29" s="37">
        <f>SUMIF(Totals!$A:$A,$A29,Totals!Z:Z)</f>
        <v>0</v>
      </c>
      <c r="X29" s="37">
        <f>SUMIF(Totals!$A:$A,$A29,Totals!AA:AA)</f>
        <v>0</v>
      </c>
      <c r="Y29" s="37">
        <f>SUMIF(Totals!$A:$A,$A29,Totals!AB:AB)</f>
        <v>0</v>
      </c>
      <c r="Z29" s="1"/>
      <c r="AA29" s="35" t="e">
        <f t="shared" ref="AA29:AG29" si="76">(S29/SUM($S29:$Y29))*100</f>
        <v>#DIV/0!</v>
      </c>
      <c r="AB29" s="35" t="e">
        <f t="shared" si="76"/>
        <v>#DIV/0!</v>
      </c>
      <c r="AC29" s="35" t="e">
        <f t="shared" si="76"/>
        <v>#DIV/0!</v>
      </c>
      <c r="AD29" s="35" t="e">
        <f t="shared" si="76"/>
        <v>#DIV/0!</v>
      </c>
      <c r="AE29" s="35" t="e">
        <f t="shared" si="76"/>
        <v>#DIV/0!</v>
      </c>
      <c r="AF29" s="35" t="e">
        <f t="shared" si="76"/>
        <v>#DIV/0!</v>
      </c>
      <c r="AG29" s="35" t="e">
        <f t="shared" si="76"/>
        <v>#DIV/0!</v>
      </c>
      <c r="AH29" s="1"/>
      <c r="AI29" s="35" t="str">
        <f t="shared" ref="AI29:AO29" si="77">IFERROR(AA29-AY29,"")</f>
        <v/>
      </c>
      <c r="AJ29" s="35" t="str">
        <f t="shared" si="77"/>
        <v/>
      </c>
      <c r="AK29" s="35" t="str">
        <f t="shared" si="77"/>
        <v/>
      </c>
      <c r="AL29" s="35" t="str">
        <f t="shared" si="77"/>
        <v/>
      </c>
      <c r="AM29" s="35" t="str">
        <f t="shared" si="77"/>
        <v/>
      </c>
      <c r="AN29" s="35" t="str">
        <f t="shared" si="77"/>
        <v/>
      </c>
      <c r="AO29" s="35" t="str">
        <f t="shared" si="77"/>
        <v/>
      </c>
      <c r="AP29" s="1"/>
      <c r="AQ29" s="39">
        <f>SUMIF(Totals!$A:$A,$A29,Totals!AW:AW)</f>
        <v>0</v>
      </c>
      <c r="AR29" s="39">
        <f>SUMIF(Totals!$A:$A,$A29,Totals!AX:AX)</f>
        <v>0</v>
      </c>
      <c r="AS29" s="39">
        <f>SUMIF(Totals!$A:$A,$A29,Totals!AY:AY)</f>
        <v>0</v>
      </c>
      <c r="AT29" s="39">
        <f>SUMIF(Totals!$A:$A,$A29,Totals!AZ:AZ)</f>
        <v>0</v>
      </c>
      <c r="AU29" s="39">
        <f>SUMIF(Totals!$A:$A,$A29,Totals!BA:BA)</f>
        <v>0</v>
      </c>
      <c r="AV29" s="39">
        <f>SUMIF(Totals!$A:$A,$A29,Totals!BB:BB)</f>
        <v>0</v>
      </c>
      <c r="AW29" s="39">
        <f>SUMIF(Totals!$A:$A,$A29,Totals!BC:BC)</f>
        <v>0</v>
      </c>
      <c r="AX29" s="1"/>
      <c r="AY29" s="35" t="e">
        <f t="shared" ref="AY29:BE29" si="78">IFERROR(AQ29/SUM($AQ29:$AW29),"")*100</f>
        <v>#VALUE!</v>
      </c>
      <c r="AZ29" s="35" t="e">
        <f t="shared" si="78"/>
        <v>#VALUE!</v>
      </c>
      <c r="BA29" s="35" t="e">
        <f t="shared" si="78"/>
        <v>#VALUE!</v>
      </c>
      <c r="BB29" s="35" t="e">
        <f t="shared" si="78"/>
        <v>#VALUE!</v>
      </c>
      <c r="BC29" s="35" t="e">
        <f t="shared" si="78"/>
        <v>#VALUE!</v>
      </c>
      <c r="BD29" s="35" t="e">
        <f t="shared" si="78"/>
        <v>#VALUE!</v>
      </c>
      <c r="BE29" s="35" t="e">
        <f t="shared" si="78"/>
        <v>#VALUE!</v>
      </c>
      <c r="BF29" s="1"/>
    </row>
    <row r="30" spans="1:58" ht="13">
      <c r="A30" s="28"/>
      <c r="B30" s="30">
        <f t="shared" si="0"/>
        <v>0</v>
      </c>
      <c r="C30" s="31">
        <f>SUMIF(Totals!A:A,A30,Totals!F:F)</f>
        <v>0</v>
      </c>
      <c r="D30" s="32">
        <f>SUMIF(Totals!A:A,A30,Totals!G:G)</f>
        <v>0</v>
      </c>
      <c r="E30" s="32">
        <f>SUMIF(Totals!A:A,A30,Totals!H:H)</f>
        <v>0</v>
      </c>
      <c r="F30" s="32">
        <f>SUMIF(Totals!A:A,A30,Totals!I:I)</f>
        <v>0</v>
      </c>
      <c r="G30" s="32">
        <f>SUMIF(Totals!A:A,A30,Totals!J:J)</f>
        <v>0</v>
      </c>
      <c r="H30" s="32">
        <f>SUMIF(Totals!A:A,A30,Totals!K:K)</f>
        <v>0</v>
      </c>
      <c r="I30" s="32">
        <f>SUMIF(Totals!A:A,A30,Totals!L:L)</f>
        <v>0</v>
      </c>
      <c r="J30" s="10"/>
      <c r="K30" s="31">
        <f>SUMIF(Totals!$A:$A,$A30,Totals!N:N)</f>
        <v>0</v>
      </c>
      <c r="L30" s="31">
        <f>SUMIF(Totals!$A:$A,$A30,Totals!O:O)</f>
        <v>0</v>
      </c>
      <c r="M30" s="31">
        <f>SUMIF(Totals!$A:$A,$A30,Totals!P:P)</f>
        <v>0</v>
      </c>
      <c r="N30" s="31">
        <f>SUMIF(Totals!$A:$A,$A30,Totals!Q:Q)</f>
        <v>0</v>
      </c>
      <c r="O30" s="31">
        <f>SUMIF(Totals!$A:$A,$A30,Totals!R:R)</f>
        <v>0</v>
      </c>
      <c r="P30" s="31">
        <f>SUMIF(Totals!$A:$A,$A30,Totals!S:S)</f>
        <v>0</v>
      </c>
      <c r="Q30" s="31">
        <f>SUMIF(Totals!$A:$A,$A30,Totals!T:T)</f>
        <v>0</v>
      </c>
      <c r="R30" s="1"/>
      <c r="S30" s="37">
        <f>SUMIF(Totals!$A:$A,$A30,Totals!V:V)</f>
        <v>0</v>
      </c>
      <c r="T30" s="37">
        <f>SUMIF(Totals!$A:$A,$A30,Totals!W:W)</f>
        <v>0</v>
      </c>
      <c r="U30" s="37">
        <f>SUMIF(Totals!$A:$A,$A30,Totals!X:X)</f>
        <v>0</v>
      </c>
      <c r="V30" s="37">
        <f>SUMIF(Totals!$A:$A,$A30,Totals!Y:Y)</f>
        <v>0</v>
      </c>
      <c r="W30" s="37">
        <f>SUMIF(Totals!$A:$A,$A30,Totals!Z:Z)</f>
        <v>0</v>
      </c>
      <c r="X30" s="37">
        <f>SUMIF(Totals!$A:$A,$A30,Totals!AA:AA)</f>
        <v>0</v>
      </c>
      <c r="Y30" s="37">
        <f>SUMIF(Totals!$A:$A,$A30,Totals!AB:AB)</f>
        <v>0</v>
      </c>
      <c r="Z30" s="1"/>
      <c r="AA30" s="35" t="e">
        <f t="shared" ref="AA30:AG30" si="79">(S30/SUM($S30:$Y30))*100</f>
        <v>#DIV/0!</v>
      </c>
      <c r="AB30" s="35" t="e">
        <f t="shared" si="79"/>
        <v>#DIV/0!</v>
      </c>
      <c r="AC30" s="35" t="e">
        <f t="shared" si="79"/>
        <v>#DIV/0!</v>
      </c>
      <c r="AD30" s="35" t="e">
        <f t="shared" si="79"/>
        <v>#DIV/0!</v>
      </c>
      <c r="AE30" s="35" t="e">
        <f t="shared" si="79"/>
        <v>#DIV/0!</v>
      </c>
      <c r="AF30" s="35" t="e">
        <f t="shared" si="79"/>
        <v>#DIV/0!</v>
      </c>
      <c r="AG30" s="35" t="e">
        <f t="shared" si="79"/>
        <v>#DIV/0!</v>
      </c>
      <c r="AH30" s="1"/>
      <c r="AI30" s="35" t="str">
        <f t="shared" ref="AI30:AO30" si="80">IFERROR(AA30-AY30,"")</f>
        <v/>
      </c>
      <c r="AJ30" s="35" t="str">
        <f t="shared" si="80"/>
        <v/>
      </c>
      <c r="AK30" s="35" t="str">
        <f t="shared" si="80"/>
        <v/>
      </c>
      <c r="AL30" s="35" t="str">
        <f t="shared" si="80"/>
        <v/>
      </c>
      <c r="AM30" s="35" t="str">
        <f t="shared" si="80"/>
        <v/>
      </c>
      <c r="AN30" s="35" t="str">
        <f t="shared" si="80"/>
        <v/>
      </c>
      <c r="AO30" s="35" t="str">
        <f t="shared" si="80"/>
        <v/>
      </c>
      <c r="AP30" s="1"/>
      <c r="AQ30" s="39">
        <f>SUMIF(Totals!$A:$A,$A30,Totals!AW:AW)</f>
        <v>0</v>
      </c>
      <c r="AR30" s="39">
        <f>SUMIF(Totals!$A:$A,$A30,Totals!AX:AX)</f>
        <v>0</v>
      </c>
      <c r="AS30" s="39">
        <f>SUMIF(Totals!$A:$A,$A30,Totals!AY:AY)</f>
        <v>0</v>
      </c>
      <c r="AT30" s="39">
        <f>SUMIF(Totals!$A:$A,$A30,Totals!AZ:AZ)</f>
        <v>0</v>
      </c>
      <c r="AU30" s="39">
        <f>SUMIF(Totals!$A:$A,$A30,Totals!BA:BA)</f>
        <v>0</v>
      </c>
      <c r="AV30" s="39">
        <f>SUMIF(Totals!$A:$A,$A30,Totals!BB:BB)</f>
        <v>0</v>
      </c>
      <c r="AW30" s="39">
        <f>SUMIF(Totals!$A:$A,$A30,Totals!BC:BC)</f>
        <v>0</v>
      </c>
      <c r="AX30" s="1"/>
      <c r="AY30" s="35" t="e">
        <f t="shared" ref="AY30:BE30" si="81">IFERROR(AQ30/SUM($AQ30:$AW30),"")*100</f>
        <v>#VALUE!</v>
      </c>
      <c r="AZ30" s="35" t="e">
        <f t="shared" si="81"/>
        <v>#VALUE!</v>
      </c>
      <c r="BA30" s="35" t="e">
        <f t="shared" si="81"/>
        <v>#VALUE!</v>
      </c>
      <c r="BB30" s="35" t="e">
        <f t="shared" si="81"/>
        <v>#VALUE!</v>
      </c>
      <c r="BC30" s="35" t="e">
        <f t="shared" si="81"/>
        <v>#VALUE!</v>
      </c>
      <c r="BD30" s="35" t="e">
        <f t="shared" si="81"/>
        <v>#VALUE!</v>
      </c>
      <c r="BE30" s="35" t="e">
        <f t="shared" si="81"/>
        <v>#VALUE!</v>
      </c>
      <c r="BF30" s="1"/>
    </row>
    <row r="31" spans="1:58" ht="13">
      <c r="A31" s="28"/>
      <c r="B31" s="30">
        <f t="shared" si="0"/>
        <v>0</v>
      </c>
      <c r="C31" s="31">
        <f>SUMIF(Totals!A:A,A31,Totals!F:F)</f>
        <v>0</v>
      </c>
      <c r="D31" s="32">
        <f>SUMIF(Totals!A:A,A31,Totals!G:G)</f>
        <v>0</v>
      </c>
      <c r="E31" s="32">
        <f>SUMIF(Totals!A:A,A31,Totals!H:H)</f>
        <v>0</v>
      </c>
      <c r="F31" s="32">
        <f>SUMIF(Totals!A:A,A31,Totals!I:I)</f>
        <v>0</v>
      </c>
      <c r="G31" s="32">
        <f>SUMIF(Totals!A:A,A31,Totals!J:J)</f>
        <v>0</v>
      </c>
      <c r="H31" s="32">
        <f>SUMIF(Totals!A:A,A31,Totals!K:K)</f>
        <v>0</v>
      </c>
      <c r="I31" s="32">
        <f>SUMIF(Totals!A:A,A31,Totals!L:L)</f>
        <v>0</v>
      </c>
      <c r="J31" s="10"/>
      <c r="K31" s="31">
        <f>SUMIF(Totals!$A:$A,$A31,Totals!N:N)</f>
        <v>0</v>
      </c>
      <c r="L31" s="31">
        <f>SUMIF(Totals!$A:$A,$A31,Totals!O:O)</f>
        <v>0</v>
      </c>
      <c r="M31" s="31">
        <f>SUMIF(Totals!$A:$A,$A31,Totals!P:P)</f>
        <v>0</v>
      </c>
      <c r="N31" s="31">
        <f>SUMIF(Totals!$A:$A,$A31,Totals!Q:Q)</f>
        <v>0</v>
      </c>
      <c r="O31" s="31">
        <f>SUMIF(Totals!$A:$A,$A31,Totals!R:R)</f>
        <v>0</v>
      </c>
      <c r="P31" s="31">
        <f>SUMIF(Totals!$A:$A,$A31,Totals!S:S)</f>
        <v>0</v>
      </c>
      <c r="Q31" s="31">
        <f>SUMIF(Totals!$A:$A,$A31,Totals!T:T)</f>
        <v>0</v>
      </c>
      <c r="R31" s="1"/>
      <c r="S31" s="37">
        <f>SUMIF(Totals!$A:$A,$A31,Totals!V:V)</f>
        <v>0</v>
      </c>
      <c r="T31" s="37">
        <f>SUMIF(Totals!$A:$A,$A31,Totals!W:W)</f>
        <v>0</v>
      </c>
      <c r="U31" s="37">
        <f>SUMIF(Totals!$A:$A,$A31,Totals!X:X)</f>
        <v>0</v>
      </c>
      <c r="V31" s="37">
        <f>SUMIF(Totals!$A:$A,$A31,Totals!Y:Y)</f>
        <v>0</v>
      </c>
      <c r="W31" s="37">
        <f>SUMIF(Totals!$A:$A,$A31,Totals!Z:Z)</f>
        <v>0</v>
      </c>
      <c r="X31" s="37">
        <f>SUMIF(Totals!$A:$A,$A31,Totals!AA:AA)</f>
        <v>0</v>
      </c>
      <c r="Y31" s="37">
        <f>SUMIF(Totals!$A:$A,$A31,Totals!AB:AB)</f>
        <v>0</v>
      </c>
      <c r="Z31" s="1"/>
      <c r="AA31" s="35" t="e">
        <f t="shared" ref="AA31:AG31" si="82">(S31/SUM($S31:$Y31))*100</f>
        <v>#DIV/0!</v>
      </c>
      <c r="AB31" s="35" t="e">
        <f t="shared" si="82"/>
        <v>#DIV/0!</v>
      </c>
      <c r="AC31" s="35" t="e">
        <f t="shared" si="82"/>
        <v>#DIV/0!</v>
      </c>
      <c r="AD31" s="35" t="e">
        <f t="shared" si="82"/>
        <v>#DIV/0!</v>
      </c>
      <c r="AE31" s="35" t="e">
        <f t="shared" si="82"/>
        <v>#DIV/0!</v>
      </c>
      <c r="AF31" s="35" t="e">
        <f t="shared" si="82"/>
        <v>#DIV/0!</v>
      </c>
      <c r="AG31" s="35" t="e">
        <f t="shared" si="82"/>
        <v>#DIV/0!</v>
      </c>
      <c r="AH31" s="1"/>
      <c r="AI31" s="35" t="str">
        <f t="shared" ref="AI31:AO31" si="83">IFERROR(AA31-AY31,"")</f>
        <v/>
      </c>
      <c r="AJ31" s="35" t="str">
        <f t="shared" si="83"/>
        <v/>
      </c>
      <c r="AK31" s="35" t="str">
        <f t="shared" si="83"/>
        <v/>
      </c>
      <c r="AL31" s="35" t="str">
        <f t="shared" si="83"/>
        <v/>
      </c>
      <c r="AM31" s="35" t="str">
        <f t="shared" si="83"/>
        <v/>
      </c>
      <c r="AN31" s="35" t="str">
        <f t="shared" si="83"/>
        <v/>
      </c>
      <c r="AO31" s="35" t="str">
        <f t="shared" si="83"/>
        <v/>
      </c>
      <c r="AP31" s="1"/>
      <c r="AQ31" s="39">
        <f>SUMIF(Totals!$A:$A,$A31,Totals!AW:AW)</f>
        <v>0</v>
      </c>
      <c r="AR31" s="39">
        <f>SUMIF(Totals!$A:$A,$A31,Totals!AX:AX)</f>
        <v>0</v>
      </c>
      <c r="AS31" s="39">
        <f>SUMIF(Totals!$A:$A,$A31,Totals!AY:AY)</f>
        <v>0</v>
      </c>
      <c r="AT31" s="39">
        <f>SUMIF(Totals!$A:$A,$A31,Totals!AZ:AZ)</f>
        <v>0</v>
      </c>
      <c r="AU31" s="39">
        <f>SUMIF(Totals!$A:$A,$A31,Totals!BA:BA)</f>
        <v>0</v>
      </c>
      <c r="AV31" s="39">
        <f>SUMIF(Totals!$A:$A,$A31,Totals!BB:BB)</f>
        <v>0</v>
      </c>
      <c r="AW31" s="39">
        <f>SUMIF(Totals!$A:$A,$A31,Totals!BC:BC)</f>
        <v>0</v>
      </c>
      <c r="AX31" s="1"/>
      <c r="AY31" s="35" t="e">
        <f t="shared" ref="AY31:BE31" si="84">IFERROR(AQ31/SUM($AQ31:$AW31),"")*100</f>
        <v>#VALUE!</v>
      </c>
      <c r="AZ31" s="35" t="e">
        <f t="shared" si="84"/>
        <v>#VALUE!</v>
      </c>
      <c r="BA31" s="35" t="e">
        <f t="shared" si="84"/>
        <v>#VALUE!</v>
      </c>
      <c r="BB31" s="35" t="e">
        <f t="shared" si="84"/>
        <v>#VALUE!</v>
      </c>
      <c r="BC31" s="35" t="e">
        <f t="shared" si="84"/>
        <v>#VALUE!</v>
      </c>
      <c r="BD31" s="35" t="e">
        <f t="shared" si="84"/>
        <v>#VALUE!</v>
      </c>
      <c r="BE31" s="35" t="e">
        <f t="shared" si="84"/>
        <v>#VALUE!</v>
      </c>
      <c r="BF31" s="1"/>
    </row>
    <row r="32" spans="1:58" ht="13">
      <c r="A32" s="28"/>
      <c r="B32" s="30">
        <f t="shared" si="0"/>
        <v>0</v>
      </c>
      <c r="C32" s="31">
        <f>SUMIF(Totals!A:A,A32,Totals!F:F)</f>
        <v>0</v>
      </c>
      <c r="D32" s="32">
        <f>SUMIF(Totals!A:A,A32,Totals!G:G)</f>
        <v>0</v>
      </c>
      <c r="E32" s="32">
        <f>SUMIF(Totals!A:A,A32,Totals!H:H)</f>
        <v>0</v>
      </c>
      <c r="F32" s="32">
        <f>SUMIF(Totals!A:A,A32,Totals!I:I)</f>
        <v>0</v>
      </c>
      <c r="G32" s="32">
        <f>SUMIF(Totals!A:A,A32,Totals!J:J)</f>
        <v>0</v>
      </c>
      <c r="H32" s="32">
        <f>SUMIF(Totals!A:A,A32,Totals!K:K)</f>
        <v>0</v>
      </c>
      <c r="I32" s="32">
        <f>SUMIF(Totals!A:A,A32,Totals!L:L)</f>
        <v>0</v>
      </c>
      <c r="J32" s="10"/>
      <c r="K32" s="31">
        <f>SUMIF(Totals!$A:$A,$A32,Totals!N:N)</f>
        <v>0</v>
      </c>
      <c r="L32" s="31">
        <f>SUMIF(Totals!$A:$A,$A32,Totals!O:O)</f>
        <v>0</v>
      </c>
      <c r="M32" s="31">
        <f>SUMIF(Totals!$A:$A,$A32,Totals!P:P)</f>
        <v>0</v>
      </c>
      <c r="N32" s="31">
        <f>SUMIF(Totals!$A:$A,$A32,Totals!Q:Q)</f>
        <v>0</v>
      </c>
      <c r="O32" s="31">
        <f>SUMIF(Totals!$A:$A,$A32,Totals!R:R)</f>
        <v>0</v>
      </c>
      <c r="P32" s="31">
        <f>SUMIF(Totals!$A:$A,$A32,Totals!S:S)</f>
        <v>0</v>
      </c>
      <c r="Q32" s="31">
        <f>SUMIF(Totals!$A:$A,$A32,Totals!T:T)</f>
        <v>0</v>
      </c>
      <c r="R32" s="1"/>
      <c r="S32" s="37">
        <f>SUMIF(Totals!$A:$A,$A32,Totals!V:V)</f>
        <v>0</v>
      </c>
      <c r="T32" s="37">
        <f>SUMIF(Totals!$A:$A,$A32,Totals!W:W)</f>
        <v>0</v>
      </c>
      <c r="U32" s="37">
        <f>SUMIF(Totals!$A:$A,$A32,Totals!X:X)</f>
        <v>0</v>
      </c>
      <c r="V32" s="37">
        <f>SUMIF(Totals!$A:$A,$A32,Totals!Y:Y)</f>
        <v>0</v>
      </c>
      <c r="W32" s="37">
        <f>SUMIF(Totals!$A:$A,$A32,Totals!Z:Z)</f>
        <v>0</v>
      </c>
      <c r="X32" s="37">
        <f>SUMIF(Totals!$A:$A,$A32,Totals!AA:AA)</f>
        <v>0</v>
      </c>
      <c r="Y32" s="37">
        <f>SUMIF(Totals!$A:$A,$A32,Totals!AB:AB)</f>
        <v>0</v>
      </c>
      <c r="Z32" s="1"/>
      <c r="AA32" s="35" t="e">
        <f t="shared" ref="AA32:AG32" si="85">(S32/SUM($S32:$Y32))*100</f>
        <v>#DIV/0!</v>
      </c>
      <c r="AB32" s="35" t="e">
        <f t="shared" si="85"/>
        <v>#DIV/0!</v>
      </c>
      <c r="AC32" s="35" t="e">
        <f t="shared" si="85"/>
        <v>#DIV/0!</v>
      </c>
      <c r="AD32" s="35" t="e">
        <f t="shared" si="85"/>
        <v>#DIV/0!</v>
      </c>
      <c r="AE32" s="35" t="e">
        <f t="shared" si="85"/>
        <v>#DIV/0!</v>
      </c>
      <c r="AF32" s="35" t="e">
        <f t="shared" si="85"/>
        <v>#DIV/0!</v>
      </c>
      <c r="AG32" s="35" t="e">
        <f t="shared" si="85"/>
        <v>#DIV/0!</v>
      </c>
      <c r="AH32" s="1"/>
      <c r="AI32" s="35" t="str">
        <f t="shared" ref="AI32:AO32" si="86">IFERROR(AA32-AY32,"")</f>
        <v/>
      </c>
      <c r="AJ32" s="35" t="str">
        <f t="shared" si="86"/>
        <v/>
      </c>
      <c r="AK32" s="35" t="str">
        <f t="shared" si="86"/>
        <v/>
      </c>
      <c r="AL32" s="35" t="str">
        <f t="shared" si="86"/>
        <v/>
      </c>
      <c r="AM32" s="35" t="str">
        <f t="shared" si="86"/>
        <v/>
      </c>
      <c r="AN32" s="35" t="str">
        <f t="shared" si="86"/>
        <v/>
      </c>
      <c r="AO32" s="35" t="str">
        <f t="shared" si="86"/>
        <v/>
      </c>
      <c r="AP32" s="1"/>
      <c r="AQ32" s="39">
        <f>SUMIF(Totals!$A:$A,$A32,Totals!AW:AW)</f>
        <v>0</v>
      </c>
      <c r="AR32" s="39">
        <f>SUMIF(Totals!$A:$A,$A32,Totals!AX:AX)</f>
        <v>0</v>
      </c>
      <c r="AS32" s="39">
        <f>SUMIF(Totals!$A:$A,$A32,Totals!AY:AY)</f>
        <v>0</v>
      </c>
      <c r="AT32" s="39">
        <f>SUMIF(Totals!$A:$A,$A32,Totals!AZ:AZ)</f>
        <v>0</v>
      </c>
      <c r="AU32" s="39">
        <f>SUMIF(Totals!$A:$A,$A32,Totals!BA:BA)</f>
        <v>0</v>
      </c>
      <c r="AV32" s="39">
        <f>SUMIF(Totals!$A:$A,$A32,Totals!BB:BB)</f>
        <v>0</v>
      </c>
      <c r="AW32" s="39">
        <f>SUMIF(Totals!$A:$A,$A32,Totals!BC:BC)</f>
        <v>0</v>
      </c>
      <c r="AX32" s="1"/>
      <c r="AY32" s="35" t="e">
        <f t="shared" ref="AY32:BE32" si="87">IFERROR(AQ32/SUM($AQ32:$AW32),"")*100</f>
        <v>#VALUE!</v>
      </c>
      <c r="AZ32" s="35" t="e">
        <f t="shared" si="87"/>
        <v>#VALUE!</v>
      </c>
      <c r="BA32" s="35" t="e">
        <f t="shared" si="87"/>
        <v>#VALUE!</v>
      </c>
      <c r="BB32" s="35" t="e">
        <f t="shared" si="87"/>
        <v>#VALUE!</v>
      </c>
      <c r="BC32" s="35" t="e">
        <f t="shared" si="87"/>
        <v>#VALUE!</v>
      </c>
      <c r="BD32" s="35" t="e">
        <f t="shared" si="87"/>
        <v>#VALUE!</v>
      </c>
      <c r="BE32" s="35" t="e">
        <f t="shared" si="87"/>
        <v>#VALUE!</v>
      </c>
      <c r="BF32" s="1"/>
    </row>
    <row r="33" spans="1:58" ht="13">
      <c r="A33" s="28"/>
      <c r="B33" s="30">
        <f t="shared" si="0"/>
        <v>0</v>
      </c>
      <c r="C33" s="31">
        <f>SUMIF(Totals!A:A,A33,Totals!F:F)</f>
        <v>0</v>
      </c>
      <c r="D33" s="32">
        <f>SUMIF(Totals!A:A,A33,Totals!G:G)</f>
        <v>0</v>
      </c>
      <c r="E33" s="32">
        <f>SUMIF(Totals!A:A,A33,Totals!H:H)</f>
        <v>0</v>
      </c>
      <c r="F33" s="32">
        <f>SUMIF(Totals!A:A,A33,Totals!I:I)</f>
        <v>0</v>
      </c>
      <c r="G33" s="32">
        <f>SUMIF(Totals!A:A,A33,Totals!J:J)</f>
        <v>0</v>
      </c>
      <c r="H33" s="32">
        <f>SUMIF(Totals!A:A,A33,Totals!K:K)</f>
        <v>0</v>
      </c>
      <c r="I33" s="32">
        <f>SUMIF(Totals!A:A,A33,Totals!L:L)</f>
        <v>0</v>
      </c>
      <c r="J33" s="10"/>
      <c r="K33" s="31">
        <f>SUMIF(Totals!$A:$A,$A33,Totals!N:N)</f>
        <v>0</v>
      </c>
      <c r="L33" s="31">
        <f>SUMIF(Totals!$A:$A,$A33,Totals!O:O)</f>
        <v>0</v>
      </c>
      <c r="M33" s="31">
        <f>SUMIF(Totals!$A:$A,$A33,Totals!P:P)</f>
        <v>0</v>
      </c>
      <c r="N33" s="31">
        <f>SUMIF(Totals!$A:$A,$A33,Totals!Q:Q)</f>
        <v>0</v>
      </c>
      <c r="O33" s="31">
        <f>SUMIF(Totals!$A:$A,$A33,Totals!R:R)</f>
        <v>0</v>
      </c>
      <c r="P33" s="31">
        <f>SUMIF(Totals!$A:$A,$A33,Totals!S:S)</f>
        <v>0</v>
      </c>
      <c r="Q33" s="31">
        <f>SUMIF(Totals!$A:$A,$A33,Totals!T:T)</f>
        <v>0</v>
      </c>
      <c r="R33" s="1"/>
      <c r="S33" s="37">
        <f>SUMIF(Totals!$A:$A,$A33,Totals!V:V)</f>
        <v>0</v>
      </c>
      <c r="T33" s="37">
        <f>SUMIF(Totals!$A:$A,$A33,Totals!W:W)</f>
        <v>0</v>
      </c>
      <c r="U33" s="37">
        <f>SUMIF(Totals!$A:$A,$A33,Totals!X:X)</f>
        <v>0</v>
      </c>
      <c r="V33" s="37">
        <f>SUMIF(Totals!$A:$A,$A33,Totals!Y:Y)</f>
        <v>0</v>
      </c>
      <c r="W33" s="37">
        <f>SUMIF(Totals!$A:$A,$A33,Totals!Z:Z)</f>
        <v>0</v>
      </c>
      <c r="X33" s="37">
        <f>SUMIF(Totals!$A:$A,$A33,Totals!AA:AA)</f>
        <v>0</v>
      </c>
      <c r="Y33" s="37">
        <f>SUMIF(Totals!$A:$A,$A33,Totals!AB:AB)</f>
        <v>0</v>
      </c>
      <c r="Z33" s="1"/>
      <c r="AA33" s="35" t="e">
        <f t="shared" ref="AA33:AG33" si="88">(S33/SUM($S33:$Y33))*100</f>
        <v>#DIV/0!</v>
      </c>
      <c r="AB33" s="35" t="e">
        <f t="shared" si="88"/>
        <v>#DIV/0!</v>
      </c>
      <c r="AC33" s="35" t="e">
        <f t="shared" si="88"/>
        <v>#DIV/0!</v>
      </c>
      <c r="AD33" s="35" t="e">
        <f t="shared" si="88"/>
        <v>#DIV/0!</v>
      </c>
      <c r="AE33" s="35" t="e">
        <f t="shared" si="88"/>
        <v>#DIV/0!</v>
      </c>
      <c r="AF33" s="35" t="e">
        <f t="shared" si="88"/>
        <v>#DIV/0!</v>
      </c>
      <c r="AG33" s="35" t="e">
        <f t="shared" si="88"/>
        <v>#DIV/0!</v>
      </c>
      <c r="AH33" s="1"/>
      <c r="AI33" s="35" t="str">
        <f t="shared" ref="AI33:AO33" si="89">IFERROR(AA33-AY33,"")</f>
        <v/>
      </c>
      <c r="AJ33" s="35" t="str">
        <f t="shared" si="89"/>
        <v/>
      </c>
      <c r="AK33" s="35" t="str">
        <f t="shared" si="89"/>
        <v/>
      </c>
      <c r="AL33" s="35" t="str">
        <f t="shared" si="89"/>
        <v/>
      </c>
      <c r="AM33" s="35" t="str">
        <f t="shared" si="89"/>
        <v/>
      </c>
      <c r="AN33" s="35" t="str">
        <f t="shared" si="89"/>
        <v/>
      </c>
      <c r="AO33" s="35" t="str">
        <f t="shared" si="89"/>
        <v/>
      </c>
      <c r="AP33" s="1"/>
      <c r="AQ33" s="39">
        <f>SUMIF(Totals!$A:$A,$A33,Totals!AW:AW)</f>
        <v>0</v>
      </c>
      <c r="AR33" s="39">
        <f>SUMIF(Totals!$A:$A,$A33,Totals!AX:AX)</f>
        <v>0</v>
      </c>
      <c r="AS33" s="39">
        <f>SUMIF(Totals!$A:$A,$A33,Totals!AY:AY)</f>
        <v>0</v>
      </c>
      <c r="AT33" s="39">
        <f>SUMIF(Totals!$A:$A,$A33,Totals!AZ:AZ)</f>
        <v>0</v>
      </c>
      <c r="AU33" s="39">
        <f>SUMIF(Totals!$A:$A,$A33,Totals!BA:BA)</f>
        <v>0</v>
      </c>
      <c r="AV33" s="39">
        <f>SUMIF(Totals!$A:$A,$A33,Totals!BB:BB)</f>
        <v>0</v>
      </c>
      <c r="AW33" s="39">
        <f>SUMIF(Totals!$A:$A,$A33,Totals!BC:BC)</f>
        <v>0</v>
      </c>
      <c r="AX33" s="1"/>
      <c r="AY33" s="35" t="e">
        <f t="shared" ref="AY33:BE33" si="90">IFERROR(AQ33/SUM($AQ33:$AW33),"")*100</f>
        <v>#VALUE!</v>
      </c>
      <c r="AZ33" s="35" t="e">
        <f t="shared" si="90"/>
        <v>#VALUE!</v>
      </c>
      <c r="BA33" s="35" t="e">
        <f t="shared" si="90"/>
        <v>#VALUE!</v>
      </c>
      <c r="BB33" s="35" t="e">
        <f t="shared" si="90"/>
        <v>#VALUE!</v>
      </c>
      <c r="BC33" s="35" t="e">
        <f t="shared" si="90"/>
        <v>#VALUE!</v>
      </c>
      <c r="BD33" s="35" t="e">
        <f t="shared" si="90"/>
        <v>#VALUE!</v>
      </c>
      <c r="BE33" s="35" t="e">
        <f t="shared" si="90"/>
        <v>#VALUE!</v>
      </c>
      <c r="BF33" s="1"/>
    </row>
    <row r="34" spans="1:58" ht="13">
      <c r="A34" s="28"/>
      <c r="B34" s="30">
        <f t="shared" si="0"/>
        <v>0</v>
      </c>
      <c r="C34" s="31">
        <f>SUMIF(Totals!A:A,A34,Totals!F:F)</f>
        <v>0</v>
      </c>
      <c r="D34" s="32">
        <f>SUMIF(Totals!A:A,A34,Totals!G:G)</f>
        <v>0</v>
      </c>
      <c r="E34" s="32">
        <f>SUMIF(Totals!A:A,A34,Totals!H:H)</f>
        <v>0</v>
      </c>
      <c r="F34" s="32">
        <f>SUMIF(Totals!A:A,A34,Totals!I:I)</f>
        <v>0</v>
      </c>
      <c r="G34" s="32">
        <f>SUMIF(Totals!A:A,A34,Totals!J:J)</f>
        <v>0</v>
      </c>
      <c r="H34" s="32">
        <f>SUMIF(Totals!A:A,A34,Totals!K:K)</f>
        <v>0</v>
      </c>
      <c r="I34" s="32">
        <f>SUMIF(Totals!A:A,A34,Totals!L:L)</f>
        <v>0</v>
      </c>
      <c r="J34" s="10"/>
      <c r="K34" s="31">
        <f>SUMIF(Totals!$A:$A,$A34,Totals!N:N)</f>
        <v>0</v>
      </c>
      <c r="L34" s="31">
        <f>SUMIF(Totals!$A:$A,$A34,Totals!O:O)</f>
        <v>0</v>
      </c>
      <c r="M34" s="31">
        <f>SUMIF(Totals!$A:$A,$A34,Totals!P:P)</f>
        <v>0</v>
      </c>
      <c r="N34" s="31">
        <f>SUMIF(Totals!$A:$A,$A34,Totals!Q:Q)</f>
        <v>0</v>
      </c>
      <c r="O34" s="31">
        <f>SUMIF(Totals!$A:$A,$A34,Totals!R:R)</f>
        <v>0</v>
      </c>
      <c r="P34" s="31">
        <f>SUMIF(Totals!$A:$A,$A34,Totals!S:S)</f>
        <v>0</v>
      </c>
      <c r="Q34" s="31">
        <f>SUMIF(Totals!$A:$A,$A34,Totals!T:T)</f>
        <v>0</v>
      </c>
      <c r="R34" s="1"/>
      <c r="S34" s="37">
        <f>SUMIF(Totals!$A:$A,$A34,Totals!V:V)</f>
        <v>0</v>
      </c>
      <c r="T34" s="37">
        <f>SUMIF(Totals!$A:$A,$A34,Totals!W:W)</f>
        <v>0</v>
      </c>
      <c r="U34" s="37">
        <f>SUMIF(Totals!$A:$A,$A34,Totals!X:X)</f>
        <v>0</v>
      </c>
      <c r="V34" s="37">
        <f>SUMIF(Totals!$A:$A,$A34,Totals!Y:Y)</f>
        <v>0</v>
      </c>
      <c r="W34" s="37">
        <f>SUMIF(Totals!$A:$A,$A34,Totals!Z:Z)</f>
        <v>0</v>
      </c>
      <c r="X34" s="37">
        <f>SUMIF(Totals!$A:$A,$A34,Totals!AA:AA)</f>
        <v>0</v>
      </c>
      <c r="Y34" s="37">
        <f>SUMIF(Totals!$A:$A,$A34,Totals!AB:AB)</f>
        <v>0</v>
      </c>
      <c r="Z34" s="1"/>
      <c r="AA34" s="35" t="e">
        <f t="shared" ref="AA34:AG34" si="91">(S34/SUM($S34:$Y34))*100</f>
        <v>#DIV/0!</v>
      </c>
      <c r="AB34" s="35" t="e">
        <f t="shared" si="91"/>
        <v>#DIV/0!</v>
      </c>
      <c r="AC34" s="35" t="e">
        <f t="shared" si="91"/>
        <v>#DIV/0!</v>
      </c>
      <c r="AD34" s="35" t="e">
        <f t="shared" si="91"/>
        <v>#DIV/0!</v>
      </c>
      <c r="AE34" s="35" t="e">
        <f t="shared" si="91"/>
        <v>#DIV/0!</v>
      </c>
      <c r="AF34" s="35" t="e">
        <f t="shared" si="91"/>
        <v>#DIV/0!</v>
      </c>
      <c r="AG34" s="35" t="e">
        <f t="shared" si="91"/>
        <v>#DIV/0!</v>
      </c>
      <c r="AH34" s="1"/>
      <c r="AI34" s="35" t="str">
        <f t="shared" ref="AI34:AO34" si="92">IFERROR(AA34-AY34,"")</f>
        <v/>
      </c>
      <c r="AJ34" s="35" t="str">
        <f t="shared" si="92"/>
        <v/>
      </c>
      <c r="AK34" s="35" t="str">
        <f t="shared" si="92"/>
        <v/>
      </c>
      <c r="AL34" s="35" t="str">
        <f t="shared" si="92"/>
        <v/>
      </c>
      <c r="AM34" s="35" t="str">
        <f t="shared" si="92"/>
        <v/>
      </c>
      <c r="AN34" s="35" t="str">
        <f t="shared" si="92"/>
        <v/>
      </c>
      <c r="AO34" s="35" t="str">
        <f t="shared" si="92"/>
        <v/>
      </c>
      <c r="AP34" s="1"/>
      <c r="AQ34" s="39">
        <f>SUMIF(Totals!$A:$A,$A34,Totals!AW:AW)</f>
        <v>0</v>
      </c>
      <c r="AR34" s="39">
        <f>SUMIF(Totals!$A:$A,$A34,Totals!AX:AX)</f>
        <v>0</v>
      </c>
      <c r="AS34" s="39">
        <f>SUMIF(Totals!$A:$A,$A34,Totals!AY:AY)</f>
        <v>0</v>
      </c>
      <c r="AT34" s="39">
        <f>SUMIF(Totals!$A:$A,$A34,Totals!AZ:AZ)</f>
        <v>0</v>
      </c>
      <c r="AU34" s="39">
        <f>SUMIF(Totals!$A:$A,$A34,Totals!BA:BA)</f>
        <v>0</v>
      </c>
      <c r="AV34" s="39">
        <f>SUMIF(Totals!$A:$A,$A34,Totals!BB:BB)</f>
        <v>0</v>
      </c>
      <c r="AW34" s="39">
        <f>SUMIF(Totals!$A:$A,$A34,Totals!BC:BC)</f>
        <v>0</v>
      </c>
      <c r="AX34" s="1"/>
      <c r="AY34" s="35" t="e">
        <f t="shared" ref="AY34:BE34" si="93">IFERROR(AQ34/SUM($AQ34:$AW34),"")*100</f>
        <v>#VALUE!</v>
      </c>
      <c r="AZ34" s="35" t="e">
        <f t="shared" si="93"/>
        <v>#VALUE!</v>
      </c>
      <c r="BA34" s="35" t="e">
        <f t="shared" si="93"/>
        <v>#VALUE!</v>
      </c>
      <c r="BB34" s="35" t="e">
        <f t="shared" si="93"/>
        <v>#VALUE!</v>
      </c>
      <c r="BC34" s="35" t="e">
        <f t="shared" si="93"/>
        <v>#VALUE!</v>
      </c>
      <c r="BD34" s="35" t="e">
        <f t="shared" si="93"/>
        <v>#VALUE!</v>
      </c>
      <c r="BE34" s="35" t="e">
        <f t="shared" si="93"/>
        <v>#VALUE!</v>
      </c>
      <c r="BF34" s="1"/>
    </row>
    <row r="35" spans="1:58" ht="13">
      <c r="A35" s="28"/>
      <c r="B35" s="30">
        <f t="shared" si="0"/>
        <v>0</v>
      </c>
      <c r="C35" s="31">
        <f>SUMIF(Totals!A:A,A35,Totals!F:F)</f>
        <v>0</v>
      </c>
      <c r="D35" s="32">
        <f>SUMIF(Totals!A:A,A35,Totals!G:G)</f>
        <v>0</v>
      </c>
      <c r="E35" s="32">
        <f>SUMIF(Totals!A:A,A35,Totals!H:H)</f>
        <v>0</v>
      </c>
      <c r="F35" s="32">
        <f>SUMIF(Totals!A:A,A35,Totals!I:I)</f>
        <v>0</v>
      </c>
      <c r="G35" s="32">
        <f>SUMIF(Totals!A:A,A35,Totals!J:J)</f>
        <v>0</v>
      </c>
      <c r="H35" s="32">
        <f>SUMIF(Totals!A:A,A35,Totals!K:K)</f>
        <v>0</v>
      </c>
      <c r="I35" s="32">
        <f>SUMIF(Totals!A:A,A35,Totals!L:L)</f>
        <v>0</v>
      </c>
      <c r="J35" s="10"/>
      <c r="K35" s="31">
        <f>SUMIF(Totals!$A:$A,$A35,Totals!N:N)</f>
        <v>0</v>
      </c>
      <c r="L35" s="31">
        <f>SUMIF(Totals!$A:$A,$A35,Totals!O:O)</f>
        <v>0</v>
      </c>
      <c r="M35" s="31">
        <f>SUMIF(Totals!$A:$A,$A35,Totals!P:P)</f>
        <v>0</v>
      </c>
      <c r="N35" s="31">
        <f>SUMIF(Totals!$A:$A,$A35,Totals!Q:Q)</f>
        <v>0</v>
      </c>
      <c r="O35" s="31">
        <f>SUMIF(Totals!$A:$A,$A35,Totals!R:R)</f>
        <v>0</v>
      </c>
      <c r="P35" s="31">
        <f>SUMIF(Totals!$A:$A,$A35,Totals!S:S)</f>
        <v>0</v>
      </c>
      <c r="Q35" s="31">
        <f>SUMIF(Totals!$A:$A,$A35,Totals!T:T)</f>
        <v>0</v>
      </c>
      <c r="R35" s="1"/>
      <c r="S35" s="37">
        <f>SUMIF(Totals!$A:$A,$A35,Totals!V:V)</f>
        <v>0</v>
      </c>
      <c r="T35" s="37">
        <f>SUMIF(Totals!$A:$A,$A35,Totals!W:W)</f>
        <v>0</v>
      </c>
      <c r="U35" s="37">
        <f>SUMIF(Totals!$A:$A,$A35,Totals!X:X)</f>
        <v>0</v>
      </c>
      <c r="V35" s="37">
        <f>SUMIF(Totals!$A:$A,$A35,Totals!Y:Y)</f>
        <v>0</v>
      </c>
      <c r="W35" s="37">
        <f>SUMIF(Totals!$A:$A,$A35,Totals!Z:Z)</f>
        <v>0</v>
      </c>
      <c r="X35" s="37">
        <f>SUMIF(Totals!$A:$A,$A35,Totals!AA:AA)</f>
        <v>0</v>
      </c>
      <c r="Y35" s="37">
        <f>SUMIF(Totals!$A:$A,$A35,Totals!AB:AB)</f>
        <v>0</v>
      </c>
      <c r="Z35" s="1"/>
      <c r="AA35" s="35" t="e">
        <f t="shared" ref="AA35:AG35" si="94">(S35/SUM($S35:$Y35))*100</f>
        <v>#DIV/0!</v>
      </c>
      <c r="AB35" s="35" t="e">
        <f t="shared" si="94"/>
        <v>#DIV/0!</v>
      </c>
      <c r="AC35" s="35" t="e">
        <f t="shared" si="94"/>
        <v>#DIV/0!</v>
      </c>
      <c r="AD35" s="35" t="e">
        <f t="shared" si="94"/>
        <v>#DIV/0!</v>
      </c>
      <c r="AE35" s="35" t="e">
        <f t="shared" si="94"/>
        <v>#DIV/0!</v>
      </c>
      <c r="AF35" s="35" t="e">
        <f t="shared" si="94"/>
        <v>#DIV/0!</v>
      </c>
      <c r="AG35" s="35" t="e">
        <f t="shared" si="94"/>
        <v>#DIV/0!</v>
      </c>
      <c r="AH35" s="1"/>
      <c r="AI35" s="35" t="str">
        <f t="shared" ref="AI35:AO35" si="95">IFERROR(AA35-AY35,"")</f>
        <v/>
      </c>
      <c r="AJ35" s="35" t="str">
        <f t="shared" si="95"/>
        <v/>
      </c>
      <c r="AK35" s="35" t="str">
        <f t="shared" si="95"/>
        <v/>
      </c>
      <c r="AL35" s="35" t="str">
        <f t="shared" si="95"/>
        <v/>
      </c>
      <c r="AM35" s="35" t="str">
        <f t="shared" si="95"/>
        <v/>
      </c>
      <c r="AN35" s="35" t="str">
        <f t="shared" si="95"/>
        <v/>
      </c>
      <c r="AO35" s="35" t="str">
        <f t="shared" si="95"/>
        <v/>
      </c>
      <c r="AP35" s="1"/>
      <c r="AQ35" s="39">
        <f>SUMIF(Totals!$A:$A,$A35,Totals!AW:AW)</f>
        <v>0</v>
      </c>
      <c r="AR35" s="39">
        <f>SUMIF(Totals!$A:$A,$A35,Totals!AX:AX)</f>
        <v>0</v>
      </c>
      <c r="AS35" s="39">
        <f>SUMIF(Totals!$A:$A,$A35,Totals!AY:AY)</f>
        <v>0</v>
      </c>
      <c r="AT35" s="39">
        <f>SUMIF(Totals!$A:$A,$A35,Totals!AZ:AZ)</f>
        <v>0</v>
      </c>
      <c r="AU35" s="39">
        <f>SUMIF(Totals!$A:$A,$A35,Totals!BA:BA)</f>
        <v>0</v>
      </c>
      <c r="AV35" s="39">
        <f>SUMIF(Totals!$A:$A,$A35,Totals!BB:BB)</f>
        <v>0</v>
      </c>
      <c r="AW35" s="39">
        <f>SUMIF(Totals!$A:$A,$A35,Totals!BC:BC)</f>
        <v>0</v>
      </c>
      <c r="AX35" s="1"/>
      <c r="AY35" s="35" t="e">
        <f t="shared" ref="AY35:BE35" si="96">IFERROR(AQ35/SUM($AQ35:$AW35),"")*100</f>
        <v>#VALUE!</v>
      </c>
      <c r="AZ35" s="35" t="e">
        <f t="shared" si="96"/>
        <v>#VALUE!</v>
      </c>
      <c r="BA35" s="35" t="e">
        <f t="shared" si="96"/>
        <v>#VALUE!</v>
      </c>
      <c r="BB35" s="35" t="e">
        <f t="shared" si="96"/>
        <v>#VALUE!</v>
      </c>
      <c r="BC35" s="35" t="e">
        <f t="shared" si="96"/>
        <v>#VALUE!</v>
      </c>
      <c r="BD35" s="35" t="e">
        <f t="shared" si="96"/>
        <v>#VALUE!</v>
      </c>
      <c r="BE35" s="35" t="e">
        <f t="shared" si="96"/>
        <v>#VALUE!</v>
      </c>
      <c r="BF35" s="1"/>
    </row>
    <row r="36" spans="1:58" ht="13">
      <c r="A36" s="28"/>
      <c r="B36" s="30">
        <f t="shared" si="0"/>
        <v>0</v>
      </c>
      <c r="C36" s="31">
        <f>SUMIF(Totals!A:A,A36,Totals!F:F)</f>
        <v>0</v>
      </c>
      <c r="D36" s="32">
        <f>SUMIF(Totals!A:A,A36,Totals!G:G)</f>
        <v>0</v>
      </c>
      <c r="E36" s="32">
        <f>SUMIF(Totals!A:A,A36,Totals!H:H)</f>
        <v>0</v>
      </c>
      <c r="F36" s="32">
        <f>SUMIF(Totals!A:A,A36,Totals!I:I)</f>
        <v>0</v>
      </c>
      <c r="G36" s="32">
        <f>SUMIF(Totals!A:A,A36,Totals!J:J)</f>
        <v>0</v>
      </c>
      <c r="H36" s="32">
        <f>SUMIF(Totals!A:A,A36,Totals!K:K)</f>
        <v>0</v>
      </c>
      <c r="I36" s="32">
        <f>SUMIF(Totals!A:A,A36,Totals!L:L)</f>
        <v>0</v>
      </c>
      <c r="J36" s="10"/>
      <c r="K36" s="31">
        <f>SUMIF(Totals!$A:$A,$A36,Totals!N:N)</f>
        <v>0</v>
      </c>
      <c r="L36" s="31">
        <f>SUMIF(Totals!$A:$A,$A36,Totals!O:O)</f>
        <v>0</v>
      </c>
      <c r="M36" s="31">
        <f>SUMIF(Totals!$A:$A,$A36,Totals!P:P)</f>
        <v>0</v>
      </c>
      <c r="N36" s="31">
        <f>SUMIF(Totals!$A:$A,$A36,Totals!Q:Q)</f>
        <v>0</v>
      </c>
      <c r="O36" s="31">
        <f>SUMIF(Totals!$A:$A,$A36,Totals!R:R)</f>
        <v>0</v>
      </c>
      <c r="P36" s="31">
        <f>SUMIF(Totals!$A:$A,$A36,Totals!S:S)</f>
        <v>0</v>
      </c>
      <c r="Q36" s="31">
        <f>SUMIF(Totals!$A:$A,$A36,Totals!T:T)</f>
        <v>0</v>
      </c>
      <c r="R36" s="1"/>
      <c r="S36" s="37">
        <f>SUMIF(Totals!$A:$A,$A36,Totals!V:V)</f>
        <v>0</v>
      </c>
      <c r="T36" s="37">
        <f>SUMIF(Totals!$A:$A,$A36,Totals!W:W)</f>
        <v>0</v>
      </c>
      <c r="U36" s="37">
        <f>SUMIF(Totals!$A:$A,$A36,Totals!X:X)</f>
        <v>0</v>
      </c>
      <c r="V36" s="37">
        <f>SUMIF(Totals!$A:$A,$A36,Totals!Y:Y)</f>
        <v>0</v>
      </c>
      <c r="W36" s="37">
        <f>SUMIF(Totals!$A:$A,$A36,Totals!Z:Z)</f>
        <v>0</v>
      </c>
      <c r="X36" s="37">
        <f>SUMIF(Totals!$A:$A,$A36,Totals!AA:AA)</f>
        <v>0</v>
      </c>
      <c r="Y36" s="37">
        <f>SUMIF(Totals!$A:$A,$A36,Totals!AB:AB)</f>
        <v>0</v>
      </c>
      <c r="Z36" s="1"/>
      <c r="AA36" s="35" t="e">
        <f t="shared" ref="AA36:AG36" si="97">(S36/SUM($S36:$Y36))*100</f>
        <v>#DIV/0!</v>
      </c>
      <c r="AB36" s="35" t="e">
        <f t="shared" si="97"/>
        <v>#DIV/0!</v>
      </c>
      <c r="AC36" s="35" t="e">
        <f t="shared" si="97"/>
        <v>#DIV/0!</v>
      </c>
      <c r="AD36" s="35" t="e">
        <f t="shared" si="97"/>
        <v>#DIV/0!</v>
      </c>
      <c r="AE36" s="35" t="e">
        <f t="shared" si="97"/>
        <v>#DIV/0!</v>
      </c>
      <c r="AF36" s="35" t="e">
        <f t="shared" si="97"/>
        <v>#DIV/0!</v>
      </c>
      <c r="AG36" s="35" t="e">
        <f t="shared" si="97"/>
        <v>#DIV/0!</v>
      </c>
      <c r="AH36" s="1"/>
      <c r="AI36" s="35" t="str">
        <f t="shared" ref="AI36:AO36" si="98">IFERROR(AA36-AY36,"")</f>
        <v/>
      </c>
      <c r="AJ36" s="35" t="str">
        <f t="shared" si="98"/>
        <v/>
      </c>
      <c r="AK36" s="35" t="str">
        <f t="shared" si="98"/>
        <v/>
      </c>
      <c r="AL36" s="35" t="str">
        <f t="shared" si="98"/>
        <v/>
      </c>
      <c r="AM36" s="35" t="str">
        <f t="shared" si="98"/>
        <v/>
      </c>
      <c r="AN36" s="35" t="str">
        <f t="shared" si="98"/>
        <v/>
      </c>
      <c r="AO36" s="35" t="str">
        <f t="shared" si="98"/>
        <v/>
      </c>
      <c r="AP36" s="1"/>
      <c r="AQ36" s="39">
        <f>SUMIF(Totals!$A:$A,$A36,Totals!AW:AW)</f>
        <v>0</v>
      </c>
      <c r="AR36" s="39">
        <f>SUMIF(Totals!$A:$A,$A36,Totals!AX:AX)</f>
        <v>0</v>
      </c>
      <c r="AS36" s="39">
        <f>SUMIF(Totals!$A:$A,$A36,Totals!AY:AY)</f>
        <v>0</v>
      </c>
      <c r="AT36" s="39">
        <f>SUMIF(Totals!$A:$A,$A36,Totals!AZ:AZ)</f>
        <v>0</v>
      </c>
      <c r="AU36" s="39">
        <f>SUMIF(Totals!$A:$A,$A36,Totals!BA:BA)</f>
        <v>0</v>
      </c>
      <c r="AV36" s="39">
        <f>SUMIF(Totals!$A:$A,$A36,Totals!BB:BB)</f>
        <v>0</v>
      </c>
      <c r="AW36" s="39">
        <f>SUMIF(Totals!$A:$A,$A36,Totals!BC:BC)</f>
        <v>0</v>
      </c>
      <c r="AX36" s="1"/>
      <c r="AY36" s="35" t="e">
        <f t="shared" ref="AY36:BE36" si="99">IFERROR(AQ36/SUM($AQ36:$AW36),"")*100</f>
        <v>#VALUE!</v>
      </c>
      <c r="AZ36" s="35" t="e">
        <f t="shared" si="99"/>
        <v>#VALUE!</v>
      </c>
      <c r="BA36" s="35" t="e">
        <f t="shared" si="99"/>
        <v>#VALUE!</v>
      </c>
      <c r="BB36" s="35" t="e">
        <f t="shared" si="99"/>
        <v>#VALUE!</v>
      </c>
      <c r="BC36" s="35" t="e">
        <f t="shared" si="99"/>
        <v>#VALUE!</v>
      </c>
      <c r="BD36" s="35" t="e">
        <f t="shared" si="99"/>
        <v>#VALUE!</v>
      </c>
      <c r="BE36" s="35" t="e">
        <f t="shared" si="99"/>
        <v>#VALUE!</v>
      </c>
      <c r="BF36" s="1"/>
    </row>
    <row r="37" spans="1:58" ht="13">
      <c r="A37" s="28"/>
      <c r="B37" s="30">
        <f t="shared" si="0"/>
        <v>0</v>
      </c>
      <c r="C37" s="31">
        <f>SUMIF(Totals!A:A,A37,Totals!F:F)</f>
        <v>0</v>
      </c>
      <c r="D37" s="32">
        <f>SUMIF(Totals!A:A,A37,Totals!G:G)</f>
        <v>0</v>
      </c>
      <c r="E37" s="32">
        <f>SUMIF(Totals!A:A,A37,Totals!H:H)</f>
        <v>0</v>
      </c>
      <c r="F37" s="32">
        <f>SUMIF(Totals!A:A,A37,Totals!I:I)</f>
        <v>0</v>
      </c>
      <c r="G37" s="32">
        <f>SUMIF(Totals!A:A,A37,Totals!J:J)</f>
        <v>0</v>
      </c>
      <c r="H37" s="32">
        <f>SUMIF(Totals!A:A,A37,Totals!K:K)</f>
        <v>0</v>
      </c>
      <c r="I37" s="32">
        <f>SUMIF(Totals!A:A,A37,Totals!L:L)</f>
        <v>0</v>
      </c>
      <c r="J37" s="10"/>
      <c r="K37" s="31">
        <f>SUMIF(Totals!$A:$A,$A37,Totals!N:N)</f>
        <v>0</v>
      </c>
      <c r="L37" s="31">
        <f>SUMIF(Totals!$A:$A,$A37,Totals!O:O)</f>
        <v>0</v>
      </c>
      <c r="M37" s="31">
        <f>SUMIF(Totals!$A:$A,$A37,Totals!P:P)</f>
        <v>0</v>
      </c>
      <c r="N37" s="31">
        <f>SUMIF(Totals!$A:$A,$A37,Totals!Q:Q)</f>
        <v>0</v>
      </c>
      <c r="O37" s="31">
        <f>SUMIF(Totals!$A:$A,$A37,Totals!R:R)</f>
        <v>0</v>
      </c>
      <c r="P37" s="31">
        <f>SUMIF(Totals!$A:$A,$A37,Totals!S:S)</f>
        <v>0</v>
      </c>
      <c r="Q37" s="31">
        <f>SUMIF(Totals!$A:$A,$A37,Totals!T:T)</f>
        <v>0</v>
      </c>
      <c r="R37" s="1"/>
      <c r="S37" s="37">
        <f>SUMIF(Totals!$A:$A,$A37,Totals!V:V)</f>
        <v>0</v>
      </c>
      <c r="T37" s="37">
        <f>SUMIF(Totals!$A:$A,$A37,Totals!W:W)</f>
        <v>0</v>
      </c>
      <c r="U37" s="37">
        <f>SUMIF(Totals!$A:$A,$A37,Totals!X:X)</f>
        <v>0</v>
      </c>
      <c r="V37" s="37">
        <f>SUMIF(Totals!$A:$A,$A37,Totals!Y:Y)</f>
        <v>0</v>
      </c>
      <c r="W37" s="37">
        <f>SUMIF(Totals!$A:$A,$A37,Totals!Z:Z)</f>
        <v>0</v>
      </c>
      <c r="X37" s="37">
        <f>SUMIF(Totals!$A:$A,$A37,Totals!AA:AA)</f>
        <v>0</v>
      </c>
      <c r="Y37" s="37">
        <f>SUMIF(Totals!$A:$A,$A37,Totals!AB:AB)</f>
        <v>0</v>
      </c>
      <c r="Z37" s="1"/>
      <c r="AA37" s="35" t="e">
        <f t="shared" ref="AA37:AG37" si="100">(S37/SUM($S37:$Y37))*100</f>
        <v>#DIV/0!</v>
      </c>
      <c r="AB37" s="35" t="e">
        <f t="shared" si="100"/>
        <v>#DIV/0!</v>
      </c>
      <c r="AC37" s="35" t="e">
        <f t="shared" si="100"/>
        <v>#DIV/0!</v>
      </c>
      <c r="AD37" s="35" t="e">
        <f t="shared" si="100"/>
        <v>#DIV/0!</v>
      </c>
      <c r="AE37" s="35" t="e">
        <f t="shared" si="100"/>
        <v>#DIV/0!</v>
      </c>
      <c r="AF37" s="35" t="e">
        <f t="shared" si="100"/>
        <v>#DIV/0!</v>
      </c>
      <c r="AG37" s="35" t="e">
        <f t="shared" si="100"/>
        <v>#DIV/0!</v>
      </c>
      <c r="AH37" s="1"/>
      <c r="AI37" s="35" t="str">
        <f t="shared" ref="AI37:AO37" si="101">IFERROR(AA37-AY37,"")</f>
        <v/>
      </c>
      <c r="AJ37" s="35" t="str">
        <f t="shared" si="101"/>
        <v/>
      </c>
      <c r="AK37" s="35" t="str">
        <f t="shared" si="101"/>
        <v/>
      </c>
      <c r="AL37" s="35" t="str">
        <f t="shared" si="101"/>
        <v/>
      </c>
      <c r="AM37" s="35" t="str">
        <f t="shared" si="101"/>
        <v/>
      </c>
      <c r="AN37" s="35" t="str">
        <f t="shared" si="101"/>
        <v/>
      </c>
      <c r="AO37" s="35" t="str">
        <f t="shared" si="101"/>
        <v/>
      </c>
      <c r="AP37" s="1"/>
      <c r="AQ37" s="39">
        <f>SUMIF(Totals!$A:$A,$A37,Totals!AW:AW)</f>
        <v>0</v>
      </c>
      <c r="AR37" s="39">
        <f>SUMIF(Totals!$A:$A,$A37,Totals!AX:AX)</f>
        <v>0</v>
      </c>
      <c r="AS37" s="39">
        <f>SUMIF(Totals!$A:$A,$A37,Totals!AY:AY)</f>
        <v>0</v>
      </c>
      <c r="AT37" s="39">
        <f>SUMIF(Totals!$A:$A,$A37,Totals!AZ:AZ)</f>
        <v>0</v>
      </c>
      <c r="AU37" s="39">
        <f>SUMIF(Totals!$A:$A,$A37,Totals!BA:BA)</f>
        <v>0</v>
      </c>
      <c r="AV37" s="39">
        <f>SUMIF(Totals!$A:$A,$A37,Totals!BB:BB)</f>
        <v>0</v>
      </c>
      <c r="AW37" s="39">
        <f>SUMIF(Totals!$A:$A,$A37,Totals!BC:BC)</f>
        <v>0</v>
      </c>
      <c r="AX37" s="1"/>
      <c r="AY37" s="35" t="e">
        <f t="shared" ref="AY37:BE37" si="102">IFERROR(AQ37/SUM($AQ37:$AW37),"")*100</f>
        <v>#VALUE!</v>
      </c>
      <c r="AZ37" s="35" t="e">
        <f t="shared" si="102"/>
        <v>#VALUE!</v>
      </c>
      <c r="BA37" s="35" t="e">
        <f t="shared" si="102"/>
        <v>#VALUE!</v>
      </c>
      <c r="BB37" s="35" t="e">
        <f t="shared" si="102"/>
        <v>#VALUE!</v>
      </c>
      <c r="BC37" s="35" t="e">
        <f t="shared" si="102"/>
        <v>#VALUE!</v>
      </c>
      <c r="BD37" s="35" t="e">
        <f t="shared" si="102"/>
        <v>#VALUE!</v>
      </c>
      <c r="BE37" s="35" t="e">
        <f t="shared" si="102"/>
        <v>#VALUE!</v>
      </c>
      <c r="BF37" s="1"/>
    </row>
    <row r="38" spans="1:58" ht="13">
      <c r="A38" s="28"/>
      <c r="B38" s="30">
        <f t="shared" si="0"/>
        <v>0</v>
      </c>
      <c r="C38" s="31">
        <f>SUMIF(Totals!A:A,A38,Totals!F:F)</f>
        <v>0</v>
      </c>
      <c r="D38" s="32">
        <f>SUMIF(Totals!A:A,A38,Totals!G:G)</f>
        <v>0</v>
      </c>
      <c r="E38" s="32">
        <f>SUMIF(Totals!A:A,A38,Totals!H:H)</f>
        <v>0</v>
      </c>
      <c r="F38" s="32">
        <f>SUMIF(Totals!A:A,A38,Totals!I:I)</f>
        <v>0</v>
      </c>
      <c r="G38" s="32">
        <f>SUMIF(Totals!A:A,A38,Totals!J:J)</f>
        <v>0</v>
      </c>
      <c r="H38" s="32">
        <f>SUMIF(Totals!A:A,A38,Totals!K:K)</f>
        <v>0</v>
      </c>
      <c r="I38" s="32">
        <f>SUMIF(Totals!A:A,A38,Totals!L:L)</f>
        <v>0</v>
      </c>
      <c r="J38" s="10"/>
      <c r="K38" s="31">
        <f>SUMIF(Totals!$A:$A,$A38,Totals!N:N)</f>
        <v>0</v>
      </c>
      <c r="L38" s="31">
        <f>SUMIF(Totals!$A:$A,$A38,Totals!O:O)</f>
        <v>0</v>
      </c>
      <c r="M38" s="31">
        <f>SUMIF(Totals!$A:$A,$A38,Totals!P:P)</f>
        <v>0</v>
      </c>
      <c r="N38" s="31">
        <f>SUMIF(Totals!$A:$A,$A38,Totals!Q:Q)</f>
        <v>0</v>
      </c>
      <c r="O38" s="31">
        <f>SUMIF(Totals!$A:$A,$A38,Totals!R:R)</f>
        <v>0</v>
      </c>
      <c r="P38" s="31">
        <f>SUMIF(Totals!$A:$A,$A38,Totals!S:S)</f>
        <v>0</v>
      </c>
      <c r="Q38" s="31">
        <f>SUMIF(Totals!$A:$A,$A38,Totals!T:T)</f>
        <v>0</v>
      </c>
      <c r="R38" s="1"/>
      <c r="S38" s="37">
        <f>SUMIF(Totals!$A:$A,$A38,Totals!V:V)</f>
        <v>0</v>
      </c>
      <c r="T38" s="37">
        <f>SUMIF(Totals!$A:$A,$A38,Totals!W:W)</f>
        <v>0</v>
      </c>
      <c r="U38" s="37">
        <f>SUMIF(Totals!$A:$A,$A38,Totals!X:X)</f>
        <v>0</v>
      </c>
      <c r="V38" s="37">
        <f>SUMIF(Totals!$A:$A,$A38,Totals!Y:Y)</f>
        <v>0</v>
      </c>
      <c r="W38" s="37">
        <f>SUMIF(Totals!$A:$A,$A38,Totals!Z:Z)</f>
        <v>0</v>
      </c>
      <c r="X38" s="37">
        <f>SUMIF(Totals!$A:$A,$A38,Totals!AA:AA)</f>
        <v>0</v>
      </c>
      <c r="Y38" s="37">
        <f>SUMIF(Totals!$A:$A,$A38,Totals!AB:AB)</f>
        <v>0</v>
      </c>
      <c r="Z38" s="1"/>
      <c r="AA38" s="35" t="e">
        <f t="shared" ref="AA38:AG38" si="103">(S38/SUM($S38:$Y38))*100</f>
        <v>#DIV/0!</v>
      </c>
      <c r="AB38" s="35" t="e">
        <f t="shared" si="103"/>
        <v>#DIV/0!</v>
      </c>
      <c r="AC38" s="35" t="e">
        <f t="shared" si="103"/>
        <v>#DIV/0!</v>
      </c>
      <c r="AD38" s="35" t="e">
        <f t="shared" si="103"/>
        <v>#DIV/0!</v>
      </c>
      <c r="AE38" s="35" t="e">
        <f t="shared" si="103"/>
        <v>#DIV/0!</v>
      </c>
      <c r="AF38" s="35" t="e">
        <f t="shared" si="103"/>
        <v>#DIV/0!</v>
      </c>
      <c r="AG38" s="35" t="e">
        <f t="shared" si="103"/>
        <v>#DIV/0!</v>
      </c>
      <c r="AH38" s="1"/>
      <c r="AI38" s="35" t="str">
        <f t="shared" ref="AI38:AO38" si="104">IFERROR(AA38-AY38,"")</f>
        <v/>
      </c>
      <c r="AJ38" s="35" t="str">
        <f t="shared" si="104"/>
        <v/>
      </c>
      <c r="AK38" s="35" t="str">
        <f t="shared" si="104"/>
        <v/>
      </c>
      <c r="AL38" s="35" t="str">
        <f t="shared" si="104"/>
        <v/>
      </c>
      <c r="AM38" s="35" t="str">
        <f t="shared" si="104"/>
        <v/>
      </c>
      <c r="AN38" s="35" t="str">
        <f t="shared" si="104"/>
        <v/>
      </c>
      <c r="AO38" s="35" t="str">
        <f t="shared" si="104"/>
        <v/>
      </c>
      <c r="AP38" s="1"/>
      <c r="AQ38" s="39">
        <f>SUMIF(Totals!$A:$A,$A38,Totals!AW:AW)</f>
        <v>0</v>
      </c>
      <c r="AR38" s="39">
        <f>SUMIF(Totals!$A:$A,$A38,Totals!AX:AX)</f>
        <v>0</v>
      </c>
      <c r="AS38" s="39">
        <f>SUMIF(Totals!$A:$A,$A38,Totals!AY:AY)</f>
        <v>0</v>
      </c>
      <c r="AT38" s="39">
        <f>SUMIF(Totals!$A:$A,$A38,Totals!AZ:AZ)</f>
        <v>0</v>
      </c>
      <c r="AU38" s="39">
        <f>SUMIF(Totals!$A:$A,$A38,Totals!BA:BA)</f>
        <v>0</v>
      </c>
      <c r="AV38" s="39">
        <f>SUMIF(Totals!$A:$A,$A38,Totals!BB:BB)</f>
        <v>0</v>
      </c>
      <c r="AW38" s="39">
        <f>SUMIF(Totals!$A:$A,$A38,Totals!BC:BC)</f>
        <v>0</v>
      </c>
      <c r="AX38" s="1"/>
      <c r="AY38" s="35" t="e">
        <f t="shared" ref="AY38:BE38" si="105">IFERROR(AQ38/SUM($AQ38:$AW38),"")*100</f>
        <v>#VALUE!</v>
      </c>
      <c r="AZ38" s="35" t="e">
        <f t="shared" si="105"/>
        <v>#VALUE!</v>
      </c>
      <c r="BA38" s="35" t="e">
        <f t="shared" si="105"/>
        <v>#VALUE!</v>
      </c>
      <c r="BB38" s="35" t="e">
        <f t="shared" si="105"/>
        <v>#VALUE!</v>
      </c>
      <c r="BC38" s="35" t="e">
        <f t="shared" si="105"/>
        <v>#VALUE!</v>
      </c>
      <c r="BD38" s="35" t="e">
        <f t="shared" si="105"/>
        <v>#VALUE!</v>
      </c>
      <c r="BE38" s="35" t="e">
        <f t="shared" si="105"/>
        <v>#VALUE!</v>
      </c>
      <c r="BF38" s="1"/>
    </row>
    <row r="39" spans="1:58" ht="13">
      <c r="A39" s="28"/>
      <c r="B39" s="30">
        <f t="shared" si="0"/>
        <v>0</v>
      </c>
      <c r="C39" s="31">
        <f>SUMIF(Totals!A:A,A39,Totals!F:F)</f>
        <v>0</v>
      </c>
      <c r="D39" s="32">
        <f>SUMIF(Totals!A:A,A39,Totals!G:G)</f>
        <v>0</v>
      </c>
      <c r="E39" s="32">
        <f>SUMIF(Totals!A:A,A39,Totals!H:H)</f>
        <v>0</v>
      </c>
      <c r="F39" s="32">
        <f>SUMIF(Totals!A:A,A39,Totals!I:I)</f>
        <v>0</v>
      </c>
      <c r="G39" s="32">
        <f>SUMIF(Totals!A:A,A39,Totals!J:J)</f>
        <v>0</v>
      </c>
      <c r="H39" s="32">
        <f>SUMIF(Totals!A:A,A39,Totals!K:K)</f>
        <v>0</v>
      </c>
      <c r="I39" s="32">
        <f>SUMIF(Totals!A:A,A39,Totals!L:L)</f>
        <v>0</v>
      </c>
      <c r="J39" s="10"/>
      <c r="K39" s="31">
        <f>SUMIF(Totals!$A:$A,$A39,Totals!N:N)</f>
        <v>0</v>
      </c>
      <c r="L39" s="31">
        <f>SUMIF(Totals!$A:$A,$A39,Totals!O:O)</f>
        <v>0</v>
      </c>
      <c r="M39" s="31">
        <f>SUMIF(Totals!$A:$A,$A39,Totals!P:P)</f>
        <v>0</v>
      </c>
      <c r="N39" s="31">
        <f>SUMIF(Totals!$A:$A,$A39,Totals!Q:Q)</f>
        <v>0</v>
      </c>
      <c r="O39" s="31">
        <f>SUMIF(Totals!$A:$A,$A39,Totals!R:R)</f>
        <v>0</v>
      </c>
      <c r="P39" s="31">
        <f>SUMIF(Totals!$A:$A,$A39,Totals!S:S)</f>
        <v>0</v>
      </c>
      <c r="Q39" s="31">
        <f>SUMIF(Totals!$A:$A,$A39,Totals!T:T)</f>
        <v>0</v>
      </c>
      <c r="R39" s="1"/>
      <c r="S39" s="37">
        <f>SUMIF(Totals!$A:$A,$A39,Totals!V:V)</f>
        <v>0</v>
      </c>
      <c r="T39" s="37">
        <f>SUMIF(Totals!$A:$A,$A39,Totals!W:W)</f>
        <v>0</v>
      </c>
      <c r="U39" s="37">
        <f>SUMIF(Totals!$A:$A,$A39,Totals!X:X)</f>
        <v>0</v>
      </c>
      <c r="V39" s="37">
        <f>SUMIF(Totals!$A:$A,$A39,Totals!Y:Y)</f>
        <v>0</v>
      </c>
      <c r="W39" s="37">
        <f>SUMIF(Totals!$A:$A,$A39,Totals!Z:Z)</f>
        <v>0</v>
      </c>
      <c r="X39" s="37">
        <f>SUMIF(Totals!$A:$A,$A39,Totals!AA:AA)</f>
        <v>0</v>
      </c>
      <c r="Y39" s="37">
        <f>SUMIF(Totals!$A:$A,$A39,Totals!AB:AB)</f>
        <v>0</v>
      </c>
      <c r="Z39" s="1"/>
      <c r="AA39" s="35" t="e">
        <f t="shared" ref="AA39:AG39" si="106">(S39/SUM($S39:$Y39))*100</f>
        <v>#DIV/0!</v>
      </c>
      <c r="AB39" s="35" t="e">
        <f t="shared" si="106"/>
        <v>#DIV/0!</v>
      </c>
      <c r="AC39" s="35" t="e">
        <f t="shared" si="106"/>
        <v>#DIV/0!</v>
      </c>
      <c r="AD39" s="35" t="e">
        <f t="shared" si="106"/>
        <v>#DIV/0!</v>
      </c>
      <c r="AE39" s="35" t="e">
        <f t="shared" si="106"/>
        <v>#DIV/0!</v>
      </c>
      <c r="AF39" s="35" t="e">
        <f t="shared" si="106"/>
        <v>#DIV/0!</v>
      </c>
      <c r="AG39" s="35" t="e">
        <f t="shared" si="106"/>
        <v>#DIV/0!</v>
      </c>
      <c r="AH39" s="1"/>
      <c r="AI39" s="35" t="str">
        <f t="shared" ref="AI39:AO39" si="107">IFERROR(AA39-AY39,"")</f>
        <v/>
      </c>
      <c r="AJ39" s="35" t="str">
        <f t="shared" si="107"/>
        <v/>
      </c>
      <c r="AK39" s="35" t="str">
        <f t="shared" si="107"/>
        <v/>
      </c>
      <c r="AL39" s="35" t="str">
        <f t="shared" si="107"/>
        <v/>
      </c>
      <c r="AM39" s="35" t="str">
        <f t="shared" si="107"/>
        <v/>
      </c>
      <c r="AN39" s="35" t="str">
        <f t="shared" si="107"/>
        <v/>
      </c>
      <c r="AO39" s="35" t="str">
        <f t="shared" si="107"/>
        <v/>
      </c>
      <c r="AP39" s="1"/>
      <c r="AQ39" s="39">
        <f>SUMIF(Totals!$A:$A,$A39,Totals!AW:AW)</f>
        <v>0</v>
      </c>
      <c r="AR39" s="39">
        <f>SUMIF(Totals!$A:$A,$A39,Totals!AX:AX)</f>
        <v>0</v>
      </c>
      <c r="AS39" s="39">
        <f>SUMIF(Totals!$A:$A,$A39,Totals!AY:AY)</f>
        <v>0</v>
      </c>
      <c r="AT39" s="39">
        <f>SUMIF(Totals!$A:$A,$A39,Totals!AZ:AZ)</f>
        <v>0</v>
      </c>
      <c r="AU39" s="39">
        <f>SUMIF(Totals!$A:$A,$A39,Totals!BA:BA)</f>
        <v>0</v>
      </c>
      <c r="AV39" s="39">
        <f>SUMIF(Totals!$A:$A,$A39,Totals!BB:BB)</f>
        <v>0</v>
      </c>
      <c r="AW39" s="39">
        <f>SUMIF(Totals!$A:$A,$A39,Totals!BC:BC)</f>
        <v>0</v>
      </c>
      <c r="AX39" s="1"/>
      <c r="AY39" s="35" t="e">
        <f t="shared" ref="AY39:BE39" si="108">IFERROR(AQ39/SUM($AQ39:$AW39),"")*100</f>
        <v>#VALUE!</v>
      </c>
      <c r="AZ39" s="35" t="e">
        <f t="shared" si="108"/>
        <v>#VALUE!</v>
      </c>
      <c r="BA39" s="35" t="e">
        <f t="shared" si="108"/>
        <v>#VALUE!</v>
      </c>
      <c r="BB39" s="35" t="e">
        <f t="shared" si="108"/>
        <v>#VALUE!</v>
      </c>
      <c r="BC39" s="35" t="e">
        <f t="shared" si="108"/>
        <v>#VALUE!</v>
      </c>
      <c r="BD39" s="35" t="e">
        <f t="shared" si="108"/>
        <v>#VALUE!</v>
      </c>
      <c r="BE39" s="35" t="e">
        <f t="shared" si="108"/>
        <v>#VALUE!</v>
      </c>
      <c r="BF39" s="1"/>
    </row>
    <row r="40" spans="1:58" ht="13">
      <c r="A40" s="28"/>
      <c r="B40" s="30">
        <f t="shared" si="0"/>
        <v>0</v>
      </c>
      <c r="C40" s="31">
        <f>SUMIF(Totals!A:A,A40,Totals!F:F)</f>
        <v>0</v>
      </c>
      <c r="D40" s="32">
        <f>SUMIF(Totals!A:A,A40,Totals!G:G)</f>
        <v>0</v>
      </c>
      <c r="E40" s="32">
        <f>SUMIF(Totals!A:A,A40,Totals!H:H)</f>
        <v>0</v>
      </c>
      <c r="F40" s="32">
        <f>SUMIF(Totals!A:A,A40,Totals!I:I)</f>
        <v>0</v>
      </c>
      <c r="G40" s="32">
        <f>SUMIF(Totals!A:A,A40,Totals!J:J)</f>
        <v>0</v>
      </c>
      <c r="H40" s="32">
        <f>SUMIF(Totals!A:A,A40,Totals!K:K)</f>
        <v>0</v>
      </c>
      <c r="I40" s="32">
        <f>SUMIF(Totals!A:A,A40,Totals!L:L)</f>
        <v>0</v>
      </c>
      <c r="J40" s="10"/>
      <c r="K40" s="31">
        <f>SUMIF(Totals!$A:$A,$A40,Totals!N:N)</f>
        <v>0</v>
      </c>
      <c r="L40" s="31">
        <f>SUMIF(Totals!$A:$A,$A40,Totals!O:O)</f>
        <v>0</v>
      </c>
      <c r="M40" s="31">
        <f>SUMIF(Totals!$A:$A,$A40,Totals!P:P)</f>
        <v>0</v>
      </c>
      <c r="N40" s="31">
        <f>SUMIF(Totals!$A:$A,$A40,Totals!Q:Q)</f>
        <v>0</v>
      </c>
      <c r="O40" s="31">
        <f>SUMIF(Totals!$A:$A,$A40,Totals!R:R)</f>
        <v>0</v>
      </c>
      <c r="P40" s="31">
        <f>SUMIF(Totals!$A:$A,$A40,Totals!S:S)</f>
        <v>0</v>
      </c>
      <c r="Q40" s="31">
        <f>SUMIF(Totals!$A:$A,$A40,Totals!T:T)</f>
        <v>0</v>
      </c>
      <c r="R40" s="1"/>
      <c r="S40" s="37">
        <f>SUMIF(Totals!$A:$A,$A40,Totals!V:V)</f>
        <v>0</v>
      </c>
      <c r="T40" s="37">
        <f>SUMIF(Totals!$A:$A,$A40,Totals!W:W)</f>
        <v>0</v>
      </c>
      <c r="U40" s="37">
        <f>SUMIF(Totals!$A:$A,$A40,Totals!X:X)</f>
        <v>0</v>
      </c>
      <c r="V40" s="37">
        <f>SUMIF(Totals!$A:$A,$A40,Totals!Y:Y)</f>
        <v>0</v>
      </c>
      <c r="W40" s="37">
        <f>SUMIF(Totals!$A:$A,$A40,Totals!Z:Z)</f>
        <v>0</v>
      </c>
      <c r="X40" s="37">
        <f>SUMIF(Totals!$A:$A,$A40,Totals!AA:AA)</f>
        <v>0</v>
      </c>
      <c r="Y40" s="37">
        <f>SUMIF(Totals!$A:$A,$A40,Totals!AB:AB)</f>
        <v>0</v>
      </c>
      <c r="Z40" s="1"/>
      <c r="AA40" s="35" t="e">
        <f t="shared" ref="AA40:AG40" si="109">(S40/SUM($S40:$Y40))*100</f>
        <v>#DIV/0!</v>
      </c>
      <c r="AB40" s="35" t="e">
        <f t="shared" si="109"/>
        <v>#DIV/0!</v>
      </c>
      <c r="AC40" s="35" t="e">
        <f t="shared" si="109"/>
        <v>#DIV/0!</v>
      </c>
      <c r="AD40" s="35" t="e">
        <f t="shared" si="109"/>
        <v>#DIV/0!</v>
      </c>
      <c r="AE40" s="35" t="e">
        <f t="shared" si="109"/>
        <v>#DIV/0!</v>
      </c>
      <c r="AF40" s="35" t="e">
        <f t="shared" si="109"/>
        <v>#DIV/0!</v>
      </c>
      <c r="AG40" s="35" t="e">
        <f t="shared" si="109"/>
        <v>#DIV/0!</v>
      </c>
      <c r="AH40" s="1"/>
      <c r="AI40" s="35" t="str">
        <f t="shared" ref="AI40:AO40" si="110">IFERROR(AA40-AY40,"")</f>
        <v/>
      </c>
      <c r="AJ40" s="35" t="str">
        <f t="shared" si="110"/>
        <v/>
      </c>
      <c r="AK40" s="35" t="str">
        <f t="shared" si="110"/>
        <v/>
      </c>
      <c r="AL40" s="35" t="str">
        <f t="shared" si="110"/>
        <v/>
      </c>
      <c r="AM40" s="35" t="str">
        <f t="shared" si="110"/>
        <v/>
      </c>
      <c r="AN40" s="35" t="str">
        <f t="shared" si="110"/>
        <v/>
      </c>
      <c r="AO40" s="35" t="str">
        <f t="shared" si="110"/>
        <v/>
      </c>
      <c r="AP40" s="1"/>
      <c r="AQ40" s="39">
        <f>SUMIF(Totals!$A:$A,$A40,Totals!AW:AW)</f>
        <v>0</v>
      </c>
      <c r="AR40" s="39">
        <f>SUMIF(Totals!$A:$A,$A40,Totals!AX:AX)</f>
        <v>0</v>
      </c>
      <c r="AS40" s="39">
        <f>SUMIF(Totals!$A:$A,$A40,Totals!AY:AY)</f>
        <v>0</v>
      </c>
      <c r="AT40" s="39">
        <f>SUMIF(Totals!$A:$A,$A40,Totals!AZ:AZ)</f>
        <v>0</v>
      </c>
      <c r="AU40" s="39">
        <f>SUMIF(Totals!$A:$A,$A40,Totals!BA:BA)</f>
        <v>0</v>
      </c>
      <c r="AV40" s="39">
        <f>SUMIF(Totals!$A:$A,$A40,Totals!BB:BB)</f>
        <v>0</v>
      </c>
      <c r="AW40" s="39">
        <f>SUMIF(Totals!$A:$A,$A40,Totals!BC:BC)</f>
        <v>0</v>
      </c>
      <c r="AX40" s="1"/>
      <c r="AY40" s="35" t="e">
        <f t="shared" ref="AY40:BE40" si="111">IFERROR(AQ40/SUM($AQ40:$AW40),"")*100</f>
        <v>#VALUE!</v>
      </c>
      <c r="AZ40" s="35" t="e">
        <f t="shared" si="111"/>
        <v>#VALUE!</v>
      </c>
      <c r="BA40" s="35" t="e">
        <f t="shared" si="111"/>
        <v>#VALUE!</v>
      </c>
      <c r="BB40" s="35" t="e">
        <f t="shared" si="111"/>
        <v>#VALUE!</v>
      </c>
      <c r="BC40" s="35" t="e">
        <f t="shared" si="111"/>
        <v>#VALUE!</v>
      </c>
      <c r="BD40" s="35" t="e">
        <f t="shared" si="111"/>
        <v>#VALUE!</v>
      </c>
      <c r="BE40" s="35" t="e">
        <f t="shared" si="111"/>
        <v>#VALUE!</v>
      </c>
      <c r="BF40" s="1"/>
    </row>
    <row r="41" spans="1:58" ht="13">
      <c r="A41" s="28"/>
      <c r="B41" s="30">
        <f t="shared" si="0"/>
        <v>0</v>
      </c>
      <c r="C41" s="31">
        <f>SUMIF(Totals!A:A,A41,Totals!F:F)</f>
        <v>0</v>
      </c>
      <c r="D41" s="32">
        <f>SUMIF(Totals!A:A,A41,Totals!G:G)</f>
        <v>0</v>
      </c>
      <c r="E41" s="32">
        <f>SUMIF(Totals!A:A,A41,Totals!H:H)</f>
        <v>0</v>
      </c>
      <c r="F41" s="32">
        <f>SUMIF(Totals!A:A,A41,Totals!I:I)</f>
        <v>0</v>
      </c>
      <c r="G41" s="32">
        <f>SUMIF(Totals!A:A,A41,Totals!J:J)</f>
        <v>0</v>
      </c>
      <c r="H41" s="32">
        <f>SUMIF(Totals!A:A,A41,Totals!K:K)</f>
        <v>0</v>
      </c>
      <c r="I41" s="32">
        <f>SUMIF(Totals!A:A,A41,Totals!L:L)</f>
        <v>0</v>
      </c>
      <c r="J41" s="10"/>
      <c r="K41" s="31">
        <f>SUMIF(Totals!$A:$A,$A41,Totals!N:N)</f>
        <v>0</v>
      </c>
      <c r="L41" s="31">
        <f>SUMIF(Totals!$A:$A,$A41,Totals!O:O)</f>
        <v>0</v>
      </c>
      <c r="M41" s="31">
        <f>SUMIF(Totals!$A:$A,$A41,Totals!P:P)</f>
        <v>0</v>
      </c>
      <c r="N41" s="31">
        <f>SUMIF(Totals!$A:$A,$A41,Totals!Q:Q)</f>
        <v>0</v>
      </c>
      <c r="O41" s="31">
        <f>SUMIF(Totals!$A:$A,$A41,Totals!R:R)</f>
        <v>0</v>
      </c>
      <c r="P41" s="31">
        <f>SUMIF(Totals!$A:$A,$A41,Totals!S:S)</f>
        <v>0</v>
      </c>
      <c r="Q41" s="31">
        <f>SUMIF(Totals!$A:$A,$A41,Totals!T:T)</f>
        <v>0</v>
      </c>
      <c r="R41" s="1"/>
      <c r="S41" s="37">
        <f>SUMIF(Totals!$A:$A,$A41,Totals!V:V)</f>
        <v>0</v>
      </c>
      <c r="T41" s="37">
        <f>SUMIF(Totals!$A:$A,$A41,Totals!W:W)</f>
        <v>0</v>
      </c>
      <c r="U41" s="37">
        <f>SUMIF(Totals!$A:$A,$A41,Totals!X:X)</f>
        <v>0</v>
      </c>
      <c r="V41" s="37">
        <f>SUMIF(Totals!$A:$A,$A41,Totals!Y:Y)</f>
        <v>0</v>
      </c>
      <c r="W41" s="37">
        <f>SUMIF(Totals!$A:$A,$A41,Totals!Z:Z)</f>
        <v>0</v>
      </c>
      <c r="X41" s="37">
        <f>SUMIF(Totals!$A:$A,$A41,Totals!AA:AA)</f>
        <v>0</v>
      </c>
      <c r="Y41" s="37">
        <f>SUMIF(Totals!$A:$A,$A41,Totals!AB:AB)</f>
        <v>0</v>
      </c>
      <c r="Z41" s="1"/>
      <c r="AA41" s="35" t="e">
        <f t="shared" ref="AA41:AG41" si="112">(S41/SUM($S41:$Y41))*100</f>
        <v>#DIV/0!</v>
      </c>
      <c r="AB41" s="35" t="e">
        <f t="shared" si="112"/>
        <v>#DIV/0!</v>
      </c>
      <c r="AC41" s="35" t="e">
        <f t="shared" si="112"/>
        <v>#DIV/0!</v>
      </c>
      <c r="AD41" s="35" t="e">
        <f t="shared" si="112"/>
        <v>#DIV/0!</v>
      </c>
      <c r="AE41" s="35" t="e">
        <f t="shared" si="112"/>
        <v>#DIV/0!</v>
      </c>
      <c r="AF41" s="35" t="e">
        <f t="shared" si="112"/>
        <v>#DIV/0!</v>
      </c>
      <c r="AG41" s="35" t="e">
        <f t="shared" si="112"/>
        <v>#DIV/0!</v>
      </c>
      <c r="AH41" s="1"/>
      <c r="AI41" s="35" t="str">
        <f t="shared" ref="AI41:AO41" si="113">IFERROR(AA41-AY41,"")</f>
        <v/>
      </c>
      <c r="AJ41" s="35" t="str">
        <f t="shared" si="113"/>
        <v/>
      </c>
      <c r="AK41" s="35" t="str">
        <f t="shared" si="113"/>
        <v/>
      </c>
      <c r="AL41" s="35" t="str">
        <f t="shared" si="113"/>
        <v/>
      </c>
      <c r="AM41" s="35" t="str">
        <f t="shared" si="113"/>
        <v/>
      </c>
      <c r="AN41" s="35" t="str">
        <f t="shared" si="113"/>
        <v/>
      </c>
      <c r="AO41" s="35" t="str">
        <f t="shared" si="113"/>
        <v/>
      </c>
      <c r="AP41" s="1"/>
      <c r="AQ41" s="39">
        <f>SUMIF(Totals!$A:$A,$A41,Totals!AW:AW)</f>
        <v>0</v>
      </c>
      <c r="AR41" s="39">
        <f>SUMIF(Totals!$A:$A,$A41,Totals!AX:AX)</f>
        <v>0</v>
      </c>
      <c r="AS41" s="39">
        <f>SUMIF(Totals!$A:$A,$A41,Totals!AY:AY)</f>
        <v>0</v>
      </c>
      <c r="AT41" s="39">
        <f>SUMIF(Totals!$A:$A,$A41,Totals!AZ:AZ)</f>
        <v>0</v>
      </c>
      <c r="AU41" s="39">
        <f>SUMIF(Totals!$A:$A,$A41,Totals!BA:BA)</f>
        <v>0</v>
      </c>
      <c r="AV41" s="39">
        <f>SUMIF(Totals!$A:$A,$A41,Totals!BB:BB)</f>
        <v>0</v>
      </c>
      <c r="AW41" s="39">
        <f>SUMIF(Totals!$A:$A,$A41,Totals!BC:BC)</f>
        <v>0</v>
      </c>
      <c r="AX41" s="1"/>
      <c r="AY41" s="35" t="e">
        <f t="shared" ref="AY41:BE41" si="114">IFERROR(AQ41/SUM($AQ41:$AW41),"")*100</f>
        <v>#VALUE!</v>
      </c>
      <c r="AZ41" s="35" t="e">
        <f t="shared" si="114"/>
        <v>#VALUE!</v>
      </c>
      <c r="BA41" s="35" t="e">
        <f t="shared" si="114"/>
        <v>#VALUE!</v>
      </c>
      <c r="BB41" s="35" t="e">
        <f t="shared" si="114"/>
        <v>#VALUE!</v>
      </c>
      <c r="BC41" s="35" t="e">
        <f t="shared" si="114"/>
        <v>#VALUE!</v>
      </c>
      <c r="BD41" s="35" t="e">
        <f t="shared" si="114"/>
        <v>#VALUE!</v>
      </c>
      <c r="BE41" s="35" t="e">
        <f t="shared" si="114"/>
        <v>#VALUE!</v>
      </c>
      <c r="BF41" s="1"/>
    </row>
    <row r="42" spans="1:58" ht="13">
      <c r="A42" s="28"/>
      <c r="B42" s="30">
        <f t="shared" si="0"/>
        <v>0</v>
      </c>
      <c r="C42" s="31">
        <f>SUMIF(Totals!A:A,A42,Totals!F:F)</f>
        <v>0</v>
      </c>
      <c r="D42" s="32">
        <f>SUMIF(Totals!A:A,A42,Totals!G:G)</f>
        <v>0</v>
      </c>
      <c r="E42" s="32">
        <f>SUMIF(Totals!A:A,A42,Totals!H:H)</f>
        <v>0</v>
      </c>
      <c r="F42" s="32">
        <f>SUMIF(Totals!A:A,A42,Totals!I:I)</f>
        <v>0</v>
      </c>
      <c r="G42" s="32">
        <f>SUMIF(Totals!A:A,A42,Totals!J:J)</f>
        <v>0</v>
      </c>
      <c r="H42" s="32">
        <f>SUMIF(Totals!A:A,A42,Totals!K:K)</f>
        <v>0</v>
      </c>
      <c r="I42" s="32">
        <f>SUMIF(Totals!A:A,A42,Totals!L:L)</f>
        <v>0</v>
      </c>
      <c r="J42" s="10"/>
      <c r="K42" s="31">
        <f>SUMIF(Totals!$A:$A,$A42,Totals!N:N)</f>
        <v>0</v>
      </c>
      <c r="L42" s="31">
        <f>SUMIF(Totals!$A:$A,$A42,Totals!O:O)</f>
        <v>0</v>
      </c>
      <c r="M42" s="31">
        <f>SUMIF(Totals!$A:$A,$A42,Totals!P:P)</f>
        <v>0</v>
      </c>
      <c r="N42" s="31">
        <f>SUMIF(Totals!$A:$A,$A42,Totals!Q:Q)</f>
        <v>0</v>
      </c>
      <c r="O42" s="31">
        <f>SUMIF(Totals!$A:$A,$A42,Totals!R:R)</f>
        <v>0</v>
      </c>
      <c r="P42" s="31">
        <f>SUMIF(Totals!$A:$A,$A42,Totals!S:S)</f>
        <v>0</v>
      </c>
      <c r="Q42" s="31">
        <f>SUMIF(Totals!$A:$A,$A42,Totals!T:T)</f>
        <v>0</v>
      </c>
      <c r="R42" s="1"/>
      <c r="S42" s="37">
        <f>SUMIF(Totals!$A:$A,$A42,Totals!V:V)</f>
        <v>0</v>
      </c>
      <c r="T42" s="37">
        <f>SUMIF(Totals!$A:$A,$A42,Totals!W:W)</f>
        <v>0</v>
      </c>
      <c r="U42" s="37">
        <f>SUMIF(Totals!$A:$A,$A42,Totals!X:X)</f>
        <v>0</v>
      </c>
      <c r="V42" s="37">
        <f>SUMIF(Totals!$A:$A,$A42,Totals!Y:Y)</f>
        <v>0</v>
      </c>
      <c r="W42" s="37">
        <f>SUMIF(Totals!$A:$A,$A42,Totals!Z:Z)</f>
        <v>0</v>
      </c>
      <c r="X42" s="37">
        <f>SUMIF(Totals!$A:$A,$A42,Totals!AA:AA)</f>
        <v>0</v>
      </c>
      <c r="Y42" s="37">
        <f>SUMIF(Totals!$A:$A,$A42,Totals!AB:AB)</f>
        <v>0</v>
      </c>
      <c r="Z42" s="1"/>
      <c r="AA42" s="35" t="e">
        <f t="shared" ref="AA42:AG42" si="115">(S42/SUM($S42:$Y42))*100</f>
        <v>#DIV/0!</v>
      </c>
      <c r="AB42" s="35" t="e">
        <f t="shared" si="115"/>
        <v>#DIV/0!</v>
      </c>
      <c r="AC42" s="35" t="e">
        <f t="shared" si="115"/>
        <v>#DIV/0!</v>
      </c>
      <c r="AD42" s="35" t="e">
        <f t="shared" si="115"/>
        <v>#DIV/0!</v>
      </c>
      <c r="AE42" s="35" t="e">
        <f t="shared" si="115"/>
        <v>#DIV/0!</v>
      </c>
      <c r="AF42" s="35" t="e">
        <f t="shared" si="115"/>
        <v>#DIV/0!</v>
      </c>
      <c r="AG42" s="35" t="e">
        <f t="shared" si="115"/>
        <v>#DIV/0!</v>
      </c>
      <c r="AH42" s="1"/>
      <c r="AI42" s="35" t="str">
        <f t="shared" ref="AI42:AO42" si="116">IFERROR(AA42-AY42,"")</f>
        <v/>
      </c>
      <c r="AJ42" s="35" t="str">
        <f t="shared" si="116"/>
        <v/>
      </c>
      <c r="AK42" s="35" t="str">
        <f t="shared" si="116"/>
        <v/>
      </c>
      <c r="AL42" s="35" t="str">
        <f t="shared" si="116"/>
        <v/>
      </c>
      <c r="AM42" s="35" t="str">
        <f t="shared" si="116"/>
        <v/>
      </c>
      <c r="AN42" s="35" t="str">
        <f t="shared" si="116"/>
        <v/>
      </c>
      <c r="AO42" s="35" t="str">
        <f t="shared" si="116"/>
        <v/>
      </c>
      <c r="AP42" s="1"/>
      <c r="AQ42" s="39">
        <f>SUMIF(Totals!$A:$A,$A42,Totals!AW:AW)</f>
        <v>0</v>
      </c>
      <c r="AR42" s="39">
        <f>SUMIF(Totals!$A:$A,$A42,Totals!AX:AX)</f>
        <v>0</v>
      </c>
      <c r="AS42" s="39">
        <f>SUMIF(Totals!$A:$A,$A42,Totals!AY:AY)</f>
        <v>0</v>
      </c>
      <c r="AT42" s="39">
        <f>SUMIF(Totals!$A:$A,$A42,Totals!AZ:AZ)</f>
        <v>0</v>
      </c>
      <c r="AU42" s="39">
        <f>SUMIF(Totals!$A:$A,$A42,Totals!BA:BA)</f>
        <v>0</v>
      </c>
      <c r="AV42" s="39">
        <f>SUMIF(Totals!$A:$A,$A42,Totals!BB:BB)</f>
        <v>0</v>
      </c>
      <c r="AW42" s="39">
        <f>SUMIF(Totals!$A:$A,$A42,Totals!BC:BC)</f>
        <v>0</v>
      </c>
      <c r="AX42" s="1"/>
      <c r="AY42" s="35" t="e">
        <f t="shared" ref="AY42:BE42" si="117">IFERROR(AQ42/SUM($AQ42:$AW42),"")*100</f>
        <v>#VALUE!</v>
      </c>
      <c r="AZ42" s="35" t="e">
        <f t="shared" si="117"/>
        <v>#VALUE!</v>
      </c>
      <c r="BA42" s="35" t="e">
        <f t="shared" si="117"/>
        <v>#VALUE!</v>
      </c>
      <c r="BB42" s="35" t="e">
        <f t="shared" si="117"/>
        <v>#VALUE!</v>
      </c>
      <c r="BC42" s="35" t="e">
        <f t="shared" si="117"/>
        <v>#VALUE!</v>
      </c>
      <c r="BD42" s="35" t="e">
        <f t="shared" si="117"/>
        <v>#VALUE!</v>
      </c>
      <c r="BE42" s="35" t="e">
        <f t="shared" si="117"/>
        <v>#VALUE!</v>
      </c>
      <c r="BF42" s="1"/>
    </row>
    <row r="43" spans="1:58" ht="13">
      <c r="A43" s="28"/>
      <c r="B43" s="30">
        <f t="shared" si="0"/>
        <v>0</v>
      </c>
      <c r="C43" s="31">
        <f>SUMIF(Totals!A:A,A43,Totals!F:F)</f>
        <v>0</v>
      </c>
      <c r="D43" s="32">
        <f>SUMIF(Totals!A:A,A43,Totals!G:G)</f>
        <v>0</v>
      </c>
      <c r="E43" s="32">
        <f>SUMIF(Totals!A:A,A43,Totals!H:H)</f>
        <v>0</v>
      </c>
      <c r="F43" s="32">
        <f>SUMIF(Totals!A:A,A43,Totals!I:I)</f>
        <v>0</v>
      </c>
      <c r="G43" s="32">
        <f>SUMIF(Totals!A:A,A43,Totals!J:J)</f>
        <v>0</v>
      </c>
      <c r="H43" s="32">
        <f>SUMIF(Totals!A:A,A43,Totals!K:K)</f>
        <v>0</v>
      </c>
      <c r="I43" s="32">
        <f>SUMIF(Totals!A:A,A43,Totals!L:L)</f>
        <v>0</v>
      </c>
      <c r="J43" s="10"/>
      <c r="K43" s="31">
        <f>SUMIF(Totals!$A:$A,$A43,Totals!N:N)</f>
        <v>0</v>
      </c>
      <c r="L43" s="31">
        <f>SUMIF(Totals!$A:$A,$A43,Totals!O:O)</f>
        <v>0</v>
      </c>
      <c r="M43" s="31">
        <f>SUMIF(Totals!$A:$A,$A43,Totals!P:P)</f>
        <v>0</v>
      </c>
      <c r="N43" s="31">
        <f>SUMIF(Totals!$A:$A,$A43,Totals!Q:Q)</f>
        <v>0</v>
      </c>
      <c r="O43" s="31">
        <f>SUMIF(Totals!$A:$A,$A43,Totals!R:R)</f>
        <v>0</v>
      </c>
      <c r="P43" s="31">
        <f>SUMIF(Totals!$A:$A,$A43,Totals!S:S)</f>
        <v>0</v>
      </c>
      <c r="Q43" s="31">
        <f>SUMIF(Totals!$A:$A,$A43,Totals!T:T)</f>
        <v>0</v>
      </c>
      <c r="R43" s="1"/>
      <c r="S43" s="37">
        <f>SUMIF(Totals!$A:$A,$A43,Totals!V:V)</f>
        <v>0</v>
      </c>
      <c r="T43" s="37">
        <f>SUMIF(Totals!$A:$A,$A43,Totals!W:W)</f>
        <v>0</v>
      </c>
      <c r="U43" s="37">
        <f>SUMIF(Totals!$A:$A,$A43,Totals!X:X)</f>
        <v>0</v>
      </c>
      <c r="V43" s="37">
        <f>SUMIF(Totals!$A:$A,$A43,Totals!Y:Y)</f>
        <v>0</v>
      </c>
      <c r="W43" s="37">
        <f>SUMIF(Totals!$A:$A,$A43,Totals!Z:Z)</f>
        <v>0</v>
      </c>
      <c r="X43" s="37">
        <f>SUMIF(Totals!$A:$A,$A43,Totals!AA:AA)</f>
        <v>0</v>
      </c>
      <c r="Y43" s="37">
        <f>SUMIF(Totals!$A:$A,$A43,Totals!AB:AB)</f>
        <v>0</v>
      </c>
      <c r="Z43" s="1"/>
      <c r="AA43" s="35" t="e">
        <f t="shared" ref="AA43:AG43" si="118">(S43/SUM($S43:$Y43))*100</f>
        <v>#DIV/0!</v>
      </c>
      <c r="AB43" s="35" t="e">
        <f t="shared" si="118"/>
        <v>#DIV/0!</v>
      </c>
      <c r="AC43" s="35" t="e">
        <f t="shared" si="118"/>
        <v>#DIV/0!</v>
      </c>
      <c r="AD43" s="35" t="e">
        <f t="shared" si="118"/>
        <v>#DIV/0!</v>
      </c>
      <c r="AE43" s="35" t="e">
        <f t="shared" si="118"/>
        <v>#DIV/0!</v>
      </c>
      <c r="AF43" s="35" t="e">
        <f t="shared" si="118"/>
        <v>#DIV/0!</v>
      </c>
      <c r="AG43" s="35" t="e">
        <f t="shared" si="118"/>
        <v>#DIV/0!</v>
      </c>
      <c r="AH43" s="1"/>
      <c r="AI43" s="35" t="str">
        <f t="shared" ref="AI43:AO43" si="119">IFERROR(AA43-AY43,"")</f>
        <v/>
      </c>
      <c r="AJ43" s="35" t="str">
        <f t="shared" si="119"/>
        <v/>
      </c>
      <c r="AK43" s="35" t="str">
        <f t="shared" si="119"/>
        <v/>
      </c>
      <c r="AL43" s="35" t="str">
        <f t="shared" si="119"/>
        <v/>
      </c>
      <c r="AM43" s="35" t="str">
        <f t="shared" si="119"/>
        <v/>
      </c>
      <c r="AN43" s="35" t="str">
        <f t="shared" si="119"/>
        <v/>
      </c>
      <c r="AO43" s="35" t="str">
        <f t="shared" si="119"/>
        <v/>
      </c>
      <c r="AP43" s="1"/>
      <c r="AQ43" s="39">
        <f>SUMIF(Totals!$A:$A,$A43,Totals!AW:AW)</f>
        <v>0</v>
      </c>
      <c r="AR43" s="39">
        <f>SUMIF(Totals!$A:$A,$A43,Totals!AX:AX)</f>
        <v>0</v>
      </c>
      <c r="AS43" s="39">
        <f>SUMIF(Totals!$A:$A,$A43,Totals!AY:AY)</f>
        <v>0</v>
      </c>
      <c r="AT43" s="39">
        <f>SUMIF(Totals!$A:$A,$A43,Totals!AZ:AZ)</f>
        <v>0</v>
      </c>
      <c r="AU43" s="39">
        <f>SUMIF(Totals!$A:$A,$A43,Totals!BA:BA)</f>
        <v>0</v>
      </c>
      <c r="AV43" s="39">
        <f>SUMIF(Totals!$A:$A,$A43,Totals!BB:BB)</f>
        <v>0</v>
      </c>
      <c r="AW43" s="39">
        <f>SUMIF(Totals!$A:$A,$A43,Totals!BC:BC)</f>
        <v>0</v>
      </c>
      <c r="AX43" s="1"/>
      <c r="AY43" s="35" t="e">
        <f t="shared" ref="AY43:BE43" si="120">IFERROR(AQ43/SUM($AQ43:$AW43),"")*100</f>
        <v>#VALUE!</v>
      </c>
      <c r="AZ43" s="35" t="e">
        <f t="shared" si="120"/>
        <v>#VALUE!</v>
      </c>
      <c r="BA43" s="35" t="e">
        <f t="shared" si="120"/>
        <v>#VALUE!</v>
      </c>
      <c r="BB43" s="35" t="e">
        <f t="shared" si="120"/>
        <v>#VALUE!</v>
      </c>
      <c r="BC43" s="35" t="e">
        <f t="shared" si="120"/>
        <v>#VALUE!</v>
      </c>
      <c r="BD43" s="35" t="e">
        <f t="shared" si="120"/>
        <v>#VALUE!</v>
      </c>
      <c r="BE43" s="35" t="e">
        <f t="shared" si="120"/>
        <v>#VALUE!</v>
      </c>
      <c r="BF43" s="1"/>
    </row>
    <row r="44" spans="1:58" ht="13">
      <c r="A44" s="28"/>
      <c r="B44" s="30">
        <f t="shared" si="0"/>
        <v>0</v>
      </c>
      <c r="C44" s="31">
        <f>SUMIF(Totals!A:A,A44,Totals!F:F)</f>
        <v>0</v>
      </c>
      <c r="D44" s="32">
        <f>SUMIF(Totals!A:A,A44,Totals!G:G)</f>
        <v>0</v>
      </c>
      <c r="E44" s="32">
        <f>SUMIF(Totals!A:A,A44,Totals!H:H)</f>
        <v>0</v>
      </c>
      <c r="F44" s="32">
        <f>SUMIF(Totals!A:A,A44,Totals!I:I)</f>
        <v>0</v>
      </c>
      <c r="G44" s="32">
        <f>SUMIF(Totals!A:A,A44,Totals!J:J)</f>
        <v>0</v>
      </c>
      <c r="H44" s="32">
        <f>SUMIF(Totals!A:A,A44,Totals!K:K)</f>
        <v>0</v>
      </c>
      <c r="I44" s="32">
        <f>SUMIF(Totals!A:A,A44,Totals!L:L)</f>
        <v>0</v>
      </c>
      <c r="J44" s="10"/>
      <c r="K44" s="31">
        <f>SUMIF(Totals!$A:$A,$A44,Totals!N:N)</f>
        <v>0</v>
      </c>
      <c r="L44" s="31">
        <f>SUMIF(Totals!$A:$A,$A44,Totals!O:O)</f>
        <v>0</v>
      </c>
      <c r="M44" s="31">
        <f>SUMIF(Totals!$A:$A,$A44,Totals!P:P)</f>
        <v>0</v>
      </c>
      <c r="N44" s="31">
        <f>SUMIF(Totals!$A:$A,$A44,Totals!Q:Q)</f>
        <v>0</v>
      </c>
      <c r="O44" s="31">
        <f>SUMIF(Totals!$A:$A,$A44,Totals!R:R)</f>
        <v>0</v>
      </c>
      <c r="P44" s="31">
        <f>SUMIF(Totals!$A:$A,$A44,Totals!S:S)</f>
        <v>0</v>
      </c>
      <c r="Q44" s="31">
        <f>SUMIF(Totals!$A:$A,$A44,Totals!T:T)</f>
        <v>0</v>
      </c>
      <c r="R44" s="1"/>
      <c r="S44" s="37">
        <f>SUMIF(Totals!$A:$A,$A44,Totals!V:V)</f>
        <v>0</v>
      </c>
      <c r="T44" s="37">
        <f>SUMIF(Totals!$A:$A,$A44,Totals!W:W)</f>
        <v>0</v>
      </c>
      <c r="U44" s="37">
        <f>SUMIF(Totals!$A:$A,$A44,Totals!X:X)</f>
        <v>0</v>
      </c>
      <c r="V44" s="37">
        <f>SUMIF(Totals!$A:$A,$A44,Totals!Y:Y)</f>
        <v>0</v>
      </c>
      <c r="W44" s="37">
        <f>SUMIF(Totals!$A:$A,$A44,Totals!Z:Z)</f>
        <v>0</v>
      </c>
      <c r="X44" s="37">
        <f>SUMIF(Totals!$A:$A,$A44,Totals!AA:AA)</f>
        <v>0</v>
      </c>
      <c r="Y44" s="37">
        <f>SUMIF(Totals!$A:$A,$A44,Totals!AB:AB)</f>
        <v>0</v>
      </c>
      <c r="Z44" s="1"/>
      <c r="AA44" s="35" t="e">
        <f t="shared" ref="AA44:AG44" si="121">(S44/SUM($S44:$Y44))*100</f>
        <v>#DIV/0!</v>
      </c>
      <c r="AB44" s="35" t="e">
        <f t="shared" si="121"/>
        <v>#DIV/0!</v>
      </c>
      <c r="AC44" s="35" t="e">
        <f t="shared" si="121"/>
        <v>#DIV/0!</v>
      </c>
      <c r="AD44" s="35" t="e">
        <f t="shared" si="121"/>
        <v>#DIV/0!</v>
      </c>
      <c r="AE44" s="35" t="e">
        <f t="shared" si="121"/>
        <v>#DIV/0!</v>
      </c>
      <c r="AF44" s="35" t="e">
        <f t="shared" si="121"/>
        <v>#DIV/0!</v>
      </c>
      <c r="AG44" s="35" t="e">
        <f t="shared" si="121"/>
        <v>#DIV/0!</v>
      </c>
      <c r="AH44" s="1"/>
      <c r="AI44" s="35" t="str">
        <f t="shared" ref="AI44:AO44" si="122">IFERROR(AA44-AY44,"")</f>
        <v/>
      </c>
      <c r="AJ44" s="35" t="str">
        <f t="shared" si="122"/>
        <v/>
      </c>
      <c r="AK44" s="35" t="str">
        <f t="shared" si="122"/>
        <v/>
      </c>
      <c r="AL44" s="35" t="str">
        <f t="shared" si="122"/>
        <v/>
      </c>
      <c r="AM44" s="35" t="str">
        <f t="shared" si="122"/>
        <v/>
      </c>
      <c r="AN44" s="35" t="str">
        <f t="shared" si="122"/>
        <v/>
      </c>
      <c r="AO44" s="35" t="str">
        <f t="shared" si="122"/>
        <v/>
      </c>
      <c r="AP44" s="1"/>
      <c r="AQ44" s="39">
        <f>SUMIF(Totals!$A:$A,$A44,Totals!AW:AW)</f>
        <v>0</v>
      </c>
      <c r="AR44" s="39">
        <f>SUMIF(Totals!$A:$A,$A44,Totals!AX:AX)</f>
        <v>0</v>
      </c>
      <c r="AS44" s="39">
        <f>SUMIF(Totals!$A:$A,$A44,Totals!AY:AY)</f>
        <v>0</v>
      </c>
      <c r="AT44" s="39">
        <f>SUMIF(Totals!$A:$A,$A44,Totals!AZ:AZ)</f>
        <v>0</v>
      </c>
      <c r="AU44" s="39">
        <f>SUMIF(Totals!$A:$A,$A44,Totals!BA:BA)</f>
        <v>0</v>
      </c>
      <c r="AV44" s="39">
        <f>SUMIF(Totals!$A:$A,$A44,Totals!BB:BB)</f>
        <v>0</v>
      </c>
      <c r="AW44" s="39">
        <f>SUMIF(Totals!$A:$A,$A44,Totals!BC:BC)</f>
        <v>0</v>
      </c>
      <c r="AX44" s="1"/>
      <c r="AY44" s="35" t="e">
        <f t="shared" ref="AY44:BE44" si="123">IFERROR(AQ44/SUM($AQ44:$AW44),"")*100</f>
        <v>#VALUE!</v>
      </c>
      <c r="AZ44" s="35" t="e">
        <f t="shared" si="123"/>
        <v>#VALUE!</v>
      </c>
      <c r="BA44" s="35" t="e">
        <f t="shared" si="123"/>
        <v>#VALUE!</v>
      </c>
      <c r="BB44" s="35" t="e">
        <f t="shared" si="123"/>
        <v>#VALUE!</v>
      </c>
      <c r="BC44" s="35" t="e">
        <f t="shared" si="123"/>
        <v>#VALUE!</v>
      </c>
      <c r="BD44" s="35" t="e">
        <f t="shared" si="123"/>
        <v>#VALUE!</v>
      </c>
      <c r="BE44" s="35" t="e">
        <f t="shared" si="123"/>
        <v>#VALUE!</v>
      </c>
      <c r="BF44" s="1"/>
    </row>
    <row r="45" spans="1:58" ht="13">
      <c r="A45" s="28"/>
      <c r="B45" s="30">
        <f t="shared" si="0"/>
        <v>0</v>
      </c>
      <c r="C45" s="31">
        <f>SUMIF(Totals!A:A,A45,Totals!F:F)</f>
        <v>0</v>
      </c>
      <c r="D45" s="32">
        <f>SUMIF(Totals!A:A,A45,Totals!G:G)</f>
        <v>0</v>
      </c>
      <c r="E45" s="32">
        <f>SUMIF(Totals!A:A,A45,Totals!H:H)</f>
        <v>0</v>
      </c>
      <c r="F45" s="32">
        <f>SUMIF(Totals!A:A,A45,Totals!I:I)</f>
        <v>0</v>
      </c>
      <c r="G45" s="32">
        <f>SUMIF(Totals!A:A,A45,Totals!J:J)</f>
        <v>0</v>
      </c>
      <c r="H45" s="32">
        <f>SUMIF(Totals!A:A,A45,Totals!K:K)</f>
        <v>0</v>
      </c>
      <c r="I45" s="32">
        <f>SUMIF(Totals!A:A,A45,Totals!L:L)</f>
        <v>0</v>
      </c>
      <c r="J45" s="10"/>
      <c r="K45" s="31">
        <f>SUMIF(Totals!$A:$A,$A45,Totals!N:N)</f>
        <v>0</v>
      </c>
      <c r="L45" s="31">
        <f>SUMIF(Totals!$A:$A,$A45,Totals!O:O)</f>
        <v>0</v>
      </c>
      <c r="M45" s="31">
        <f>SUMIF(Totals!$A:$A,$A45,Totals!P:P)</f>
        <v>0</v>
      </c>
      <c r="N45" s="31">
        <f>SUMIF(Totals!$A:$A,$A45,Totals!Q:Q)</f>
        <v>0</v>
      </c>
      <c r="O45" s="31">
        <f>SUMIF(Totals!$A:$A,$A45,Totals!R:R)</f>
        <v>0</v>
      </c>
      <c r="P45" s="31">
        <f>SUMIF(Totals!$A:$A,$A45,Totals!S:S)</f>
        <v>0</v>
      </c>
      <c r="Q45" s="31">
        <f>SUMIF(Totals!$A:$A,$A45,Totals!T:T)</f>
        <v>0</v>
      </c>
      <c r="R45" s="1"/>
      <c r="S45" s="37">
        <f>SUMIF(Totals!$A:$A,$A45,Totals!V:V)</f>
        <v>0</v>
      </c>
      <c r="T45" s="37">
        <f>SUMIF(Totals!$A:$A,$A45,Totals!W:W)</f>
        <v>0</v>
      </c>
      <c r="U45" s="37">
        <f>SUMIF(Totals!$A:$A,$A45,Totals!X:X)</f>
        <v>0</v>
      </c>
      <c r="V45" s="37">
        <f>SUMIF(Totals!$A:$A,$A45,Totals!Y:Y)</f>
        <v>0</v>
      </c>
      <c r="W45" s="37">
        <f>SUMIF(Totals!$A:$A,$A45,Totals!Z:Z)</f>
        <v>0</v>
      </c>
      <c r="X45" s="37">
        <f>SUMIF(Totals!$A:$A,$A45,Totals!AA:AA)</f>
        <v>0</v>
      </c>
      <c r="Y45" s="37">
        <f>SUMIF(Totals!$A:$A,$A45,Totals!AB:AB)</f>
        <v>0</v>
      </c>
      <c r="Z45" s="1"/>
      <c r="AA45" s="35" t="e">
        <f t="shared" ref="AA45:AG45" si="124">(S45/SUM($S45:$Y45))*100</f>
        <v>#DIV/0!</v>
      </c>
      <c r="AB45" s="35" t="e">
        <f t="shared" si="124"/>
        <v>#DIV/0!</v>
      </c>
      <c r="AC45" s="35" t="e">
        <f t="shared" si="124"/>
        <v>#DIV/0!</v>
      </c>
      <c r="AD45" s="35" t="e">
        <f t="shared" si="124"/>
        <v>#DIV/0!</v>
      </c>
      <c r="AE45" s="35" t="e">
        <f t="shared" si="124"/>
        <v>#DIV/0!</v>
      </c>
      <c r="AF45" s="35" t="e">
        <f t="shared" si="124"/>
        <v>#DIV/0!</v>
      </c>
      <c r="AG45" s="35" t="e">
        <f t="shared" si="124"/>
        <v>#DIV/0!</v>
      </c>
      <c r="AH45" s="1"/>
      <c r="AI45" s="35" t="str">
        <f t="shared" ref="AI45:AO45" si="125">IFERROR(AA45-AY45,"")</f>
        <v/>
      </c>
      <c r="AJ45" s="35" t="str">
        <f t="shared" si="125"/>
        <v/>
      </c>
      <c r="AK45" s="35" t="str">
        <f t="shared" si="125"/>
        <v/>
      </c>
      <c r="AL45" s="35" t="str">
        <f t="shared" si="125"/>
        <v/>
      </c>
      <c r="AM45" s="35" t="str">
        <f t="shared" si="125"/>
        <v/>
      </c>
      <c r="AN45" s="35" t="str">
        <f t="shared" si="125"/>
        <v/>
      </c>
      <c r="AO45" s="35" t="str">
        <f t="shared" si="125"/>
        <v/>
      </c>
      <c r="AP45" s="1"/>
      <c r="AQ45" s="39">
        <f>SUMIF(Totals!$A:$A,$A45,Totals!AW:AW)</f>
        <v>0</v>
      </c>
      <c r="AR45" s="39">
        <f>SUMIF(Totals!$A:$A,$A45,Totals!AX:AX)</f>
        <v>0</v>
      </c>
      <c r="AS45" s="39">
        <f>SUMIF(Totals!$A:$A,$A45,Totals!AY:AY)</f>
        <v>0</v>
      </c>
      <c r="AT45" s="39">
        <f>SUMIF(Totals!$A:$A,$A45,Totals!AZ:AZ)</f>
        <v>0</v>
      </c>
      <c r="AU45" s="39">
        <f>SUMIF(Totals!$A:$A,$A45,Totals!BA:BA)</f>
        <v>0</v>
      </c>
      <c r="AV45" s="39">
        <f>SUMIF(Totals!$A:$A,$A45,Totals!BB:BB)</f>
        <v>0</v>
      </c>
      <c r="AW45" s="39">
        <f>SUMIF(Totals!$A:$A,$A45,Totals!BC:BC)</f>
        <v>0</v>
      </c>
      <c r="AX45" s="1"/>
      <c r="AY45" s="35" t="e">
        <f t="shared" ref="AY45:BE45" si="126">IFERROR(AQ45/SUM($AQ45:$AW45),"")*100</f>
        <v>#VALUE!</v>
      </c>
      <c r="AZ45" s="35" t="e">
        <f t="shared" si="126"/>
        <v>#VALUE!</v>
      </c>
      <c r="BA45" s="35" t="e">
        <f t="shared" si="126"/>
        <v>#VALUE!</v>
      </c>
      <c r="BB45" s="35" t="e">
        <f t="shared" si="126"/>
        <v>#VALUE!</v>
      </c>
      <c r="BC45" s="35" t="e">
        <f t="shared" si="126"/>
        <v>#VALUE!</v>
      </c>
      <c r="BD45" s="35" t="e">
        <f t="shared" si="126"/>
        <v>#VALUE!</v>
      </c>
      <c r="BE45" s="35" t="e">
        <f t="shared" si="126"/>
        <v>#VALUE!</v>
      </c>
      <c r="BF45" s="1"/>
    </row>
    <row r="46" spans="1:58" ht="13">
      <c r="A46" s="28"/>
      <c r="B46" s="30">
        <f t="shared" si="0"/>
        <v>0</v>
      </c>
      <c r="C46" s="31">
        <f>SUMIF(Totals!A:A,A46,Totals!F:F)</f>
        <v>0</v>
      </c>
      <c r="D46" s="32">
        <f>SUMIF(Totals!A:A,A46,Totals!G:G)</f>
        <v>0</v>
      </c>
      <c r="E46" s="32">
        <f>SUMIF(Totals!A:A,A46,Totals!H:H)</f>
        <v>0</v>
      </c>
      <c r="F46" s="32">
        <f>SUMIF(Totals!A:A,A46,Totals!I:I)</f>
        <v>0</v>
      </c>
      <c r="G46" s="32">
        <f>SUMIF(Totals!A:A,A46,Totals!J:J)</f>
        <v>0</v>
      </c>
      <c r="H46" s="32">
        <f>SUMIF(Totals!A:A,A46,Totals!K:K)</f>
        <v>0</v>
      </c>
      <c r="I46" s="32">
        <f>SUMIF(Totals!A:A,A46,Totals!L:L)</f>
        <v>0</v>
      </c>
      <c r="J46" s="10"/>
      <c r="K46" s="31">
        <f>SUMIF(Totals!$A:$A,$A46,Totals!N:N)</f>
        <v>0</v>
      </c>
      <c r="L46" s="31">
        <f>SUMIF(Totals!$A:$A,$A46,Totals!O:O)</f>
        <v>0</v>
      </c>
      <c r="M46" s="31">
        <f>SUMIF(Totals!$A:$A,$A46,Totals!P:P)</f>
        <v>0</v>
      </c>
      <c r="N46" s="31">
        <f>SUMIF(Totals!$A:$A,$A46,Totals!Q:Q)</f>
        <v>0</v>
      </c>
      <c r="O46" s="31">
        <f>SUMIF(Totals!$A:$A,$A46,Totals!R:R)</f>
        <v>0</v>
      </c>
      <c r="P46" s="31">
        <f>SUMIF(Totals!$A:$A,$A46,Totals!S:S)</f>
        <v>0</v>
      </c>
      <c r="Q46" s="31">
        <f>SUMIF(Totals!$A:$A,$A46,Totals!T:T)</f>
        <v>0</v>
      </c>
      <c r="R46" s="1"/>
      <c r="S46" s="37">
        <f>SUMIF(Totals!$A:$A,$A46,Totals!V:V)</f>
        <v>0</v>
      </c>
      <c r="T46" s="37">
        <f>SUMIF(Totals!$A:$A,$A46,Totals!W:W)</f>
        <v>0</v>
      </c>
      <c r="U46" s="37">
        <f>SUMIF(Totals!$A:$A,$A46,Totals!X:X)</f>
        <v>0</v>
      </c>
      <c r="V46" s="37">
        <f>SUMIF(Totals!$A:$A,$A46,Totals!Y:Y)</f>
        <v>0</v>
      </c>
      <c r="W46" s="37">
        <f>SUMIF(Totals!$A:$A,$A46,Totals!Z:Z)</f>
        <v>0</v>
      </c>
      <c r="X46" s="37">
        <f>SUMIF(Totals!$A:$A,$A46,Totals!AA:AA)</f>
        <v>0</v>
      </c>
      <c r="Y46" s="37">
        <f>SUMIF(Totals!$A:$A,$A46,Totals!AB:AB)</f>
        <v>0</v>
      </c>
      <c r="Z46" s="1"/>
      <c r="AA46" s="35" t="e">
        <f t="shared" ref="AA46:AG46" si="127">(S46/SUM($S46:$Y46))*100</f>
        <v>#DIV/0!</v>
      </c>
      <c r="AB46" s="35" t="e">
        <f t="shared" si="127"/>
        <v>#DIV/0!</v>
      </c>
      <c r="AC46" s="35" t="e">
        <f t="shared" si="127"/>
        <v>#DIV/0!</v>
      </c>
      <c r="AD46" s="35" t="e">
        <f t="shared" si="127"/>
        <v>#DIV/0!</v>
      </c>
      <c r="AE46" s="35" t="e">
        <f t="shared" si="127"/>
        <v>#DIV/0!</v>
      </c>
      <c r="AF46" s="35" t="e">
        <f t="shared" si="127"/>
        <v>#DIV/0!</v>
      </c>
      <c r="AG46" s="35" t="e">
        <f t="shared" si="127"/>
        <v>#DIV/0!</v>
      </c>
      <c r="AH46" s="1"/>
      <c r="AI46" s="35" t="str">
        <f t="shared" ref="AI46:AO46" si="128">IFERROR(AA46-AY46,"")</f>
        <v/>
      </c>
      <c r="AJ46" s="35" t="str">
        <f t="shared" si="128"/>
        <v/>
      </c>
      <c r="AK46" s="35" t="str">
        <f t="shared" si="128"/>
        <v/>
      </c>
      <c r="AL46" s="35" t="str">
        <f t="shared" si="128"/>
        <v/>
      </c>
      <c r="AM46" s="35" t="str">
        <f t="shared" si="128"/>
        <v/>
      </c>
      <c r="AN46" s="35" t="str">
        <f t="shared" si="128"/>
        <v/>
      </c>
      <c r="AO46" s="35" t="str">
        <f t="shared" si="128"/>
        <v/>
      </c>
      <c r="AP46" s="1"/>
      <c r="AQ46" s="39">
        <f>SUMIF(Totals!$A:$A,$A46,Totals!AW:AW)</f>
        <v>0</v>
      </c>
      <c r="AR46" s="39">
        <f>SUMIF(Totals!$A:$A,$A46,Totals!AX:AX)</f>
        <v>0</v>
      </c>
      <c r="AS46" s="39">
        <f>SUMIF(Totals!$A:$A,$A46,Totals!AY:AY)</f>
        <v>0</v>
      </c>
      <c r="AT46" s="39">
        <f>SUMIF(Totals!$A:$A,$A46,Totals!AZ:AZ)</f>
        <v>0</v>
      </c>
      <c r="AU46" s="39">
        <f>SUMIF(Totals!$A:$A,$A46,Totals!BA:BA)</f>
        <v>0</v>
      </c>
      <c r="AV46" s="39">
        <f>SUMIF(Totals!$A:$A,$A46,Totals!BB:BB)</f>
        <v>0</v>
      </c>
      <c r="AW46" s="39">
        <f>SUMIF(Totals!$A:$A,$A46,Totals!BC:BC)</f>
        <v>0</v>
      </c>
      <c r="AX46" s="1"/>
      <c r="AY46" s="35" t="e">
        <f t="shared" ref="AY46:BE46" si="129">IFERROR(AQ46/SUM($AQ46:$AW46),"")*100</f>
        <v>#VALUE!</v>
      </c>
      <c r="AZ46" s="35" t="e">
        <f t="shared" si="129"/>
        <v>#VALUE!</v>
      </c>
      <c r="BA46" s="35" t="e">
        <f t="shared" si="129"/>
        <v>#VALUE!</v>
      </c>
      <c r="BB46" s="35" t="e">
        <f t="shared" si="129"/>
        <v>#VALUE!</v>
      </c>
      <c r="BC46" s="35" t="e">
        <f t="shared" si="129"/>
        <v>#VALUE!</v>
      </c>
      <c r="BD46" s="35" t="e">
        <f t="shared" si="129"/>
        <v>#VALUE!</v>
      </c>
      <c r="BE46" s="35" t="e">
        <f t="shared" si="129"/>
        <v>#VALUE!</v>
      </c>
      <c r="BF46" s="1"/>
    </row>
    <row r="47" spans="1:58" ht="13">
      <c r="A47" s="28"/>
      <c r="B47" s="30">
        <f t="shared" si="0"/>
        <v>0</v>
      </c>
      <c r="C47" s="31">
        <f>SUMIF(Totals!A:A,A47,Totals!F:F)</f>
        <v>0</v>
      </c>
      <c r="D47" s="32">
        <f>SUMIF(Totals!A:A,A47,Totals!G:G)</f>
        <v>0</v>
      </c>
      <c r="E47" s="32">
        <f>SUMIF(Totals!A:A,A47,Totals!H:H)</f>
        <v>0</v>
      </c>
      <c r="F47" s="32">
        <f>SUMIF(Totals!A:A,A47,Totals!I:I)</f>
        <v>0</v>
      </c>
      <c r="G47" s="32">
        <f>SUMIF(Totals!A:A,A47,Totals!J:J)</f>
        <v>0</v>
      </c>
      <c r="H47" s="32">
        <f>SUMIF(Totals!A:A,A47,Totals!K:K)</f>
        <v>0</v>
      </c>
      <c r="I47" s="32">
        <f>SUMIF(Totals!A:A,A47,Totals!L:L)</f>
        <v>0</v>
      </c>
      <c r="J47" s="10"/>
      <c r="K47" s="31">
        <f>SUMIF(Totals!$A:$A,$A47,Totals!N:N)</f>
        <v>0</v>
      </c>
      <c r="L47" s="31">
        <f>SUMIF(Totals!$A:$A,$A47,Totals!O:O)</f>
        <v>0</v>
      </c>
      <c r="M47" s="31">
        <f>SUMIF(Totals!$A:$A,$A47,Totals!P:P)</f>
        <v>0</v>
      </c>
      <c r="N47" s="31">
        <f>SUMIF(Totals!$A:$A,$A47,Totals!Q:Q)</f>
        <v>0</v>
      </c>
      <c r="O47" s="31">
        <f>SUMIF(Totals!$A:$A,$A47,Totals!R:R)</f>
        <v>0</v>
      </c>
      <c r="P47" s="31">
        <f>SUMIF(Totals!$A:$A,$A47,Totals!S:S)</f>
        <v>0</v>
      </c>
      <c r="Q47" s="31">
        <f>SUMIF(Totals!$A:$A,$A47,Totals!T:T)</f>
        <v>0</v>
      </c>
      <c r="R47" s="1"/>
      <c r="S47" s="37">
        <f>SUMIF(Totals!$A:$A,$A47,Totals!V:V)</f>
        <v>0</v>
      </c>
      <c r="T47" s="37">
        <f>SUMIF(Totals!$A:$A,$A47,Totals!W:W)</f>
        <v>0</v>
      </c>
      <c r="U47" s="37">
        <f>SUMIF(Totals!$A:$A,$A47,Totals!X:X)</f>
        <v>0</v>
      </c>
      <c r="V47" s="37">
        <f>SUMIF(Totals!$A:$A,$A47,Totals!Y:Y)</f>
        <v>0</v>
      </c>
      <c r="W47" s="37">
        <f>SUMIF(Totals!$A:$A,$A47,Totals!Z:Z)</f>
        <v>0</v>
      </c>
      <c r="X47" s="37">
        <f>SUMIF(Totals!$A:$A,$A47,Totals!AA:AA)</f>
        <v>0</v>
      </c>
      <c r="Y47" s="37">
        <f>SUMIF(Totals!$A:$A,$A47,Totals!AB:AB)</f>
        <v>0</v>
      </c>
      <c r="Z47" s="1"/>
      <c r="AA47" s="35" t="e">
        <f t="shared" ref="AA47:AG47" si="130">(S47/SUM($S47:$Y47))*100</f>
        <v>#DIV/0!</v>
      </c>
      <c r="AB47" s="35" t="e">
        <f t="shared" si="130"/>
        <v>#DIV/0!</v>
      </c>
      <c r="AC47" s="35" t="e">
        <f t="shared" si="130"/>
        <v>#DIV/0!</v>
      </c>
      <c r="AD47" s="35" t="e">
        <f t="shared" si="130"/>
        <v>#DIV/0!</v>
      </c>
      <c r="AE47" s="35" t="e">
        <f t="shared" si="130"/>
        <v>#DIV/0!</v>
      </c>
      <c r="AF47" s="35" t="e">
        <f t="shared" si="130"/>
        <v>#DIV/0!</v>
      </c>
      <c r="AG47" s="35" t="e">
        <f t="shared" si="130"/>
        <v>#DIV/0!</v>
      </c>
      <c r="AH47" s="1"/>
      <c r="AI47" s="35" t="str">
        <f t="shared" ref="AI47:AO47" si="131">IFERROR(AA47-AY47,"")</f>
        <v/>
      </c>
      <c r="AJ47" s="35" t="str">
        <f t="shared" si="131"/>
        <v/>
      </c>
      <c r="AK47" s="35" t="str">
        <f t="shared" si="131"/>
        <v/>
      </c>
      <c r="AL47" s="35" t="str">
        <f t="shared" si="131"/>
        <v/>
      </c>
      <c r="AM47" s="35" t="str">
        <f t="shared" si="131"/>
        <v/>
      </c>
      <c r="AN47" s="35" t="str">
        <f t="shared" si="131"/>
        <v/>
      </c>
      <c r="AO47" s="35" t="str">
        <f t="shared" si="131"/>
        <v/>
      </c>
      <c r="AP47" s="1"/>
      <c r="AQ47" s="39">
        <f>SUMIF(Totals!$A:$A,$A47,Totals!AW:AW)</f>
        <v>0</v>
      </c>
      <c r="AR47" s="39">
        <f>SUMIF(Totals!$A:$A,$A47,Totals!AX:AX)</f>
        <v>0</v>
      </c>
      <c r="AS47" s="39">
        <f>SUMIF(Totals!$A:$A,$A47,Totals!AY:AY)</f>
        <v>0</v>
      </c>
      <c r="AT47" s="39">
        <f>SUMIF(Totals!$A:$A,$A47,Totals!AZ:AZ)</f>
        <v>0</v>
      </c>
      <c r="AU47" s="39">
        <f>SUMIF(Totals!$A:$A,$A47,Totals!BA:BA)</f>
        <v>0</v>
      </c>
      <c r="AV47" s="39">
        <f>SUMIF(Totals!$A:$A,$A47,Totals!BB:BB)</f>
        <v>0</v>
      </c>
      <c r="AW47" s="39">
        <f>SUMIF(Totals!$A:$A,$A47,Totals!BC:BC)</f>
        <v>0</v>
      </c>
      <c r="AX47" s="1"/>
      <c r="AY47" s="35" t="e">
        <f t="shared" ref="AY47:BE47" si="132">IFERROR(AQ47/SUM($AQ47:$AW47),"")*100</f>
        <v>#VALUE!</v>
      </c>
      <c r="AZ47" s="35" t="e">
        <f t="shared" si="132"/>
        <v>#VALUE!</v>
      </c>
      <c r="BA47" s="35" t="e">
        <f t="shared" si="132"/>
        <v>#VALUE!</v>
      </c>
      <c r="BB47" s="35" t="e">
        <f t="shared" si="132"/>
        <v>#VALUE!</v>
      </c>
      <c r="BC47" s="35" t="e">
        <f t="shared" si="132"/>
        <v>#VALUE!</v>
      </c>
      <c r="BD47" s="35" t="e">
        <f t="shared" si="132"/>
        <v>#VALUE!</v>
      </c>
      <c r="BE47" s="35" t="e">
        <f t="shared" si="132"/>
        <v>#VALUE!</v>
      </c>
      <c r="BF47" s="1"/>
    </row>
    <row r="48" spans="1:58" ht="13">
      <c r="A48" s="28"/>
      <c r="B48" s="30">
        <f t="shared" si="0"/>
        <v>0</v>
      </c>
      <c r="C48" s="31">
        <f>SUMIF(Totals!A:A,A48,Totals!F:F)</f>
        <v>0</v>
      </c>
      <c r="D48" s="32">
        <f>SUMIF(Totals!A:A,A48,Totals!G:G)</f>
        <v>0</v>
      </c>
      <c r="E48" s="32">
        <f>SUMIF(Totals!A:A,A48,Totals!H:H)</f>
        <v>0</v>
      </c>
      <c r="F48" s="32">
        <f>SUMIF(Totals!A:A,A48,Totals!I:I)</f>
        <v>0</v>
      </c>
      <c r="G48" s="32">
        <f>SUMIF(Totals!A:A,A48,Totals!J:J)</f>
        <v>0</v>
      </c>
      <c r="H48" s="32">
        <f>SUMIF(Totals!A:A,A48,Totals!K:K)</f>
        <v>0</v>
      </c>
      <c r="I48" s="32">
        <f>SUMIF(Totals!A:A,A48,Totals!L:L)</f>
        <v>0</v>
      </c>
      <c r="J48" s="10"/>
      <c r="K48" s="31">
        <f>SUMIF(Totals!$A:$A,$A48,Totals!N:N)</f>
        <v>0</v>
      </c>
      <c r="L48" s="31">
        <f>SUMIF(Totals!$A:$A,$A48,Totals!O:O)</f>
        <v>0</v>
      </c>
      <c r="M48" s="31">
        <f>SUMIF(Totals!$A:$A,$A48,Totals!P:P)</f>
        <v>0</v>
      </c>
      <c r="N48" s="31">
        <f>SUMIF(Totals!$A:$A,$A48,Totals!Q:Q)</f>
        <v>0</v>
      </c>
      <c r="O48" s="31">
        <f>SUMIF(Totals!$A:$A,$A48,Totals!R:R)</f>
        <v>0</v>
      </c>
      <c r="P48" s="31">
        <f>SUMIF(Totals!$A:$A,$A48,Totals!S:S)</f>
        <v>0</v>
      </c>
      <c r="Q48" s="31">
        <f>SUMIF(Totals!$A:$A,$A48,Totals!T:T)</f>
        <v>0</v>
      </c>
      <c r="R48" s="1"/>
      <c r="S48" s="37">
        <f>SUMIF(Totals!$A:$A,$A48,Totals!V:V)</f>
        <v>0</v>
      </c>
      <c r="T48" s="37">
        <f>SUMIF(Totals!$A:$A,$A48,Totals!W:W)</f>
        <v>0</v>
      </c>
      <c r="U48" s="37">
        <f>SUMIF(Totals!$A:$A,$A48,Totals!X:X)</f>
        <v>0</v>
      </c>
      <c r="V48" s="37">
        <f>SUMIF(Totals!$A:$A,$A48,Totals!Y:Y)</f>
        <v>0</v>
      </c>
      <c r="W48" s="37">
        <f>SUMIF(Totals!$A:$A,$A48,Totals!Z:Z)</f>
        <v>0</v>
      </c>
      <c r="X48" s="37">
        <f>SUMIF(Totals!$A:$A,$A48,Totals!AA:AA)</f>
        <v>0</v>
      </c>
      <c r="Y48" s="37">
        <f>SUMIF(Totals!$A:$A,$A48,Totals!AB:AB)</f>
        <v>0</v>
      </c>
      <c r="Z48" s="1"/>
      <c r="AA48" s="35" t="e">
        <f t="shared" ref="AA48:AG48" si="133">(S48/SUM($S48:$Y48))*100</f>
        <v>#DIV/0!</v>
      </c>
      <c r="AB48" s="35" t="e">
        <f t="shared" si="133"/>
        <v>#DIV/0!</v>
      </c>
      <c r="AC48" s="35" t="e">
        <f t="shared" si="133"/>
        <v>#DIV/0!</v>
      </c>
      <c r="AD48" s="35" t="e">
        <f t="shared" si="133"/>
        <v>#DIV/0!</v>
      </c>
      <c r="AE48" s="35" t="e">
        <f t="shared" si="133"/>
        <v>#DIV/0!</v>
      </c>
      <c r="AF48" s="35" t="e">
        <f t="shared" si="133"/>
        <v>#DIV/0!</v>
      </c>
      <c r="AG48" s="35" t="e">
        <f t="shared" si="133"/>
        <v>#DIV/0!</v>
      </c>
      <c r="AH48" s="1"/>
      <c r="AI48" s="35" t="str">
        <f t="shared" ref="AI48:AO48" si="134">IFERROR(AA48-AY48,"")</f>
        <v/>
      </c>
      <c r="AJ48" s="35" t="str">
        <f t="shared" si="134"/>
        <v/>
      </c>
      <c r="AK48" s="35" t="str">
        <f t="shared" si="134"/>
        <v/>
      </c>
      <c r="AL48" s="35" t="str">
        <f t="shared" si="134"/>
        <v/>
      </c>
      <c r="AM48" s="35" t="str">
        <f t="shared" si="134"/>
        <v/>
      </c>
      <c r="AN48" s="35" t="str">
        <f t="shared" si="134"/>
        <v/>
      </c>
      <c r="AO48" s="35" t="str">
        <f t="shared" si="134"/>
        <v/>
      </c>
      <c r="AP48" s="1"/>
      <c r="AQ48" s="39">
        <f>SUMIF(Totals!$A:$A,$A48,Totals!AW:AW)</f>
        <v>0</v>
      </c>
      <c r="AR48" s="39">
        <f>SUMIF(Totals!$A:$A,$A48,Totals!AX:AX)</f>
        <v>0</v>
      </c>
      <c r="AS48" s="39">
        <f>SUMIF(Totals!$A:$A,$A48,Totals!AY:AY)</f>
        <v>0</v>
      </c>
      <c r="AT48" s="39">
        <f>SUMIF(Totals!$A:$A,$A48,Totals!AZ:AZ)</f>
        <v>0</v>
      </c>
      <c r="AU48" s="39">
        <f>SUMIF(Totals!$A:$A,$A48,Totals!BA:BA)</f>
        <v>0</v>
      </c>
      <c r="AV48" s="39">
        <f>SUMIF(Totals!$A:$A,$A48,Totals!BB:BB)</f>
        <v>0</v>
      </c>
      <c r="AW48" s="39">
        <f>SUMIF(Totals!$A:$A,$A48,Totals!BC:BC)</f>
        <v>0</v>
      </c>
      <c r="AX48" s="1"/>
      <c r="AY48" s="35" t="e">
        <f t="shared" ref="AY48:BE48" si="135">IFERROR(AQ48/SUM($AQ48:$AW48),"")*100</f>
        <v>#VALUE!</v>
      </c>
      <c r="AZ48" s="35" t="e">
        <f t="shared" si="135"/>
        <v>#VALUE!</v>
      </c>
      <c r="BA48" s="35" t="e">
        <f t="shared" si="135"/>
        <v>#VALUE!</v>
      </c>
      <c r="BB48" s="35" t="e">
        <f t="shared" si="135"/>
        <v>#VALUE!</v>
      </c>
      <c r="BC48" s="35" t="e">
        <f t="shared" si="135"/>
        <v>#VALUE!</v>
      </c>
      <c r="BD48" s="35" t="e">
        <f t="shared" si="135"/>
        <v>#VALUE!</v>
      </c>
      <c r="BE48" s="35" t="e">
        <f t="shared" si="135"/>
        <v>#VALUE!</v>
      </c>
      <c r="BF48" s="1"/>
    </row>
    <row r="49" spans="1:58" ht="13">
      <c r="A49" s="28"/>
      <c r="B49" s="30">
        <f t="shared" si="0"/>
        <v>0</v>
      </c>
      <c r="C49" s="31">
        <f>SUMIF(Totals!A:A,A49,Totals!F:F)</f>
        <v>0</v>
      </c>
      <c r="D49" s="32">
        <f>SUMIF(Totals!A:A,A49,Totals!G:G)</f>
        <v>0</v>
      </c>
      <c r="E49" s="32">
        <f>SUMIF(Totals!A:A,A49,Totals!H:H)</f>
        <v>0</v>
      </c>
      <c r="F49" s="32">
        <f>SUMIF(Totals!A:A,A49,Totals!I:I)</f>
        <v>0</v>
      </c>
      <c r="G49" s="32">
        <f>SUMIF(Totals!A:A,A49,Totals!J:J)</f>
        <v>0</v>
      </c>
      <c r="H49" s="32">
        <f>SUMIF(Totals!A:A,A49,Totals!K:K)</f>
        <v>0</v>
      </c>
      <c r="I49" s="32">
        <f>SUMIF(Totals!A:A,A49,Totals!L:L)</f>
        <v>0</v>
      </c>
      <c r="J49" s="10"/>
      <c r="K49" s="31">
        <f>SUMIF(Totals!$A:$A,$A49,Totals!N:N)</f>
        <v>0</v>
      </c>
      <c r="L49" s="31">
        <f>SUMIF(Totals!$A:$A,$A49,Totals!O:O)</f>
        <v>0</v>
      </c>
      <c r="M49" s="31">
        <f>SUMIF(Totals!$A:$A,$A49,Totals!P:P)</f>
        <v>0</v>
      </c>
      <c r="N49" s="31">
        <f>SUMIF(Totals!$A:$A,$A49,Totals!Q:Q)</f>
        <v>0</v>
      </c>
      <c r="O49" s="31">
        <f>SUMIF(Totals!$A:$A,$A49,Totals!R:R)</f>
        <v>0</v>
      </c>
      <c r="P49" s="31">
        <f>SUMIF(Totals!$A:$A,$A49,Totals!S:S)</f>
        <v>0</v>
      </c>
      <c r="Q49" s="31">
        <f>SUMIF(Totals!$A:$A,$A49,Totals!T:T)</f>
        <v>0</v>
      </c>
      <c r="R49" s="1"/>
      <c r="S49" s="37">
        <f>SUMIF(Totals!$A:$A,$A49,Totals!V:V)</f>
        <v>0</v>
      </c>
      <c r="T49" s="37">
        <f>SUMIF(Totals!$A:$A,$A49,Totals!W:W)</f>
        <v>0</v>
      </c>
      <c r="U49" s="37">
        <f>SUMIF(Totals!$A:$A,$A49,Totals!X:X)</f>
        <v>0</v>
      </c>
      <c r="V49" s="37">
        <f>SUMIF(Totals!$A:$A,$A49,Totals!Y:Y)</f>
        <v>0</v>
      </c>
      <c r="W49" s="37">
        <f>SUMIF(Totals!$A:$A,$A49,Totals!Z:Z)</f>
        <v>0</v>
      </c>
      <c r="X49" s="37">
        <f>SUMIF(Totals!$A:$A,$A49,Totals!AA:AA)</f>
        <v>0</v>
      </c>
      <c r="Y49" s="37">
        <f>SUMIF(Totals!$A:$A,$A49,Totals!AB:AB)</f>
        <v>0</v>
      </c>
      <c r="Z49" s="1"/>
      <c r="AA49" s="35" t="e">
        <f t="shared" ref="AA49:AG49" si="136">(S49/SUM($S49:$Y49))*100</f>
        <v>#DIV/0!</v>
      </c>
      <c r="AB49" s="35" t="e">
        <f t="shared" si="136"/>
        <v>#DIV/0!</v>
      </c>
      <c r="AC49" s="35" t="e">
        <f t="shared" si="136"/>
        <v>#DIV/0!</v>
      </c>
      <c r="AD49" s="35" t="e">
        <f t="shared" si="136"/>
        <v>#DIV/0!</v>
      </c>
      <c r="AE49" s="35" t="e">
        <f t="shared" si="136"/>
        <v>#DIV/0!</v>
      </c>
      <c r="AF49" s="35" t="e">
        <f t="shared" si="136"/>
        <v>#DIV/0!</v>
      </c>
      <c r="AG49" s="35" t="e">
        <f t="shared" si="136"/>
        <v>#DIV/0!</v>
      </c>
      <c r="AH49" s="1"/>
      <c r="AI49" s="35" t="str">
        <f t="shared" ref="AI49:AO49" si="137">IFERROR(AA49-AY49,"")</f>
        <v/>
      </c>
      <c r="AJ49" s="35" t="str">
        <f t="shared" si="137"/>
        <v/>
      </c>
      <c r="AK49" s="35" t="str">
        <f t="shared" si="137"/>
        <v/>
      </c>
      <c r="AL49" s="35" t="str">
        <f t="shared" si="137"/>
        <v/>
      </c>
      <c r="AM49" s="35" t="str">
        <f t="shared" si="137"/>
        <v/>
      </c>
      <c r="AN49" s="35" t="str">
        <f t="shared" si="137"/>
        <v/>
      </c>
      <c r="AO49" s="35" t="str">
        <f t="shared" si="137"/>
        <v/>
      </c>
      <c r="AP49" s="1"/>
      <c r="AQ49" s="39">
        <f>SUMIF(Totals!$A:$A,$A49,Totals!AW:AW)</f>
        <v>0</v>
      </c>
      <c r="AR49" s="39">
        <f>SUMIF(Totals!$A:$A,$A49,Totals!AX:AX)</f>
        <v>0</v>
      </c>
      <c r="AS49" s="39">
        <f>SUMIF(Totals!$A:$A,$A49,Totals!AY:AY)</f>
        <v>0</v>
      </c>
      <c r="AT49" s="39">
        <f>SUMIF(Totals!$A:$A,$A49,Totals!AZ:AZ)</f>
        <v>0</v>
      </c>
      <c r="AU49" s="39">
        <f>SUMIF(Totals!$A:$A,$A49,Totals!BA:BA)</f>
        <v>0</v>
      </c>
      <c r="AV49" s="39">
        <f>SUMIF(Totals!$A:$A,$A49,Totals!BB:BB)</f>
        <v>0</v>
      </c>
      <c r="AW49" s="39">
        <f>SUMIF(Totals!$A:$A,$A49,Totals!BC:BC)</f>
        <v>0</v>
      </c>
      <c r="AX49" s="1"/>
      <c r="AY49" s="35" t="e">
        <f t="shared" ref="AY49:BE49" si="138">IFERROR(AQ49/SUM($AQ49:$AW49),"")*100</f>
        <v>#VALUE!</v>
      </c>
      <c r="AZ49" s="35" t="e">
        <f t="shared" si="138"/>
        <v>#VALUE!</v>
      </c>
      <c r="BA49" s="35" t="e">
        <f t="shared" si="138"/>
        <v>#VALUE!</v>
      </c>
      <c r="BB49" s="35" t="e">
        <f t="shared" si="138"/>
        <v>#VALUE!</v>
      </c>
      <c r="BC49" s="35" t="e">
        <f t="shared" si="138"/>
        <v>#VALUE!</v>
      </c>
      <c r="BD49" s="35" t="e">
        <f t="shared" si="138"/>
        <v>#VALUE!</v>
      </c>
      <c r="BE49" s="35" t="e">
        <f t="shared" si="138"/>
        <v>#VALUE!</v>
      </c>
      <c r="BF49" s="1"/>
    </row>
    <row r="50" spans="1:58" ht="13">
      <c r="A50" s="28"/>
      <c r="B50" s="30">
        <f t="shared" si="0"/>
        <v>0</v>
      </c>
      <c r="C50" s="31">
        <f>SUMIF(Totals!A:A,A50,Totals!F:F)</f>
        <v>0</v>
      </c>
      <c r="D50" s="32">
        <f>SUMIF(Totals!A:A,A50,Totals!G:G)</f>
        <v>0</v>
      </c>
      <c r="E50" s="32">
        <f>SUMIF(Totals!A:A,A50,Totals!H:H)</f>
        <v>0</v>
      </c>
      <c r="F50" s="32">
        <f>SUMIF(Totals!A:A,A50,Totals!I:I)</f>
        <v>0</v>
      </c>
      <c r="G50" s="32">
        <f>SUMIF(Totals!A:A,A50,Totals!J:J)</f>
        <v>0</v>
      </c>
      <c r="H50" s="32">
        <f>SUMIF(Totals!A:A,A50,Totals!K:K)</f>
        <v>0</v>
      </c>
      <c r="I50" s="32">
        <f>SUMIF(Totals!A:A,A50,Totals!L:L)</f>
        <v>0</v>
      </c>
      <c r="J50" s="10"/>
      <c r="K50" s="31">
        <f>SUMIF(Totals!$A:$A,$A50,Totals!N:N)</f>
        <v>0</v>
      </c>
      <c r="L50" s="31">
        <f>SUMIF(Totals!$A:$A,$A50,Totals!O:O)</f>
        <v>0</v>
      </c>
      <c r="M50" s="31">
        <f>SUMIF(Totals!$A:$A,$A50,Totals!P:P)</f>
        <v>0</v>
      </c>
      <c r="N50" s="31">
        <f>SUMIF(Totals!$A:$A,$A50,Totals!Q:Q)</f>
        <v>0</v>
      </c>
      <c r="O50" s="31">
        <f>SUMIF(Totals!$A:$A,$A50,Totals!R:R)</f>
        <v>0</v>
      </c>
      <c r="P50" s="31">
        <f>SUMIF(Totals!$A:$A,$A50,Totals!S:S)</f>
        <v>0</v>
      </c>
      <c r="Q50" s="31">
        <f>SUMIF(Totals!$A:$A,$A50,Totals!T:T)</f>
        <v>0</v>
      </c>
      <c r="R50" s="1"/>
      <c r="S50" s="37">
        <f>SUMIF(Totals!$A:$A,$A50,Totals!V:V)</f>
        <v>0</v>
      </c>
      <c r="T50" s="37">
        <f>SUMIF(Totals!$A:$A,$A50,Totals!W:W)</f>
        <v>0</v>
      </c>
      <c r="U50" s="37">
        <f>SUMIF(Totals!$A:$A,$A50,Totals!X:X)</f>
        <v>0</v>
      </c>
      <c r="V50" s="37">
        <f>SUMIF(Totals!$A:$A,$A50,Totals!Y:Y)</f>
        <v>0</v>
      </c>
      <c r="W50" s="37">
        <f>SUMIF(Totals!$A:$A,$A50,Totals!Z:Z)</f>
        <v>0</v>
      </c>
      <c r="X50" s="37">
        <f>SUMIF(Totals!$A:$A,$A50,Totals!AA:AA)</f>
        <v>0</v>
      </c>
      <c r="Y50" s="37">
        <f>SUMIF(Totals!$A:$A,$A50,Totals!AB:AB)</f>
        <v>0</v>
      </c>
      <c r="Z50" s="1"/>
      <c r="AA50" s="35" t="e">
        <f t="shared" ref="AA50:AG50" si="139">(S50/SUM($S50:$Y50))*100</f>
        <v>#DIV/0!</v>
      </c>
      <c r="AB50" s="35" t="e">
        <f t="shared" si="139"/>
        <v>#DIV/0!</v>
      </c>
      <c r="AC50" s="35" t="e">
        <f t="shared" si="139"/>
        <v>#DIV/0!</v>
      </c>
      <c r="AD50" s="35" t="e">
        <f t="shared" si="139"/>
        <v>#DIV/0!</v>
      </c>
      <c r="AE50" s="35" t="e">
        <f t="shared" si="139"/>
        <v>#DIV/0!</v>
      </c>
      <c r="AF50" s="35" t="e">
        <f t="shared" si="139"/>
        <v>#DIV/0!</v>
      </c>
      <c r="AG50" s="35" t="e">
        <f t="shared" si="139"/>
        <v>#DIV/0!</v>
      </c>
      <c r="AH50" s="1"/>
      <c r="AI50" s="35" t="str">
        <f t="shared" ref="AI50:AO50" si="140">IFERROR(AA50-AY50,"")</f>
        <v/>
      </c>
      <c r="AJ50" s="35" t="str">
        <f t="shared" si="140"/>
        <v/>
      </c>
      <c r="AK50" s="35" t="str">
        <f t="shared" si="140"/>
        <v/>
      </c>
      <c r="AL50" s="35" t="str">
        <f t="shared" si="140"/>
        <v/>
      </c>
      <c r="AM50" s="35" t="str">
        <f t="shared" si="140"/>
        <v/>
      </c>
      <c r="AN50" s="35" t="str">
        <f t="shared" si="140"/>
        <v/>
      </c>
      <c r="AO50" s="35" t="str">
        <f t="shared" si="140"/>
        <v/>
      </c>
      <c r="AP50" s="1"/>
      <c r="AQ50" s="39">
        <f>SUMIF(Totals!$A:$A,$A50,Totals!AW:AW)</f>
        <v>0</v>
      </c>
      <c r="AR50" s="39">
        <f>SUMIF(Totals!$A:$A,$A50,Totals!AX:AX)</f>
        <v>0</v>
      </c>
      <c r="AS50" s="39">
        <f>SUMIF(Totals!$A:$A,$A50,Totals!AY:AY)</f>
        <v>0</v>
      </c>
      <c r="AT50" s="39">
        <f>SUMIF(Totals!$A:$A,$A50,Totals!AZ:AZ)</f>
        <v>0</v>
      </c>
      <c r="AU50" s="39">
        <f>SUMIF(Totals!$A:$A,$A50,Totals!BA:BA)</f>
        <v>0</v>
      </c>
      <c r="AV50" s="39">
        <f>SUMIF(Totals!$A:$A,$A50,Totals!BB:BB)</f>
        <v>0</v>
      </c>
      <c r="AW50" s="39">
        <f>SUMIF(Totals!$A:$A,$A50,Totals!BC:BC)</f>
        <v>0</v>
      </c>
      <c r="AX50" s="1"/>
      <c r="AY50" s="35" t="e">
        <f t="shared" ref="AY50:BE50" si="141">IFERROR(AQ50/SUM($AQ50:$AW50),"")*100</f>
        <v>#VALUE!</v>
      </c>
      <c r="AZ50" s="35" t="e">
        <f t="shared" si="141"/>
        <v>#VALUE!</v>
      </c>
      <c r="BA50" s="35" t="e">
        <f t="shared" si="141"/>
        <v>#VALUE!</v>
      </c>
      <c r="BB50" s="35" t="e">
        <f t="shared" si="141"/>
        <v>#VALUE!</v>
      </c>
      <c r="BC50" s="35" t="e">
        <f t="shared" si="141"/>
        <v>#VALUE!</v>
      </c>
      <c r="BD50" s="35" t="e">
        <f t="shared" si="141"/>
        <v>#VALUE!</v>
      </c>
      <c r="BE50" s="35" t="e">
        <f t="shared" si="141"/>
        <v>#VALUE!</v>
      </c>
      <c r="BF50" s="1"/>
    </row>
    <row r="51" spans="1:58" ht="13">
      <c r="A51" s="28"/>
      <c r="B51" s="55"/>
      <c r="C51" s="32"/>
      <c r="D51" s="31"/>
      <c r="E51" s="32"/>
      <c r="F51" s="32"/>
      <c r="G51" s="32"/>
      <c r="H51" s="32"/>
      <c r="I51" s="32"/>
      <c r="J51" s="10"/>
      <c r="K51" s="31"/>
      <c r="L51" s="31"/>
      <c r="M51" s="31"/>
      <c r="N51" s="31"/>
      <c r="O51" s="31"/>
      <c r="P51" s="31"/>
      <c r="Q51" s="31"/>
      <c r="R51" s="1"/>
      <c r="S51" s="28"/>
      <c r="T51" s="28"/>
      <c r="U51" s="28"/>
      <c r="V51" s="34"/>
      <c r="W51" s="28"/>
      <c r="X51" s="34"/>
      <c r="Y51" s="34"/>
      <c r="Z51" s="1"/>
      <c r="AA51" s="35"/>
      <c r="AB51" s="35"/>
      <c r="AC51" s="35"/>
      <c r="AD51" s="35"/>
      <c r="AE51" s="35"/>
      <c r="AF51" s="35"/>
      <c r="AG51" s="35"/>
      <c r="AH51" s="1"/>
      <c r="AI51" s="35"/>
      <c r="AJ51" s="35"/>
      <c r="AK51" s="35"/>
      <c r="AL51" s="35"/>
      <c r="AM51" s="35"/>
      <c r="AN51" s="35"/>
      <c r="AO51" s="35"/>
      <c r="AP51" s="1"/>
      <c r="AQ51" s="36"/>
      <c r="AR51" s="36"/>
      <c r="AS51" s="36"/>
      <c r="AT51" s="36"/>
      <c r="AU51" s="36"/>
      <c r="AV51" s="36"/>
      <c r="AW51" s="1"/>
      <c r="AX51" s="1"/>
      <c r="AY51" s="35"/>
      <c r="AZ51" s="35"/>
      <c r="BA51" s="35"/>
      <c r="BB51" s="35"/>
      <c r="BC51" s="35"/>
      <c r="BD51" s="35"/>
      <c r="BE51" s="35"/>
      <c r="BF51" s="1"/>
    </row>
    <row r="52" spans="1:58" ht="13">
      <c r="A52" s="28"/>
      <c r="B52" s="55"/>
      <c r="C52" s="32"/>
      <c r="D52" s="31"/>
      <c r="E52" s="32"/>
      <c r="F52" s="32"/>
      <c r="G52" s="32"/>
      <c r="H52" s="32"/>
      <c r="I52" s="32"/>
      <c r="J52" s="10"/>
      <c r="K52" s="31"/>
      <c r="L52" s="31"/>
      <c r="M52" s="31"/>
      <c r="N52" s="31"/>
      <c r="O52" s="31"/>
      <c r="P52" s="31"/>
      <c r="Q52" s="31"/>
      <c r="R52" s="1"/>
      <c r="S52" s="28"/>
      <c r="T52" s="28"/>
      <c r="U52" s="28"/>
      <c r="V52" s="34"/>
      <c r="W52" s="34"/>
      <c r="X52" s="34"/>
      <c r="Y52" s="34"/>
      <c r="Z52" s="1"/>
      <c r="AA52" s="35"/>
      <c r="AB52" s="35"/>
      <c r="AC52" s="35"/>
      <c r="AD52" s="35"/>
      <c r="AE52" s="35"/>
      <c r="AF52" s="35"/>
      <c r="AG52" s="35"/>
      <c r="AH52" s="1"/>
      <c r="AI52" s="35"/>
      <c r="AJ52" s="35"/>
      <c r="AK52" s="35"/>
      <c r="AL52" s="35"/>
      <c r="AM52" s="35"/>
      <c r="AN52" s="35"/>
      <c r="AO52" s="35"/>
      <c r="AP52" s="1"/>
      <c r="AQ52" s="36"/>
      <c r="AR52" s="36"/>
      <c r="AS52" s="36"/>
      <c r="AT52" s="36"/>
      <c r="AU52" s="36"/>
      <c r="AV52" s="36"/>
      <c r="AW52" s="1"/>
      <c r="AX52" s="1"/>
      <c r="AY52" s="35"/>
      <c r="AZ52" s="35"/>
      <c r="BA52" s="35"/>
      <c r="BB52" s="35"/>
      <c r="BC52" s="35"/>
      <c r="BD52" s="35"/>
      <c r="BE52" s="35"/>
      <c r="BF52" s="1"/>
    </row>
    <row r="53" spans="1:58" ht="13">
      <c r="A53" s="28"/>
      <c r="B53" s="55"/>
      <c r="C53" s="31"/>
      <c r="D53" s="31"/>
      <c r="E53" s="32"/>
      <c r="F53" s="32"/>
      <c r="G53" s="32"/>
      <c r="H53" s="32"/>
      <c r="I53" s="32"/>
      <c r="J53" s="10"/>
      <c r="K53" s="31"/>
      <c r="L53" s="31"/>
      <c r="M53" s="31"/>
      <c r="N53" s="31"/>
      <c r="O53" s="31"/>
      <c r="P53" s="31"/>
      <c r="Q53" s="31"/>
      <c r="R53" s="1"/>
      <c r="S53" s="28"/>
      <c r="T53" s="28"/>
      <c r="U53" s="28"/>
      <c r="V53" s="34"/>
      <c r="W53" s="28"/>
      <c r="X53" s="34"/>
      <c r="Y53" s="34"/>
      <c r="Z53" s="1"/>
      <c r="AA53" s="35"/>
      <c r="AB53" s="35"/>
      <c r="AC53" s="35"/>
      <c r="AD53" s="35"/>
      <c r="AE53" s="35"/>
      <c r="AF53" s="35"/>
      <c r="AG53" s="35"/>
      <c r="AH53" s="1"/>
      <c r="AI53" s="35"/>
      <c r="AJ53" s="35"/>
      <c r="AK53" s="35"/>
      <c r="AL53" s="35"/>
      <c r="AM53" s="35"/>
      <c r="AN53" s="35"/>
      <c r="AO53" s="35"/>
      <c r="AP53" s="1"/>
      <c r="AQ53" s="36"/>
      <c r="AR53" s="36"/>
      <c r="AS53" s="36"/>
      <c r="AT53" s="36"/>
      <c r="AU53" s="36"/>
      <c r="AV53" s="36"/>
      <c r="AW53" s="36"/>
      <c r="AX53" s="1"/>
      <c r="AY53" s="35"/>
      <c r="AZ53" s="35"/>
      <c r="BA53" s="35"/>
      <c r="BB53" s="35"/>
      <c r="BC53" s="35"/>
      <c r="BD53" s="35"/>
      <c r="BE53" s="35"/>
      <c r="BF53" s="1"/>
    </row>
    <row r="54" spans="1:58" ht="13">
      <c r="A54" s="28"/>
      <c r="B54" s="55"/>
      <c r="C54" s="32"/>
      <c r="D54" s="31"/>
      <c r="E54" s="32"/>
      <c r="F54" s="32"/>
      <c r="G54" s="32"/>
      <c r="H54" s="32"/>
      <c r="I54" s="32"/>
      <c r="J54" s="10"/>
      <c r="K54" s="31"/>
      <c r="L54" s="31"/>
      <c r="M54" s="31"/>
      <c r="N54" s="31"/>
      <c r="O54" s="31"/>
      <c r="P54" s="31"/>
      <c r="Q54" s="31"/>
      <c r="R54" s="1"/>
      <c r="S54" s="28"/>
      <c r="T54" s="28"/>
      <c r="U54" s="28"/>
      <c r="V54" s="34"/>
      <c r="W54" s="28"/>
      <c r="X54" s="34"/>
      <c r="Y54" s="34"/>
      <c r="Z54" s="1"/>
      <c r="AA54" s="35"/>
      <c r="AB54" s="35"/>
      <c r="AC54" s="35"/>
      <c r="AD54" s="35"/>
      <c r="AE54" s="35"/>
      <c r="AF54" s="35"/>
      <c r="AG54" s="35"/>
      <c r="AH54" s="1"/>
      <c r="AI54" s="35"/>
      <c r="AJ54" s="35"/>
      <c r="AK54" s="35"/>
      <c r="AL54" s="35"/>
      <c r="AM54" s="35"/>
      <c r="AN54" s="35"/>
      <c r="AO54" s="35"/>
      <c r="AP54" s="1"/>
      <c r="AQ54" s="36"/>
      <c r="AR54" s="36"/>
      <c r="AS54" s="36"/>
      <c r="AT54" s="36"/>
      <c r="AU54" s="36"/>
      <c r="AV54" s="36"/>
      <c r="AW54" s="1"/>
      <c r="AX54" s="1"/>
      <c r="AY54" s="35"/>
      <c r="AZ54" s="35"/>
      <c r="BA54" s="35"/>
      <c r="BB54" s="35"/>
      <c r="BC54" s="35"/>
      <c r="BD54" s="35"/>
      <c r="BE54" s="35"/>
      <c r="BF54" s="1"/>
    </row>
    <row r="55" spans="1:58" ht="13">
      <c r="A55" s="28"/>
      <c r="B55" s="55"/>
      <c r="C55" s="31"/>
      <c r="D55" s="32"/>
      <c r="E55" s="32"/>
      <c r="F55" s="32"/>
      <c r="G55" s="32"/>
      <c r="H55" s="32"/>
      <c r="I55" s="32"/>
      <c r="J55" s="10"/>
      <c r="K55" s="31"/>
      <c r="L55" s="31"/>
      <c r="M55" s="31"/>
      <c r="N55" s="31"/>
      <c r="O55" s="31"/>
      <c r="P55" s="31"/>
      <c r="Q55" s="31"/>
      <c r="R55" s="1"/>
      <c r="S55" s="28"/>
      <c r="T55" s="28"/>
      <c r="U55" s="28"/>
      <c r="V55" s="34"/>
      <c r="W55" s="28"/>
      <c r="X55" s="34"/>
      <c r="Y55" s="34"/>
      <c r="Z55" s="1"/>
      <c r="AA55" s="35"/>
      <c r="AB55" s="35"/>
      <c r="AC55" s="35"/>
      <c r="AD55" s="35"/>
      <c r="AE55" s="35"/>
      <c r="AF55" s="35"/>
      <c r="AG55" s="35"/>
      <c r="AH55" s="1"/>
      <c r="AI55" s="35"/>
      <c r="AJ55" s="35"/>
      <c r="AK55" s="35"/>
      <c r="AL55" s="35"/>
      <c r="AM55" s="35"/>
      <c r="AN55" s="35"/>
      <c r="AO55" s="35"/>
      <c r="AP55" s="1"/>
      <c r="AQ55" s="36"/>
      <c r="AR55" s="36"/>
      <c r="AS55" s="36"/>
      <c r="AT55" s="36"/>
      <c r="AU55" s="36"/>
      <c r="AV55" s="36"/>
      <c r="AW55" s="1"/>
      <c r="AX55" s="1"/>
      <c r="AY55" s="35"/>
      <c r="AZ55" s="35"/>
      <c r="BA55" s="35"/>
      <c r="BB55" s="35"/>
      <c r="BC55" s="35"/>
      <c r="BD55" s="35"/>
      <c r="BE55" s="35"/>
      <c r="BF55" s="1"/>
    </row>
    <row r="56" spans="1:58" ht="13">
      <c r="A56" s="28"/>
      <c r="B56" s="55"/>
      <c r="C56" s="31"/>
      <c r="D56" s="32"/>
      <c r="E56" s="32"/>
      <c r="F56" s="32"/>
      <c r="G56" s="32"/>
      <c r="H56" s="32"/>
      <c r="I56" s="32"/>
      <c r="J56" s="10"/>
      <c r="K56" s="31"/>
      <c r="L56" s="31"/>
      <c r="M56" s="31"/>
      <c r="N56" s="31"/>
      <c r="O56" s="31"/>
      <c r="P56" s="31"/>
      <c r="Q56" s="31"/>
      <c r="R56" s="1"/>
      <c r="S56" s="28"/>
      <c r="T56" s="28"/>
      <c r="U56" s="28"/>
      <c r="V56" s="34"/>
      <c r="W56" s="34"/>
      <c r="X56" s="34"/>
      <c r="Y56" s="34"/>
      <c r="Z56" s="1"/>
      <c r="AA56" s="35"/>
      <c r="AB56" s="35"/>
      <c r="AC56" s="35"/>
      <c r="AD56" s="35"/>
      <c r="AE56" s="35"/>
      <c r="AF56" s="35"/>
      <c r="AG56" s="35"/>
      <c r="AH56" s="1"/>
      <c r="AI56" s="35"/>
      <c r="AJ56" s="35"/>
      <c r="AK56" s="35"/>
      <c r="AL56" s="35"/>
      <c r="AM56" s="35"/>
      <c r="AN56" s="35"/>
      <c r="AO56" s="35"/>
      <c r="AP56" s="1"/>
      <c r="AQ56" s="36"/>
      <c r="AR56" s="36"/>
      <c r="AS56" s="36"/>
      <c r="AT56" s="36"/>
      <c r="AU56" s="36"/>
      <c r="AV56" s="36"/>
      <c r="AW56" s="1"/>
      <c r="AX56" s="1"/>
      <c r="AY56" s="35"/>
      <c r="AZ56" s="35"/>
      <c r="BA56" s="35"/>
      <c r="BB56" s="35"/>
      <c r="BC56" s="35"/>
      <c r="BD56" s="35"/>
      <c r="BE56" s="35"/>
      <c r="BF56" s="1"/>
    </row>
    <row r="57" spans="1:58" ht="13">
      <c r="A57" s="28"/>
      <c r="B57" s="55"/>
      <c r="C57" s="31"/>
      <c r="D57" s="32"/>
      <c r="E57" s="32"/>
      <c r="F57" s="32"/>
      <c r="G57" s="32"/>
      <c r="H57" s="32"/>
      <c r="I57" s="32"/>
      <c r="J57" s="10"/>
      <c r="K57" s="31"/>
      <c r="L57" s="31"/>
      <c r="M57" s="31"/>
      <c r="N57" s="31"/>
      <c r="O57" s="31"/>
      <c r="P57" s="31"/>
      <c r="Q57" s="31"/>
      <c r="R57" s="1"/>
      <c r="S57" s="28"/>
      <c r="T57" s="28"/>
      <c r="U57" s="28"/>
      <c r="V57" s="34"/>
      <c r="W57" s="28"/>
      <c r="X57" s="34"/>
      <c r="Y57" s="34"/>
      <c r="Z57" s="1"/>
      <c r="AA57" s="35"/>
      <c r="AB57" s="35"/>
      <c r="AC57" s="35"/>
      <c r="AD57" s="35"/>
      <c r="AE57" s="35"/>
      <c r="AF57" s="35"/>
      <c r="AG57" s="35"/>
      <c r="AH57" s="1"/>
      <c r="AI57" s="35"/>
      <c r="AJ57" s="35"/>
      <c r="AK57" s="35"/>
      <c r="AL57" s="35"/>
      <c r="AM57" s="35"/>
      <c r="AN57" s="35"/>
      <c r="AO57" s="35"/>
      <c r="AP57" s="1"/>
      <c r="AQ57" s="36"/>
      <c r="AR57" s="36"/>
      <c r="AS57" s="36"/>
      <c r="AT57" s="36"/>
      <c r="AU57" s="36"/>
      <c r="AV57" s="36"/>
      <c r="AW57" s="1"/>
      <c r="AX57" s="1"/>
      <c r="AY57" s="35"/>
      <c r="AZ57" s="35"/>
      <c r="BA57" s="35"/>
      <c r="BB57" s="35"/>
      <c r="BC57" s="35"/>
      <c r="BD57" s="35"/>
      <c r="BE57" s="35"/>
      <c r="BF57" s="1"/>
    </row>
    <row r="58" spans="1:58" ht="13">
      <c r="A58" s="28"/>
      <c r="B58" s="55"/>
      <c r="C58" s="31"/>
      <c r="D58" s="32"/>
      <c r="E58" s="32"/>
      <c r="F58" s="32"/>
      <c r="G58" s="32"/>
      <c r="H58" s="32"/>
      <c r="I58" s="32"/>
      <c r="J58" s="10"/>
      <c r="K58" s="31"/>
      <c r="L58" s="31"/>
      <c r="M58" s="31"/>
      <c r="N58" s="31"/>
      <c r="O58" s="31"/>
      <c r="P58" s="31"/>
      <c r="Q58" s="31"/>
      <c r="R58" s="1"/>
      <c r="S58" s="28"/>
      <c r="T58" s="28"/>
      <c r="U58" s="28"/>
      <c r="V58" s="34"/>
      <c r="W58" s="34"/>
      <c r="X58" s="34"/>
      <c r="Y58" s="34"/>
      <c r="Z58" s="1"/>
      <c r="AA58" s="35"/>
      <c r="AB58" s="35"/>
      <c r="AC58" s="35"/>
      <c r="AD58" s="35"/>
      <c r="AE58" s="35"/>
      <c r="AF58" s="35"/>
      <c r="AG58" s="35"/>
      <c r="AH58" s="1"/>
      <c r="AI58" s="35"/>
      <c r="AJ58" s="35"/>
      <c r="AK58" s="35"/>
      <c r="AL58" s="35"/>
      <c r="AM58" s="35"/>
      <c r="AN58" s="35"/>
      <c r="AO58" s="35"/>
      <c r="AP58" s="1"/>
      <c r="AQ58" s="36"/>
      <c r="AR58" s="36"/>
      <c r="AS58" s="36"/>
      <c r="AT58" s="36"/>
      <c r="AU58" s="36"/>
      <c r="AV58" s="36"/>
      <c r="AW58" s="1"/>
      <c r="AX58" s="1"/>
      <c r="AY58" s="35"/>
      <c r="AZ58" s="35"/>
      <c r="BA58" s="35"/>
      <c r="BB58" s="35"/>
      <c r="BC58" s="35"/>
      <c r="BD58" s="35"/>
      <c r="BE58" s="35"/>
      <c r="BF58" s="1"/>
    </row>
    <row r="59" spans="1:58" ht="13">
      <c r="A59" s="28"/>
      <c r="B59" s="55"/>
      <c r="C59" s="31"/>
      <c r="D59" s="32"/>
      <c r="E59" s="32"/>
      <c r="F59" s="32"/>
      <c r="G59" s="32"/>
      <c r="H59" s="32"/>
      <c r="I59" s="32"/>
      <c r="J59" s="10"/>
      <c r="K59" s="31"/>
      <c r="L59" s="31"/>
      <c r="M59" s="31"/>
      <c r="N59" s="31"/>
      <c r="O59" s="31"/>
      <c r="P59" s="31"/>
      <c r="Q59" s="31"/>
      <c r="R59" s="1"/>
      <c r="S59" s="28"/>
      <c r="T59" s="28"/>
      <c r="U59" s="28"/>
      <c r="V59" s="34"/>
      <c r="W59" s="28"/>
      <c r="X59" s="34"/>
      <c r="Y59" s="34"/>
      <c r="Z59" s="1"/>
      <c r="AA59" s="35"/>
      <c r="AB59" s="35"/>
      <c r="AC59" s="35"/>
      <c r="AD59" s="35"/>
      <c r="AE59" s="35"/>
      <c r="AF59" s="35"/>
      <c r="AG59" s="35"/>
      <c r="AH59" s="1"/>
      <c r="AI59" s="35"/>
      <c r="AJ59" s="35"/>
      <c r="AK59" s="35"/>
      <c r="AL59" s="35"/>
      <c r="AM59" s="35"/>
      <c r="AN59" s="35"/>
      <c r="AO59" s="35"/>
      <c r="AP59" s="1"/>
      <c r="AQ59" s="36"/>
      <c r="AR59" s="36"/>
      <c r="AS59" s="36"/>
      <c r="AT59" s="36"/>
      <c r="AU59" s="36"/>
      <c r="AV59" s="36"/>
      <c r="AW59" s="1"/>
      <c r="AX59" s="1"/>
      <c r="AY59" s="35"/>
      <c r="AZ59" s="35"/>
      <c r="BA59" s="35"/>
      <c r="BB59" s="35"/>
      <c r="BC59" s="35"/>
      <c r="BD59" s="35"/>
      <c r="BE59" s="35"/>
      <c r="BF59" s="1"/>
    </row>
    <row r="60" spans="1:58" ht="13">
      <c r="A60" s="28"/>
      <c r="B60" s="55"/>
      <c r="C60" s="31"/>
      <c r="D60" s="32"/>
      <c r="E60" s="32"/>
      <c r="F60" s="32"/>
      <c r="G60" s="32"/>
      <c r="H60" s="32"/>
      <c r="I60" s="32"/>
      <c r="J60" s="10"/>
      <c r="K60" s="31"/>
      <c r="L60" s="31"/>
      <c r="M60" s="31"/>
      <c r="N60" s="31"/>
      <c r="O60" s="31"/>
      <c r="P60" s="31"/>
      <c r="Q60" s="31"/>
      <c r="R60" s="1"/>
      <c r="S60" s="28"/>
      <c r="T60" s="28"/>
      <c r="U60" s="28"/>
      <c r="V60" s="34"/>
      <c r="W60" s="28"/>
      <c r="X60" s="34"/>
      <c r="Y60" s="34"/>
      <c r="Z60" s="1"/>
      <c r="AA60" s="35"/>
      <c r="AB60" s="35"/>
      <c r="AC60" s="35"/>
      <c r="AD60" s="35"/>
      <c r="AE60" s="35"/>
      <c r="AF60" s="35"/>
      <c r="AG60" s="35"/>
      <c r="AH60" s="1"/>
      <c r="AI60" s="35"/>
      <c r="AJ60" s="35"/>
      <c r="AK60" s="35"/>
      <c r="AL60" s="35"/>
      <c r="AM60" s="35"/>
      <c r="AN60" s="35"/>
      <c r="AO60" s="35"/>
      <c r="AP60" s="1"/>
      <c r="AQ60" s="36"/>
      <c r="AR60" s="36"/>
      <c r="AS60" s="36"/>
      <c r="AT60" s="36"/>
      <c r="AU60" s="36"/>
      <c r="AV60" s="36"/>
      <c r="AW60" s="1"/>
      <c r="AX60" s="1"/>
      <c r="AY60" s="35"/>
      <c r="AZ60" s="35"/>
      <c r="BA60" s="35"/>
      <c r="BB60" s="35"/>
      <c r="BC60" s="35"/>
      <c r="BD60" s="35"/>
      <c r="BE60" s="35"/>
      <c r="BF60" s="1"/>
    </row>
    <row r="61" spans="1:58" ht="13">
      <c r="A61" s="28"/>
      <c r="B61" s="55"/>
      <c r="C61" s="31"/>
      <c r="D61" s="32"/>
      <c r="E61" s="32"/>
      <c r="F61" s="32"/>
      <c r="G61" s="32"/>
      <c r="H61" s="32"/>
      <c r="I61" s="32"/>
      <c r="J61" s="10"/>
      <c r="K61" s="31"/>
      <c r="L61" s="31"/>
      <c r="M61" s="31"/>
      <c r="N61" s="31"/>
      <c r="O61" s="31"/>
      <c r="P61" s="31"/>
      <c r="Q61" s="31"/>
      <c r="R61" s="1"/>
      <c r="S61" s="28"/>
      <c r="T61" s="28"/>
      <c r="U61" s="28"/>
      <c r="V61" s="34"/>
      <c r="W61" s="28"/>
      <c r="X61" s="34"/>
      <c r="Y61" s="34"/>
      <c r="Z61" s="1"/>
      <c r="AA61" s="35"/>
      <c r="AB61" s="35"/>
      <c r="AC61" s="35"/>
      <c r="AD61" s="35"/>
      <c r="AE61" s="35"/>
      <c r="AF61" s="35"/>
      <c r="AG61" s="35"/>
      <c r="AH61" s="1"/>
      <c r="AI61" s="35"/>
      <c r="AJ61" s="35"/>
      <c r="AK61" s="35"/>
      <c r="AL61" s="35"/>
      <c r="AM61" s="35"/>
      <c r="AN61" s="35"/>
      <c r="AO61" s="35"/>
      <c r="AP61" s="1"/>
      <c r="AQ61" s="36"/>
      <c r="AR61" s="36"/>
      <c r="AS61" s="36"/>
      <c r="AT61" s="36"/>
      <c r="AU61" s="36"/>
      <c r="AV61" s="36"/>
      <c r="AW61" s="1"/>
      <c r="AX61" s="1"/>
      <c r="AY61" s="35"/>
      <c r="AZ61" s="35"/>
      <c r="BA61" s="35"/>
      <c r="BB61" s="35"/>
      <c r="BC61" s="35"/>
      <c r="BD61" s="35"/>
      <c r="BE61" s="35"/>
      <c r="BF61" s="1"/>
    </row>
    <row r="62" spans="1:58" ht="13">
      <c r="A62" s="28"/>
      <c r="B62" s="55"/>
      <c r="C62" s="31"/>
      <c r="D62" s="32"/>
      <c r="E62" s="32"/>
      <c r="F62" s="32"/>
      <c r="G62" s="32"/>
      <c r="H62" s="32"/>
      <c r="I62" s="32"/>
      <c r="J62" s="10"/>
      <c r="K62" s="31"/>
      <c r="L62" s="31"/>
      <c r="M62" s="31"/>
      <c r="N62" s="31"/>
      <c r="O62" s="31"/>
      <c r="P62" s="31"/>
      <c r="Q62" s="31"/>
      <c r="R62" s="1"/>
      <c r="S62" s="28"/>
      <c r="T62" s="28"/>
      <c r="U62" s="28"/>
      <c r="V62" s="34"/>
      <c r="W62" s="28"/>
      <c r="X62" s="34"/>
      <c r="Y62" s="34"/>
      <c r="Z62" s="1"/>
      <c r="AA62" s="35"/>
      <c r="AB62" s="35"/>
      <c r="AC62" s="35"/>
      <c r="AD62" s="35"/>
      <c r="AE62" s="35"/>
      <c r="AF62" s="35"/>
      <c r="AG62" s="35"/>
      <c r="AH62" s="1"/>
      <c r="AI62" s="35"/>
      <c r="AJ62" s="35"/>
      <c r="AK62" s="35"/>
      <c r="AL62" s="35"/>
      <c r="AM62" s="35"/>
      <c r="AN62" s="35"/>
      <c r="AO62" s="35"/>
      <c r="AP62" s="1"/>
      <c r="AQ62" s="36"/>
      <c r="AR62" s="36"/>
      <c r="AS62" s="36"/>
      <c r="AT62" s="36"/>
      <c r="AU62" s="36"/>
      <c r="AV62" s="36"/>
      <c r="AW62" s="1"/>
      <c r="AX62" s="1"/>
      <c r="AY62" s="35"/>
      <c r="AZ62" s="35"/>
      <c r="BA62" s="35"/>
      <c r="BB62" s="35"/>
      <c r="BC62" s="35"/>
      <c r="BD62" s="35"/>
      <c r="BE62" s="35"/>
      <c r="BF62" s="1"/>
    </row>
    <row r="63" spans="1:58" ht="13">
      <c r="A63" s="28"/>
      <c r="B63" s="55"/>
      <c r="C63" s="31"/>
      <c r="D63" s="32"/>
      <c r="E63" s="32"/>
      <c r="F63" s="32"/>
      <c r="G63" s="32"/>
      <c r="H63" s="32"/>
      <c r="I63" s="32"/>
      <c r="J63" s="10"/>
      <c r="K63" s="31"/>
      <c r="L63" s="31"/>
      <c r="M63" s="31"/>
      <c r="N63" s="31"/>
      <c r="O63" s="31"/>
      <c r="P63" s="31"/>
      <c r="Q63" s="31"/>
      <c r="R63" s="1"/>
      <c r="S63" s="28"/>
      <c r="T63" s="28"/>
      <c r="U63" s="28"/>
      <c r="V63" s="34"/>
      <c r="W63" s="28"/>
      <c r="X63" s="34"/>
      <c r="Y63" s="34"/>
      <c r="Z63" s="1"/>
      <c r="AA63" s="35"/>
      <c r="AB63" s="35"/>
      <c r="AC63" s="35"/>
      <c r="AD63" s="35"/>
      <c r="AE63" s="35"/>
      <c r="AF63" s="35"/>
      <c r="AG63" s="35"/>
      <c r="AH63" s="1"/>
      <c r="AI63" s="35"/>
      <c r="AJ63" s="35"/>
      <c r="AK63" s="35"/>
      <c r="AL63" s="35"/>
      <c r="AM63" s="35"/>
      <c r="AN63" s="35"/>
      <c r="AO63" s="35"/>
      <c r="AP63" s="1"/>
      <c r="AQ63" s="36"/>
      <c r="AR63" s="36"/>
      <c r="AS63" s="36"/>
      <c r="AT63" s="36"/>
      <c r="AU63" s="36"/>
      <c r="AV63" s="36"/>
      <c r="AW63" s="1"/>
      <c r="AX63" s="1"/>
      <c r="AY63" s="35"/>
      <c r="AZ63" s="35"/>
      <c r="BA63" s="35"/>
      <c r="BB63" s="35"/>
      <c r="BC63" s="35"/>
      <c r="BD63" s="35"/>
      <c r="BE63" s="35"/>
      <c r="BF63" s="1"/>
    </row>
    <row r="64" spans="1:58" ht="13">
      <c r="A64" s="28"/>
      <c r="B64" s="55"/>
      <c r="C64" s="32"/>
      <c r="D64" s="31"/>
      <c r="E64" s="32"/>
      <c r="F64" s="32"/>
      <c r="G64" s="32"/>
      <c r="H64" s="32"/>
      <c r="I64" s="32"/>
      <c r="J64" s="10"/>
      <c r="K64" s="31"/>
      <c r="L64" s="31"/>
      <c r="M64" s="31"/>
      <c r="N64" s="31"/>
      <c r="O64" s="31"/>
      <c r="P64" s="31"/>
      <c r="Q64" s="31"/>
      <c r="R64" s="1"/>
      <c r="S64" s="28"/>
      <c r="T64" s="28"/>
      <c r="U64" s="28"/>
      <c r="V64" s="34"/>
      <c r="W64" s="28"/>
      <c r="X64" s="34"/>
      <c r="Y64" s="34"/>
      <c r="Z64" s="1"/>
      <c r="AA64" s="35"/>
      <c r="AB64" s="35"/>
      <c r="AC64" s="35"/>
      <c r="AD64" s="35"/>
      <c r="AE64" s="35"/>
      <c r="AF64" s="35"/>
      <c r="AG64" s="35"/>
      <c r="AH64" s="1"/>
      <c r="AI64" s="35"/>
      <c r="AJ64" s="35"/>
      <c r="AK64" s="35"/>
      <c r="AL64" s="35"/>
      <c r="AM64" s="35"/>
      <c r="AN64" s="35"/>
      <c r="AO64" s="35"/>
      <c r="AP64" s="1"/>
      <c r="AQ64" s="36"/>
      <c r="AR64" s="36"/>
      <c r="AS64" s="36"/>
      <c r="AT64" s="36"/>
      <c r="AU64" s="36"/>
      <c r="AV64" s="36"/>
      <c r="AW64" s="1"/>
      <c r="AX64" s="1"/>
      <c r="AY64" s="35"/>
      <c r="AZ64" s="35"/>
      <c r="BA64" s="35"/>
      <c r="BB64" s="35"/>
      <c r="BC64" s="35"/>
      <c r="BD64" s="35"/>
      <c r="BE64" s="35"/>
      <c r="BF64" s="1"/>
    </row>
    <row r="65" spans="1:58" ht="13">
      <c r="A65" s="28"/>
      <c r="B65" s="55"/>
      <c r="C65" s="32"/>
      <c r="D65" s="31"/>
      <c r="E65" s="32"/>
      <c r="F65" s="32"/>
      <c r="G65" s="32"/>
      <c r="H65" s="32"/>
      <c r="I65" s="32"/>
      <c r="J65" s="10"/>
      <c r="K65" s="31"/>
      <c r="L65" s="31"/>
      <c r="M65" s="31"/>
      <c r="N65" s="31"/>
      <c r="O65" s="31"/>
      <c r="P65" s="31"/>
      <c r="Q65" s="31"/>
      <c r="R65" s="1"/>
      <c r="S65" s="28"/>
      <c r="T65" s="28"/>
      <c r="U65" s="28"/>
      <c r="V65" s="34"/>
      <c r="W65" s="28"/>
      <c r="X65" s="34"/>
      <c r="Y65" s="34"/>
      <c r="Z65" s="1"/>
      <c r="AA65" s="35"/>
      <c r="AB65" s="35"/>
      <c r="AC65" s="35"/>
      <c r="AD65" s="35"/>
      <c r="AE65" s="35"/>
      <c r="AF65" s="35"/>
      <c r="AG65" s="35"/>
      <c r="AH65" s="1"/>
      <c r="AI65" s="35"/>
      <c r="AJ65" s="35"/>
      <c r="AK65" s="35"/>
      <c r="AL65" s="35"/>
      <c r="AM65" s="35"/>
      <c r="AN65" s="35"/>
      <c r="AO65" s="35"/>
      <c r="AP65" s="1"/>
      <c r="AQ65" s="36"/>
      <c r="AR65" s="36"/>
      <c r="AS65" s="36"/>
      <c r="AT65" s="36"/>
      <c r="AU65" s="36"/>
      <c r="AV65" s="36"/>
      <c r="AW65" s="1"/>
      <c r="AX65" s="1"/>
      <c r="AY65" s="35"/>
      <c r="AZ65" s="35"/>
      <c r="BA65" s="35"/>
      <c r="BB65" s="35"/>
      <c r="BC65" s="35"/>
      <c r="BD65" s="35"/>
      <c r="BE65" s="35"/>
      <c r="BF65" s="1"/>
    </row>
    <row r="66" spans="1:58" ht="13">
      <c r="A66" s="28"/>
      <c r="B66" s="55"/>
      <c r="C66" s="31"/>
      <c r="D66" s="32"/>
      <c r="E66" s="32"/>
      <c r="F66" s="32"/>
      <c r="G66" s="32"/>
      <c r="H66" s="32"/>
      <c r="I66" s="32"/>
      <c r="J66" s="10"/>
      <c r="K66" s="31"/>
      <c r="L66" s="31"/>
      <c r="M66" s="31"/>
      <c r="N66" s="31"/>
      <c r="O66" s="31"/>
      <c r="P66" s="31"/>
      <c r="Q66" s="31"/>
      <c r="R66" s="1"/>
      <c r="S66" s="28"/>
      <c r="T66" s="28"/>
      <c r="U66" s="28"/>
      <c r="V66" s="34"/>
      <c r="W66" s="28"/>
      <c r="X66" s="34"/>
      <c r="Y66" s="34"/>
      <c r="Z66" s="1"/>
      <c r="AA66" s="35"/>
      <c r="AB66" s="35"/>
      <c r="AC66" s="35"/>
      <c r="AD66" s="35"/>
      <c r="AE66" s="35"/>
      <c r="AF66" s="35"/>
      <c r="AG66" s="35"/>
      <c r="AH66" s="1"/>
      <c r="AI66" s="35"/>
      <c r="AJ66" s="35"/>
      <c r="AK66" s="35"/>
      <c r="AL66" s="35"/>
      <c r="AM66" s="35"/>
      <c r="AN66" s="35"/>
      <c r="AO66" s="35"/>
      <c r="AP66" s="1"/>
      <c r="AQ66" s="36"/>
      <c r="AR66" s="36"/>
      <c r="AS66" s="36"/>
      <c r="AT66" s="36"/>
      <c r="AU66" s="36"/>
      <c r="AV66" s="36"/>
      <c r="AW66" s="1"/>
      <c r="AX66" s="1"/>
      <c r="AY66" s="35"/>
      <c r="AZ66" s="35"/>
      <c r="BA66" s="35"/>
      <c r="BB66" s="35"/>
      <c r="BC66" s="35"/>
      <c r="BD66" s="35"/>
      <c r="BE66" s="35"/>
      <c r="BF66" s="1"/>
    </row>
    <row r="67" spans="1:58" ht="13">
      <c r="A67" s="28"/>
      <c r="B67" s="55"/>
      <c r="C67" s="32"/>
      <c r="D67" s="31"/>
      <c r="E67" s="32"/>
      <c r="F67" s="32"/>
      <c r="G67" s="32"/>
      <c r="H67" s="32"/>
      <c r="I67" s="32"/>
      <c r="J67" s="10"/>
      <c r="K67" s="31"/>
      <c r="L67" s="31"/>
      <c r="M67" s="31"/>
      <c r="N67" s="31"/>
      <c r="O67" s="31"/>
      <c r="P67" s="31"/>
      <c r="Q67" s="31"/>
      <c r="R67" s="1"/>
      <c r="S67" s="28"/>
      <c r="T67" s="28"/>
      <c r="U67" s="28"/>
      <c r="V67" s="28"/>
      <c r="W67" s="28"/>
      <c r="X67" s="34"/>
      <c r="Y67" s="34"/>
      <c r="Z67" s="1"/>
      <c r="AA67" s="35"/>
      <c r="AB67" s="35"/>
      <c r="AC67" s="35"/>
      <c r="AD67" s="35"/>
      <c r="AE67" s="35"/>
      <c r="AF67" s="35"/>
      <c r="AG67" s="35"/>
      <c r="AH67" s="1"/>
      <c r="AI67" s="35"/>
      <c r="AJ67" s="35"/>
      <c r="AK67" s="35"/>
      <c r="AL67" s="35"/>
      <c r="AM67" s="35"/>
      <c r="AN67" s="35"/>
      <c r="AO67" s="35"/>
      <c r="AP67" s="1"/>
      <c r="AQ67" s="36"/>
      <c r="AR67" s="36"/>
      <c r="AS67" s="36"/>
      <c r="AT67" s="36"/>
      <c r="AU67" s="36"/>
      <c r="AV67" s="36"/>
      <c r="AW67" s="1"/>
      <c r="AX67" s="1"/>
      <c r="AY67" s="35"/>
      <c r="AZ67" s="35"/>
      <c r="BA67" s="35"/>
      <c r="BB67" s="35"/>
      <c r="BC67" s="35"/>
      <c r="BD67" s="35"/>
      <c r="BE67" s="35"/>
      <c r="BF67" s="1"/>
    </row>
    <row r="68" spans="1:58" ht="13">
      <c r="A68" s="28"/>
      <c r="B68" s="55"/>
      <c r="C68" s="31"/>
      <c r="D68" s="32"/>
      <c r="E68" s="32"/>
      <c r="F68" s="32"/>
      <c r="G68" s="32"/>
      <c r="H68" s="32"/>
      <c r="I68" s="32"/>
      <c r="J68" s="10"/>
      <c r="K68" s="31"/>
      <c r="L68" s="31"/>
      <c r="M68" s="31"/>
      <c r="N68" s="31"/>
      <c r="O68" s="31"/>
      <c r="P68" s="31"/>
      <c r="Q68" s="31"/>
      <c r="R68" s="1"/>
      <c r="S68" s="28"/>
      <c r="T68" s="28"/>
      <c r="U68" s="34"/>
      <c r="V68" s="28"/>
      <c r="W68" s="34"/>
      <c r="X68" s="34"/>
      <c r="Y68" s="34"/>
      <c r="Z68" s="1"/>
      <c r="AA68" s="35"/>
      <c r="AB68" s="35"/>
      <c r="AC68" s="35"/>
      <c r="AD68" s="35"/>
      <c r="AE68" s="35"/>
      <c r="AF68" s="35"/>
      <c r="AG68" s="35"/>
      <c r="AH68" s="1"/>
      <c r="AI68" s="35"/>
      <c r="AJ68" s="35"/>
      <c r="AK68" s="35"/>
      <c r="AL68" s="35"/>
      <c r="AM68" s="35"/>
      <c r="AN68" s="35"/>
      <c r="AO68" s="35"/>
      <c r="AP68" s="1"/>
      <c r="AQ68" s="36"/>
      <c r="AR68" s="36"/>
      <c r="AS68" s="36"/>
      <c r="AT68" s="36"/>
      <c r="AU68" s="36"/>
      <c r="AV68" s="36"/>
      <c r="AW68" s="1"/>
      <c r="AX68" s="1"/>
      <c r="AY68" s="35"/>
      <c r="AZ68" s="35"/>
      <c r="BA68" s="35"/>
      <c r="BB68" s="35"/>
      <c r="BC68" s="35"/>
      <c r="BD68" s="35"/>
      <c r="BE68" s="35"/>
      <c r="BF68" s="1"/>
    </row>
    <row r="69" spans="1:58" ht="13">
      <c r="A69" s="28"/>
      <c r="B69" s="55"/>
      <c r="C69" s="31"/>
      <c r="D69" s="32"/>
      <c r="E69" s="32"/>
      <c r="F69" s="32"/>
      <c r="G69" s="32"/>
      <c r="H69" s="32"/>
      <c r="I69" s="32"/>
      <c r="J69" s="10"/>
      <c r="K69" s="31"/>
      <c r="L69" s="31"/>
      <c r="M69" s="31"/>
      <c r="N69" s="31"/>
      <c r="O69" s="31"/>
      <c r="P69" s="31"/>
      <c r="Q69" s="31"/>
      <c r="R69" s="1"/>
      <c r="S69" s="28"/>
      <c r="T69" s="28"/>
      <c r="U69" s="34"/>
      <c r="V69" s="28"/>
      <c r="W69" s="34"/>
      <c r="X69" s="34"/>
      <c r="Y69" s="34"/>
      <c r="Z69" s="1"/>
      <c r="AA69" s="35"/>
      <c r="AB69" s="35"/>
      <c r="AC69" s="35"/>
      <c r="AD69" s="35"/>
      <c r="AE69" s="35"/>
      <c r="AF69" s="35"/>
      <c r="AG69" s="35"/>
      <c r="AH69" s="1"/>
      <c r="AI69" s="35"/>
      <c r="AJ69" s="35"/>
      <c r="AK69" s="35"/>
      <c r="AL69" s="35"/>
      <c r="AM69" s="35"/>
      <c r="AN69" s="35"/>
      <c r="AO69" s="35"/>
      <c r="AP69" s="1"/>
      <c r="AQ69" s="36"/>
      <c r="AR69" s="36"/>
      <c r="AS69" s="36"/>
      <c r="AT69" s="36"/>
      <c r="AU69" s="36"/>
      <c r="AV69" s="36"/>
      <c r="AW69" s="1"/>
      <c r="AX69" s="1"/>
      <c r="AY69" s="35"/>
      <c r="AZ69" s="35"/>
      <c r="BA69" s="35"/>
      <c r="BB69" s="35"/>
      <c r="BC69" s="35"/>
      <c r="BD69" s="35"/>
      <c r="BE69" s="35"/>
      <c r="BF69" s="1"/>
    </row>
    <row r="70" spans="1:58" ht="13">
      <c r="A70" s="28"/>
      <c r="B70" s="55"/>
      <c r="C70" s="31"/>
      <c r="D70" s="32"/>
      <c r="E70" s="32"/>
      <c r="F70" s="32"/>
      <c r="G70" s="32"/>
      <c r="H70" s="32"/>
      <c r="I70" s="32"/>
      <c r="J70" s="10"/>
      <c r="K70" s="31"/>
      <c r="L70" s="31"/>
      <c r="M70" s="31"/>
      <c r="N70" s="31"/>
      <c r="O70" s="31"/>
      <c r="P70" s="31"/>
      <c r="Q70" s="31"/>
      <c r="R70" s="1"/>
      <c r="S70" s="28"/>
      <c r="T70" s="28"/>
      <c r="U70" s="34"/>
      <c r="V70" s="28"/>
      <c r="W70" s="34"/>
      <c r="X70" s="34"/>
      <c r="Y70" s="34"/>
      <c r="Z70" s="1"/>
      <c r="AA70" s="35"/>
      <c r="AB70" s="35"/>
      <c r="AC70" s="35"/>
      <c r="AD70" s="35"/>
      <c r="AE70" s="35"/>
      <c r="AF70" s="35"/>
      <c r="AG70" s="35"/>
      <c r="AH70" s="1"/>
      <c r="AI70" s="35"/>
      <c r="AJ70" s="35"/>
      <c r="AK70" s="35"/>
      <c r="AL70" s="35"/>
      <c r="AM70" s="35"/>
      <c r="AN70" s="35"/>
      <c r="AO70" s="35"/>
      <c r="AP70" s="1"/>
      <c r="AQ70" s="36"/>
      <c r="AR70" s="36"/>
      <c r="AS70" s="36"/>
      <c r="AT70" s="36"/>
      <c r="AU70" s="36"/>
      <c r="AV70" s="36"/>
      <c r="AW70" s="1"/>
      <c r="AX70" s="1"/>
      <c r="AY70" s="35"/>
      <c r="AZ70" s="35"/>
      <c r="BA70" s="35"/>
      <c r="BB70" s="35"/>
      <c r="BC70" s="35"/>
      <c r="BD70" s="35"/>
      <c r="BE70" s="35"/>
      <c r="BF70" s="1"/>
    </row>
    <row r="71" spans="1:58" ht="13">
      <c r="A71" s="28"/>
      <c r="B71" s="55"/>
      <c r="C71" s="31"/>
      <c r="D71" s="32"/>
      <c r="E71" s="32"/>
      <c r="F71" s="32"/>
      <c r="G71" s="32"/>
      <c r="H71" s="32"/>
      <c r="I71" s="32"/>
      <c r="J71" s="10"/>
      <c r="K71" s="31"/>
      <c r="L71" s="31"/>
      <c r="M71" s="31"/>
      <c r="N71" s="31"/>
      <c r="O71" s="31"/>
      <c r="P71" s="31"/>
      <c r="Q71" s="31"/>
      <c r="R71" s="1"/>
      <c r="S71" s="28"/>
      <c r="T71" s="28"/>
      <c r="U71" s="34"/>
      <c r="V71" s="28"/>
      <c r="W71" s="34"/>
      <c r="X71" s="34"/>
      <c r="Y71" s="34"/>
      <c r="Z71" s="1"/>
      <c r="AA71" s="35"/>
      <c r="AB71" s="35"/>
      <c r="AC71" s="35"/>
      <c r="AD71" s="35"/>
      <c r="AE71" s="35"/>
      <c r="AF71" s="35"/>
      <c r="AG71" s="35"/>
      <c r="AH71" s="1"/>
      <c r="AI71" s="35"/>
      <c r="AJ71" s="35"/>
      <c r="AK71" s="35"/>
      <c r="AL71" s="35"/>
      <c r="AM71" s="35"/>
      <c r="AN71" s="35"/>
      <c r="AO71" s="35"/>
      <c r="AP71" s="1"/>
      <c r="AQ71" s="36"/>
      <c r="AR71" s="36"/>
      <c r="AS71" s="36"/>
      <c r="AT71" s="36"/>
      <c r="AU71" s="36"/>
      <c r="AV71" s="36"/>
      <c r="AW71" s="1"/>
      <c r="AX71" s="1"/>
      <c r="AY71" s="35"/>
      <c r="AZ71" s="35"/>
      <c r="BA71" s="35"/>
      <c r="BB71" s="35"/>
      <c r="BC71" s="35"/>
      <c r="BD71" s="35"/>
      <c r="BE71" s="35"/>
      <c r="BF71" s="1"/>
    </row>
    <row r="72" spans="1:58" ht="13">
      <c r="A72" s="28"/>
      <c r="B72" s="55"/>
      <c r="C72" s="32"/>
      <c r="D72" s="31"/>
      <c r="E72" s="32"/>
      <c r="F72" s="32"/>
      <c r="G72" s="32"/>
      <c r="H72" s="32"/>
      <c r="I72" s="32"/>
      <c r="J72" s="10"/>
      <c r="K72" s="31"/>
      <c r="L72" s="31"/>
      <c r="M72" s="31"/>
      <c r="N72" s="31"/>
      <c r="O72" s="31"/>
      <c r="P72" s="31"/>
      <c r="Q72" s="31"/>
      <c r="R72" s="1"/>
      <c r="S72" s="28"/>
      <c r="T72" s="28"/>
      <c r="U72" s="34"/>
      <c r="V72" s="28"/>
      <c r="W72" s="34"/>
      <c r="X72" s="34"/>
      <c r="Y72" s="34"/>
      <c r="Z72" s="1"/>
      <c r="AA72" s="35"/>
      <c r="AB72" s="35"/>
      <c r="AC72" s="35"/>
      <c r="AD72" s="35"/>
      <c r="AE72" s="35"/>
      <c r="AF72" s="35"/>
      <c r="AG72" s="35"/>
      <c r="AH72" s="1"/>
      <c r="AI72" s="35"/>
      <c r="AJ72" s="35"/>
      <c r="AK72" s="35"/>
      <c r="AL72" s="35"/>
      <c r="AM72" s="35"/>
      <c r="AN72" s="35"/>
      <c r="AO72" s="35"/>
      <c r="AP72" s="1"/>
      <c r="AQ72" s="36"/>
      <c r="AR72" s="36"/>
      <c r="AS72" s="36"/>
      <c r="AT72" s="36"/>
      <c r="AU72" s="36"/>
      <c r="AV72" s="36"/>
      <c r="AW72" s="1"/>
      <c r="AX72" s="1"/>
      <c r="AY72" s="35"/>
      <c r="AZ72" s="35"/>
      <c r="BA72" s="35"/>
      <c r="BB72" s="35"/>
      <c r="BC72" s="35"/>
      <c r="BD72" s="35"/>
      <c r="BE72" s="35"/>
      <c r="BF72" s="1"/>
    </row>
    <row r="73" spans="1:58" ht="13">
      <c r="A73" s="28"/>
      <c r="B73" s="55"/>
      <c r="C73" s="31"/>
      <c r="D73" s="32"/>
      <c r="E73" s="32"/>
      <c r="F73" s="32"/>
      <c r="G73" s="32"/>
      <c r="H73" s="32"/>
      <c r="I73" s="32"/>
      <c r="J73" s="10"/>
      <c r="K73" s="31"/>
      <c r="L73" s="31"/>
      <c r="M73" s="31"/>
      <c r="N73" s="31"/>
      <c r="O73" s="31"/>
      <c r="P73" s="31"/>
      <c r="Q73" s="31"/>
      <c r="R73" s="1"/>
      <c r="S73" s="28"/>
      <c r="T73" s="28"/>
      <c r="U73" s="34"/>
      <c r="V73" s="28"/>
      <c r="W73" s="34"/>
      <c r="X73" s="34"/>
      <c r="Y73" s="34"/>
      <c r="Z73" s="1"/>
      <c r="AA73" s="35"/>
      <c r="AB73" s="35"/>
      <c r="AC73" s="35"/>
      <c r="AD73" s="35"/>
      <c r="AE73" s="35"/>
      <c r="AF73" s="35"/>
      <c r="AG73" s="35"/>
      <c r="AH73" s="1"/>
      <c r="AI73" s="35"/>
      <c r="AJ73" s="35"/>
      <c r="AK73" s="35"/>
      <c r="AL73" s="35"/>
      <c r="AM73" s="35"/>
      <c r="AN73" s="35"/>
      <c r="AO73" s="35"/>
      <c r="AP73" s="1"/>
      <c r="AQ73" s="36"/>
      <c r="AR73" s="36"/>
      <c r="AS73" s="36"/>
      <c r="AT73" s="36"/>
      <c r="AU73" s="36"/>
      <c r="AV73" s="36"/>
      <c r="AW73" s="1"/>
      <c r="AX73" s="1"/>
      <c r="AY73" s="35"/>
      <c r="AZ73" s="35"/>
      <c r="BA73" s="35"/>
      <c r="BB73" s="35"/>
      <c r="BC73" s="35"/>
      <c r="BD73" s="35"/>
      <c r="BE73" s="35"/>
      <c r="BF73" s="1"/>
    </row>
    <row r="74" spans="1:58" ht="13">
      <c r="A74" s="28"/>
      <c r="B74" s="55"/>
      <c r="C74" s="32"/>
      <c r="D74" s="32"/>
      <c r="E74" s="32"/>
      <c r="F74" s="32"/>
      <c r="G74" s="32"/>
      <c r="H74" s="31"/>
      <c r="I74" s="32"/>
      <c r="J74" s="10"/>
      <c r="K74" s="31"/>
      <c r="L74" s="31"/>
      <c r="M74" s="31"/>
      <c r="N74" s="31"/>
      <c r="O74" s="31"/>
      <c r="P74" s="31"/>
      <c r="Q74" s="31"/>
      <c r="R74" s="1"/>
      <c r="S74" s="28"/>
      <c r="T74" s="28"/>
      <c r="U74" s="34"/>
      <c r="V74" s="28"/>
      <c r="W74" s="34"/>
      <c r="X74" s="28"/>
      <c r="Y74" s="34"/>
      <c r="Z74" s="1"/>
      <c r="AA74" s="35"/>
      <c r="AB74" s="35"/>
      <c r="AC74" s="35"/>
      <c r="AD74" s="35"/>
      <c r="AE74" s="35"/>
      <c r="AF74" s="35"/>
      <c r="AG74" s="35"/>
      <c r="AH74" s="1"/>
      <c r="AI74" s="35"/>
      <c r="AJ74" s="35"/>
      <c r="AK74" s="35"/>
      <c r="AL74" s="35"/>
      <c r="AM74" s="35"/>
      <c r="AN74" s="35"/>
      <c r="AO74" s="35"/>
      <c r="AP74" s="1"/>
      <c r="AQ74" s="36"/>
      <c r="AR74" s="36"/>
      <c r="AS74" s="36"/>
      <c r="AT74" s="36"/>
      <c r="AU74" s="36"/>
      <c r="AV74" s="36"/>
      <c r="AW74" s="1"/>
      <c r="AX74" s="1"/>
      <c r="AY74" s="35"/>
      <c r="AZ74" s="35"/>
      <c r="BA74" s="35"/>
      <c r="BB74" s="35"/>
      <c r="BC74" s="35"/>
      <c r="BD74" s="35"/>
      <c r="BE74" s="35"/>
      <c r="BF74" s="1"/>
    </row>
    <row r="75" spans="1:58" ht="13">
      <c r="A75" s="28"/>
      <c r="B75" s="55"/>
      <c r="C75" s="32"/>
      <c r="D75" s="31"/>
      <c r="E75" s="32"/>
      <c r="F75" s="32"/>
      <c r="G75" s="32"/>
      <c r="H75" s="32"/>
      <c r="I75" s="32"/>
      <c r="J75" s="10"/>
      <c r="K75" s="31"/>
      <c r="L75" s="31"/>
      <c r="M75" s="31"/>
      <c r="N75" s="31"/>
      <c r="O75" s="31"/>
      <c r="P75" s="31"/>
      <c r="Q75" s="31"/>
      <c r="R75" s="1"/>
      <c r="S75" s="28"/>
      <c r="T75" s="28"/>
      <c r="U75" s="34"/>
      <c r="V75" s="28"/>
      <c r="W75" s="34"/>
      <c r="X75" s="34"/>
      <c r="Y75" s="34"/>
      <c r="Z75" s="1"/>
      <c r="AA75" s="35"/>
      <c r="AB75" s="35"/>
      <c r="AC75" s="35"/>
      <c r="AD75" s="35"/>
      <c r="AE75" s="35"/>
      <c r="AF75" s="35"/>
      <c r="AG75" s="35"/>
      <c r="AH75" s="1"/>
      <c r="AI75" s="35"/>
      <c r="AJ75" s="35"/>
      <c r="AK75" s="35"/>
      <c r="AL75" s="35"/>
      <c r="AM75" s="35"/>
      <c r="AN75" s="35"/>
      <c r="AO75" s="35"/>
      <c r="AP75" s="1"/>
      <c r="AQ75" s="36"/>
      <c r="AR75" s="36"/>
      <c r="AS75" s="36"/>
      <c r="AT75" s="36"/>
      <c r="AU75" s="36"/>
      <c r="AV75" s="36"/>
      <c r="AW75" s="1"/>
      <c r="AX75" s="1"/>
      <c r="AY75" s="35"/>
      <c r="AZ75" s="35"/>
      <c r="BA75" s="35"/>
      <c r="BB75" s="35"/>
      <c r="BC75" s="35"/>
      <c r="BD75" s="35"/>
      <c r="BE75" s="35"/>
      <c r="BF75" s="1"/>
    </row>
    <row r="76" spans="1:58" ht="13">
      <c r="A76" s="28"/>
      <c r="B76" s="55"/>
      <c r="C76" s="32"/>
      <c r="D76" s="32"/>
      <c r="E76" s="32"/>
      <c r="F76" s="32"/>
      <c r="G76" s="32"/>
      <c r="H76" s="31"/>
      <c r="I76" s="32"/>
      <c r="J76" s="10"/>
      <c r="K76" s="31"/>
      <c r="L76" s="31"/>
      <c r="M76" s="31"/>
      <c r="N76" s="31"/>
      <c r="O76" s="31"/>
      <c r="P76" s="31"/>
      <c r="Q76" s="31"/>
      <c r="R76" s="1"/>
      <c r="S76" s="28"/>
      <c r="T76" s="28"/>
      <c r="U76" s="34"/>
      <c r="V76" s="28"/>
      <c r="W76" s="34"/>
      <c r="X76" s="28"/>
      <c r="Y76" s="34"/>
      <c r="Z76" s="1"/>
      <c r="AA76" s="35"/>
      <c r="AB76" s="35"/>
      <c r="AC76" s="35"/>
      <c r="AD76" s="35"/>
      <c r="AE76" s="35"/>
      <c r="AF76" s="35"/>
      <c r="AG76" s="35"/>
      <c r="AH76" s="1"/>
      <c r="AI76" s="35"/>
      <c r="AJ76" s="35"/>
      <c r="AK76" s="35"/>
      <c r="AL76" s="35"/>
      <c r="AM76" s="35"/>
      <c r="AN76" s="35"/>
      <c r="AO76" s="35"/>
      <c r="AP76" s="1"/>
      <c r="AQ76" s="36"/>
      <c r="AR76" s="36"/>
      <c r="AS76" s="36"/>
      <c r="AT76" s="36"/>
      <c r="AU76" s="36"/>
      <c r="AV76" s="36"/>
      <c r="AW76" s="1"/>
      <c r="AX76" s="1"/>
      <c r="AY76" s="35"/>
      <c r="AZ76" s="35"/>
      <c r="BA76" s="35"/>
      <c r="BB76" s="35"/>
      <c r="BC76" s="35"/>
      <c r="BD76" s="35"/>
      <c r="BE76" s="35"/>
      <c r="BF76" s="1"/>
    </row>
    <row r="77" spans="1:58" ht="13">
      <c r="A77" s="28"/>
      <c r="B77" s="55"/>
      <c r="C77" s="32"/>
      <c r="D77" s="31"/>
      <c r="E77" s="32"/>
      <c r="F77" s="32"/>
      <c r="G77" s="32"/>
      <c r="H77" s="32"/>
      <c r="I77" s="32"/>
      <c r="J77" s="10"/>
      <c r="K77" s="31"/>
      <c r="L77" s="31"/>
      <c r="M77" s="31"/>
      <c r="N77" s="31"/>
      <c r="O77" s="31"/>
      <c r="P77" s="31"/>
      <c r="Q77" s="31"/>
      <c r="R77" s="1"/>
      <c r="S77" s="28"/>
      <c r="T77" s="28"/>
      <c r="U77" s="34"/>
      <c r="V77" s="28"/>
      <c r="W77" s="34"/>
      <c r="X77" s="34"/>
      <c r="Y77" s="34"/>
      <c r="Z77" s="1"/>
      <c r="AA77" s="35"/>
      <c r="AB77" s="35"/>
      <c r="AC77" s="35"/>
      <c r="AD77" s="35"/>
      <c r="AE77" s="35"/>
      <c r="AF77" s="35"/>
      <c r="AG77" s="35"/>
      <c r="AH77" s="1"/>
      <c r="AI77" s="35"/>
      <c r="AJ77" s="35"/>
      <c r="AK77" s="35"/>
      <c r="AL77" s="35"/>
      <c r="AM77" s="35"/>
      <c r="AN77" s="35"/>
      <c r="AO77" s="35"/>
      <c r="AP77" s="1"/>
      <c r="AQ77" s="36"/>
      <c r="AR77" s="36"/>
      <c r="AS77" s="36"/>
      <c r="AT77" s="36"/>
      <c r="AU77" s="36"/>
      <c r="AV77" s="36"/>
      <c r="AW77" s="1"/>
      <c r="AX77" s="1"/>
      <c r="AY77" s="35"/>
      <c r="AZ77" s="35"/>
      <c r="BA77" s="35"/>
      <c r="BB77" s="35"/>
      <c r="BC77" s="35"/>
      <c r="BD77" s="35"/>
      <c r="BE77" s="35"/>
      <c r="BF77" s="1"/>
    </row>
    <row r="78" spans="1:58" ht="13">
      <c r="A78" s="28"/>
      <c r="B78" s="55"/>
      <c r="C78" s="31"/>
      <c r="D78" s="32"/>
      <c r="E78" s="32"/>
      <c r="F78" s="32"/>
      <c r="G78" s="32"/>
      <c r="H78" s="32"/>
      <c r="I78" s="32"/>
      <c r="J78" s="10"/>
      <c r="K78" s="31"/>
      <c r="L78" s="31"/>
      <c r="M78" s="31"/>
      <c r="N78" s="31"/>
      <c r="O78" s="31"/>
      <c r="P78" s="31"/>
      <c r="Q78" s="31"/>
      <c r="R78" s="1"/>
      <c r="S78" s="28"/>
      <c r="T78" s="28"/>
      <c r="U78" s="34"/>
      <c r="V78" s="28"/>
      <c r="W78" s="34"/>
      <c r="X78" s="34"/>
      <c r="Y78" s="34"/>
      <c r="Z78" s="1"/>
      <c r="AA78" s="35"/>
      <c r="AB78" s="35"/>
      <c r="AC78" s="35"/>
      <c r="AD78" s="35"/>
      <c r="AE78" s="35"/>
      <c r="AF78" s="35"/>
      <c r="AG78" s="35"/>
      <c r="AH78" s="1"/>
      <c r="AI78" s="35"/>
      <c r="AJ78" s="35"/>
      <c r="AK78" s="35"/>
      <c r="AL78" s="35"/>
      <c r="AM78" s="35"/>
      <c r="AN78" s="35"/>
      <c r="AO78" s="35"/>
      <c r="AP78" s="1"/>
      <c r="AQ78" s="36"/>
      <c r="AR78" s="36"/>
      <c r="AS78" s="36"/>
      <c r="AT78" s="36"/>
      <c r="AU78" s="36"/>
      <c r="AV78" s="36"/>
      <c r="AW78" s="1"/>
      <c r="AX78" s="1"/>
      <c r="AY78" s="35"/>
      <c r="AZ78" s="35"/>
      <c r="BA78" s="35"/>
      <c r="BB78" s="35"/>
      <c r="BC78" s="35"/>
      <c r="BD78" s="35"/>
      <c r="BE78" s="35"/>
      <c r="BF78" s="1"/>
    </row>
    <row r="79" spans="1:58" ht="13">
      <c r="A79" s="28"/>
      <c r="B79" s="55"/>
      <c r="C79" s="31"/>
      <c r="D79" s="32"/>
      <c r="E79" s="32"/>
      <c r="F79" s="32"/>
      <c r="G79" s="32"/>
      <c r="H79" s="32"/>
      <c r="I79" s="32"/>
      <c r="J79" s="10"/>
      <c r="K79" s="31"/>
      <c r="L79" s="31"/>
      <c r="M79" s="31"/>
      <c r="N79" s="31"/>
      <c r="O79" s="31"/>
      <c r="P79" s="31"/>
      <c r="Q79" s="31"/>
      <c r="R79" s="1"/>
      <c r="S79" s="28"/>
      <c r="T79" s="28"/>
      <c r="U79" s="34"/>
      <c r="V79" s="34"/>
      <c r="W79" s="34"/>
      <c r="X79" s="34"/>
      <c r="Y79" s="34"/>
      <c r="Z79" s="1"/>
      <c r="AA79" s="35"/>
      <c r="AB79" s="35"/>
      <c r="AC79" s="35"/>
      <c r="AD79" s="35"/>
      <c r="AE79" s="35"/>
      <c r="AF79" s="35"/>
      <c r="AG79" s="35"/>
      <c r="AH79" s="1"/>
      <c r="AI79" s="35"/>
      <c r="AJ79" s="35"/>
      <c r="AK79" s="35"/>
      <c r="AL79" s="35"/>
      <c r="AM79" s="35"/>
      <c r="AN79" s="35"/>
      <c r="AO79" s="35"/>
      <c r="AP79" s="1"/>
      <c r="AQ79" s="36"/>
      <c r="AR79" s="36"/>
      <c r="AS79" s="36"/>
      <c r="AT79" s="36"/>
      <c r="AU79" s="36"/>
      <c r="AV79" s="36"/>
      <c r="AW79" s="1"/>
      <c r="AX79" s="1"/>
      <c r="AY79" s="35"/>
      <c r="AZ79" s="35"/>
      <c r="BA79" s="35"/>
      <c r="BB79" s="35"/>
      <c r="BC79" s="35"/>
      <c r="BD79" s="35"/>
      <c r="BE79" s="35"/>
      <c r="BF79" s="1"/>
    </row>
    <row r="80" spans="1:58" ht="13">
      <c r="A80" s="28"/>
      <c r="B80" s="55"/>
      <c r="C80" s="31"/>
      <c r="D80" s="32"/>
      <c r="E80" s="32"/>
      <c r="F80" s="32"/>
      <c r="G80" s="32"/>
      <c r="H80" s="32"/>
      <c r="I80" s="32"/>
      <c r="J80" s="10"/>
      <c r="K80" s="31"/>
      <c r="L80" s="31"/>
      <c r="M80" s="31"/>
      <c r="N80" s="31"/>
      <c r="O80" s="31"/>
      <c r="P80" s="31"/>
      <c r="Q80" s="31"/>
      <c r="R80" s="1"/>
      <c r="S80" s="28"/>
      <c r="T80" s="34"/>
      <c r="U80" s="34"/>
      <c r="V80" s="34"/>
      <c r="W80" s="34"/>
      <c r="X80" s="34"/>
      <c r="Y80" s="34"/>
      <c r="Z80" s="1"/>
      <c r="AA80" s="35"/>
      <c r="AB80" s="35"/>
      <c r="AC80" s="35"/>
      <c r="AD80" s="35"/>
      <c r="AE80" s="35"/>
      <c r="AF80" s="35"/>
      <c r="AG80" s="35"/>
      <c r="AH80" s="1"/>
      <c r="AI80" s="35"/>
      <c r="AJ80" s="35"/>
      <c r="AK80" s="35"/>
      <c r="AL80" s="35"/>
      <c r="AM80" s="35"/>
      <c r="AN80" s="35"/>
      <c r="AO80" s="35"/>
      <c r="AP80" s="1"/>
      <c r="AQ80" s="36"/>
      <c r="AR80" s="36"/>
      <c r="AS80" s="36"/>
      <c r="AT80" s="36"/>
      <c r="AU80" s="36"/>
      <c r="AV80" s="36"/>
      <c r="AW80" s="1"/>
      <c r="AX80" s="1"/>
      <c r="AY80" s="35"/>
      <c r="AZ80" s="35"/>
      <c r="BA80" s="35"/>
      <c r="BB80" s="35"/>
      <c r="BC80" s="35"/>
      <c r="BD80" s="35"/>
      <c r="BE80" s="35"/>
      <c r="BF80" s="1"/>
    </row>
    <row r="81" spans="1:58" ht="13">
      <c r="A81" s="28"/>
      <c r="B81" s="55"/>
      <c r="C81" s="31"/>
      <c r="D81" s="32"/>
      <c r="E81" s="32"/>
      <c r="F81" s="32"/>
      <c r="G81" s="32"/>
      <c r="H81" s="32"/>
      <c r="I81" s="32"/>
      <c r="J81" s="10"/>
      <c r="K81" s="31"/>
      <c r="L81" s="31"/>
      <c r="M81" s="31"/>
      <c r="N81" s="31"/>
      <c r="O81" s="31"/>
      <c r="P81" s="31"/>
      <c r="Q81" s="31"/>
      <c r="R81" s="1"/>
      <c r="S81" s="28"/>
      <c r="T81" s="28"/>
      <c r="U81" s="34"/>
      <c r="V81" s="34"/>
      <c r="W81" s="34"/>
      <c r="X81" s="34"/>
      <c r="Y81" s="34"/>
      <c r="Z81" s="1"/>
      <c r="AA81" s="35"/>
      <c r="AB81" s="35"/>
      <c r="AC81" s="35"/>
      <c r="AD81" s="35"/>
      <c r="AE81" s="35"/>
      <c r="AF81" s="35"/>
      <c r="AG81" s="35"/>
      <c r="AH81" s="1"/>
      <c r="AI81" s="35"/>
      <c r="AJ81" s="35"/>
      <c r="AK81" s="35"/>
      <c r="AL81" s="35"/>
      <c r="AM81" s="35"/>
      <c r="AN81" s="35"/>
      <c r="AO81" s="35"/>
      <c r="AP81" s="1"/>
      <c r="AQ81" s="36"/>
      <c r="AR81" s="36"/>
      <c r="AS81" s="36"/>
      <c r="AT81" s="36"/>
      <c r="AU81" s="36"/>
      <c r="AV81" s="36"/>
      <c r="AW81" s="1"/>
      <c r="AX81" s="1"/>
      <c r="AY81" s="35"/>
      <c r="AZ81" s="35"/>
      <c r="BA81" s="35"/>
      <c r="BB81" s="35"/>
      <c r="BC81" s="35"/>
      <c r="BD81" s="35"/>
      <c r="BE81" s="35"/>
      <c r="BF81" s="1"/>
    </row>
    <row r="82" spans="1:58" ht="13">
      <c r="A82" s="28"/>
      <c r="B82" s="55"/>
      <c r="C82" s="31"/>
      <c r="D82" s="32"/>
      <c r="E82" s="38"/>
      <c r="F82" s="32"/>
      <c r="G82" s="32"/>
      <c r="H82" s="32"/>
      <c r="I82" s="32"/>
      <c r="J82" s="10"/>
      <c r="K82" s="31"/>
      <c r="L82" s="31"/>
      <c r="M82" s="31"/>
      <c r="N82" s="31"/>
      <c r="O82" s="31"/>
      <c r="P82" s="31"/>
      <c r="Q82" s="31"/>
      <c r="R82" s="1"/>
      <c r="S82" s="28"/>
      <c r="T82" s="28"/>
      <c r="U82" s="28"/>
      <c r="V82" s="33"/>
      <c r="W82" s="33"/>
      <c r="X82" s="34"/>
      <c r="Y82" s="34"/>
      <c r="Z82" s="1"/>
      <c r="AA82" s="35"/>
      <c r="AB82" s="35"/>
      <c r="AC82" s="35"/>
      <c r="AD82" s="35"/>
      <c r="AE82" s="35"/>
      <c r="AF82" s="35"/>
      <c r="AG82" s="35"/>
      <c r="AH82" s="1"/>
      <c r="AI82" s="35"/>
      <c r="AJ82" s="35"/>
      <c r="AK82" s="35"/>
      <c r="AL82" s="35"/>
      <c r="AM82" s="35"/>
      <c r="AN82" s="35"/>
      <c r="AO82" s="35"/>
      <c r="AP82" s="1"/>
      <c r="AQ82" s="36"/>
      <c r="AR82" s="36"/>
      <c r="AS82" s="36"/>
      <c r="AT82" s="36"/>
      <c r="AU82" s="36"/>
      <c r="AV82" s="36"/>
      <c r="AW82" s="1"/>
      <c r="AX82" s="1"/>
      <c r="AY82" s="35"/>
      <c r="AZ82" s="35"/>
      <c r="BA82" s="35"/>
      <c r="BB82" s="35"/>
      <c r="BC82" s="35"/>
      <c r="BD82" s="35"/>
      <c r="BE82" s="35"/>
      <c r="BF82" s="1"/>
    </row>
    <row r="83" spans="1:58" ht="13">
      <c r="A83" s="28"/>
      <c r="B83" s="55"/>
      <c r="C83" s="38"/>
      <c r="D83" s="31"/>
      <c r="E83" s="38"/>
      <c r="F83" s="32"/>
      <c r="G83" s="32"/>
      <c r="H83" s="32"/>
      <c r="I83" s="32"/>
      <c r="J83" s="10"/>
      <c r="K83" s="31"/>
      <c r="L83" s="31"/>
      <c r="M83" s="31"/>
      <c r="N83" s="31"/>
      <c r="O83" s="31"/>
      <c r="P83" s="31"/>
      <c r="Q83" s="31"/>
      <c r="R83" s="1"/>
      <c r="S83" s="28"/>
      <c r="T83" s="28"/>
      <c r="U83" s="28"/>
      <c r="V83" s="33"/>
      <c r="W83" s="33"/>
      <c r="X83" s="34"/>
      <c r="Y83" s="34"/>
      <c r="Z83" s="1"/>
      <c r="AA83" s="35"/>
      <c r="AB83" s="35"/>
      <c r="AC83" s="35"/>
      <c r="AD83" s="35"/>
      <c r="AE83" s="35"/>
      <c r="AF83" s="35"/>
      <c r="AG83" s="35"/>
      <c r="AH83" s="1"/>
      <c r="AI83" s="35"/>
      <c r="AJ83" s="35"/>
      <c r="AK83" s="35"/>
      <c r="AL83" s="35"/>
      <c r="AM83" s="35"/>
      <c r="AN83" s="35"/>
      <c r="AO83" s="35"/>
      <c r="AP83" s="1"/>
      <c r="AQ83" s="36"/>
      <c r="AR83" s="36"/>
      <c r="AS83" s="36"/>
      <c r="AT83" s="36"/>
      <c r="AU83" s="36"/>
      <c r="AV83" s="36"/>
      <c r="AW83" s="1"/>
      <c r="AX83" s="1"/>
      <c r="AY83" s="35"/>
      <c r="AZ83" s="35"/>
      <c r="BA83" s="35"/>
      <c r="BB83" s="35"/>
      <c r="BC83" s="35"/>
      <c r="BD83" s="35"/>
      <c r="BE83" s="35"/>
      <c r="BF83" s="1"/>
    </row>
    <row r="84" spans="1:58" ht="13">
      <c r="A84" s="28"/>
      <c r="B84" s="55"/>
      <c r="C84" s="38"/>
      <c r="D84" s="31"/>
      <c r="E84" s="38"/>
      <c r="F84" s="32"/>
      <c r="G84" s="32"/>
      <c r="H84" s="32"/>
      <c r="I84" s="32"/>
      <c r="J84" s="10"/>
      <c r="K84" s="31"/>
      <c r="L84" s="31"/>
      <c r="M84" s="31"/>
      <c r="N84" s="31"/>
      <c r="O84" s="31"/>
      <c r="P84" s="31"/>
      <c r="Q84" s="31"/>
      <c r="R84" s="1"/>
      <c r="S84" s="28"/>
      <c r="T84" s="28"/>
      <c r="U84" s="28"/>
      <c r="V84" s="28"/>
      <c r="W84" s="33"/>
      <c r="X84" s="34"/>
      <c r="Y84" s="34"/>
      <c r="Z84" s="1"/>
      <c r="AA84" s="35"/>
      <c r="AB84" s="35"/>
      <c r="AC84" s="35"/>
      <c r="AD84" s="35"/>
      <c r="AE84" s="35"/>
      <c r="AF84" s="35"/>
      <c r="AG84" s="35"/>
      <c r="AH84" s="1"/>
      <c r="AI84" s="35"/>
      <c r="AJ84" s="35"/>
      <c r="AK84" s="35"/>
      <c r="AL84" s="35"/>
      <c r="AM84" s="35"/>
      <c r="AN84" s="35"/>
      <c r="AO84" s="35"/>
      <c r="AP84" s="1"/>
      <c r="AQ84" s="36"/>
      <c r="AR84" s="36"/>
      <c r="AS84" s="36"/>
      <c r="AT84" s="36"/>
      <c r="AU84" s="36"/>
      <c r="AV84" s="36"/>
      <c r="AW84" s="1"/>
      <c r="AX84" s="1"/>
      <c r="AY84" s="35"/>
      <c r="AZ84" s="35"/>
      <c r="BA84" s="35"/>
      <c r="BB84" s="35"/>
      <c r="BC84" s="35"/>
      <c r="BD84" s="35"/>
      <c r="BE84" s="35"/>
      <c r="BF84" s="1"/>
    </row>
    <row r="85" spans="1:58" ht="13">
      <c r="A85" s="28"/>
      <c r="B85" s="55"/>
      <c r="C85" s="38"/>
      <c r="D85" s="31"/>
      <c r="E85" s="38"/>
      <c r="F85" s="32"/>
      <c r="G85" s="32"/>
      <c r="H85" s="32"/>
      <c r="I85" s="32"/>
      <c r="J85" s="10"/>
      <c r="K85" s="31"/>
      <c r="L85" s="31"/>
      <c r="M85" s="31"/>
      <c r="N85" s="31"/>
      <c r="O85" s="31"/>
      <c r="P85" s="31"/>
      <c r="Q85" s="31"/>
      <c r="R85" s="1"/>
      <c r="S85" s="28"/>
      <c r="T85" s="28"/>
      <c r="U85" s="28"/>
      <c r="V85" s="33"/>
      <c r="W85" s="33"/>
      <c r="X85" s="28"/>
      <c r="Y85" s="34"/>
      <c r="Z85" s="1"/>
      <c r="AA85" s="35"/>
      <c r="AB85" s="35"/>
      <c r="AC85" s="35"/>
      <c r="AD85" s="35"/>
      <c r="AE85" s="35"/>
      <c r="AF85" s="35"/>
      <c r="AG85" s="35"/>
      <c r="AH85" s="1"/>
      <c r="AI85" s="35"/>
      <c r="AJ85" s="35"/>
      <c r="AK85" s="35"/>
      <c r="AL85" s="35"/>
      <c r="AM85" s="35"/>
      <c r="AN85" s="35"/>
      <c r="AO85" s="35"/>
      <c r="AP85" s="1"/>
      <c r="AQ85" s="36"/>
      <c r="AR85" s="36"/>
      <c r="AS85" s="36"/>
      <c r="AT85" s="36"/>
      <c r="AU85" s="36"/>
      <c r="AV85" s="36"/>
      <c r="AW85" s="1"/>
      <c r="AX85" s="1"/>
      <c r="AY85" s="35"/>
      <c r="AZ85" s="35"/>
      <c r="BA85" s="35"/>
      <c r="BB85" s="35"/>
      <c r="BC85" s="35"/>
      <c r="BD85" s="35"/>
      <c r="BE85" s="35"/>
      <c r="BF85" s="1"/>
    </row>
    <row r="86" spans="1:58" ht="13">
      <c r="A86" s="28"/>
      <c r="B86" s="55"/>
      <c r="C86" s="38"/>
      <c r="D86" s="31"/>
      <c r="E86" s="38"/>
      <c r="F86" s="32"/>
      <c r="G86" s="32"/>
      <c r="H86" s="32"/>
      <c r="I86" s="32"/>
      <c r="J86" s="10"/>
      <c r="K86" s="31"/>
      <c r="L86" s="31"/>
      <c r="M86" s="31"/>
      <c r="N86" s="31"/>
      <c r="O86" s="31"/>
      <c r="P86" s="31"/>
      <c r="Q86" s="31"/>
      <c r="R86" s="1"/>
      <c r="S86" s="28"/>
      <c r="T86" s="28"/>
      <c r="U86" s="28"/>
      <c r="V86" s="33"/>
      <c r="W86" s="33"/>
      <c r="X86" s="28"/>
      <c r="Y86" s="34"/>
      <c r="Z86" s="1"/>
      <c r="AA86" s="35"/>
      <c r="AB86" s="35"/>
      <c r="AC86" s="35"/>
      <c r="AD86" s="35"/>
      <c r="AE86" s="35"/>
      <c r="AF86" s="35"/>
      <c r="AG86" s="35"/>
      <c r="AH86" s="1"/>
      <c r="AI86" s="35"/>
      <c r="AJ86" s="35"/>
      <c r="AK86" s="35"/>
      <c r="AL86" s="35"/>
      <c r="AM86" s="35"/>
      <c r="AN86" s="35"/>
      <c r="AO86" s="35"/>
      <c r="AP86" s="1"/>
      <c r="AQ86" s="36"/>
      <c r="AR86" s="36"/>
      <c r="AS86" s="36"/>
      <c r="AT86" s="36"/>
      <c r="AU86" s="36"/>
      <c r="AV86" s="36"/>
      <c r="AW86" s="1"/>
      <c r="AX86" s="1"/>
      <c r="AY86" s="35"/>
      <c r="AZ86" s="35"/>
      <c r="BA86" s="35"/>
      <c r="BB86" s="35"/>
      <c r="BC86" s="35"/>
      <c r="BD86" s="35"/>
      <c r="BE86" s="35"/>
      <c r="BF86" s="1"/>
    </row>
    <row r="87" spans="1:58" ht="13">
      <c r="A87" s="28"/>
      <c r="B87" s="55"/>
      <c r="C87" s="31"/>
      <c r="D87" s="32"/>
      <c r="E87" s="38"/>
      <c r="F87" s="32"/>
      <c r="G87" s="32"/>
      <c r="H87" s="32"/>
      <c r="I87" s="32"/>
      <c r="J87" s="10"/>
      <c r="K87" s="31"/>
      <c r="L87" s="31"/>
      <c r="M87" s="31"/>
      <c r="N87" s="31"/>
      <c r="O87" s="31"/>
      <c r="P87" s="31"/>
      <c r="Q87" s="31"/>
      <c r="R87" s="1"/>
      <c r="S87" s="28"/>
      <c r="T87" s="28"/>
      <c r="U87" s="28"/>
      <c r="V87" s="33"/>
      <c r="W87" s="33"/>
      <c r="X87" s="34"/>
      <c r="Y87" s="34"/>
      <c r="Z87" s="1"/>
      <c r="AA87" s="35"/>
      <c r="AB87" s="35"/>
      <c r="AC87" s="35"/>
      <c r="AD87" s="35"/>
      <c r="AE87" s="35"/>
      <c r="AF87" s="35"/>
      <c r="AG87" s="35"/>
      <c r="AH87" s="1"/>
      <c r="AI87" s="35"/>
      <c r="AJ87" s="35"/>
      <c r="AK87" s="35"/>
      <c r="AL87" s="35"/>
      <c r="AM87" s="35"/>
      <c r="AN87" s="35"/>
      <c r="AO87" s="35"/>
      <c r="AP87" s="1"/>
      <c r="AQ87" s="36"/>
      <c r="AR87" s="36"/>
      <c r="AS87" s="36"/>
      <c r="AT87" s="36"/>
      <c r="AU87" s="36"/>
      <c r="AV87" s="36"/>
      <c r="AW87" s="1"/>
      <c r="AX87" s="1"/>
      <c r="AY87" s="35"/>
      <c r="AZ87" s="35"/>
      <c r="BA87" s="35"/>
      <c r="BB87" s="35"/>
      <c r="BC87" s="35"/>
      <c r="BD87" s="35"/>
      <c r="BE87" s="35"/>
      <c r="BF87" s="1"/>
    </row>
    <row r="88" spans="1:58" ht="13">
      <c r="A88" s="28"/>
      <c r="B88" s="55"/>
      <c r="C88" s="31"/>
      <c r="D88" s="32"/>
      <c r="E88" s="38"/>
      <c r="F88" s="32"/>
      <c r="G88" s="32"/>
      <c r="H88" s="32"/>
      <c r="I88" s="32"/>
      <c r="J88" s="10"/>
      <c r="K88" s="31"/>
      <c r="L88" s="31"/>
      <c r="M88" s="31"/>
      <c r="N88" s="31"/>
      <c r="O88" s="31"/>
      <c r="P88" s="31"/>
      <c r="Q88" s="31"/>
      <c r="R88" s="1"/>
      <c r="S88" s="28"/>
      <c r="T88" s="28"/>
      <c r="U88" s="28"/>
      <c r="V88" s="33"/>
      <c r="W88" s="33"/>
      <c r="X88" s="34"/>
      <c r="Y88" s="34"/>
      <c r="Z88" s="1"/>
      <c r="AA88" s="35"/>
      <c r="AB88" s="35"/>
      <c r="AC88" s="35"/>
      <c r="AD88" s="35"/>
      <c r="AE88" s="35"/>
      <c r="AF88" s="35"/>
      <c r="AG88" s="35"/>
      <c r="AH88" s="1"/>
      <c r="AI88" s="35"/>
      <c r="AJ88" s="35"/>
      <c r="AK88" s="35"/>
      <c r="AL88" s="35"/>
      <c r="AM88" s="35"/>
      <c r="AN88" s="35"/>
      <c r="AO88" s="35"/>
      <c r="AP88" s="1"/>
      <c r="AQ88" s="36"/>
      <c r="AR88" s="36"/>
      <c r="AS88" s="36"/>
      <c r="AT88" s="36"/>
      <c r="AU88" s="36"/>
      <c r="AV88" s="36"/>
      <c r="AW88" s="1"/>
      <c r="AX88" s="1"/>
      <c r="AY88" s="35"/>
      <c r="AZ88" s="35"/>
      <c r="BA88" s="35"/>
      <c r="BB88" s="35"/>
      <c r="BC88" s="35"/>
      <c r="BD88" s="35"/>
      <c r="BE88" s="35"/>
      <c r="BF88" s="1"/>
    </row>
    <row r="89" spans="1:58" ht="13">
      <c r="A89" s="28"/>
      <c r="B89" s="55"/>
      <c r="C89" s="31"/>
      <c r="D89" s="32"/>
      <c r="E89" s="38"/>
      <c r="F89" s="32"/>
      <c r="G89" s="32"/>
      <c r="H89" s="32"/>
      <c r="I89" s="32"/>
      <c r="J89" s="10"/>
      <c r="K89" s="31"/>
      <c r="L89" s="31"/>
      <c r="M89" s="31"/>
      <c r="N89" s="31"/>
      <c r="O89" s="31"/>
      <c r="P89" s="31"/>
      <c r="Q89" s="31"/>
      <c r="R89" s="1"/>
      <c r="S89" s="28"/>
      <c r="T89" s="28"/>
      <c r="U89" s="28"/>
      <c r="V89" s="33"/>
      <c r="W89" s="33"/>
      <c r="X89" s="34"/>
      <c r="Y89" s="34"/>
      <c r="Z89" s="1"/>
      <c r="AA89" s="35"/>
      <c r="AB89" s="35"/>
      <c r="AC89" s="35"/>
      <c r="AD89" s="35"/>
      <c r="AE89" s="35"/>
      <c r="AF89" s="35"/>
      <c r="AG89" s="35"/>
      <c r="AH89" s="1"/>
      <c r="AI89" s="35"/>
      <c r="AJ89" s="35"/>
      <c r="AK89" s="35"/>
      <c r="AL89" s="35"/>
      <c r="AM89" s="35"/>
      <c r="AN89" s="35"/>
      <c r="AO89" s="35"/>
      <c r="AP89" s="1"/>
      <c r="AQ89" s="36"/>
      <c r="AR89" s="36"/>
      <c r="AS89" s="36"/>
      <c r="AT89" s="36"/>
      <c r="AU89" s="36"/>
      <c r="AV89" s="36"/>
      <c r="AW89" s="1"/>
      <c r="AX89" s="1"/>
      <c r="AY89" s="35"/>
      <c r="AZ89" s="35"/>
      <c r="BA89" s="35"/>
      <c r="BB89" s="35"/>
      <c r="BC89" s="35"/>
      <c r="BD89" s="35"/>
      <c r="BE89" s="35"/>
      <c r="BF89" s="1"/>
    </row>
    <row r="90" spans="1:58" ht="13">
      <c r="A90" s="28"/>
      <c r="B90" s="55"/>
      <c r="C90" s="38"/>
      <c r="D90" s="32"/>
      <c r="E90" s="31"/>
      <c r="F90" s="32"/>
      <c r="G90" s="32"/>
      <c r="H90" s="32"/>
      <c r="I90" s="32"/>
      <c r="J90" s="10"/>
      <c r="K90" s="31"/>
      <c r="L90" s="31"/>
      <c r="M90" s="31"/>
      <c r="N90" s="31"/>
      <c r="O90" s="31"/>
      <c r="P90" s="31"/>
      <c r="Q90" s="31"/>
      <c r="R90" s="1"/>
      <c r="S90" s="28"/>
      <c r="T90" s="28"/>
      <c r="U90" s="28"/>
      <c r="V90" s="33"/>
      <c r="W90" s="33"/>
      <c r="X90" s="28"/>
      <c r="Y90" s="34"/>
      <c r="Z90" s="1"/>
      <c r="AA90" s="35"/>
      <c r="AB90" s="35"/>
      <c r="AC90" s="35"/>
      <c r="AD90" s="35"/>
      <c r="AE90" s="35"/>
      <c r="AF90" s="35"/>
      <c r="AG90" s="35"/>
      <c r="AH90" s="1"/>
      <c r="AI90" s="35"/>
      <c r="AJ90" s="35"/>
      <c r="AK90" s="35"/>
      <c r="AL90" s="35"/>
      <c r="AM90" s="35"/>
      <c r="AN90" s="35"/>
      <c r="AO90" s="35"/>
      <c r="AP90" s="1"/>
      <c r="AQ90" s="36"/>
      <c r="AR90" s="36"/>
      <c r="AS90" s="36"/>
      <c r="AT90" s="36"/>
      <c r="AU90" s="36"/>
      <c r="AV90" s="36"/>
      <c r="AW90" s="1"/>
      <c r="AX90" s="1"/>
      <c r="AY90" s="35"/>
      <c r="AZ90" s="35"/>
      <c r="BA90" s="35"/>
      <c r="BB90" s="35"/>
      <c r="BC90" s="35"/>
      <c r="BD90" s="35"/>
      <c r="BE90" s="35"/>
      <c r="BF90" s="1"/>
    </row>
    <row r="91" spans="1:58" ht="13">
      <c r="A91" s="28"/>
      <c r="B91" s="55"/>
      <c r="C91" s="38"/>
      <c r="D91" s="32"/>
      <c r="E91" s="31"/>
      <c r="F91" s="32"/>
      <c r="G91" s="32"/>
      <c r="H91" s="32"/>
      <c r="I91" s="32"/>
      <c r="J91" s="10"/>
      <c r="K91" s="31"/>
      <c r="L91" s="31"/>
      <c r="M91" s="31"/>
      <c r="N91" s="31"/>
      <c r="O91" s="31"/>
      <c r="P91" s="31"/>
      <c r="Q91" s="31"/>
      <c r="R91" s="1"/>
      <c r="S91" s="28"/>
      <c r="T91" s="28"/>
      <c r="U91" s="28"/>
      <c r="V91" s="33"/>
      <c r="W91" s="33"/>
      <c r="X91" s="34"/>
      <c r="Y91" s="34"/>
      <c r="Z91" s="1"/>
      <c r="AA91" s="35"/>
      <c r="AB91" s="35"/>
      <c r="AC91" s="35"/>
      <c r="AD91" s="35"/>
      <c r="AE91" s="35"/>
      <c r="AF91" s="35"/>
      <c r="AG91" s="35"/>
      <c r="AH91" s="1"/>
      <c r="AI91" s="35"/>
      <c r="AJ91" s="35"/>
      <c r="AK91" s="35"/>
      <c r="AL91" s="35"/>
      <c r="AM91" s="35"/>
      <c r="AN91" s="35"/>
      <c r="AO91" s="35"/>
      <c r="AP91" s="1"/>
      <c r="AQ91" s="36"/>
      <c r="AR91" s="36"/>
      <c r="AS91" s="36"/>
      <c r="AT91" s="36"/>
      <c r="AU91" s="36"/>
      <c r="AV91" s="36"/>
      <c r="AW91" s="1"/>
      <c r="AX91" s="1"/>
      <c r="AY91" s="35"/>
      <c r="AZ91" s="35"/>
      <c r="BA91" s="35"/>
      <c r="BB91" s="35"/>
      <c r="BC91" s="35"/>
      <c r="BD91" s="35"/>
      <c r="BE91" s="35"/>
      <c r="BF91" s="1"/>
    </row>
    <row r="92" spans="1:58" ht="13">
      <c r="A92" s="28"/>
      <c r="B92" s="55"/>
      <c r="C92" s="31"/>
      <c r="D92" s="32"/>
      <c r="E92" s="38"/>
      <c r="F92" s="32"/>
      <c r="G92" s="32"/>
      <c r="H92" s="32"/>
      <c r="I92" s="32"/>
      <c r="J92" s="10"/>
      <c r="K92" s="31"/>
      <c r="L92" s="31"/>
      <c r="M92" s="31"/>
      <c r="N92" s="31"/>
      <c r="O92" s="31"/>
      <c r="P92" s="31"/>
      <c r="Q92" s="31"/>
      <c r="R92" s="1"/>
      <c r="S92" s="28"/>
      <c r="T92" s="28"/>
      <c r="U92" s="28"/>
      <c r="V92" s="33"/>
      <c r="W92" s="33"/>
      <c r="X92" s="34"/>
      <c r="Y92" s="34"/>
      <c r="Z92" s="1"/>
      <c r="AA92" s="35"/>
      <c r="AB92" s="35"/>
      <c r="AC92" s="35"/>
      <c r="AD92" s="35"/>
      <c r="AE92" s="35"/>
      <c r="AF92" s="35"/>
      <c r="AG92" s="35"/>
      <c r="AH92" s="1"/>
      <c r="AI92" s="35"/>
      <c r="AJ92" s="35"/>
      <c r="AK92" s="35"/>
      <c r="AL92" s="35"/>
      <c r="AM92" s="35"/>
      <c r="AN92" s="35"/>
      <c r="AO92" s="35"/>
      <c r="AP92" s="1"/>
      <c r="AQ92" s="36"/>
      <c r="AR92" s="36"/>
      <c r="AS92" s="36"/>
      <c r="AT92" s="36"/>
      <c r="AU92" s="36"/>
      <c r="AV92" s="36"/>
      <c r="AW92" s="1"/>
      <c r="AX92" s="1"/>
      <c r="AY92" s="35"/>
      <c r="AZ92" s="35"/>
      <c r="BA92" s="35"/>
      <c r="BB92" s="35"/>
      <c r="BC92" s="35"/>
      <c r="BD92" s="35"/>
      <c r="BE92" s="35"/>
      <c r="BF92" s="1"/>
    </row>
    <row r="93" spans="1:58" ht="13">
      <c r="A93" s="28"/>
      <c r="B93" s="55"/>
      <c r="C93" s="31"/>
      <c r="D93" s="32"/>
      <c r="E93" s="38"/>
      <c r="F93" s="32"/>
      <c r="G93" s="32"/>
      <c r="H93" s="32"/>
      <c r="I93" s="32"/>
      <c r="J93" s="10"/>
      <c r="K93" s="31"/>
      <c r="L93" s="31"/>
      <c r="M93" s="31"/>
      <c r="N93" s="31"/>
      <c r="O93" s="31"/>
      <c r="P93" s="31"/>
      <c r="Q93" s="31"/>
      <c r="R93" s="1"/>
      <c r="S93" s="28"/>
      <c r="T93" s="28"/>
      <c r="U93" s="28"/>
      <c r="V93" s="33"/>
      <c r="W93" s="33"/>
      <c r="X93" s="34"/>
      <c r="Y93" s="34"/>
      <c r="Z93" s="1"/>
      <c r="AA93" s="35"/>
      <c r="AB93" s="35"/>
      <c r="AC93" s="35"/>
      <c r="AD93" s="35"/>
      <c r="AE93" s="35"/>
      <c r="AF93" s="35"/>
      <c r="AG93" s="35"/>
      <c r="AH93" s="1"/>
      <c r="AI93" s="35"/>
      <c r="AJ93" s="35"/>
      <c r="AK93" s="35"/>
      <c r="AL93" s="35"/>
      <c r="AM93" s="35"/>
      <c r="AN93" s="35"/>
      <c r="AO93" s="35"/>
      <c r="AP93" s="1"/>
      <c r="AQ93" s="36"/>
      <c r="AR93" s="36"/>
      <c r="AS93" s="36"/>
      <c r="AT93" s="36"/>
      <c r="AU93" s="36"/>
      <c r="AV93" s="36"/>
      <c r="AW93" s="1"/>
      <c r="AX93" s="1"/>
      <c r="AY93" s="35"/>
      <c r="AZ93" s="35"/>
      <c r="BA93" s="35"/>
      <c r="BB93" s="35"/>
      <c r="BC93" s="35"/>
      <c r="BD93" s="35"/>
      <c r="BE93" s="35"/>
      <c r="BF93" s="1"/>
    </row>
    <row r="94" spans="1:58" ht="13">
      <c r="A94" s="28"/>
      <c r="B94" s="55"/>
      <c r="C94" s="38"/>
      <c r="D94" s="31"/>
      <c r="E94" s="38"/>
      <c r="F94" s="32"/>
      <c r="G94" s="32"/>
      <c r="H94" s="32"/>
      <c r="I94" s="32"/>
      <c r="J94" s="10"/>
      <c r="K94" s="31"/>
      <c r="L94" s="31"/>
      <c r="M94" s="31"/>
      <c r="N94" s="31"/>
      <c r="O94" s="31"/>
      <c r="P94" s="31"/>
      <c r="Q94" s="31"/>
      <c r="R94" s="1"/>
      <c r="S94" s="28"/>
      <c r="T94" s="28"/>
      <c r="U94" s="28"/>
      <c r="V94" s="33"/>
      <c r="W94" s="33"/>
      <c r="X94" s="28"/>
      <c r="Y94" s="28"/>
      <c r="Z94" s="1"/>
      <c r="AA94" s="35"/>
      <c r="AB94" s="35"/>
      <c r="AC94" s="35"/>
      <c r="AD94" s="35"/>
      <c r="AE94" s="35"/>
      <c r="AF94" s="35"/>
      <c r="AG94" s="35"/>
      <c r="AH94" s="1"/>
      <c r="AI94" s="35"/>
      <c r="AJ94" s="35"/>
      <c r="AK94" s="35"/>
      <c r="AL94" s="35"/>
      <c r="AM94" s="35"/>
      <c r="AN94" s="35"/>
      <c r="AO94" s="35"/>
      <c r="AP94" s="1"/>
      <c r="AQ94" s="36"/>
      <c r="AR94" s="36"/>
      <c r="AS94" s="36"/>
      <c r="AT94" s="36"/>
      <c r="AU94" s="36"/>
      <c r="AV94" s="36"/>
      <c r="AW94" s="1"/>
      <c r="AX94" s="1"/>
      <c r="AY94" s="35"/>
      <c r="AZ94" s="35"/>
      <c r="BA94" s="35"/>
      <c r="BB94" s="35"/>
      <c r="BC94" s="35"/>
      <c r="BD94" s="35"/>
      <c r="BE94" s="35"/>
      <c r="BF94" s="1"/>
    </row>
    <row r="95" spans="1:58" ht="13">
      <c r="A95" s="28"/>
      <c r="B95" s="55"/>
      <c r="C95" s="31"/>
      <c r="D95" s="32"/>
      <c r="E95" s="38"/>
      <c r="F95" s="32"/>
      <c r="G95" s="32"/>
      <c r="H95" s="32"/>
      <c r="I95" s="32"/>
      <c r="J95" s="10"/>
      <c r="K95" s="31"/>
      <c r="L95" s="31"/>
      <c r="M95" s="31"/>
      <c r="N95" s="31"/>
      <c r="O95" s="31"/>
      <c r="P95" s="31"/>
      <c r="Q95" s="31"/>
      <c r="R95" s="1"/>
      <c r="S95" s="28"/>
      <c r="T95" s="28"/>
      <c r="U95" s="28"/>
      <c r="V95" s="33"/>
      <c r="W95" s="28"/>
      <c r="X95" s="34"/>
      <c r="Y95" s="34"/>
      <c r="Z95" s="1"/>
      <c r="AA95" s="35"/>
      <c r="AB95" s="35"/>
      <c r="AC95" s="35"/>
      <c r="AD95" s="35"/>
      <c r="AE95" s="35"/>
      <c r="AF95" s="35"/>
      <c r="AG95" s="35"/>
      <c r="AH95" s="1"/>
      <c r="AI95" s="35"/>
      <c r="AJ95" s="35"/>
      <c r="AK95" s="35"/>
      <c r="AL95" s="35"/>
      <c r="AM95" s="35"/>
      <c r="AN95" s="35"/>
      <c r="AO95" s="35"/>
      <c r="AP95" s="1"/>
      <c r="AQ95" s="36"/>
      <c r="AR95" s="36"/>
      <c r="AS95" s="36"/>
      <c r="AT95" s="36"/>
      <c r="AU95" s="36"/>
      <c r="AV95" s="36"/>
      <c r="AW95" s="1"/>
      <c r="AX95" s="1"/>
      <c r="AY95" s="35"/>
      <c r="AZ95" s="35"/>
      <c r="BA95" s="35"/>
      <c r="BB95" s="35"/>
      <c r="BC95" s="35"/>
      <c r="BD95" s="35"/>
      <c r="BE95" s="35"/>
      <c r="BF95" s="1"/>
    </row>
    <row r="96" spans="1:58" ht="13">
      <c r="A96" s="28"/>
      <c r="B96" s="55"/>
      <c r="C96" s="38"/>
      <c r="D96" s="32"/>
      <c r="E96" s="38"/>
      <c r="F96" s="32"/>
      <c r="G96" s="32"/>
      <c r="H96" s="31"/>
      <c r="I96" s="32"/>
      <c r="J96" s="10"/>
      <c r="K96" s="31"/>
      <c r="L96" s="31"/>
      <c r="M96" s="31"/>
      <c r="N96" s="31"/>
      <c r="O96" s="31"/>
      <c r="P96" s="31"/>
      <c r="Q96" s="31"/>
      <c r="R96" s="1"/>
      <c r="S96" s="28"/>
      <c r="T96" s="33"/>
      <c r="U96" s="28"/>
      <c r="V96" s="33"/>
      <c r="W96" s="28"/>
      <c r="X96" s="34"/>
      <c r="Y96" s="34"/>
      <c r="Z96" s="1"/>
      <c r="AA96" s="35"/>
      <c r="AB96" s="35"/>
      <c r="AC96" s="35"/>
      <c r="AD96" s="35"/>
      <c r="AE96" s="35"/>
      <c r="AF96" s="35"/>
      <c r="AG96" s="35"/>
      <c r="AH96" s="1"/>
      <c r="AI96" s="35"/>
      <c r="AJ96" s="35"/>
      <c r="AK96" s="35"/>
      <c r="AL96" s="35"/>
      <c r="AM96" s="35"/>
      <c r="AN96" s="35"/>
      <c r="AO96" s="35"/>
      <c r="AP96" s="1"/>
      <c r="AQ96" s="36"/>
      <c r="AR96" s="36"/>
      <c r="AS96" s="36"/>
      <c r="AT96" s="36"/>
      <c r="AU96" s="36"/>
      <c r="AV96" s="36"/>
      <c r="AW96" s="1"/>
      <c r="AX96" s="1"/>
      <c r="AY96" s="35"/>
      <c r="AZ96" s="35"/>
      <c r="BA96" s="35"/>
      <c r="BB96" s="35"/>
      <c r="BC96" s="35"/>
      <c r="BD96" s="35"/>
      <c r="BE96" s="35"/>
      <c r="BF96" s="1"/>
    </row>
    <row r="97" spans="1:58" ht="13">
      <c r="A97" s="28"/>
      <c r="B97" s="55"/>
      <c r="C97" s="38"/>
      <c r="D97" s="31"/>
      <c r="E97" s="38"/>
      <c r="F97" s="32"/>
      <c r="G97" s="32"/>
      <c r="H97" s="32"/>
      <c r="I97" s="32"/>
      <c r="J97" s="10"/>
      <c r="K97" s="31"/>
      <c r="L97" s="31"/>
      <c r="M97" s="31"/>
      <c r="N97" s="31"/>
      <c r="O97" s="31"/>
      <c r="P97" s="31"/>
      <c r="Q97" s="31"/>
      <c r="R97" s="1"/>
      <c r="S97" s="28"/>
      <c r="T97" s="28"/>
      <c r="U97" s="28"/>
      <c r="V97" s="33"/>
      <c r="W97" s="33"/>
      <c r="X97" s="28"/>
      <c r="Y97" s="34"/>
      <c r="Z97" s="1"/>
      <c r="AA97" s="35"/>
      <c r="AB97" s="35"/>
      <c r="AC97" s="35"/>
      <c r="AD97" s="35"/>
      <c r="AE97" s="35"/>
      <c r="AF97" s="35"/>
      <c r="AG97" s="35"/>
      <c r="AH97" s="1"/>
      <c r="AI97" s="35"/>
      <c r="AJ97" s="35"/>
      <c r="AK97" s="35"/>
      <c r="AL97" s="35"/>
      <c r="AM97" s="35"/>
      <c r="AN97" s="35"/>
      <c r="AO97" s="35"/>
      <c r="AP97" s="1"/>
      <c r="AQ97" s="36"/>
      <c r="AR97" s="36"/>
      <c r="AS97" s="36"/>
      <c r="AT97" s="36"/>
      <c r="AU97" s="36"/>
      <c r="AV97" s="36"/>
      <c r="AW97" s="1"/>
      <c r="AX97" s="1"/>
      <c r="AY97" s="35"/>
      <c r="AZ97" s="35"/>
      <c r="BA97" s="35"/>
      <c r="BB97" s="35"/>
      <c r="BC97" s="35"/>
      <c r="BD97" s="35"/>
      <c r="BE97" s="35"/>
      <c r="BF97" s="1"/>
    </row>
    <row r="98" spans="1:58" ht="13">
      <c r="A98" s="28"/>
      <c r="B98" s="55"/>
      <c r="C98" s="38"/>
      <c r="D98" s="31"/>
      <c r="E98" s="38"/>
      <c r="F98" s="32"/>
      <c r="G98" s="32"/>
      <c r="H98" s="32"/>
      <c r="I98" s="32"/>
      <c r="J98" s="10"/>
      <c r="K98" s="31"/>
      <c r="L98" s="31"/>
      <c r="M98" s="31"/>
      <c r="N98" s="31"/>
      <c r="O98" s="31"/>
      <c r="P98" s="31"/>
      <c r="Q98" s="31"/>
      <c r="R98" s="1"/>
      <c r="S98" s="28"/>
      <c r="T98" s="28"/>
      <c r="U98" s="28"/>
      <c r="V98" s="33"/>
      <c r="W98" s="33"/>
      <c r="X98" s="34"/>
      <c r="Y98" s="34"/>
      <c r="Z98" s="1"/>
      <c r="AA98" s="35"/>
      <c r="AB98" s="35"/>
      <c r="AC98" s="35"/>
      <c r="AD98" s="35"/>
      <c r="AE98" s="35"/>
      <c r="AF98" s="35"/>
      <c r="AG98" s="35"/>
      <c r="AH98" s="1"/>
      <c r="AI98" s="35"/>
      <c r="AJ98" s="35"/>
      <c r="AK98" s="35"/>
      <c r="AL98" s="35"/>
      <c r="AM98" s="35"/>
      <c r="AN98" s="35"/>
      <c r="AO98" s="35"/>
      <c r="AP98" s="1"/>
      <c r="AQ98" s="36"/>
      <c r="AR98" s="36"/>
      <c r="AS98" s="36"/>
      <c r="AT98" s="36"/>
      <c r="AU98" s="36"/>
      <c r="AV98" s="36"/>
      <c r="AW98" s="1"/>
      <c r="AX98" s="1"/>
      <c r="AY98" s="35"/>
      <c r="AZ98" s="35"/>
      <c r="BA98" s="35"/>
      <c r="BB98" s="35"/>
      <c r="BC98" s="35"/>
      <c r="BD98" s="35"/>
      <c r="BE98" s="35"/>
      <c r="BF98" s="1"/>
    </row>
    <row r="99" spans="1:58" ht="13">
      <c r="A99" s="28"/>
      <c r="B99" s="55"/>
      <c r="C99" s="31"/>
      <c r="D99" s="32"/>
      <c r="E99" s="38"/>
      <c r="F99" s="32"/>
      <c r="G99" s="32"/>
      <c r="H99" s="32"/>
      <c r="I99" s="32"/>
      <c r="J99" s="10"/>
      <c r="K99" s="31"/>
      <c r="L99" s="31"/>
      <c r="M99" s="31"/>
      <c r="N99" s="31"/>
      <c r="O99" s="31"/>
      <c r="P99" s="31"/>
      <c r="Q99" s="31"/>
      <c r="R99" s="1"/>
      <c r="S99" s="28"/>
      <c r="T99" s="28"/>
      <c r="U99" s="28"/>
      <c r="V99" s="28"/>
      <c r="W99" s="33"/>
      <c r="X99" s="34"/>
      <c r="Y99" s="34"/>
      <c r="Z99" s="1"/>
      <c r="AA99" s="35"/>
      <c r="AB99" s="35"/>
      <c r="AC99" s="35"/>
      <c r="AD99" s="35"/>
      <c r="AE99" s="35"/>
      <c r="AF99" s="35"/>
      <c r="AG99" s="35"/>
      <c r="AH99" s="1"/>
      <c r="AI99" s="35"/>
      <c r="AJ99" s="35"/>
      <c r="AK99" s="35"/>
      <c r="AL99" s="35"/>
      <c r="AM99" s="35"/>
      <c r="AN99" s="35"/>
      <c r="AO99" s="35"/>
      <c r="AP99" s="1"/>
      <c r="AQ99" s="36"/>
      <c r="AR99" s="36"/>
      <c r="AS99" s="36"/>
      <c r="AT99" s="36"/>
      <c r="AU99" s="36"/>
      <c r="AV99" s="36"/>
      <c r="AW99" s="1"/>
      <c r="AX99" s="1"/>
      <c r="AY99" s="35"/>
      <c r="AZ99" s="35"/>
      <c r="BA99" s="35"/>
      <c r="BB99" s="35"/>
      <c r="BC99" s="35"/>
      <c r="BD99" s="35"/>
      <c r="BE99" s="35"/>
      <c r="BF99" s="1"/>
    </row>
    <row r="100" spans="1:58" ht="13">
      <c r="A100" s="28"/>
      <c r="B100" s="55"/>
      <c r="C100" s="31"/>
      <c r="D100" s="32"/>
      <c r="E100" s="38"/>
      <c r="F100" s="32"/>
      <c r="G100" s="32"/>
      <c r="H100" s="32"/>
      <c r="I100" s="32"/>
      <c r="J100" s="10"/>
      <c r="K100" s="31"/>
      <c r="L100" s="31"/>
      <c r="M100" s="31"/>
      <c r="N100" s="31"/>
      <c r="O100" s="31"/>
      <c r="P100" s="31"/>
      <c r="Q100" s="31"/>
      <c r="R100" s="1"/>
      <c r="S100" s="28"/>
      <c r="T100" s="28"/>
      <c r="U100" s="28"/>
      <c r="V100" s="33"/>
      <c r="W100" s="33"/>
      <c r="X100" s="34"/>
      <c r="Y100" s="34"/>
      <c r="Z100" s="1"/>
      <c r="AA100" s="35"/>
      <c r="AB100" s="35"/>
      <c r="AC100" s="35"/>
      <c r="AD100" s="35"/>
      <c r="AE100" s="35"/>
      <c r="AF100" s="35"/>
      <c r="AG100" s="35"/>
      <c r="AH100" s="1"/>
      <c r="AI100" s="35"/>
      <c r="AJ100" s="35"/>
      <c r="AK100" s="35"/>
      <c r="AL100" s="35"/>
      <c r="AM100" s="35"/>
      <c r="AN100" s="35"/>
      <c r="AO100" s="35"/>
      <c r="AP100" s="1"/>
      <c r="AQ100" s="36"/>
      <c r="AR100" s="36"/>
      <c r="AS100" s="36"/>
      <c r="AT100" s="36"/>
      <c r="AU100" s="36"/>
      <c r="AV100" s="36"/>
      <c r="AW100" s="1"/>
      <c r="AX100" s="1"/>
      <c r="AY100" s="35"/>
      <c r="AZ100" s="35"/>
      <c r="BA100" s="35"/>
      <c r="BB100" s="35"/>
      <c r="BC100" s="35"/>
      <c r="BD100" s="35"/>
      <c r="BE100" s="35"/>
      <c r="BF100" s="1"/>
    </row>
    <row r="101" spans="1:58" ht="13">
      <c r="A101" s="28"/>
      <c r="B101" s="55"/>
      <c r="C101" s="38"/>
      <c r="D101" s="31"/>
      <c r="E101" s="38"/>
      <c r="F101" s="32"/>
      <c r="G101" s="32"/>
      <c r="H101" s="32"/>
      <c r="I101" s="32"/>
      <c r="J101" s="10"/>
      <c r="K101" s="31"/>
      <c r="L101" s="31"/>
      <c r="M101" s="31"/>
      <c r="N101" s="31"/>
      <c r="O101" s="31"/>
      <c r="P101" s="31"/>
      <c r="Q101" s="31"/>
      <c r="R101" s="1"/>
      <c r="S101" s="28"/>
      <c r="T101" s="28"/>
      <c r="U101" s="28"/>
      <c r="V101" s="33"/>
      <c r="W101" s="28"/>
      <c r="X101" s="34"/>
      <c r="Y101" s="34"/>
      <c r="Z101" s="1"/>
      <c r="AA101" s="35"/>
      <c r="AB101" s="35"/>
      <c r="AC101" s="35"/>
      <c r="AD101" s="35"/>
      <c r="AE101" s="35"/>
      <c r="AF101" s="35"/>
      <c r="AG101" s="35"/>
      <c r="AH101" s="1"/>
      <c r="AI101" s="35"/>
      <c r="AJ101" s="35"/>
      <c r="AK101" s="35"/>
      <c r="AL101" s="35"/>
      <c r="AM101" s="35"/>
      <c r="AN101" s="35"/>
      <c r="AO101" s="35"/>
      <c r="AP101" s="1"/>
      <c r="AQ101" s="36"/>
      <c r="AR101" s="36"/>
      <c r="AS101" s="36"/>
      <c r="AT101" s="36"/>
      <c r="AU101" s="36"/>
      <c r="AV101" s="36"/>
      <c r="AW101" s="1"/>
      <c r="AX101" s="1"/>
      <c r="AY101" s="35"/>
      <c r="AZ101" s="35"/>
      <c r="BA101" s="35"/>
      <c r="BB101" s="35"/>
      <c r="BC101" s="35"/>
      <c r="BD101" s="35"/>
      <c r="BE101" s="35"/>
      <c r="BF101" s="1"/>
    </row>
    <row r="102" spans="1:58" ht="13">
      <c r="A102" s="28"/>
      <c r="B102" s="55"/>
      <c r="C102" s="31"/>
      <c r="D102" s="38"/>
      <c r="E102" s="38"/>
      <c r="F102" s="32"/>
      <c r="G102" s="32"/>
      <c r="H102" s="32"/>
      <c r="I102" s="32"/>
      <c r="J102" s="10"/>
      <c r="K102" s="31"/>
      <c r="L102" s="31"/>
      <c r="M102" s="31"/>
      <c r="N102" s="31"/>
      <c r="O102" s="31"/>
      <c r="P102" s="31"/>
      <c r="Q102" s="31"/>
      <c r="R102" s="1"/>
      <c r="S102" s="28"/>
      <c r="T102" s="28"/>
      <c r="U102" s="28"/>
      <c r="V102" s="33"/>
      <c r="W102" s="28"/>
      <c r="X102" s="34"/>
      <c r="Y102" s="28"/>
      <c r="Z102" s="1"/>
      <c r="AA102" s="35"/>
      <c r="AB102" s="35"/>
      <c r="AC102" s="35"/>
      <c r="AD102" s="35"/>
      <c r="AE102" s="35"/>
      <c r="AF102" s="35"/>
      <c r="AG102" s="35"/>
      <c r="AH102" s="1"/>
      <c r="AI102" s="35"/>
      <c r="AJ102" s="35"/>
      <c r="AK102" s="35"/>
      <c r="AL102" s="35"/>
      <c r="AM102" s="35"/>
      <c r="AN102" s="35"/>
      <c r="AO102" s="35"/>
      <c r="AP102" s="1"/>
      <c r="AQ102" s="36"/>
      <c r="AR102" s="36"/>
      <c r="AS102" s="36"/>
      <c r="AT102" s="36"/>
      <c r="AU102" s="36"/>
      <c r="AV102" s="36"/>
      <c r="AW102" s="36"/>
      <c r="AX102" s="1"/>
      <c r="AY102" s="35"/>
      <c r="AZ102" s="35"/>
      <c r="BA102" s="35"/>
      <c r="BB102" s="35"/>
      <c r="BC102" s="35"/>
      <c r="BD102" s="35"/>
      <c r="BE102" s="35"/>
      <c r="BF102" s="1"/>
    </row>
    <row r="103" spans="1:58" ht="13">
      <c r="A103" s="28"/>
      <c r="B103" s="55"/>
      <c r="C103" s="31"/>
      <c r="D103" s="38"/>
      <c r="E103" s="38"/>
      <c r="F103" s="32"/>
      <c r="G103" s="32"/>
      <c r="H103" s="32"/>
      <c r="I103" s="32"/>
      <c r="J103" s="10"/>
      <c r="K103" s="31"/>
      <c r="L103" s="31"/>
      <c r="M103" s="31"/>
      <c r="N103" s="31"/>
      <c r="O103" s="31"/>
      <c r="P103" s="31"/>
      <c r="Q103" s="31"/>
      <c r="R103" s="1"/>
      <c r="S103" s="28"/>
      <c r="T103" s="28"/>
      <c r="U103" s="28"/>
      <c r="V103" s="33"/>
      <c r="W103" s="28"/>
      <c r="X103" s="34"/>
      <c r="Y103" s="28"/>
      <c r="Z103" s="1"/>
      <c r="AA103" s="35"/>
      <c r="AB103" s="35"/>
      <c r="AC103" s="35"/>
      <c r="AD103" s="35"/>
      <c r="AE103" s="35"/>
      <c r="AF103" s="35"/>
      <c r="AG103" s="35"/>
      <c r="AH103" s="1"/>
      <c r="AI103" s="35"/>
      <c r="AJ103" s="35"/>
      <c r="AK103" s="35"/>
      <c r="AL103" s="35"/>
      <c r="AM103" s="35"/>
      <c r="AN103" s="35"/>
      <c r="AO103" s="35"/>
      <c r="AP103" s="1"/>
      <c r="AQ103" s="36"/>
      <c r="AR103" s="36"/>
      <c r="AS103" s="36"/>
      <c r="AT103" s="36"/>
      <c r="AU103" s="36"/>
      <c r="AV103" s="36"/>
      <c r="AW103" s="36"/>
      <c r="AX103" s="1"/>
      <c r="AY103" s="35"/>
      <c r="AZ103" s="35"/>
      <c r="BA103" s="35"/>
      <c r="BB103" s="35"/>
      <c r="BC103" s="35"/>
      <c r="BD103" s="35"/>
      <c r="BE103" s="35"/>
      <c r="BF103" s="1"/>
    </row>
    <row r="104" spans="1:58" ht="13">
      <c r="A104" s="28"/>
      <c r="B104" s="55"/>
      <c r="C104" s="31"/>
      <c r="D104" s="38"/>
      <c r="E104" s="38"/>
      <c r="F104" s="32"/>
      <c r="G104" s="32"/>
      <c r="H104" s="32"/>
      <c r="I104" s="32"/>
      <c r="J104" s="10"/>
      <c r="K104" s="31"/>
      <c r="L104" s="31"/>
      <c r="M104" s="31"/>
      <c r="N104" s="31"/>
      <c r="O104" s="31"/>
      <c r="P104" s="31"/>
      <c r="Q104" s="31"/>
      <c r="R104" s="1"/>
      <c r="S104" s="28"/>
      <c r="T104" s="28"/>
      <c r="U104" s="28"/>
      <c r="V104" s="28"/>
      <c r="W104" s="28"/>
      <c r="X104" s="34"/>
      <c r="Y104" s="34"/>
      <c r="Z104" s="1"/>
      <c r="AA104" s="35"/>
      <c r="AB104" s="35"/>
      <c r="AC104" s="35"/>
      <c r="AD104" s="35"/>
      <c r="AE104" s="35"/>
      <c r="AF104" s="35"/>
      <c r="AG104" s="35"/>
      <c r="AH104" s="1"/>
      <c r="AI104" s="35"/>
      <c r="AJ104" s="35"/>
      <c r="AK104" s="35"/>
      <c r="AL104" s="35"/>
      <c r="AM104" s="35"/>
      <c r="AN104" s="35"/>
      <c r="AO104" s="35"/>
      <c r="AP104" s="1"/>
      <c r="AQ104" s="36"/>
      <c r="AR104" s="36"/>
      <c r="AS104" s="36"/>
      <c r="AT104" s="36"/>
      <c r="AU104" s="36"/>
      <c r="AV104" s="36"/>
      <c r="AW104" s="36"/>
      <c r="AX104" s="1"/>
      <c r="AY104" s="35"/>
      <c r="AZ104" s="35"/>
      <c r="BA104" s="35"/>
      <c r="BB104" s="35"/>
      <c r="BC104" s="35"/>
      <c r="BD104" s="35"/>
      <c r="BE104" s="35"/>
      <c r="BF104" s="1"/>
    </row>
    <row r="105" spans="1:58" ht="13">
      <c r="A105" s="28"/>
      <c r="B105" s="55"/>
      <c r="C105" s="38"/>
      <c r="D105" s="31"/>
      <c r="E105" s="38"/>
      <c r="F105" s="32"/>
      <c r="G105" s="32"/>
      <c r="H105" s="32"/>
      <c r="I105" s="32"/>
      <c r="J105" s="10"/>
      <c r="K105" s="31"/>
      <c r="L105" s="31"/>
      <c r="M105" s="31"/>
      <c r="N105" s="31"/>
      <c r="O105" s="31"/>
      <c r="P105" s="31"/>
      <c r="Q105" s="31"/>
      <c r="R105" s="1"/>
      <c r="S105" s="28"/>
      <c r="T105" s="28"/>
      <c r="U105" s="28"/>
      <c r="V105" s="33"/>
      <c r="W105" s="28"/>
      <c r="X105" s="34"/>
      <c r="Y105" s="34"/>
      <c r="Z105" s="1"/>
      <c r="AA105" s="35"/>
      <c r="AB105" s="35"/>
      <c r="AC105" s="35"/>
      <c r="AD105" s="35"/>
      <c r="AE105" s="35"/>
      <c r="AF105" s="35"/>
      <c r="AG105" s="35"/>
      <c r="AH105" s="1"/>
      <c r="AI105" s="35"/>
      <c r="AJ105" s="35"/>
      <c r="AK105" s="35"/>
      <c r="AL105" s="35"/>
      <c r="AM105" s="35"/>
      <c r="AN105" s="35"/>
      <c r="AO105" s="35"/>
      <c r="AP105" s="1"/>
      <c r="AQ105" s="36"/>
      <c r="AR105" s="36"/>
      <c r="AS105" s="36"/>
      <c r="AT105" s="36"/>
      <c r="AU105" s="36"/>
      <c r="AV105" s="36"/>
      <c r="AW105" s="36"/>
      <c r="AX105" s="1"/>
      <c r="AY105" s="35"/>
      <c r="AZ105" s="35"/>
      <c r="BA105" s="35"/>
      <c r="BB105" s="35"/>
      <c r="BC105" s="35"/>
      <c r="BD105" s="35"/>
      <c r="BE105" s="35"/>
      <c r="BF105" s="1"/>
    </row>
    <row r="106" spans="1:58" ht="13">
      <c r="A106" s="28"/>
      <c r="B106" s="55"/>
      <c r="C106" s="38"/>
      <c r="D106" s="31"/>
      <c r="E106" s="38"/>
      <c r="F106" s="32"/>
      <c r="G106" s="32"/>
      <c r="H106" s="32"/>
      <c r="I106" s="32"/>
      <c r="J106" s="10"/>
      <c r="K106" s="31"/>
      <c r="L106" s="31"/>
      <c r="M106" s="31"/>
      <c r="N106" s="31"/>
      <c r="O106" s="31"/>
      <c r="P106" s="31"/>
      <c r="Q106" s="31"/>
      <c r="R106" s="1"/>
      <c r="S106" s="28"/>
      <c r="T106" s="28"/>
      <c r="U106" s="28"/>
      <c r="V106" s="33"/>
      <c r="W106" s="28"/>
      <c r="X106" s="34"/>
      <c r="Y106" s="28"/>
      <c r="Z106" s="1"/>
      <c r="AA106" s="35"/>
      <c r="AB106" s="35"/>
      <c r="AC106" s="35"/>
      <c r="AD106" s="35"/>
      <c r="AE106" s="35"/>
      <c r="AF106" s="35"/>
      <c r="AG106" s="35"/>
      <c r="AH106" s="1"/>
      <c r="AI106" s="35"/>
      <c r="AJ106" s="35"/>
      <c r="AK106" s="35"/>
      <c r="AL106" s="35"/>
      <c r="AM106" s="35"/>
      <c r="AN106" s="35"/>
      <c r="AO106" s="35"/>
      <c r="AP106" s="1"/>
      <c r="AQ106" s="36"/>
      <c r="AR106" s="36"/>
      <c r="AS106" s="36"/>
      <c r="AT106" s="36"/>
      <c r="AU106" s="36"/>
      <c r="AV106" s="36"/>
      <c r="AW106" s="36"/>
      <c r="AX106" s="1"/>
      <c r="AY106" s="35"/>
      <c r="AZ106" s="35"/>
      <c r="BA106" s="35"/>
      <c r="BB106" s="35"/>
      <c r="BC106" s="35"/>
      <c r="BD106" s="35"/>
      <c r="BE106" s="35"/>
      <c r="BF106" s="1"/>
    </row>
    <row r="107" spans="1:58" ht="13">
      <c r="A107" s="28"/>
      <c r="B107" s="55"/>
      <c r="C107" s="38"/>
      <c r="D107" s="31"/>
      <c r="E107" s="38"/>
      <c r="F107" s="32"/>
      <c r="G107" s="32"/>
      <c r="H107" s="32"/>
      <c r="I107" s="32"/>
      <c r="J107" s="10"/>
      <c r="K107" s="31"/>
      <c r="L107" s="31"/>
      <c r="M107" s="31"/>
      <c r="N107" s="31"/>
      <c r="O107" s="31"/>
      <c r="P107" s="31"/>
      <c r="Q107" s="31"/>
      <c r="R107" s="1"/>
      <c r="S107" s="28"/>
      <c r="T107" s="28"/>
      <c r="U107" s="28"/>
      <c r="V107" s="33"/>
      <c r="W107" s="28"/>
      <c r="X107" s="28"/>
      <c r="Y107" s="34"/>
      <c r="Z107" s="1"/>
      <c r="AA107" s="35"/>
      <c r="AB107" s="35"/>
      <c r="AC107" s="35"/>
      <c r="AD107" s="35"/>
      <c r="AE107" s="35"/>
      <c r="AF107" s="35"/>
      <c r="AG107" s="35"/>
      <c r="AH107" s="1"/>
      <c r="AI107" s="35"/>
      <c r="AJ107" s="35"/>
      <c r="AK107" s="35"/>
      <c r="AL107" s="35"/>
      <c r="AM107" s="35"/>
      <c r="AN107" s="35"/>
      <c r="AO107" s="35"/>
      <c r="AP107" s="1"/>
      <c r="AQ107" s="36"/>
      <c r="AR107" s="36"/>
      <c r="AS107" s="36"/>
      <c r="AT107" s="36"/>
      <c r="AU107" s="36"/>
      <c r="AV107" s="36"/>
      <c r="AW107" s="36"/>
      <c r="AX107" s="1"/>
      <c r="AY107" s="35"/>
      <c r="AZ107" s="35"/>
      <c r="BA107" s="35"/>
      <c r="BB107" s="35"/>
      <c r="BC107" s="35"/>
      <c r="BD107" s="35"/>
      <c r="BE107" s="35"/>
      <c r="BF107" s="1"/>
    </row>
    <row r="108" spans="1:58" ht="13">
      <c r="A108" s="28"/>
      <c r="B108" s="55"/>
      <c r="C108" s="38"/>
      <c r="D108" s="31"/>
      <c r="E108" s="38"/>
      <c r="F108" s="32"/>
      <c r="G108" s="32"/>
      <c r="H108" s="32"/>
      <c r="I108" s="32"/>
      <c r="J108" s="10"/>
      <c r="K108" s="31"/>
      <c r="L108" s="31"/>
      <c r="M108" s="31"/>
      <c r="N108" s="31"/>
      <c r="O108" s="31"/>
      <c r="P108" s="31"/>
      <c r="Q108" s="31"/>
      <c r="R108" s="1"/>
      <c r="S108" s="33"/>
      <c r="T108" s="28"/>
      <c r="U108" s="28"/>
      <c r="V108" s="28"/>
      <c r="W108" s="33"/>
      <c r="X108" s="34"/>
      <c r="Y108" s="34"/>
      <c r="Z108" s="1"/>
      <c r="AA108" s="35"/>
      <c r="AB108" s="35"/>
      <c r="AC108" s="35"/>
      <c r="AD108" s="35"/>
      <c r="AE108" s="35"/>
      <c r="AF108" s="35"/>
      <c r="AG108" s="35"/>
      <c r="AH108" s="1"/>
      <c r="AI108" s="35"/>
      <c r="AJ108" s="35"/>
      <c r="AK108" s="35"/>
      <c r="AL108" s="35"/>
      <c r="AM108" s="35"/>
      <c r="AN108" s="35"/>
      <c r="AO108" s="35"/>
      <c r="AP108" s="1"/>
      <c r="AQ108" s="36"/>
      <c r="AR108" s="36"/>
      <c r="AS108" s="36"/>
      <c r="AT108" s="36"/>
      <c r="AU108" s="36"/>
      <c r="AV108" s="36"/>
      <c r="AW108" s="36"/>
      <c r="AX108" s="1"/>
      <c r="AY108" s="35"/>
      <c r="AZ108" s="35"/>
      <c r="BA108" s="35"/>
      <c r="BB108" s="35"/>
      <c r="BC108" s="35"/>
      <c r="BD108" s="35"/>
      <c r="BE108" s="35"/>
      <c r="BF108" s="1"/>
    </row>
    <row r="109" spans="1:58" ht="13">
      <c r="A109" s="28"/>
      <c r="B109" s="55"/>
      <c r="C109" s="38"/>
      <c r="D109" s="31"/>
      <c r="E109" s="38"/>
      <c r="F109" s="32"/>
      <c r="G109" s="32"/>
      <c r="H109" s="32"/>
      <c r="I109" s="32"/>
      <c r="J109" s="10"/>
      <c r="K109" s="31"/>
      <c r="L109" s="31"/>
      <c r="M109" s="31"/>
      <c r="N109" s="31"/>
      <c r="O109" s="31"/>
      <c r="P109" s="31"/>
      <c r="Q109" s="31"/>
      <c r="R109" s="1"/>
      <c r="S109" s="28"/>
      <c r="T109" s="28"/>
      <c r="U109" s="28"/>
      <c r="V109" s="33"/>
      <c r="W109" s="28"/>
      <c r="X109" s="34"/>
      <c r="Y109" s="34"/>
      <c r="Z109" s="1"/>
      <c r="AA109" s="35"/>
      <c r="AB109" s="35"/>
      <c r="AC109" s="35"/>
      <c r="AD109" s="35"/>
      <c r="AE109" s="35"/>
      <c r="AF109" s="35"/>
      <c r="AG109" s="35"/>
      <c r="AH109" s="1"/>
      <c r="AI109" s="35"/>
      <c r="AJ109" s="35"/>
      <c r="AK109" s="35"/>
      <c r="AL109" s="35"/>
      <c r="AM109" s="35"/>
      <c r="AN109" s="35"/>
      <c r="AO109" s="35"/>
      <c r="AP109" s="1"/>
      <c r="AQ109" s="36"/>
      <c r="AR109" s="36"/>
      <c r="AS109" s="36"/>
      <c r="AT109" s="36"/>
      <c r="AU109" s="36"/>
      <c r="AV109" s="36"/>
      <c r="AW109" s="36"/>
      <c r="AX109" s="1"/>
      <c r="AY109" s="35"/>
      <c r="AZ109" s="35"/>
      <c r="BA109" s="35"/>
      <c r="BB109" s="35"/>
      <c r="BC109" s="35"/>
      <c r="BD109" s="35"/>
      <c r="BE109" s="35"/>
      <c r="BF109" s="1"/>
    </row>
    <row r="110" spans="1:58" ht="13">
      <c r="A110" s="28"/>
      <c r="B110" s="55"/>
      <c r="C110" s="31"/>
      <c r="D110" s="38"/>
      <c r="E110" s="38"/>
      <c r="F110" s="32"/>
      <c r="G110" s="32"/>
      <c r="H110" s="32"/>
      <c r="I110" s="32"/>
      <c r="J110" s="10"/>
      <c r="K110" s="31"/>
      <c r="L110" s="31"/>
      <c r="M110" s="31"/>
      <c r="N110" s="31"/>
      <c r="O110" s="31"/>
      <c r="P110" s="31"/>
      <c r="Q110" s="31"/>
      <c r="R110" s="1"/>
      <c r="S110" s="28"/>
      <c r="T110" s="28"/>
      <c r="U110" s="28"/>
      <c r="V110" s="28"/>
      <c r="W110" s="33"/>
      <c r="X110" s="34"/>
      <c r="Y110" s="34"/>
      <c r="Z110" s="1"/>
      <c r="AA110" s="35"/>
      <c r="AB110" s="35"/>
      <c r="AC110" s="35"/>
      <c r="AD110" s="35"/>
      <c r="AE110" s="35"/>
      <c r="AF110" s="35"/>
      <c r="AG110" s="35"/>
      <c r="AH110" s="1"/>
      <c r="AI110" s="35"/>
      <c r="AJ110" s="35"/>
      <c r="AK110" s="35"/>
      <c r="AL110" s="35"/>
      <c r="AM110" s="35"/>
      <c r="AN110" s="35"/>
      <c r="AO110" s="35"/>
      <c r="AP110" s="1"/>
      <c r="AQ110" s="36"/>
      <c r="AR110" s="36"/>
      <c r="AS110" s="36"/>
      <c r="AT110" s="36"/>
      <c r="AU110" s="36"/>
      <c r="AV110" s="36"/>
      <c r="AW110" s="36"/>
      <c r="AX110" s="1"/>
      <c r="AY110" s="35"/>
      <c r="AZ110" s="35"/>
      <c r="BA110" s="35"/>
      <c r="BB110" s="35"/>
      <c r="BC110" s="35"/>
      <c r="BD110" s="35"/>
      <c r="BE110" s="35"/>
      <c r="BF110" s="1"/>
    </row>
    <row r="111" spans="1:58" ht="13">
      <c r="A111" s="28"/>
      <c r="B111" s="55"/>
      <c r="C111" s="38"/>
      <c r="D111" s="38"/>
      <c r="E111" s="31"/>
      <c r="F111" s="32"/>
      <c r="G111" s="32"/>
      <c r="H111" s="32"/>
      <c r="I111" s="32"/>
      <c r="J111" s="10"/>
      <c r="K111" s="31"/>
      <c r="L111" s="31"/>
      <c r="M111" s="31"/>
      <c r="N111" s="31"/>
      <c r="O111" s="31"/>
      <c r="P111" s="31"/>
      <c r="Q111" s="31"/>
      <c r="R111" s="1"/>
      <c r="S111" s="28"/>
      <c r="T111" s="28"/>
      <c r="U111" s="28"/>
      <c r="V111" s="33"/>
      <c r="W111" s="28"/>
      <c r="X111" s="28"/>
      <c r="Y111" s="28"/>
      <c r="Z111" s="1"/>
      <c r="AA111" s="35"/>
      <c r="AB111" s="35"/>
      <c r="AC111" s="35"/>
      <c r="AD111" s="35"/>
      <c r="AE111" s="35"/>
      <c r="AF111" s="35"/>
      <c r="AG111" s="35"/>
      <c r="AH111" s="1"/>
      <c r="AI111" s="35"/>
      <c r="AJ111" s="35"/>
      <c r="AK111" s="35"/>
      <c r="AL111" s="35"/>
      <c r="AM111" s="35"/>
      <c r="AN111" s="35"/>
      <c r="AO111" s="35"/>
      <c r="AP111" s="1"/>
      <c r="AQ111" s="36"/>
      <c r="AR111" s="36"/>
      <c r="AS111" s="36"/>
      <c r="AT111" s="36"/>
      <c r="AU111" s="36"/>
      <c r="AV111" s="36"/>
      <c r="AW111" s="36"/>
      <c r="AX111" s="1"/>
      <c r="AY111" s="35"/>
      <c r="AZ111" s="35"/>
      <c r="BA111" s="35"/>
      <c r="BB111" s="35"/>
      <c r="BC111" s="35"/>
      <c r="BD111" s="35"/>
      <c r="BE111" s="35"/>
      <c r="BF111" s="1"/>
    </row>
    <row r="112" spans="1:58" ht="13">
      <c r="A112" s="28"/>
      <c r="B112" s="55"/>
      <c r="C112" s="32"/>
      <c r="D112" s="31"/>
      <c r="E112" s="32"/>
      <c r="F112" s="32"/>
      <c r="G112" s="32"/>
      <c r="H112" s="32"/>
      <c r="I112" s="32"/>
      <c r="J112" s="10"/>
      <c r="K112" s="31"/>
      <c r="L112" s="31"/>
      <c r="M112" s="31"/>
      <c r="N112" s="31"/>
      <c r="O112" s="31"/>
      <c r="P112" s="31"/>
      <c r="Q112" s="31"/>
      <c r="R112" s="1"/>
      <c r="S112" s="28"/>
      <c r="T112" s="28"/>
      <c r="U112" s="28"/>
      <c r="V112" s="34"/>
      <c r="W112" s="28"/>
      <c r="X112" s="34"/>
      <c r="Y112" s="34"/>
      <c r="Z112" s="1"/>
      <c r="AA112" s="35"/>
      <c r="AB112" s="35"/>
      <c r="AC112" s="35"/>
      <c r="AD112" s="35"/>
      <c r="AE112" s="35"/>
      <c r="AF112" s="35"/>
      <c r="AG112" s="35"/>
      <c r="AH112" s="1"/>
      <c r="AI112" s="35"/>
      <c r="AJ112" s="35"/>
      <c r="AK112" s="35"/>
      <c r="AL112" s="35"/>
      <c r="AM112" s="35"/>
      <c r="AN112" s="35"/>
      <c r="AO112" s="35"/>
      <c r="AP112" s="1"/>
      <c r="AQ112" s="36"/>
      <c r="AR112" s="36"/>
      <c r="AS112" s="36"/>
      <c r="AT112" s="36"/>
      <c r="AU112" s="36"/>
      <c r="AV112" s="36"/>
      <c r="AW112" s="1"/>
      <c r="AX112" s="1"/>
      <c r="AY112" s="35"/>
      <c r="AZ112" s="35"/>
      <c r="BA112" s="35"/>
      <c r="BB112" s="35"/>
      <c r="BC112" s="35"/>
      <c r="BD112" s="35"/>
      <c r="BE112" s="35"/>
      <c r="BF112" s="1"/>
    </row>
    <row r="113" spans="1:58" ht="13">
      <c r="A113" s="28"/>
      <c r="B113" s="55"/>
      <c r="C113" s="31"/>
      <c r="D113" s="32"/>
      <c r="E113" s="32"/>
      <c r="F113" s="32"/>
      <c r="G113" s="32"/>
      <c r="H113" s="32"/>
      <c r="I113" s="32"/>
      <c r="J113" s="10"/>
      <c r="K113" s="31"/>
      <c r="L113" s="31"/>
      <c r="M113" s="31"/>
      <c r="N113" s="31"/>
      <c r="O113" s="31"/>
      <c r="P113" s="31"/>
      <c r="Q113" s="31"/>
      <c r="R113" s="1"/>
      <c r="S113" s="28"/>
      <c r="T113" s="28"/>
      <c r="U113" s="34"/>
      <c r="V113" s="34"/>
      <c r="W113" s="28"/>
      <c r="X113" s="34"/>
      <c r="Y113" s="34"/>
      <c r="Z113" s="1"/>
      <c r="AA113" s="35"/>
      <c r="AB113" s="35"/>
      <c r="AC113" s="35"/>
      <c r="AD113" s="35"/>
      <c r="AE113" s="35"/>
      <c r="AF113" s="35"/>
      <c r="AG113" s="35"/>
      <c r="AH113" s="1"/>
      <c r="AI113" s="35"/>
      <c r="AJ113" s="35"/>
      <c r="AK113" s="35"/>
      <c r="AL113" s="35"/>
      <c r="AM113" s="35"/>
      <c r="AN113" s="35"/>
      <c r="AO113" s="35"/>
      <c r="AP113" s="1"/>
      <c r="AQ113" s="36"/>
      <c r="AR113" s="36"/>
      <c r="AS113" s="36"/>
      <c r="AT113" s="36"/>
      <c r="AU113" s="36"/>
      <c r="AV113" s="36"/>
      <c r="AW113" s="1"/>
      <c r="AX113" s="1"/>
      <c r="AY113" s="35"/>
      <c r="AZ113" s="35"/>
      <c r="BA113" s="35"/>
      <c r="BB113" s="35"/>
      <c r="BC113" s="35"/>
      <c r="BD113" s="35"/>
      <c r="BE113" s="35"/>
      <c r="BF113" s="1"/>
    </row>
    <row r="114" spans="1:58" ht="13">
      <c r="A114" s="28"/>
      <c r="B114" s="55"/>
      <c r="C114" s="32"/>
      <c r="D114" s="31"/>
      <c r="E114" s="32"/>
      <c r="F114" s="32"/>
      <c r="G114" s="32"/>
      <c r="H114" s="32"/>
      <c r="I114" s="32"/>
      <c r="J114" s="10"/>
      <c r="K114" s="31"/>
      <c r="L114" s="31"/>
      <c r="M114" s="31"/>
      <c r="N114" s="31"/>
      <c r="O114" s="31"/>
      <c r="P114" s="31"/>
      <c r="Q114" s="31"/>
      <c r="R114" s="1"/>
      <c r="S114" s="28"/>
      <c r="T114" s="28"/>
      <c r="U114" s="34"/>
      <c r="V114" s="34"/>
      <c r="W114" s="28"/>
      <c r="X114" s="34"/>
      <c r="Y114" s="34"/>
      <c r="Z114" s="1"/>
      <c r="AA114" s="35"/>
      <c r="AB114" s="35"/>
      <c r="AC114" s="35"/>
      <c r="AD114" s="35"/>
      <c r="AE114" s="35"/>
      <c r="AF114" s="35"/>
      <c r="AG114" s="35"/>
      <c r="AH114" s="1"/>
      <c r="AI114" s="35"/>
      <c r="AJ114" s="35"/>
      <c r="AK114" s="35"/>
      <c r="AL114" s="35"/>
      <c r="AM114" s="35"/>
      <c r="AN114" s="35"/>
      <c r="AO114" s="35"/>
      <c r="AP114" s="1"/>
      <c r="AQ114" s="36"/>
      <c r="AR114" s="36"/>
      <c r="AS114" s="36"/>
      <c r="AT114" s="36"/>
      <c r="AU114" s="36"/>
      <c r="AV114" s="36"/>
      <c r="AW114" s="1"/>
      <c r="AX114" s="1"/>
      <c r="AY114" s="35"/>
      <c r="AZ114" s="35"/>
      <c r="BA114" s="35"/>
      <c r="BB114" s="35"/>
      <c r="BC114" s="35"/>
      <c r="BD114" s="35"/>
      <c r="BE114" s="35"/>
      <c r="BF114" s="1"/>
    </row>
    <row r="115" spans="1:58" ht="13">
      <c r="A115" s="28"/>
      <c r="B115" s="55"/>
      <c r="C115" s="32"/>
      <c r="D115" s="31"/>
      <c r="E115" s="32"/>
      <c r="F115" s="32"/>
      <c r="G115" s="32"/>
      <c r="H115" s="32"/>
      <c r="I115" s="32"/>
      <c r="J115" s="10"/>
      <c r="K115" s="31"/>
      <c r="L115" s="31"/>
      <c r="M115" s="31"/>
      <c r="N115" s="31"/>
      <c r="O115" s="31"/>
      <c r="P115" s="31"/>
      <c r="Q115" s="31"/>
      <c r="R115" s="1"/>
      <c r="S115" s="28"/>
      <c r="T115" s="28"/>
      <c r="U115" s="28"/>
      <c r="V115" s="34"/>
      <c r="W115" s="28"/>
      <c r="X115" s="34"/>
      <c r="Y115" s="34"/>
      <c r="Z115" s="1"/>
      <c r="AA115" s="35"/>
      <c r="AB115" s="35"/>
      <c r="AC115" s="35"/>
      <c r="AD115" s="35"/>
      <c r="AE115" s="35"/>
      <c r="AF115" s="35"/>
      <c r="AG115" s="35"/>
      <c r="AH115" s="1"/>
      <c r="AI115" s="35"/>
      <c r="AJ115" s="35"/>
      <c r="AK115" s="35"/>
      <c r="AL115" s="35"/>
      <c r="AM115" s="35"/>
      <c r="AN115" s="35"/>
      <c r="AO115" s="35"/>
      <c r="AP115" s="1"/>
      <c r="AQ115" s="36"/>
      <c r="AR115" s="36"/>
      <c r="AS115" s="36"/>
      <c r="AT115" s="36"/>
      <c r="AU115" s="36"/>
      <c r="AV115" s="36"/>
      <c r="AW115" s="1"/>
      <c r="AX115" s="1"/>
      <c r="AY115" s="35"/>
      <c r="AZ115" s="35"/>
      <c r="BA115" s="35"/>
      <c r="BB115" s="35"/>
      <c r="BC115" s="35"/>
      <c r="BD115" s="35"/>
      <c r="BE115" s="35"/>
      <c r="BF115" s="1"/>
    </row>
    <row r="116" spans="1:58" ht="13">
      <c r="A116" s="28"/>
      <c r="B116" s="55"/>
      <c r="C116" s="32"/>
      <c r="D116" s="32"/>
      <c r="E116" s="31"/>
      <c r="F116" s="32"/>
      <c r="G116" s="32"/>
      <c r="H116" s="32"/>
      <c r="I116" s="32"/>
      <c r="J116" s="10"/>
      <c r="K116" s="31"/>
      <c r="L116" s="31"/>
      <c r="M116" s="31"/>
      <c r="N116" s="31"/>
      <c r="O116" s="31"/>
      <c r="P116" s="31"/>
      <c r="Q116" s="31"/>
      <c r="R116" s="1"/>
      <c r="S116" s="28"/>
      <c r="T116" s="28"/>
      <c r="U116" s="28"/>
      <c r="V116" s="34"/>
      <c r="W116" s="28"/>
      <c r="X116" s="34"/>
      <c r="Y116" s="34"/>
      <c r="Z116" s="1"/>
      <c r="AA116" s="35"/>
      <c r="AB116" s="35"/>
      <c r="AC116" s="35"/>
      <c r="AD116" s="35"/>
      <c r="AE116" s="35"/>
      <c r="AF116" s="35"/>
      <c r="AG116" s="35"/>
      <c r="AH116" s="1"/>
      <c r="AI116" s="35"/>
      <c r="AJ116" s="35"/>
      <c r="AK116" s="35"/>
      <c r="AL116" s="35"/>
      <c r="AM116" s="35"/>
      <c r="AN116" s="35"/>
      <c r="AO116" s="35"/>
      <c r="AP116" s="1"/>
      <c r="AQ116" s="36"/>
      <c r="AR116" s="36"/>
      <c r="AS116" s="36"/>
      <c r="AT116" s="36"/>
      <c r="AU116" s="36"/>
      <c r="AV116" s="36"/>
      <c r="AW116" s="1"/>
      <c r="AX116" s="1"/>
      <c r="AY116" s="35"/>
      <c r="AZ116" s="35"/>
      <c r="BA116" s="35"/>
      <c r="BB116" s="35"/>
      <c r="BC116" s="35"/>
      <c r="BD116" s="35"/>
      <c r="BE116" s="35"/>
      <c r="BF116" s="1"/>
    </row>
    <row r="117" spans="1:58" ht="13">
      <c r="A117" s="28"/>
      <c r="B117" s="55"/>
      <c r="C117" s="32"/>
      <c r="D117" s="31"/>
      <c r="E117" s="32"/>
      <c r="F117" s="32"/>
      <c r="G117" s="32"/>
      <c r="H117" s="32"/>
      <c r="I117" s="32"/>
      <c r="J117" s="10"/>
      <c r="K117" s="31"/>
      <c r="L117" s="31"/>
      <c r="M117" s="31"/>
      <c r="N117" s="31"/>
      <c r="O117" s="31"/>
      <c r="P117" s="31"/>
      <c r="Q117" s="31"/>
      <c r="R117" s="1"/>
      <c r="S117" s="28"/>
      <c r="T117" s="28"/>
      <c r="U117" s="34"/>
      <c r="V117" s="34"/>
      <c r="W117" s="28"/>
      <c r="X117" s="28"/>
      <c r="Y117" s="34"/>
      <c r="Z117" s="1"/>
      <c r="AA117" s="35"/>
      <c r="AB117" s="35"/>
      <c r="AC117" s="35"/>
      <c r="AD117" s="35"/>
      <c r="AE117" s="35"/>
      <c r="AF117" s="35"/>
      <c r="AG117" s="35"/>
      <c r="AH117" s="1"/>
      <c r="AI117" s="35"/>
      <c r="AJ117" s="35"/>
      <c r="AK117" s="35"/>
      <c r="AL117" s="35"/>
      <c r="AM117" s="35"/>
      <c r="AN117" s="35"/>
      <c r="AO117" s="35"/>
      <c r="AP117" s="1"/>
      <c r="AQ117" s="36"/>
      <c r="AR117" s="36"/>
      <c r="AS117" s="36"/>
      <c r="AT117" s="36"/>
      <c r="AU117" s="36"/>
      <c r="AV117" s="36"/>
      <c r="AW117" s="1"/>
      <c r="AX117" s="1"/>
      <c r="AY117" s="35"/>
      <c r="AZ117" s="35"/>
      <c r="BA117" s="35"/>
      <c r="BB117" s="35"/>
      <c r="BC117" s="35"/>
      <c r="BD117" s="35"/>
      <c r="BE117" s="35"/>
      <c r="BF117" s="1"/>
    </row>
    <row r="118" spans="1:58" ht="13">
      <c r="A118" s="28"/>
      <c r="B118" s="55"/>
      <c r="C118" s="31"/>
      <c r="D118" s="32"/>
      <c r="E118" s="32"/>
      <c r="F118" s="32"/>
      <c r="G118" s="32"/>
      <c r="H118" s="32"/>
      <c r="I118" s="32"/>
      <c r="J118" s="10"/>
      <c r="K118" s="31"/>
      <c r="L118" s="31"/>
      <c r="M118" s="31"/>
      <c r="N118" s="31"/>
      <c r="O118" s="31"/>
      <c r="P118" s="31"/>
      <c r="Q118" s="31"/>
      <c r="R118" s="1"/>
      <c r="S118" s="28"/>
      <c r="T118" s="28"/>
      <c r="U118" s="28"/>
      <c r="V118" s="34"/>
      <c r="W118" s="28"/>
      <c r="X118" s="34"/>
      <c r="Y118" s="34"/>
      <c r="Z118" s="1"/>
      <c r="AA118" s="35"/>
      <c r="AB118" s="35"/>
      <c r="AC118" s="35"/>
      <c r="AD118" s="35"/>
      <c r="AE118" s="35"/>
      <c r="AF118" s="35"/>
      <c r="AG118" s="35"/>
      <c r="AH118" s="1"/>
      <c r="AI118" s="35"/>
      <c r="AJ118" s="35"/>
      <c r="AK118" s="35"/>
      <c r="AL118" s="35"/>
      <c r="AM118" s="35"/>
      <c r="AN118" s="35"/>
      <c r="AO118" s="35"/>
      <c r="AP118" s="1"/>
      <c r="AQ118" s="36"/>
      <c r="AR118" s="36"/>
      <c r="AS118" s="36"/>
      <c r="AT118" s="36"/>
      <c r="AU118" s="36"/>
      <c r="AV118" s="36"/>
      <c r="AW118" s="1"/>
      <c r="AX118" s="1"/>
      <c r="AY118" s="35"/>
      <c r="AZ118" s="35"/>
      <c r="BA118" s="35"/>
      <c r="BB118" s="35"/>
      <c r="BC118" s="35"/>
      <c r="BD118" s="35"/>
      <c r="BE118" s="35"/>
      <c r="BF118" s="1"/>
    </row>
    <row r="119" spans="1:58" ht="13">
      <c r="A119" s="28"/>
      <c r="B119" s="55"/>
      <c r="C119" s="31"/>
      <c r="D119" s="32"/>
      <c r="E119" s="32"/>
      <c r="F119" s="32"/>
      <c r="G119" s="32"/>
      <c r="H119" s="32"/>
      <c r="I119" s="32"/>
      <c r="J119" s="10"/>
      <c r="K119" s="31"/>
      <c r="L119" s="31"/>
      <c r="M119" s="31"/>
      <c r="N119" s="31"/>
      <c r="O119" s="31"/>
      <c r="P119" s="31"/>
      <c r="Q119" s="31"/>
      <c r="R119" s="1"/>
      <c r="S119" s="28"/>
      <c r="T119" s="28"/>
      <c r="U119" s="28"/>
      <c r="V119" s="34"/>
      <c r="W119" s="28"/>
      <c r="X119" s="34"/>
      <c r="Y119" s="34"/>
      <c r="Z119" s="1"/>
      <c r="AA119" s="35"/>
      <c r="AB119" s="35"/>
      <c r="AC119" s="35"/>
      <c r="AD119" s="35"/>
      <c r="AE119" s="35"/>
      <c r="AF119" s="35"/>
      <c r="AG119" s="35"/>
      <c r="AH119" s="1"/>
      <c r="AI119" s="35"/>
      <c r="AJ119" s="35"/>
      <c r="AK119" s="35"/>
      <c r="AL119" s="35"/>
      <c r="AM119" s="35"/>
      <c r="AN119" s="35"/>
      <c r="AO119" s="35"/>
      <c r="AP119" s="1"/>
      <c r="AQ119" s="36"/>
      <c r="AR119" s="36"/>
      <c r="AS119" s="36"/>
      <c r="AT119" s="36"/>
      <c r="AU119" s="36"/>
      <c r="AV119" s="36"/>
      <c r="AW119" s="1"/>
      <c r="AX119" s="1"/>
      <c r="AY119" s="35"/>
      <c r="AZ119" s="35"/>
      <c r="BA119" s="35"/>
      <c r="BB119" s="35"/>
      <c r="BC119" s="35"/>
      <c r="BD119" s="35"/>
      <c r="BE119" s="35"/>
      <c r="BF119" s="1"/>
    </row>
    <row r="120" spans="1:58" ht="13">
      <c r="A120" s="28"/>
      <c r="B120" s="55"/>
      <c r="C120" s="32"/>
      <c r="D120" s="31"/>
      <c r="E120" s="32"/>
      <c r="F120" s="32"/>
      <c r="G120" s="32"/>
      <c r="H120" s="32"/>
      <c r="I120" s="32"/>
      <c r="J120" s="10"/>
      <c r="K120" s="31"/>
      <c r="L120" s="31"/>
      <c r="M120" s="31"/>
      <c r="N120" s="31"/>
      <c r="O120" s="31"/>
      <c r="P120" s="31"/>
      <c r="Q120" s="31"/>
      <c r="R120" s="1"/>
      <c r="S120" s="28"/>
      <c r="T120" s="28"/>
      <c r="U120" s="28"/>
      <c r="V120" s="34"/>
      <c r="W120" s="28"/>
      <c r="X120" s="28"/>
      <c r="Y120" s="34"/>
      <c r="Z120" s="1"/>
      <c r="AA120" s="35"/>
      <c r="AB120" s="35"/>
      <c r="AC120" s="35"/>
      <c r="AD120" s="35"/>
      <c r="AE120" s="35"/>
      <c r="AF120" s="35"/>
      <c r="AG120" s="35"/>
      <c r="AH120" s="1"/>
      <c r="AI120" s="35"/>
      <c r="AJ120" s="35"/>
      <c r="AK120" s="35"/>
      <c r="AL120" s="35"/>
      <c r="AM120" s="35"/>
      <c r="AN120" s="35"/>
      <c r="AO120" s="35"/>
      <c r="AP120" s="1"/>
      <c r="AQ120" s="36"/>
      <c r="AR120" s="36"/>
      <c r="AS120" s="36"/>
      <c r="AT120" s="36"/>
      <c r="AU120" s="36"/>
      <c r="AV120" s="36"/>
      <c r="AW120" s="1"/>
      <c r="AX120" s="1"/>
      <c r="AY120" s="35"/>
      <c r="AZ120" s="35"/>
      <c r="BA120" s="35"/>
      <c r="BB120" s="35"/>
      <c r="BC120" s="35"/>
      <c r="BD120" s="35"/>
      <c r="BE120" s="35"/>
      <c r="BF120" s="1"/>
    </row>
    <row r="121" spans="1:58" ht="13">
      <c r="A121" s="28"/>
      <c r="B121" s="55"/>
      <c r="C121" s="31"/>
      <c r="D121" s="32"/>
      <c r="E121" s="32"/>
      <c r="F121" s="32"/>
      <c r="G121" s="32"/>
      <c r="H121" s="32"/>
      <c r="I121" s="32"/>
      <c r="J121" s="10"/>
      <c r="K121" s="31"/>
      <c r="L121" s="31"/>
      <c r="M121" s="31"/>
      <c r="N121" s="31"/>
      <c r="O121" s="31"/>
      <c r="P121" s="31"/>
      <c r="Q121" s="31"/>
      <c r="R121" s="1"/>
      <c r="S121" s="28"/>
      <c r="T121" s="28"/>
      <c r="U121" s="28"/>
      <c r="V121" s="34"/>
      <c r="W121" s="34"/>
      <c r="X121" s="34"/>
      <c r="Y121" s="34"/>
      <c r="Z121" s="1"/>
      <c r="AA121" s="35"/>
      <c r="AB121" s="35"/>
      <c r="AC121" s="35"/>
      <c r="AD121" s="35"/>
      <c r="AE121" s="35"/>
      <c r="AF121" s="35"/>
      <c r="AG121" s="35"/>
      <c r="AH121" s="1"/>
      <c r="AI121" s="35"/>
      <c r="AJ121" s="35"/>
      <c r="AK121" s="35"/>
      <c r="AL121" s="35"/>
      <c r="AM121" s="35"/>
      <c r="AN121" s="35"/>
      <c r="AO121" s="35"/>
      <c r="AP121" s="1"/>
      <c r="AQ121" s="36"/>
      <c r="AR121" s="36"/>
      <c r="AS121" s="36"/>
      <c r="AT121" s="36"/>
      <c r="AU121" s="36"/>
      <c r="AV121" s="36"/>
      <c r="AW121" s="1"/>
      <c r="AX121" s="1"/>
      <c r="AY121" s="35"/>
      <c r="AZ121" s="35"/>
      <c r="BA121" s="35"/>
      <c r="BB121" s="35"/>
      <c r="BC121" s="35"/>
      <c r="BD121" s="35"/>
      <c r="BE121" s="35"/>
      <c r="BF121" s="1"/>
    </row>
    <row r="122" spans="1:58" ht="13">
      <c r="A122" s="28"/>
      <c r="B122" s="55"/>
      <c r="C122" s="32"/>
      <c r="D122" s="31"/>
      <c r="E122" s="32"/>
      <c r="F122" s="32"/>
      <c r="G122" s="32"/>
      <c r="H122" s="32"/>
      <c r="I122" s="32"/>
      <c r="J122" s="10"/>
      <c r="K122" s="31"/>
      <c r="L122" s="31"/>
      <c r="M122" s="31"/>
      <c r="N122" s="31"/>
      <c r="O122" s="31"/>
      <c r="P122" s="31"/>
      <c r="Q122" s="31"/>
      <c r="R122" s="1"/>
      <c r="S122" s="28"/>
      <c r="T122" s="28"/>
      <c r="U122" s="28"/>
      <c r="V122" s="34"/>
      <c r="W122" s="28"/>
      <c r="X122" s="34"/>
      <c r="Y122" s="34"/>
      <c r="Z122" s="1"/>
      <c r="AA122" s="35"/>
      <c r="AB122" s="35"/>
      <c r="AC122" s="35"/>
      <c r="AD122" s="35"/>
      <c r="AE122" s="35"/>
      <c r="AF122" s="35"/>
      <c r="AG122" s="35"/>
      <c r="AH122" s="1"/>
      <c r="AI122" s="35"/>
      <c r="AJ122" s="35"/>
      <c r="AK122" s="35"/>
      <c r="AL122" s="35"/>
      <c r="AM122" s="35"/>
      <c r="AN122" s="35"/>
      <c r="AO122" s="35"/>
      <c r="AP122" s="1"/>
      <c r="AQ122" s="36"/>
      <c r="AR122" s="36"/>
      <c r="AS122" s="36"/>
      <c r="AT122" s="36"/>
      <c r="AU122" s="36"/>
      <c r="AV122" s="36"/>
      <c r="AW122" s="1"/>
      <c r="AX122" s="1"/>
      <c r="AY122" s="35"/>
      <c r="AZ122" s="35"/>
      <c r="BA122" s="35"/>
      <c r="BB122" s="35"/>
      <c r="BC122" s="35"/>
      <c r="BD122" s="35"/>
      <c r="BE122" s="35"/>
      <c r="BF122" s="1"/>
    </row>
    <row r="123" spans="1:58" ht="13">
      <c r="A123" s="28"/>
      <c r="B123" s="55"/>
      <c r="C123" s="32"/>
      <c r="D123" s="31"/>
      <c r="E123" s="32"/>
      <c r="F123" s="32"/>
      <c r="G123" s="32"/>
      <c r="H123" s="32"/>
      <c r="I123" s="32"/>
      <c r="J123" s="10"/>
      <c r="K123" s="31"/>
      <c r="L123" s="31"/>
      <c r="M123" s="31"/>
      <c r="N123" s="31"/>
      <c r="O123" s="31"/>
      <c r="P123" s="31"/>
      <c r="Q123" s="31"/>
      <c r="R123" s="1"/>
      <c r="S123" s="28"/>
      <c r="T123" s="28"/>
      <c r="U123" s="28"/>
      <c r="V123" s="34"/>
      <c r="W123" s="34"/>
      <c r="X123" s="34"/>
      <c r="Y123" s="34"/>
      <c r="Z123" s="1"/>
      <c r="AA123" s="35"/>
      <c r="AB123" s="35"/>
      <c r="AC123" s="35"/>
      <c r="AD123" s="35"/>
      <c r="AE123" s="35"/>
      <c r="AF123" s="35"/>
      <c r="AG123" s="35"/>
      <c r="AH123" s="1"/>
      <c r="AI123" s="35"/>
      <c r="AJ123" s="35"/>
      <c r="AK123" s="35"/>
      <c r="AL123" s="35"/>
      <c r="AM123" s="35"/>
      <c r="AN123" s="35"/>
      <c r="AO123" s="35"/>
      <c r="AP123" s="1"/>
      <c r="AQ123" s="36"/>
      <c r="AR123" s="36"/>
      <c r="AS123" s="36"/>
      <c r="AT123" s="36"/>
      <c r="AU123" s="36"/>
      <c r="AV123" s="36"/>
      <c r="AW123" s="1"/>
      <c r="AX123" s="1"/>
      <c r="AY123" s="35"/>
      <c r="AZ123" s="35"/>
      <c r="BA123" s="35"/>
      <c r="BB123" s="35"/>
      <c r="BC123" s="35"/>
      <c r="BD123" s="35"/>
      <c r="BE123" s="35"/>
      <c r="BF123" s="1"/>
    </row>
    <row r="124" spans="1:58" ht="13">
      <c r="A124" s="28"/>
      <c r="B124" s="55"/>
      <c r="C124" s="32"/>
      <c r="D124" s="31"/>
      <c r="E124" s="32"/>
      <c r="F124" s="32"/>
      <c r="G124" s="32"/>
      <c r="H124" s="32"/>
      <c r="I124" s="32"/>
      <c r="J124" s="10"/>
      <c r="K124" s="31"/>
      <c r="L124" s="31"/>
      <c r="M124" s="31"/>
      <c r="N124" s="31"/>
      <c r="O124" s="31"/>
      <c r="P124" s="31"/>
      <c r="Q124" s="31"/>
      <c r="R124" s="1"/>
      <c r="S124" s="28"/>
      <c r="T124" s="28"/>
      <c r="U124" s="28"/>
      <c r="V124" s="34"/>
      <c r="W124" s="28"/>
      <c r="X124" s="34"/>
      <c r="Y124" s="34"/>
      <c r="Z124" s="1"/>
      <c r="AA124" s="35"/>
      <c r="AB124" s="35"/>
      <c r="AC124" s="35"/>
      <c r="AD124" s="35"/>
      <c r="AE124" s="35"/>
      <c r="AF124" s="35"/>
      <c r="AG124" s="35"/>
      <c r="AH124" s="1"/>
      <c r="AI124" s="35"/>
      <c r="AJ124" s="35"/>
      <c r="AK124" s="35"/>
      <c r="AL124" s="35"/>
      <c r="AM124" s="35"/>
      <c r="AN124" s="35"/>
      <c r="AO124" s="35"/>
      <c r="AP124" s="1"/>
      <c r="AQ124" s="36"/>
      <c r="AR124" s="36"/>
      <c r="AS124" s="36"/>
      <c r="AT124" s="36"/>
      <c r="AU124" s="36"/>
      <c r="AV124" s="36"/>
      <c r="AW124" s="1"/>
      <c r="AX124" s="1"/>
      <c r="AY124" s="35"/>
      <c r="AZ124" s="35"/>
      <c r="BA124" s="35"/>
      <c r="BB124" s="35"/>
      <c r="BC124" s="35"/>
      <c r="BD124" s="35"/>
      <c r="BE124" s="35"/>
      <c r="BF124" s="1"/>
    </row>
    <row r="125" spans="1:58" ht="13">
      <c r="A125" s="28"/>
      <c r="B125" s="55"/>
      <c r="C125" s="32"/>
      <c r="D125" s="31"/>
      <c r="E125" s="32"/>
      <c r="F125" s="32"/>
      <c r="G125" s="32"/>
      <c r="H125" s="32"/>
      <c r="I125" s="32"/>
      <c r="J125" s="10"/>
      <c r="K125" s="31"/>
      <c r="L125" s="31"/>
      <c r="M125" s="31"/>
      <c r="N125" s="31"/>
      <c r="O125" s="31"/>
      <c r="P125" s="31"/>
      <c r="Q125" s="31"/>
      <c r="R125" s="1"/>
      <c r="S125" s="28"/>
      <c r="T125" s="28"/>
      <c r="U125" s="28"/>
      <c r="V125" s="34"/>
      <c r="W125" s="34"/>
      <c r="X125" s="34"/>
      <c r="Y125" s="34"/>
      <c r="Z125" s="1"/>
      <c r="AA125" s="35"/>
      <c r="AB125" s="35"/>
      <c r="AC125" s="35"/>
      <c r="AD125" s="35"/>
      <c r="AE125" s="35"/>
      <c r="AF125" s="35"/>
      <c r="AG125" s="35"/>
      <c r="AH125" s="1"/>
      <c r="AI125" s="35"/>
      <c r="AJ125" s="35"/>
      <c r="AK125" s="35"/>
      <c r="AL125" s="35"/>
      <c r="AM125" s="35"/>
      <c r="AN125" s="35"/>
      <c r="AO125" s="35"/>
      <c r="AP125" s="1"/>
      <c r="AQ125" s="36"/>
      <c r="AR125" s="36"/>
      <c r="AS125" s="36"/>
      <c r="AT125" s="36"/>
      <c r="AU125" s="36"/>
      <c r="AV125" s="36"/>
      <c r="AW125" s="1"/>
      <c r="AX125" s="1"/>
      <c r="AY125" s="35"/>
      <c r="AZ125" s="35"/>
      <c r="BA125" s="35"/>
      <c r="BB125" s="35"/>
      <c r="BC125" s="35"/>
      <c r="BD125" s="35"/>
      <c r="BE125" s="35"/>
      <c r="BF125" s="1"/>
    </row>
    <row r="126" spans="1:58" ht="13">
      <c r="A126" s="28"/>
      <c r="B126" s="55"/>
      <c r="C126" s="32"/>
      <c r="D126" s="31"/>
      <c r="E126" s="32"/>
      <c r="F126" s="32"/>
      <c r="G126" s="32"/>
      <c r="H126" s="32"/>
      <c r="I126" s="32"/>
      <c r="J126" s="10"/>
      <c r="K126" s="31"/>
      <c r="L126" s="31"/>
      <c r="M126" s="31"/>
      <c r="N126" s="31"/>
      <c r="O126" s="31"/>
      <c r="P126" s="31"/>
      <c r="Q126" s="31"/>
      <c r="R126" s="1"/>
      <c r="S126" s="28"/>
      <c r="T126" s="28"/>
      <c r="U126" s="28"/>
      <c r="V126" s="34"/>
      <c r="W126" s="34"/>
      <c r="X126" s="34"/>
      <c r="Y126" s="34"/>
      <c r="Z126" s="1"/>
      <c r="AA126" s="35"/>
      <c r="AB126" s="35"/>
      <c r="AC126" s="35"/>
      <c r="AD126" s="35"/>
      <c r="AE126" s="35"/>
      <c r="AF126" s="35"/>
      <c r="AG126" s="35"/>
      <c r="AH126" s="1"/>
      <c r="AI126" s="35"/>
      <c r="AJ126" s="35"/>
      <c r="AK126" s="35"/>
      <c r="AL126" s="35"/>
      <c r="AM126" s="35"/>
      <c r="AN126" s="35"/>
      <c r="AO126" s="35"/>
      <c r="AP126" s="1"/>
      <c r="AQ126" s="36"/>
      <c r="AR126" s="36"/>
      <c r="AS126" s="36"/>
      <c r="AT126" s="36"/>
      <c r="AU126" s="36"/>
      <c r="AV126" s="36"/>
      <c r="AW126" s="1"/>
      <c r="AX126" s="1"/>
      <c r="AY126" s="35"/>
      <c r="AZ126" s="35"/>
      <c r="BA126" s="35"/>
      <c r="BB126" s="35"/>
      <c r="BC126" s="35"/>
      <c r="BD126" s="35"/>
      <c r="BE126" s="35"/>
      <c r="BF126" s="1"/>
    </row>
    <row r="127" spans="1:58" ht="13">
      <c r="A127" s="28"/>
      <c r="B127" s="55"/>
      <c r="C127" s="31"/>
      <c r="D127" s="32"/>
      <c r="E127" s="32"/>
      <c r="F127" s="32"/>
      <c r="G127" s="32"/>
      <c r="H127" s="32"/>
      <c r="I127" s="32"/>
      <c r="J127" s="10"/>
      <c r="K127" s="31"/>
      <c r="L127" s="31"/>
      <c r="M127" s="31"/>
      <c r="N127" s="31"/>
      <c r="O127" s="31"/>
      <c r="P127" s="31"/>
      <c r="Q127" s="31"/>
      <c r="R127" s="1"/>
      <c r="S127" s="28"/>
      <c r="T127" s="28"/>
      <c r="U127" s="28"/>
      <c r="V127" s="34"/>
      <c r="W127" s="28"/>
      <c r="X127" s="34"/>
      <c r="Y127" s="34"/>
      <c r="Z127" s="1"/>
      <c r="AA127" s="35"/>
      <c r="AB127" s="35"/>
      <c r="AC127" s="35"/>
      <c r="AD127" s="35"/>
      <c r="AE127" s="35"/>
      <c r="AF127" s="35"/>
      <c r="AG127" s="35"/>
      <c r="AH127" s="1"/>
      <c r="AI127" s="35"/>
      <c r="AJ127" s="35"/>
      <c r="AK127" s="35"/>
      <c r="AL127" s="35"/>
      <c r="AM127" s="35"/>
      <c r="AN127" s="35"/>
      <c r="AO127" s="35"/>
      <c r="AP127" s="1"/>
      <c r="AQ127" s="36"/>
      <c r="AR127" s="36"/>
      <c r="AS127" s="36"/>
      <c r="AT127" s="36"/>
      <c r="AU127" s="36"/>
      <c r="AV127" s="36"/>
      <c r="AW127" s="1"/>
      <c r="AX127" s="1"/>
      <c r="AY127" s="35"/>
      <c r="AZ127" s="35"/>
      <c r="BA127" s="35"/>
      <c r="BB127" s="35"/>
      <c r="BC127" s="35"/>
      <c r="BD127" s="35"/>
      <c r="BE127" s="35"/>
      <c r="BF127" s="1"/>
    </row>
    <row r="128" spans="1:58" ht="13">
      <c r="A128" s="28"/>
      <c r="B128" s="55"/>
      <c r="C128" s="32"/>
      <c r="D128" s="31"/>
      <c r="E128" s="32"/>
      <c r="F128" s="32"/>
      <c r="G128" s="32"/>
      <c r="H128" s="32"/>
      <c r="I128" s="32"/>
      <c r="J128" s="10"/>
      <c r="K128" s="31"/>
      <c r="L128" s="31"/>
      <c r="M128" s="31"/>
      <c r="N128" s="31"/>
      <c r="O128" s="31"/>
      <c r="P128" s="31"/>
      <c r="Q128" s="31"/>
      <c r="R128" s="1"/>
      <c r="S128" s="28"/>
      <c r="T128" s="28"/>
      <c r="U128" s="28"/>
      <c r="V128" s="34"/>
      <c r="W128" s="34"/>
      <c r="X128" s="34"/>
      <c r="Y128" s="34"/>
      <c r="Z128" s="1"/>
      <c r="AA128" s="35"/>
      <c r="AB128" s="35"/>
      <c r="AC128" s="35"/>
      <c r="AD128" s="35"/>
      <c r="AE128" s="35"/>
      <c r="AF128" s="35"/>
      <c r="AG128" s="35"/>
      <c r="AH128" s="1"/>
      <c r="AI128" s="35"/>
      <c r="AJ128" s="35"/>
      <c r="AK128" s="35"/>
      <c r="AL128" s="35"/>
      <c r="AM128" s="35"/>
      <c r="AN128" s="35"/>
      <c r="AO128" s="35"/>
      <c r="AP128" s="1"/>
      <c r="AQ128" s="36"/>
      <c r="AR128" s="36"/>
      <c r="AS128" s="36"/>
      <c r="AT128" s="36"/>
      <c r="AU128" s="36"/>
      <c r="AV128" s="36"/>
      <c r="AW128" s="1"/>
      <c r="AX128" s="1"/>
      <c r="AY128" s="35"/>
      <c r="AZ128" s="35"/>
      <c r="BA128" s="35"/>
      <c r="BB128" s="35"/>
      <c r="BC128" s="35"/>
      <c r="BD128" s="35"/>
      <c r="BE128" s="35"/>
      <c r="BF128" s="1"/>
    </row>
    <row r="129" spans="1:58" ht="13">
      <c r="A129" s="28"/>
      <c r="B129" s="55"/>
      <c r="C129" s="32"/>
      <c r="D129" s="31"/>
      <c r="E129" s="32"/>
      <c r="F129" s="32"/>
      <c r="G129" s="32"/>
      <c r="H129" s="32"/>
      <c r="I129" s="32"/>
      <c r="J129" s="10"/>
      <c r="K129" s="31"/>
      <c r="L129" s="31"/>
      <c r="M129" s="31"/>
      <c r="N129" s="31"/>
      <c r="O129" s="31"/>
      <c r="P129" s="31"/>
      <c r="Q129" s="31"/>
      <c r="R129" s="1"/>
      <c r="S129" s="28"/>
      <c r="T129" s="28"/>
      <c r="U129" s="34"/>
      <c r="V129" s="34"/>
      <c r="W129" s="28"/>
      <c r="X129" s="34"/>
      <c r="Y129" s="34"/>
      <c r="Z129" s="1"/>
      <c r="AA129" s="35"/>
      <c r="AB129" s="35"/>
      <c r="AC129" s="35"/>
      <c r="AD129" s="35"/>
      <c r="AE129" s="35"/>
      <c r="AF129" s="35"/>
      <c r="AG129" s="35"/>
      <c r="AH129" s="1"/>
      <c r="AI129" s="35"/>
      <c r="AJ129" s="35"/>
      <c r="AK129" s="35"/>
      <c r="AL129" s="35"/>
      <c r="AM129" s="35"/>
      <c r="AN129" s="35"/>
      <c r="AO129" s="35"/>
      <c r="AP129" s="1"/>
      <c r="AQ129" s="1"/>
      <c r="AR129" s="1"/>
      <c r="AS129" s="1"/>
      <c r="AT129" s="1"/>
      <c r="AU129" s="1"/>
      <c r="AV129" s="1"/>
      <c r="AW129" s="1"/>
      <c r="AX129" s="1"/>
      <c r="AY129" s="35"/>
      <c r="AZ129" s="35"/>
      <c r="BA129" s="35"/>
      <c r="BB129" s="35"/>
      <c r="BC129" s="35"/>
      <c r="BD129" s="35"/>
      <c r="BE129" s="35"/>
      <c r="BF129" s="1"/>
    </row>
    <row r="130" spans="1:58" ht="13">
      <c r="A130" s="28"/>
      <c r="B130" s="55"/>
      <c r="C130" s="32"/>
      <c r="D130" s="31"/>
      <c r="E130" s="32"/>
      <c r="F130" s="32"/>
      <c r="G130" s="32"/>
      <c r="H130" s="32"/>
      <c r="I130" s="32"/>
      <c r="J130" s="10"/>
      <c r="K130" s="31"/>
      <c r="L130" s="31"/>
      <c r="M130" s="31"/>
      <c r="N130" s="31"/>
      <c r="O130" s="31"/>
      <c r="P130" s="31"/>
      <c r="Q130" s="31"/>
      <c r="R130" s="1"/>
      <c r="S130" s="28"/>
      <c r="T130" s="28"/>
      <c r="U130" s="28"/>
      <c r="V130" s="28"/>
      <c r="W130" s="34"/>
      <c r="X130" s="28"/>
      <c r="Y130" s="34"/>
      <c r="Z130" s="1"/>
      <c r="AA130" s="35"/>
      <c r="AB130" s="35"/>
      <c r="AC130" s="35"/>
      <c r="AD130" s="35"/>
      <c r="AE130" s="35"/>
      <c r="AF130" s="35"/>
      <c r="AG130" s="35"/>
      <c r="AH130" s="1"/>
      <c r="AI130" s="35"/>
      <c r="AJ130" s="35"/>
      <c r="AK130" s="35"/>
      <c r="AL130" s="35"/>
      <c r="AM130" s="35"/>
      <c r="AN130" s="35"/>
      <c r="AO130" s="35"/>
      <c r="AP130" s="1"/>
      <c r="AQ130" s="36"/>
      <c r="AR130" s="36"/>
      <c r="AS130" s="36"/>
      <c r="AT130" s="36"/>
      <c r="AU130" s="36"/>
      <c r="AV130" s="36"/>
      <c r="AW130" s="1"/>
      <c r="AX130" s="1"/>
      <c r="AY130" s="35"/>
      <c r="AZ130" s="35"/>
      <c r="BA130" s="35"/>
      <c r="BB130" s="35"/>
      <c r="BC130" s="35"/>
      <c r="BD130" s="35"/>
      <c r="BE130" s="35"/>
      <c r="BF130" s="1"/>
    </row>
    <row r="131" spans="1:58" ht="13">
      <c r="A131" s="28"/>
      <c r="B131" s="55"/>
      <c r="C131" s="31"/>
      <c r="D131" s="32"/>
      <c r="E131" s="32"/>
      <c r="F131" s="32"/>
      <c r="G131" s="32"/>
      <c r="H131" s="32"/>
      <c r="I131" s="32"/>
      <c r="J131" s="10"/>
      <c r="K131" s="31"/>
      <c r="L131" s="31"/>
      <c r="M131" s="31"/>
      <c r="N131" s="31"/>
      <c r="O131" s="31"/>
      <c r="P131" s="31"/>
      <c r="Q131" s="31"/>
      <c r="R131" s="1"/>
      <c r="S131" s="28"/>
      <c r="T131" s="28"/>
      <c r="U131" s="28"/>
      <c r="V131" s="34"/>
      <c r="W131" s="34"/>
      <c r="X131" s="34"/>
      <c r="Y131" s="34"/>
      <c r="Z131" s="1"/>
      <c r="AA131" s="35"/>
      <c r="AB131" s="35"/>
      <c r="AC131" s="35"/>
      <c r="AD131" s="35"/>
      <c r="AE131" s="35"/>
      <c r="AF131" s="35"/>
      <c r="AG131" s="35"/>
      <c r="AH131" s="1"/>
      <c r="AI131" s="35"/>
      <c r="AJ131" s="35"/>
      <c r="AK131" s="35"/>
      <c r="AL131" s="35"/>
      <c r="AM131" s="35"/>
      <c r="AN131" s="35"/>
      <c r="AO131" s="35"/>
      <c r="AP131" s="1"/>
      <c r="AQ131" s="36"/>
      <c r="AR131" s="36"/>
      <c r="AS131" s="36"/>
      <c r="AT131" s="36"/>
      <c r="AU131" s="36"/>
      <c r="AV131" s="36"/>
      <c r="AW131" s="1"/>
      <c r="AX131" s="1"/>
      <c r="AY131" s="35"/>
      <c r="AZ131" s="35"/>
      <c r="BA131" s="35"/>
      <c r="BB131" s="35"/>
      <c r="BC131" s="35"/>
      <c r="BD131" s="35"/>
      <c r="BE131" s="35"/>
      <c r="BF131" s="1"/>
    </row>
    <row r="132" spans="1:58" ht="13">
      <c r="A132" s="28"/>
      <c r="B132" s="55"/>
      <c r="C132" s="31"/>
      <c r="D132" s="32"/>
      <c r="E132" s="32"/>
      <c r="F132" s="32"/>
      <c r="G132" s="32"/>
      <c r="H132" s="32"/>
      <c r="I132" s="32"/>
      <c r="J132" s="10"/>
      <c r="K132" s="31"/>
      <c r="L132" s="31"/>
      <c r="M132" s="31"/>
      <c r="N132" s="31"/>
      <c r="O132" s="31"/>
      <c r="P132" s="31"/>
      <c r="Q132" s="31"/>
      <c r="R132" s="1"/>
      <c r="S132" s="28"/>
      <c r="T132" s="28"/>
      <c r="U132" s="28"/>
      <c r="V132" s="34"/>
      <c r="W132" s="34"/>
      <c r="X132" s="34"/>
      <c r="Y132" s="34"/>
      <c r="Z132" s="1"/>
      <c r="AA132" s="35"/>
      <c r="AB132" s="35"/>
      <c r="AC132" s="35"/>
      <c r="AD132" s="35"/>
      <c r="AE132" s="35"/>
      <c r="AF132" s="35"/>
      <c r="AG132" s="35"/>
      <c r="AH132" s="1"/>
      <c r="AI132" s="35"/>
      <c r="AJ132" s="35"/>
      <c r="AK132" s="35"/>
      <c r="AL132" s="35"/>
      <c r="AM132" s="35"/>
      <c r="AN132" s="35"/>
      <c r="AO132" s="35"/>
      <c r="AP132" s="1"/>
      <c r="AQ132" s="36"/>
      <c r="AR132" s="36"/>
      <c r="AS132" s="36"/>
      <c r="AT132" s="36"/>
      <c r="AU132" s="36"/>
      <c r="AV132" s="36"/>
      <c r="AW132" s="1"/>
      <c r="AX132" s="1"/>
      <c r="AY132" s="35"/>
      <c r="AZ132" s="35"/>
      <c r="BA132" s="35"/>
      <c r="BB132" s="35"/>
      <c r="BC132" s="35"/>
      <c r="BD132" s="35"/>
      <c r="BE132" s="35"/>
      <c r="BF132" s="1"/>
    </row>
    <row r="133" spans="1:58" ht="13">
      <c r="A133" s="28"/>
      <c r="B133" s="55"/>
      <c r="C133" s="32"/>
      <c r="D133" s="31"/>
      <c r="E133" s="32"/>
      <c r="F133" s="32"/>
      <c r="G133" s="32"/>
      <c r="H133" s="32"/>
      <c r="I133" s="32"/>
      <c r="J133" s="10"/>
      <c r="K133" s="31"/>
      <c r="L133" s="31"/>
      <c r="M133" s="31"/>
      <c r="N133" s="31"/>
      <c r="O133" s="31"/>
      <c r="P133" s="31"/>
      <c r="Q133" s="31"/>
      <c r="R133" s="1"/>
      <c r="S133" s="28"/>
      <c r="T133" s="28"/>
      <c r="U133" s="28"/>
      <c r="V133" s="34"/>
      <c r="W133" s="34"/>
      <c r="X133" s="34"/>
      <c r="Y133" s="34"/>
      <c r="Z133" s="1"/>
      <c r="AA133" s="35"/>
      <c r="AB133" s="35"/>
      <c r="AC133" s="35"/>
      <c r="AD133" s="35"/>
      <c r="AE133" s="35"/>
      <c r="AF133" s="35"/>
      <c r="AG133" s="35"/>
      <c r="AH133" s="1"/>
      <c r="AI133" s="35"/>
      <c r="AJ133" s="35"/>
      <c r="AK133" s="35"/>
      <c r="AL133" s="35"/>
      <c r="AM133" s="35"/>
      <c r="AN133" s="35"/>
      <c r="AO133" s="35"/>
      <c r="AP133" s="1"/>
      <c r="AQ133" s="36"/>
      <c r="AR133" s="36"/>
      <c r="AS133" s="36"/>
      <c r="AT133" s="36"/>
      <c r="AU133" s="36"/>
      <c r="AV133" s="36"/>
      <c r="AW133" s="1"/>
      <c r="AX133" s="1"/>
      <c r="AY133" s="35"/>
      <c r="AZ133" s="35"/>
      <c r="BA133" s="35"/>
      <c r="BB133" s="35"/>
      <c r="BC133" s="35"/>
      <c r="BD133" s="35"/>
      <c r="BE133" s="35"/>
      <c r="BF133" s="1"/>
    </row>
    <row r="134" spans="1:58" ht="13">
      <c r="A134" s="28"/>
      <c r="B134" s="55"/>
      <c r="C134" s="31"/>
      <c r="D134" s="32"/>
      <c r="E134" s="32"/>
      <c r="F134" s="32"/>
      <c r="G134" s="32"/>
      <c r="H134" s="32"/>
      <c r="I134" s="32"/>
      <c r="J134" s="10"/>
      <c r="K134" s="31"/>
      <c r="L134" s="31"/>
      <c r="M134" s="31"/>
      <c r="N134" s="31"/>
      <c r="O134" s="31"/>
      <c r="P134" s="31"/>
      <c r="Q134" s="31"/>
      <c r="R134" s="1"/>
      <c r="S134" s="28"/>
      <c r="T134" s="28"/>
      <c r="U134" s="28"/>
      <c r="V134" s="34"/>
      <c r="W134" s="34"/>
      <c r="X134" s="34"/>
      <c r="Y134" s="34"/>
      <c r="Z134" s="1"/>
      <c r="AA134" s="35"/>
      <c r="AB134" s="35"/>
      <c r="AC134" s="35"/>
      <c r="AD134" s="35"/>
      <c r="AE134" s="35"/>
      <c r="AF134" s="35"/>
      <c r="AG134" s="35"/>
      <c r="AH134" s="1"/>
      <c r="AI134" s="35"/>
      <c r="AJ134" s="35"/>
      <c r="AK134" s="35"/>
      <c r="AL134" s="35"/>
      <c r="AM134" s="35"/>
      <c r="AN134" s="35"/>
      <c r="AO134" s="35"/>
      <c r="AP134" s="1"/>
      <c r="AQ134" s="36"/>
      <c r="AR134" s="36"/>
      <c r="AS134" s="36"/>
      <c r="AT134" s="36"/>
      <c r="AU134" s="36"/>
      <c r="AV134" s="36"/>
      <c r="AW134" s="1"/>
      <c r="AX134" s="1"/>
      <c r="AY134" s="35"/>
      <c r="AZ134" s="35"/>
      <c r="BA134" s="35"/>
      <c r="BB134" s="35"/>
      <c r="BC134" s="35"/>
      <c r="BD134" s="35"/>
      <c r="BE134" s="35"/>
      <c r="BF134" s="1"/>
    </row>
    <row r="135" spans="1:58" ht="13">
      <c r="A135" s="28"/>
      <c r="B135" s="55"/>
      <c r="C135" s="31"/>
      <c r="D135" s="32"/>
      <c r="E135" s="32"/>
      <c r="F135" s="32"/>
      <c r="G135" s="32"/>
      <c r="H135" s="32"/>
      <c r="I135" s="32"/>
      <c r="J135" s="10"/>
      <c r="K135" s="31"/>
      <c r="L135" s="31"/>
      <c r="M135" s="31"/>
      <c r="N135" s="31"/>
      <c r="O135" s="31"/>
      <c r="P135" s="31"/>
      <c r="Q135" s="31"/>
      <c r="R135" s="1"/>
      <c r="S135" s="28"/>
      <c r="T135" s="28"/>
      <c r="U135" s="28"/>
      <c r="V135" s="34"/>
      <c r="W135" s="34"/>
      <c r="X135" s="34"/>
      <c r="Y135" s="34"/>
      <c r="Z135" s="1"/>
      <c r="AA135" s="35"/>
      <c r="AB135" s="35"/>
      <c r="AC135" s="35"/>
      <c r="AD135" s="35"/>
      <c r="AE135" s="35"/>
      <c r="AF135" s="35"/>
      <c r="AG135" s="35"/>
      <c r="AH135" s="1"/>
      <c r="AI135" s="35"/>
      <c r="AJ135" s="35"/>
      <c r="AK135" s="35"/>
      <c r="AL135" s="35"/>
      <c r="AM135" s="35"/>
      <c r="AN135" s="35"/>
      <c r="AO135" s="35"/>
      <c r="AP135" s="1"/>
      <c r="AQ135" s="36"/>
      <c r="AR135" s="36"/>
      <c r="AS135" s="36"/>
      <c r="AT135" s="36"/>
      <c r="AU135" s="36"/>
      <c r="AV135" s="36"/>
      <c r="AW135" s="1"/>
      <c r="AX135" s="1"/>
      <c r="AY135" s="35"/>
      <c r="AZ135" s="35"/>
      <c r="BA135" s="35"/>
      <c r="BB135" s="35"/>
      <c r="BC135" s="35"/>
      <c r="BD135" s="35"/>
      <c r="BE135" s="35"/>
      <c r="BF135" s="1"/>
    </row>
    <row r="136" spans="1:58" ht="13">
      <c r="A136" s="28"/>
      <c r="B136" s="55"/>
      <c r="C136" s="31"/>
      <c r="D136" s="32"/>
      <c r="E136" s="32"/>
      <c r="F136" s="32"/>
      <c r="G136" s="32"/>
      <c r="H136" s="32"/>
      <c r="I136" s="32"/>
      <c r="J136" s="10"/>
      <c r="K136" s="31"/>
      <c r="L136" s="31"/>
      <c r="M136" s="31"/>
      <c r="N136" s="31"/>
      <c r="O136" s="31"/>
      <c r="P136" s="31"/>
      <c r="Q136" s="31"/>
      <c r="R136" s="1"/>
      <c r="S136" s="28"/>
      <c r="T136" s="28"/>
      <c r="U136" s="28"/>
      <c r="V136" s="34"/>
      <c r="W136" s="28"/>
      <c r="X136" s="34"/>
      <c r="Y136" s="34"/>
      <c r="Z136" s="1"/>
      <c r="AA136" s="35"/>
      <c r="AB136" s="35"/>
      <c r="AC136" s="35"/>
      <c r="AD136" s="35"/>
      <c r="AE136" s="35"/>
      <c r="AF136" s="35"/>
      <c r="AG136" s="35"/>
      <c r="AH136" s="1"/>
      <c r="AI136" s="35"/>
      <c r="AJ136" s="35"/>
      <c r="AK136" s="35"/>
      <c r="AL136" s="35"/>
      <c r="AM136" s="35"/>
      <c r="AN136" s="35"/>
      <c r="AO136" s="35"/>
      <c r="AP136" s="1"/>
      <c r="AQ136" s="36"/>
      <c r="AR136" s="36"/>
      <c r="AS136" s="36"/>
      <c r="AT136" s="36"/>
      <c r="AU136" s="36"/>
      <c r="AV136" s="36"/>
      <c r="AW136" s="1"/>
      <c r="AX136" s="1"/>
      <c r="AY136" s="35"/>
      <c r="AZ136" s="35"/>
      <c r="BA136" s="35"/>
      <c r="BB136" s="35"/>
      <c r="BC136" s="35"/>
      <c r="BD136" s="35"/>
      <c r="BE136" s="35"/>
      <c r="BF136" s="1"/>
    </row>
    <row r="137" spans="1:58" ht="13">
      <c r="A137" s="28"/>
      <c r="B137" s="55"/>
      <c r="C137" s="31"/>
      <c r="D137" s="32"/>
      <c r="E137" s="32"/>
      <c r="F137" s="32"/>
      <c r="G137" s="32"/>
      <c r="H137" s="32"/>
      <c r="I137" s="32"/>
      <c r="J137" s="10"/>
      <c r="K137" s="31"/>
      <c r="L137" s="31"/>
      <c r="M137" s="31"/>
      <c r="N137" s="31"/>
      <c r="O137" s="31"/>
      <c r="P137" s="31"/>
      <c r="Q137" s="31"/>
      <c r="R137" s="1"/>
      <c r="S137" s="28"/>
      <c r="T137" s="28"/>
      <c r="U137" s="28"/>
      <c r="V137" s="34"/>
      <c r="W137" s="28"/>
      <c r="X137" s="34"/>
      <c r="Y137" s="34"/>
      <c r="Z137" s="1"/>
      <c r="AA137" s="35"/>
      <c r="AB137" s="35"/>
      <c r="AC137" s="35"/>
      <c r="AD137" s="35"/>
      <c r="AE137" s="35"/>
      <c r="AF137" s="35"/>
      <c r="AG137" s="35"/>
      <c r="AH137" s="1"/>
      <c r="AI137" s="35"/>
      <c r="AJ137" s="35"/>
      <c r="AK137" s="35"/>
      <c r="AL137" s="35"/>
      <c r="AM137" s="35"/>
      <c r="AN137" s="35"/>
      <c r="AO137" s="35"/>
      <c r="AP137" s="1"/>
      <c r="AQ137" s="36"/>
      <c r="AR137" s="36"/>
      <c r="AS137" s="36"/>
      <c r="AT137" s="36"/>
      <c r="AU137" s="36"/>
      <c r="AV137" s="36"/>
      <c r="AW137" s="1"/>
      <c r="AX137" s="1"/>
      <c r="AY137" s="35"/>
      <c r="AZ137" s="35"/>
      <c r="BA137" s="35"/>
      <c r="BB137" s="35"/>
      <c r="BC137" s="35"/>
      <c r="BD137" s="35"/>
      <c r="BE137" s="35"/>
      <c r="BF137" s="1"/>
    </row>
    <row r="138" spans="1:58" ht="13">
      <c r="A138" s="28"/>
      <c r="B138" s="55"/>
      <c r="C138" s="31"/>
      <c r="D138" s="32"/>
      <c r="E138" s="32"/>
      <c r="F138" s="32"/>
      <c r="G138" s="32"/>
      <c r="H138" s="32"/>
      <c r="I138" s="32"/>
      <c r="J138" s="10"/>
      <c r="K138" s="31"/>
      <c r="L138" s="32"/>
      <c r="M138" s="32"/>
      <c r="N138" s="32"/>
      <c r="O138" s="32"/>
      <c r="P138" s="32"/>
      <c r="Q138" s="32"/>
      <c r="R138" s="1"/>
      <c r="S138" s="28"/>
      <c r="T138" s="34"/>
      <c r="U138" s="28"/>
      <c r="V138" s="34"/>
      <c r="W138" s="34"/>
      <c r="X138" s="34"/>
      <c r="Y138" s="34"/>
      <c r="Z138" s="1"/>
      <c r="AA138" s="35"/>
      <c r="AB138" s="35"/>
      <c r="AC138" s="35"/>
      <c r="AD138" s="35"/>
      <c r="AE138" s="35"/>
      <c r="AF138" s="35"/>
      <c r="AG138" s="35"/>
      <c r="AH138" s="1"/>
      <c r="AI138" s="35"/>
      <c r="AJ138" s="35"/>
      <c r="AK138" s="35"/>
      <c r="AL138" s="35"/>
      <c r="AM138" s="35"/>
      <c r="AN138" s="35"/>
      <c r="AO138" s="35"/>
      <c r="AP138" s="1"/>
      <c r="AQ138" s="1"/>
      <c r="AR138" s="1"/>
      <c r="AS138" s="1"/>
      <c r="AT138" s="1"/>
      <c r="AU138" s="1"/>
      <c r="AV138" s="1"/>
      <c r="AW138" s="1"/>
      <c r="AX138" s="1"/>
      <c r="AY138" s="35"/>
      <c r="AZ138" s="35"/>
      <c r="BA138" s="35"/>
      <c r="BB138" s="35"/>
      <c r="BC138" s="35"/>
      <c r="BD138" s="35"/>
      <c r="BE138" s="35"/>
      <c r="BF138" s="1"/>
    </row>
    <row r="139" spans="1:58" ht="13">
      <c r="A139" s="28"/>
      <c r="B139" s="55"/>
      <c r="C139" s="31"/>
      <c r="D139" s="32"/>
      <c r="E139" s="32"/>
      <c r="F139" s="32"/>
      <c r="G139" s="32"/>
      <c r="H139" s="32"/>
      <c r="I139" s="32"/>
      <c r="J139" s="10"/>
      <c r="K139" s="31"/>
      <c r="L139" s="32"/>
      <c r="M139" s="32"/>
      <c r="N139" s="32"/>
      <c r="O139" s="32"/>
      <c r="P139" s="32"/>
      <c r="Q139" s="32"/>
      <c r="R139" s="1"/>
      <c r="S139" s="28"/>
      <c r="T139" s="28"/>
      <c r="U139" s="28"/>
      <c r="V139" s="34"/>
      <c r="W139" s="34"/>
      <c r="X139" s="34"/>
      <c r="Y139" s="34"/>
      <c r="Z139" s="1"/>
      <c r="AA139" s="35"/>
      <c r="AB139" s="35"/>
      <c r="AC139" s="35"/>
      <c r="AD139" s="35"/>
      <c r="AE139" s="35"/>
      <c r="AF139" s="35"/>
      <c r="AG139" s="35"/>
      <c r="AH139" s="1"/>
      <c r="AI139" s="35"/>
      <c r="AJ139" s="35"/>
      <c r="AK139" s="35"/>
      <c r="AL139" s="35"/>
      <c r="AM139" s="35"/>
      <c r="AN139" s="35"/>
      <c r="AO139" s="35"/>
      <c r="AP139" s="1"/>
      <c r="AQ139" s="36"/>
      <c r="AR139" s="36"/>
      <c r="AS139" s="36"/>
      <c r="AT139" s="36"/>
      <c r="AU139" s="36"/>
      <c r="AV139" s="36"/>
      <c r="AW139" s="1"/>
      <c r="AX139" s="1"/>
      <c r="AY139" s="35"/>
      <c r="AZ139" s="35"/>
      <c r="BA139" s="35"/>
      <c r="BB139" s="35"/>
      <c r="BC139" s="35"/>
      <c r="BD139" s="35"/>
      <c r="BE139" s="35"/>
      <c r="BF139" s="1"/>
    </row>
    <row r="140" spans="1:58" ht="13">
      <c r="A140" s="28"/>
      <c r="B140" s="55"/>
      <c r="C140" s="31"/>
      <c r="D140" s="32"/>
      <c r="E140" s="32"/>
      <c r="F140" s="32"/>
      <c r="G140" s="32"/>
      <c r="H140" s="32"/>
      <c r="I140" s="32"/>
      <c r="J140" s="10"/>
      <c r="K140" s="31"/>
      <c r="L140" s="32"/>
      <c r="M140" s="32"/>
      <c r="N140" s="32"/>
      <c r="O140" s="32"/>
      <c r="P140" s="32"/>
      <c r="Q140" s="32"/>
      <c r="R140" s="1"/>
      <c r="S140" s="28"/>
      <c r="T140" s="28"/>
      <c r="U140" s="28"/>
      <c r="V140" s="34"/>
      <c r="W140" s="34"/>
      <c r="X140" s="34"/>
      <c r="Y140" s="34"/>
      <c r="Z140" s="1"/>
      <c r="AA140" s="35"/>
      <c r="AB140" s="35"/>
      <c r="AC140" s="35"/>
      <c r="AD140" s="35"/>
      <c r="AE140" s="35"/>
      <c r="AF140" s="35"/>
      <c r="AG140" s="35"/>
      <c r="AH140" s="1"/>
      <c r="AI140" s="35"/>
      <c r="AJ140" s="35"/>
      <c r="AK140" s="35"/>
      <c r="AL140" s="35"/>
      <c r="AM140" s="35"/>
      <c r="AN140" s="35"/>
      <c r="AO140" s="35"/>
      <c r="AP140" s="1"/>
      <c r="AQ140" s="36"/>
      <c r="AR140" s="36"/>
      <c r="AS140" s="36"/>
      <c r="AT140" s="36"/>
      <c r="AU140" s="36"/>
      <c r="AV140" s="36"/>
      <c r="AW140" s="1"/>
      <c r="AX140" s="1"/>
      <c r="AY140" s="35"/>
      <c r="AZ140" s="35"/>
      <c r="BA140" s="35"/>
      <c r="BB140" s="35"/>
      <c r="BC140" s="35"/>
      <c r="BD140" s="35"/>
      <c r="BE140" s="35"/>
      <c r="BF140" s="1"/>
    </row>
    <row r="141" spans="1:58" ht="13">
      <c r="A141" s="28"/>
      <c r="B141" s="55"/>
      <c r="C141" s="31"/>
      <c r="D141" s="32"/>
      <c r="E141" s="32"/>
      <c r="F141" s="32"/>
      <c r="G141" s="32"/>
      <c r="H141" s="32"/>
      <c r="I141" s="32"/>
      <c r="J141" s="10"/>
      <c r="K141" s="31"/>
      <c r="L141" s="32"/>
      <c r="M141" s="32"/>
      <c r="N141" s="32"/>
      <c r="O141" s="32"/>
      <c r="P141" s="32"/>
      <c r="Q141" s="32"/>
      <c r="R141" s="1"/>
      <c r="S141" s="28"/>
      <c r="T141" s="28"/>
      <c r="U141" s="28"/>
      <c r="V141" s="28"/>
      <c r="W141" s="28"/>
      <c r="X141" s="34"/>
      <c r="Y141" s="34"/>
      <c r="Z141" s="1"/>
      <c r="AA141" s="35"/>
      <c r="AB141" s="35"/>
      <c r="AC141" s="35"/>
      <c r="AD141" s="35"/>
      <c r="AE141" s="35"/>
      <c r="AF141" s="35"/>
      <c r="AG141" s="35"/>
      <c r="AH141" s="1"/>
      <c r="AI141" s="35"/>
      <c r="AJ141" s="35"/>
      <c r="AK141" s="35"/>
      <c r="AL141" s="35"/>
      <c r="AM141" s="35"/>
      <c r="AN141" s="35"/>
      <c r="AO141" s="35"/>
      <c r="AP141" s="1"/>
      <c r="AQ141" s="36"/>
      <c r="AR141" s="36"/>
      <c r="AS141" s="36"/>
      <c r="AT141" s="36"/>
      <c r="AU141" s="36"/>
      <c r="AV141" s="36"/>
      <c r="AW141" s="1"/>
      <c r="AX141" s="1"/>
      <c r="AY141" s="35"/>
      <c r="AZ141" s="35"/>
      <c r="BA141" s="35"/>
      <c r="BB141" s="35"/>
      <c r="BC141" s="35"/>
      <c r="BD141" s="35"/>
      <c r="BE141" s="35"/>
      <c r="BF141" s="1"/>
    </row>
    <row r="142" spans="1:58" ht="13">
      <c r="A142" s="28"/>
      <c r="B142" s="55"/>
      <c r="C142" s="31"/>
      <c r="D142" s="32"/>
      <c r="E142" s="32"/>
      <c r="F142" s="32"/>
      <c r="G142" s="32"/>
      <c r="H142" s="32"/>
      <c r="I142" s="32"/>
      <c r="J142" s="10"/>
      <c r="K142" s="31"/>
      <c r="L142" s="32"/>
      <c r="M142" s="32"/>
      <c r="N142" s="32"/>
      <c r="O142" s="32"/>
      <c r="P142" s="32"/>
      <c r="Q142" s="32"/>
      <c r="R142" s="1"/>
      <c r="S142" s="28"/>
      <c r="T142" s="28"/>
      <c r="U142" s="28"/>
      <c r="V142" s="34"/>
      <c r="W142" s="34"/>
      <c r="X142" s="34"/>
      <c r="Y142" s="34"/>
      <c r="Z142" s="1"/>
      <c r="AA142" s="35"/>
      <c r="AB142" s="35"/>
      <c r="AC142" s="35"/>
      <c r="AD142" s="35"/>
      <c r="AE142" s="35"/>
      <c r="AF142" s="35"/>
      <c r="AG142" s="35"/>
      <c r="AH142" s="1"/>
      <c r="AI142" s="35"/>
      <c r="AJ142" s="35"/>
      <c r="AK142" s="35"/>
      <c r="AL142" s="35"/>
      <c r="AM142" s="35"/>
      <c r="AN142" s="35"/>
      <c r="AO142" s="35"/>
      <c r="AP142" s="1"/>
      <c r="AQ142" s="36"/>
      <c r="AR142" s="36"/>
      <c r="AS142" s="36"/>
      <c r="AT142" s="36"/>
      <c r="AU142" s="36"/>
      <c r="AV142" s="36"/>
      <c r="AW142" s="1"/>
      <c r="AX142" s="1"/>
      <c r="AY142" s="35"/>
      <c r="AZ142" s="35"/>
      <c r="BA142" s="35"/>
      <c r="BB142" s="35"/>
      <c r="BC142" s="35"/>
      <c r="BD142" s="35"/>
      <c r="BE142" s="35"/>
      <c r="BF142" s="1"/>
    </row>
    <row r="143" spans="1:58" ht="13">
      <c r="A143" s="28"/>
      <c r="B143" s="55"/>
      <c r="C143" s="32"/>
      <c r="D143" s="31"/>
      <c r="E143" s="32"/>
      <c r="F143" s="32"/>
      <c r="G143" s="32"/>
      <c r="H143" s="32"/>
      <c r="I143" s="32"/>
      <c r="J143" s="10"/>
      <c r="K143" s="32"/>
      <c r="L143" s="31"/>
      <c r="M143" s="32"/>
      <c r="N143" s="32"/>
      <c r="O143" s="32"/>
      <c r="P143" s="32"/>
      <c r="Q143" s="32"/>
      <c r="R143" s="1"/>
      <c r="S143" s="28"/>
      <c r="T143" s="28"/>
      <c r="U143" s="28"/>
      <c r="V143" s="34"/>
      <c r="W143" s="28"/>
      <c r="X143" s="34"/>
      <c r="Y143" s="34"/>
      <c r="Z143" s="1"/>
      <c r="AA143" s="35"/>
      <c r="AB143" s="35"/>
      <c r="AC143" s="35"/>
      <c r="AD143" s="35"/>
      <c r="AE143" s="35"/>
      <c r="AF143" s="35"/>
      <c r="AG143" s="35"/>
      <c r="AH143" s="1"/>
      <c r="AI143" s="35"/>
      <c r="AJ143" s="35"/>
      <c r="AK143" s="35"/>
      <c r="AL143" s="35"/>
      <c r="AM143" s="35"/>
      <c r="AN143" s="35"/>
      <c r="AO143" s="35"/>
      <c r="AP143" s="1"/>
      <c r="AQ143" s="36"/>
      <c r="AR143" s="36"/>
      <c r="AS143" s="36"/>
      <c r="AT143" s="36"/>
      <c r="AU143" s="36"/>
      <c r="AV143" s="36"/>
      <c r="AW143" s="1"/>
      <c r="AX143" s="1"/>
      <c r="AY143" s="35"/>
      <c r="AZ143" s="35"/>
      <c r="BA143" s="35"/>
      <c r="BB143" s="35"/>
      <c r="BC143" s="35"/>
      <c r="BD143" s="35"/>
      <c r="BE143" s="35"/>
      <c r="BF143" s="1"/>
    </row>
    <row r="144" spans="1:58" ht="13">
      <c r="A144" s="28"/>
      <c r="B144" s="55"/>
      <c r="C144" s="32"/>
      <c r="D144" s="32"/>
      <c r="E144" s="31"/>
      <c r="F144" s="32"/>
      <c r="G144" s="32"/>
      <c r="H144" s="32"/>
      <c r="I144" s="32"/>
      <c r="J144" s="10"/>
      <c r="K144" s="31"/>
      <c r="L144" s="32"/>
      <c r="M144" s="32"/>
      <c r="N144" s="32"/>
      <c r="O144" s="32"/>
      <c r="P144" s="32"/>
      <c r="Q144" s="32"/>
      <c r="R144" s="1"/>
      <c r="S144" s="28"/>
      <c r="T144" s="28"/>
      <c r="U144" s="28"/>
      <c r="V144" s="34"/>
      <c r="W144" s="28"/>
      <c r="X144" s="34"/>
      <c r="Y144" s="34"/>
      <c r="Z144" s="1"/>
      <c r="AA144" s="35"/>
      <c r="AB144" s="35"/>
      <c r="AC144" s="35"/>
      <c r="AD144" s="35"/>
      <c r="AE144" s="35"/>
      <c r="AF144" s="35"/>
      <c r="AG144" s="35"/>
      <c r="AH144" s="1"/>
      <c r="AI144" s="35"/>
      <c r="AJ144" s="35"/>
      <c r="AK144" s="35"/>
      <c r="AL144" s="35"/>
      <c r="AM144" s="35"/>
      <c r="AN144" s="35"/>
      <c r="AO144" s="35"/>
      <c r="AP144" s="1"/>
      <c r="AQ144" s="36"/>
      <c r="AR144" s="36"/>
      <c r="AS144" s="36"/>
      <c r="AT144" s="36"/>
      <c r="AU144" s="36"/>
      <c r="AV144" s="36"/>
      <c r="AW144" s="1"/>
      <c r="AX144" s="1"/>
      <c r="AY144" s="35"/>
      <c r="AZ144" s="35"/>
      <c r="BA144" s="35"/>
      <c r="BB144" s="35"/>
      <c r="BC144" s="35"/>
      <c r="BD144" s="35"/>
      <c r="BE144" s="35"/>
      <c r="BF144" s="1"/>
    </row>
    <row r="145" spans="1:58" ht="13">
      <c r="A145" s="28"/>
      <c r="B145" s="55"/>
      <c r="C145" s="32"/>
      <c r="D145" s="31"/>
      <c r="E145" s="32"/>
      <c r="F145" s="32"/>
      <c r="G145" s="32"/>
      <c r="H145" s="32"/>
      <c r="I145" s="32"/>
      <c r="J145" s="10"/>
      <c r="K145" s="32"/>
      <c r="L145" s="31"/>
      <c r="M145" s="32"/>
      <c r="N145" s="32"/>
      <c r="O145" s="32"/>
      <c r="P145" s="32"/>
      <c r="Q145" s="32"/>
      <c r="R145" s="1"/>
      <c r="S145" s="28"/>
      <c r="T145" s="28"/>
      <c r="U145" s="28"/>
      <c r="V145" s="34"/>
      <c r="W145" s="28"/>
      <c r="X145" s="34"/>
      <c r="Y145" s="34"/>
      <c r="Z145" s="1"/>
      <c r="AA145" s="35"/>
      <c r="AB145" s="35"/>
      <c r="AC145" s="35"/>
      <c r="AD145" s="35"/>
      <c r="AE145" s="35"/>
      <c r="AF145" s="35"/>
      <c r="AG145" s="35"/>
      <c r="AH145" s="1"/>
      <c r="AI145" s="35"/>
      <c r="AJ145" s="35"/>
      <c r="AK145" s="35"/>
      <c r="AL145" s="35"/>
      <c r="AM145" s="35"/>
      <c r="AN145" s="35"/>
      <c r="AO145" s="35"/>
      <c r="AP145" s="1"/>
      <c r="AQ145" s="36"/>
      <c r="AR145" s="36"/>
      <c r="AS145" s="36"/>
      <c r="AT145" s="36"/>
      <c r="AU145" s="36"/>
      <c r="AV145" s="36"/>
      <c r="AW145" s="1"/>
      <c r="AX145" s="1"/>
      <c r="AY145" s="35"/>
      <c r="AZ145" s="35"/>
      <c r="BA145" s="35"/>
      <c r="BB145" s="35"/>
      <c r="BC145" s="35"/>
      <c r="BD145" s="35"/>
      <c r="BE145" s="35"/>
      <c r="BF145" s="1"/>
    </row>
    <row r="146" spans="1:58" ht="13">
      <c r="A146" s="28"/>
      <c r="B146" s="55"/>
      <c r="C146" s="32"/>
      <c r="D146" s="31"/>
      <c r="E146" s="32"/>
      <c r="F146" s="32"/>
      <c r="G146" s="32"/>
      <c r="H146" s="32"/>
      <c r="I146" s="32"/>
      <c r="J146" s="10"/>
      <c r="K146" s="32"/>
      <c r="L146" s="31"/>
      <c r="M146" s="32"/>
      <c r="N146" s="32"/>
      <c r="O146" s="32"/>
      <c r="P146" s="32"/>
      <c r="Q146" s="32"/>
      <c r="R146" s="1"/>
      <c r="S146" s="28"/>
      <c r="T146" s="28"/>
      <c r="U146" s="28"/>
      <c r="V146" s="34"/>
      <c r="W146" s="28"/>
      <c r="X146" s="34"/>
      <c r="Y146" s="34"/>
      <c r="Z146" s="1"/>
      <c r="AA146" s="35"/>
      <c r="AB146" s="35"/>
      <c r="AC146" s="35"/>
      <c r="AD146" s="35"/>
      <c r="AE146" s="35"/>
      <c r="AF146" s="35"/>
      <c r="AG146" s="35"/>
      <c r="AH146" s="1"/>
      <c r="AI146" s="35"/>
      <c r="AJ146" s="35"/>
      <c r="AK146" s="35"/>
      <c r="AL146" s="35"/>
      <c r="AM146" s="35"/>
      <c r="AN146" s="35"/>
      <c r="AO146" s="35"/>
      <c r="AP146" s="1"/>
      <c r="AQ146" s="36"/>
      <c r="AR146" s="36"/>
      <c r="AS146" s="36"/>
      <c r="AT146" s="36"/>
      <c r="AU146" s="36"/>
      <c r="AV146" s="36"/>
      <c r="AW146" s="1"/>
      <c r="AX146" s="1"/>
      <c r="AY146" s="35"/>
      <c r="AZ146" s="35"/>
      <c r="BA146" s="35"/>
      <c r="BB146" s="35"/>
      <c r="BC146" s="35"/>
      <c r="BD146" s="35"/>
      <c r="BE146" s="35"/>
      <c r="BF146" s="1"/>
    </row>
    <row r="147" spans="1:58" ht="13">
      <c r="A147" s="28"/>
      <c r="B147" s="55"/>
      <c r="C147" s="32"/>
      <c r="D147" s="31"/>
      <c r="E147" s="32"/>
      <c r="F147" s="32"/>
      <c r="G147" s="32"/>
      <c r="H147" s="32"/>
      <c r="I147" s="32"/>
      <c r="J147" s="10"/>
      <c r="K147" s="32"/>
      <c r="L147" s="31"/>
      <c r="M147" s="32"/>
      <c r="N147" s="32"/>
      <c r="O147" s="32"/>
      <c r="P147" s="32"/>
      <c r="Q147" s="32"/>
      <c r="R147" s="1"/>
      <c r="S147" s="28"/>
      <c r="T147" s="28"/>
      <c r="U147" s="28"/>
      <c r="V147" s="34"/>
      <c r="W147" s="28"/>
      <c r="X147" s="34"/>
      <c r="Y147" s="34"/>
      <c r="Z147" s="1"/>
      <c r="AA147" s="35"/>
      <c r="AB147" s="35"/>
      <c r="AC147" s="35"/>
      <c r="AD147" s="35"/>
      <c r="AE147" s="35"/>
      <c r="AF147" s="35"/>
      <c r="AG147" s="35"/>
      <c r="AH147" s="1"/>
      <c r="AI147" s="35"/>
      <c r="AJ147" s="35"/>
      <c r="AK147" s="35"/>
      <c r="AL147" s="35"/>
      <c r="AM147" s="35"/>
      <c r="AN147" s="35"/>
      <c r="AO147" s="35"/>
      <c r="AP147" s="1"/>
      <c r="AQ147" s="36"/>
      <c r="AR147" s="36"/>
      <c r="AS147" s="36"/>
      <c r="AT147" s="36"/>
      <c r="AU147" s="36"/>
      <c r="AV147" s="36"/>
      <c r="AW147" s="1"/>
      <c r="AX147" s="1"/>
      <c r="AY147" s="35"/>
      <c r="AZ147" s="35"/>
      <c r="BA147" s="35"/>
      <c r="BB147" s="35"/>
      <c r="BC147" s="35"/>
      <c r="BD147" s="35"/>
      <c r="BE147" s="35"/>
      <c r="BF147" s="1"/>
    </row>
    <row r="148" spans="1:58" ht="13">
      <c r="A148" s="28"/>
      <c r="B148" s="55"/>
      <c r="C148" s="32"/>
      <c r="D148" s="31"/>
      <c r="E148" s="32"/>
      <c r="F148" s="32"/>
      <c r="G148" s="32"/>
      <c r="H148" s="32"/>
      <c r="I148" s="32"/>
      <c r="J148" s="10"/>
      <c r="K148" s="32"/>
      <c r="L148" s="31"/>
      <c r="M148" s="32"/>
      <c r="N148" s="32"/>
      <c r="O148" s="32"/>
      <c r="P148" s="32"/>
      <c r="Q148" s="32"/>
      <c r="R148" s="1"/>
      <c r="S148" s="28"/>
      <c r="T148" s="28"/>
      <c r="U148" s="28"/>
      <c r="V148" s="34"/>
      <c r="W148" s="28"/>
      <c r="X148" s="34"/>
      <c r="Y148" s="34"/>
      <c r="Z148" s="1"/>
      <c r="AA148" s="35"/>
      <c r="AB148" s="35"/>
      <c r="AC148" s="35"/>
      <c r="AD148" s="35"/>
      <c r="AE148" s="35"/>
      <c r="AF148" s="35"/>
      <c r="AG148" s="35"/>
      <c r="AH148" s="1"/>
      <c r="AI148" s="35"/>
      <c r="AJ148" s="35"/>
      <c r="AK148" s="35"/>
      <c r="AL148" s="35"/>
      <c r="AM148" s="35"/>
      <c r="AN148" s="35"/>
      <c r="AO148" s="35"/>
      <c r="AP148" s="1"/>
      <c r="AQ148" s="36"/>
      <c r="AR148" s="36"/>
      <c r="AS148" s="36"/>
      <c r="AT148" s="36"/>
      <c r="AU148" s="36"/>
      <c r="AV148" s="36"/>
      <c r="AW148" s="1"/>
      <c r="AX148" s="1"/>
      <c r="AY148" s="35"/>
      <c r="AZ148" s="35"/>
      <c r="BA148" s="35"/>
      <c r="BB148" s="35"/>
      <c r="BC148" s="35"/>
      <c r="BD148" s="35"/>
      <c r="BE148" s="35"/>
      <c r="BF148" s="1"/>
    </row>
    <row r="149" spans="1:58" ht="13">
      <c r="A149" s="28"/>
      <c r="B149" s="55"/>
      <c r="C149" s="32"/>
      <c r="D149" s="31"/>
      <c r="E149" s="32"/>
      <c r="F149" s="32"/>
      <c r="G149" s="32"/>
      <c r="H149" s="32"/>
      <c r="I149" s="32"/>
      <c r="J149" s="10"/>
      <c r="K149" s="31"/>
      <c r="L149" s="32"/>
      <c r="M149" s="32"/>
      <c r="N149" s="32"/>
      <c r="O149" s="32"/>
      <c r="P149" s="32"/>
      <c r="Q149" s="32"/>
      <c r="R149" s="1"/>
      <c r="S149" s="28"/>
      <c r="T149" s="28"/>
      <c r="U149" s="28"/>
      <c r="V149" s="34"/>
      <c r="W149" s="28"/>
      <c r="X149" s="34"/>
      <c r="Y149" s="34"/>
      <c r="Z149" s="1"/>
      <c r="AA149" s="35"/>
      <c r="AB149" s="35"/>
      <c r="AC149" s="35"/>
      <c r="AD149" s="35"/>
      <c r="AE149" s="35"/>
      <c r="AF149" s="35"/>
      <c r="AG149" s="35"/>
      <c r="AH149" s="1"/>
      <c r="AI149" s="35"/>
      <c r="AJ149" s="35"/>
      <c r="AK149" s="35"/>
      <c r="AL149" s="35"/>
      <c r="AM149" s="35"/>
      <c r="AN149" s="35"/>
      <c r="AO149" s="35"/>
      <c r="AP149" s="1"/>
      <c r="AQ149" s="36"/>
      <c r="AR149" s="36"/>
      <c r="AS149" s="36"/>
      <c r="AT149" s="36"/>
      <c r="AU149" s="36"/>
      <c r="AV149" s="36"/>
      <c r="AW149" s="1"/>
      <c r="AX149" s="1"/>
      <c r="AY149" s="35"/>
      <c r="AZ149" s="35"/>
      <c r="BA149" s="35"/>
      <c r="BB149" s="35"/>
      <c r="BC149" s="35"/>
      <c r="BD149" s="35"/>
      <c r="BE149" s="35"/>
      <c r="BF149" s="1"/>
    </row>
    <row r="150" spans="1:58" ht="13">
      <c r="A150" s="28"/>
      <c r="B150" s="55"/>
      <c r="C150" s="32"/>
      <c r="D150" s="31"/>
      <c r="E150" s="32"/>
      <c r="F150" s="32"/>
      <c r="G150" s="32"/>
      <c r="H150" s="32"/>
      <c r="I150" s="32"/>
      <c r="J150" s="10"/>
      <c r="K150" s="32"/>
      <c r="L150" s="31"/>
      <c r="M150" s="32"/>
      <c r="N150" s="32"/>
      <c r="O150" s="32"/>
      <c r="P150" s="32"/>
      <c r="Q150" s="32"/>
      <c r="R150" s="1"/>
      <c r="S150" s="28"/>
      <c r="T150" s="28"/>
      <c r="U150" s="28"/>
      <c r="V150" s="34"/>
      <c r="W150" s="28"/>
      <c r="X150" s="34"/>
      <c r="Y150" s="34"/>
      <c r="Z150" s="1"/>
      <c r="AA150" s="35"/>
      <c r="AB150" s="35"/>
      <c r="AC150" s="35"/>
      <c r="AD150" s="35"/>
      <c r="AE150" s="35"/>
      <c r="AF150" s="35"/>
      <c r="AG150" s="35"/>
      <c r="AH150" s="1"/>
      <c r="AI150" s="35"/>
      <c r="AJ150" s="35"/>
      <c r="AK150" s="35"/>
      <c r="AL150" s="35"/>
      <c r="AM150" s="35"/>
      <c r="AN150" s="35"/>
      <c r="AO150" s="35"/>
      <c r="AP150" s="1"/>
      <c r="AQ150" s="36"/>
      <c r="AR150" s="36"/>
      <c r="AS150" s="36"/>
      <c r="AT150" s="36"/>
      <c r="AU150" s="36"/>
      <c r="AV150" s="36"/>
      <c r="AW150" s="1"/>
      <c r="AX150" s="1"/>
      <c r="AY150" s="35"/>
      <c r="AZ150" s="35"/>
      <c r="BA150" s="35"/>
      <c r="BB150" s="35"/>
      <c r="BC150" s="35"/>
      <c r="BD150" s="35"/>
      <c r="BE150" s="35"/>
      <c r="BF150" s="1"/>
    </row>
    <row r="151" spans="1:58" ht="13">
      <c r="A151" s="28"/>
      <c r="B151" s="55"/>
      <c r="C151" s="32"/>
      <c r="D151" s="31"/>
      <c r="E151" s="32"/>
      <c r="F151" s="32"/>
      <c r="G151" s="32"/>
      <c r="H151" s="32"/>
      <c r="I151" s="32"/>
      <c r="J151" s="10"/>
      <c r="K151" s="32"/>
      <c r="L151" s="31"/>
      <c r="M151" s="32"/>
      <c r="N151" s="32"/>
      <c r="O151" s="32"/>
      <c r="P151" s="32"/>
      <c r="Q151" s="32"/>
      <c r="R151" s="1"/>
      <c r="S151" s="28"/>
      <c r="T151" s="28"/>
      <c r="U151" s="28"/>
      <c r="V151" s="34"/>
      <c r="W151" s="28"/>
      <c r="X151" s="34"/>
      <c r="Y151" s="34"/>
      <c r="Z151" s="1"/>
      <c r="AA151" s="35"/>
      <c r="AB151" s="35"/>
      <c r="AC151" s="35"/>
      <c r="AD151" s="35"/>
      <c r="AE151" s="35"/>
      <c r="AF151" s="35"/>
      <c r="AG151" s="35"/>
      <c r="AH151" s="1"/>
      <c r="AI151" s="35"/>
      <c r="AJ151" s="35"/>
      <c r="AK151" s="35"/>
      <c r="AL151" s="35"/>
      <c r="AM151" s="35"/>
      <c r="AN151" s="35"/>
      <c r="AO151" s="35"/>
      <c r="AP151" s="1"/>
      <c r="AQ151" s="36"/>
      <c r="AR151" s="36"/>
      <c r="AS151" s="36"/>
      <c r="AT151" s="36"/>
      <c r="AU151" s="36"/>
      <c r="AV151" s="36"/>
      <c r="AW151" s="1"/>
      <c r="AX151" s="1"/>
      <c r="AY151" s="35"/>
      <c r="AZ151" s="35"/>
      <c r="BA151" s="35"/>
      <c r="BB151" s="35"/>
      <c r="BC151" s="35"/>
      <c r="BD151" s="35"/>
      <c r="BE151" s="35"/>
      <c r="BF151" s="1"/>
    </row>
    <row r="152" spans="1:58" ht="13">
      <c r="A152" s="28"/>
      <c r="B152" s="55"/>
      <c r="C152" s="32"/>
      <c r="D152" s="31"/>
      <c r="E152" s="32"/>
      <c r="F152" s="32"/>
      <c r="G152" s="32"/>
      <c r="H152" s="32"/>
      <c r="I152" s="32"/>
      <c r="J152" s="10"/>
      <c r="K152" s="32"/>
      <c r="L152" s="32"/>
      <c r="M152" s="31"/>
      <c r="N152" s="32"/>
      <c r="O152" s="32"/>
      <c r="P152" s="32"/>
      <c r="Q152" s="32"/>
      <c r="R152" s="1"/>
      <c r="S152" s="28"/>
      <c r="T152" s="28"/>
      <c r="U152" s="28"/>
      <c r="V152" s="34"/>
      <c r="W152" s="28"/>
      <c r="X152" s="34"/>
      <c r="Y152" s="34"/>
      <c r="Z152" s="1"/>
      <c r="AA152" s="35"/>
      <c r="AB152" s="35"/>
      <c r="AC152" s="35"/>
      <c r="AD152" s="35"/>
      <c r="AE152" s="35"/>
      <c r="AF152" s="35"/>
      <c r="AG152" s="35"/>
      <c r="AH152" s="1"/>
      <c r="AI152" s="35"/>
      <c r="AJ152" s="35"/>
      <c r="AK152" s="35"/>
      <c r="AL152" s="35"/>
      <c r="AM152" s="35"/>
      <c r="AN152" s="35"/>
      <c r="AO152" s="35"/>
      <c r="AP152" s="1"/>
      <c r="AQ152" s="36"/>
      <c r="AR152" s="36"/>
      <c r="AS152" s="36"/>
      <c r="AT152" s="36"/>
      <c r="AU152" s="36"/>
      <c r="AV152" s="36"/>
      <c r="AW152" s="1"/>
      <c r="AX152" s="1"/>
      <c r="AY152" s="35"/>
      <c r="AZ152" s="35"/>
      <c r="BA152" s="35"/>
      <c r="BB152" s="35"/>
      <c r="BC152" s="35"/>
      <c r="BD152" s="35"/>
      <c r="BE152" s="35"/>
      <c r="BF152" s="1"/>
    </row>
    <row r="153" spans="1:58" ht="13">
      <c r="A153" s="28"/>
      <c r="B153" s="55"/>
      <c r="C153" s="32"/>
      <c r="D153" s="31"/>
      <c r="E153" s="32"/>
      <c r="F153" s="32"/>
      <c r="G153" s="32"/>
      <c r="H153" s="32"/>
      <c r="I153" s="32"/>
      <c r="J153" s="10"/>
      <c r="K153" s="32"/>
      <c r="L153" s="31"/>
      <c r="M153" s="32"/>
      <c r="N153" s="32"/>
      <c r="O153" s="32"/>
      <c r="P153" s="32"/>
      <c r="Q153" s="32"/>
      <c r="R153" s="1"/>
      <c r="S153" s="28"/>
      <c r="T153" s="28"/>
      <c r="U153" s="34"/>
      <c r="V153" s="28"/>
      <c r="W153" s="34"/>
      <c r="X153" s="34"/>
      <c r="Y153" s="34"/>
      <c r="Z153" s="1"/>
      <c r="AA153" s="35"/>
      <c r="AB153" s="35"/>
      <c r="AC153" s="35"/>
      <c r="AD153" s="35"/>
      <c r="AE153" s="35"/>
      <c r="AF153" s="35"/>
      <c r="AG153" s="35"/>
      <c r="AH153" s="1"/>
      <c r="AI153" s="35"/>
      <c r="AJ153" s="35"/>
      <c r="AK153" s="35"/>
      <c r="AL153" s="35"/>
      <c r="AM153" s="35"/>
      <c r="AN153" s="35"/>
      <c r="AO153" s="35"/>
      <c r="AP153" s="1"/>
      <c r="AQ153" s="36"/>
      <c r="AR153" s="36"/>
      <c r="AS153" s="36"/>
      <c r="AT153" s="36"/>
      <c r="AU153" s="36"/>
      <c r="AV153" s="36"/>
      <c r="AW153" s="1"/>
      <c r="AX153" s="1"/>
      <c r="AY153" s="35"/>
      <c r="AZ153" s="35"/>
      <c r="BA153" s="35"/>
      <c r="BB153" s="35"/>
      <c r="BC153" s="35"/>
      <c r="BD153" s="35"/>
      <c r="BE153" s="35"/>
      <c r="BF153" s="1"/>
    </row>
    <row r="154" spans="1:58" ht="13">
      <c r="A154" s="28"/>
      <c r="B154" s="55"/>
      <c r="C154" s="31"/>
      <c r="D154" s="38"/>
      <c r="E154" s="38"/>
      <c r="F154" s="32"/>
      <c r="G154" s="32"/>
      <c r="H154" s="32"/>
      <c r="I154" s="32"/>
      <c r="J154" s="10"/>
      <c r="K154" s="32"/>
      <c r="L154" s="32"/>
      <c r="M154" s="32"/>
      <c r="N154" s="32"/>
      <c r="O154" s="32"/>
      <c r="P154" s="32"/>
      <c r="Q154" s="32"/>
      <c r="R154" s="1"/>
      <c r="S154" s="28"/>
      <c r="T154" s="28"/>
      <c r="U154" s="33"/>
      <c r="V154" s="33"/>
      <c r="W154" s="33"/>
      <c r="X154" s="34"/>
      <c r="Y154" s="34"/>
      <c r="Z154" s="1"/>
      <c r="AA154" s="35"/>
      <c r="AB154" s="35"/>
      <c r="AC154" s="35"/>
      <c r="AD154" s="35"/>
      <c r="AE154" s="35"/>
      <c r="AF154" s="35"/>
      <c r="AG154" s="35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3">
      <c r="A155" s="28"/>
      <c r="B155" s="55"/>
      <c r="C155" s="31"/>
      <c r="D155" s="38"/>
      <c r="E155" s="38"/>
      <c r="F155" s="32"/>
      <c r="G155" s="32"/>
      <c r="H155" s="32"/>
      <c r="I155" s="32"/>
      <c r="J155" s="10"/>
      <c r="K155" s="32"/>
      <c r="L155" s="32"/>
      <c r="M155" s="32"/>
      <c r="N155" s="32"/>
      <c r="O155" s="32"/>
      <c r="P155" s="32"/>
      <c r="Q155" s="32"/>
      <c r="R155" s="1"/>
      <c r="S155" s="28"/>
      <c r="T155" s="28"/>
      <c r="U155" s="33"/>
      <c r="V155" s="33"/>
      <c r="W155" s="28"/>
      <c r="X155" s="34"/>
      <c r="Y155" s="34"/>
      <c r="Z155" s="1"/>
      <c r="AA155" s="35"/>
      <c r="AB155" s="35"/>
      <c r="AC155" s="35"/>
      <c r="AD155" s="35"/>
      <c r="AE155" s="35"/>
      <c r="AF155" s="35"/>
      <c r="AG155" s="35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3">
      <c r="A156" s="28"/>
      <c r="B156" s="55"/>
      <c r="C156" s="31"/>
      <c r="D156" s="38"/>
      <c r="E156" s="38"/>
      <c r="F156" s="32"/>
      <c r="G156" s="32"/>
      <c r="H156" s="32"/>
      <c r="I156" s="32"/>
      <c r="J156" s="10"/>
      <c r="K156" s="32"/>
      <c r="L156" s="32"/>
      <c r="M156" s="32"/>
      <c r="N156" s="32"/>
      <c r="O156" s="32"/>
      <c r="P156" s="32"/>
      <c r="Q156" s="32"/>
      <c r="R156" s="1"/>
      <c r="S156" s="28"/>
      <c r="T156" s="28"/>
      <c r="U156" s="28"/>
      <c r="V156" s="33"/>
      <c r="W156" s="28"/>
      <c r="X156" s="34"/>
      <c r="Y156" s="34"/>
      <c r="Z156" s="1"/>
      <c r="AA156" s="35"/>
      <c r="AB156" s="35"/>
      <c r="AC156" s="35"/>
      <c r="AD156" s="35"/>
      <c r="AE156" s="35"/>
      <c r="AF156" s="35"/>
      <c r="AG156" s="35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3">
      <c r="A157" s="28"/>
      <c r="B157" s="55"/>
      <c r="C157" s="31"/>
      <c r="D157" s="38"/>
      <c r="E157" s="38"/>
      <c r="F157" s="32"/>
      <c r="G157" s="32"/>
      <c r="H157" s="32"/>
      <c r="I157" s="32"/>
      <c r="J157" s="10"/>
      <c r="K157" s="32"/>
      <c r="L157" s="32"/>
      <c r="M157" s="32"/>
      <c r="N157" s="32"/>
      <c r="O157" s="32"/>
      <c r="P157" s="32"/>
      <c r="Q157" s="32"/>
      <c r="R157" s="1"/>
      <c r="S157" s="28"/>
      <c r="T157" s="33"/>
      <c r="U157" s="28"/>
      <c r="V157" s="33"/>
      <c r="W157" s="28"/>
      <c r="X157" s="34"/>
      <c r="Y157" s="34"/>
      <c r="Z157" s="1"/>
      <c r="AA157" s="35"/>
      <c r="AB157" s="35"/>
      <c r="AC157" s="35"/>
      <c r="AD157" s="35"/>
      <c r="AE157" s="35"/>
      <c r="AF157" s="35"/>
      <c r="AG157" s="35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3">
      <c r="A158" s="28"/>
      <c r="B158" s="55"/>
      <c r="C158" s="38"/>
      <c r="D158" s="38"/>
      <c r="E158" s="31"/>
      <c r="F158" s="32"/>
      <c r="G158" s="32"/>
      <c r="H158" s="32"/>
      <c r="I158" s="32"/>
      <c r="J158" s="10"/>
      <c r="K158" s="32"/>
      <c r="L158" s="32"/>
      <c r="M158" s="32"/>
      <c r="N158" s="32"/>
      <c r="O158" s="32"/>
      <c r="P158" s="32"/>
      <c r="Q158" s="32"/>
      <c r="R158" s="1"/>
      <c r="S158" s="28"/>
      <c r="T158" s="28"/>
      <c r="U158" s="28"/>
      <c r="V158" s="33"/>
      <c r="W158" s="28"/>
      <c r="X158" s="34"/>
      <c r="Y158" s="34"/>
      <c r="Z158" s="1"/>
      <c r="AA158" s="35"/>
      <c r="AB158" s="35"/>
      <c r="AC158" s="35"/>
      <c r="AD158" s="35"/>
      <c r="AE158" s="35"/>
      <c r="AF158" s="35"/>
      <c r="AG158" s="35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3">
      <c r="A159" s="28"/>
      <c r="B159" s="55"/>
      <c r="C159" s="31"/>
      <c r="D159" s="38"/>
      <c r="E159" s="38"/>
      <c r="F159" s="32"/>
      <c r="G159" s="32"/>
      <c r="H159" s="32"/>
      <c r="I159" s="32"/>
      <c r="J159" s="10"/>
      <c r="K159" s="32"/>
      <c r="L159" s="32"/>
      <c r="M159" s="32"/>
      <c r="N159" s="32"/>
      <c r="O159" s="32"/>
      <c r="P159" s="32"/>
      <c r="Q159" s="32"/>
      <c r="R159" s="1"/>
      <c r="S159" s="28"/>
      <c r="T159" s="28"/>
      <c r="U159" s="28"/>
      <c r="V159" s="28"/>
      <c r="W159" s="33"/>
      <c r="X159" s="34"/>
      <c r="Y159" s="34"/>
      <c r="Z159" s="1"/>
      <c r="AA159" s="35"/>
      <c r="AB159" s="35"/>
      <c r="AC159" s="35"/>
      <c r="AD159" s="35"/>
      <c r="AE159" s="35"/>
      <c r="AF159" s="35"/>
      <c r="AG159" s="35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3">
      <c r="A160" s="28"/>
      <c r="B160" s="55"/>
      <c r="C160" s="31"/>
      <c r="D160" s="38"/>
      <c r="E160" s="38"/>
      <c r="F160" s="32"/>
      <c r="G160" s="32"/>
      <c r="H160" s="32"/>
      <c r="I160" s="32"/>
      <c r="J160" s="10"/>
      <c r="K160" s="32"/>
      <c r="L160" s="32"/>
      <c r="M160" s="32"/>
      <c r="N160" s="32"/>
      <c r="O160" s="32"/>
      <c r="P160" s="32"/>
      <c r="Q160" s="32"/>
      <c r="R160" s="1"/>
      <c r="S160" s="28"/>
      <c r="T160" s="28"/>
      <c r="U160" s="28"/>
      <c r="V160" s="33"/>
      <c r="W160" s="33"/>
      <c r="X160" s="34"/>
      <c r="Y160" s="34"/>
      <c r="Z160" s="1"/>
      <c r="AA160" s="35"/>
      <c r="AB160" s="35"/>
      <c r="AC160" s="35"/>
      <c r="AD160" s="35"/>
      <c r="AE160" s="35"/>
      <c r="AF160" s="35"/>
      <c r="AG160" s="35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3">
      <c r="A161" s="28"/>
      <c r="B161" s="55"/>
      <c r="C161" s="31"/>
      <c r="D161" s="38"/>
      <c r="E161" s="38"/>
      <c r="F161" s="32"/>
      <c r="G161" s="32"/>
      <c r="H161" s="32"/>
      <c r="I161" s="32"/>
      <c r="J161" s="56"/>
      <c r="K161" s="57"/>
      <c r="L161" s="57"/>
      <c r="M161" s="57"/>
      <c r="N161" s="57"/>
      <c r="O161" s="57"/>
      <c r="P161" s="57"/>
      <c r="Q161" s="57"/>
      <c r="R161" s="56"/>
      <c r="S161" s="28"/>
      <c r="T161" s="28"/>
      <c r="U161" s="28"/>
      <c r="V161" s="33"/>
      <c r="W161" s="28"/>
      <c r="X161" s="34"/>
      <c r="Y161" s="34"/>
      <c r="Z161" s="1"/>
      <c r="AA161" s="35"/>
      <c r="AB161" s="35"/>
      <c r="AC161" s="35"/>
      <c r="AD161" s="35"/>
      <c r="AE161" s="35"/>
      <c r="AF161" s="35"/>
      <c r="AG161" s="35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3">
      <c r="A162" s="28"/>
      <c r="B162" s="55"/>
      <c r="C162" s="31"/>
      <c r="D162" s="38"/>
      <c r="E162" s="38"/>
      <c r="F162" s="32"/>
      <c r="G162" s="32"/>
      <c r="H162" s="32"/>
      <c r="I162" s="32"/>
      <c r="J162" s="56"/>
      <c r="K162" s="58"/>
      <c r="L162" s="58"/>
      <c r="M162" s="58"/>
      <c r="N162" s="58"/>
      <c r="O162" s="58"/>
      <c r="P162" s="58"/>
      <c r="Q162" s="58"/>
      <c r="R162" s="56"/>
      <c r="S162" s="28"/>
      <c r="T162" s="28"/>
      <c r="U162" s="28"/>
      <c r="V162" s="33"/>
      <c r="W162" s="28"/>
      <c r="X162" s="34"/>
      <c r="Y162" s="34"/>
      <c r="Z162" s="1"/>
      <c r="AA162" s="35"/>
      <c r="AB162" s="35"/>
      <c r="AC162" s="35"/>
      <c r="AD162" s="35"/>
      <c r="AE162" s="35"/>
      <c r="AF162" s="35"/>
      <c r="AG162" s="35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3">
      <c r="A163" s="28"/>
      <c r="B163" s="55"/>
      <c r="C163" s="38"/>
      <c r="D163" s="38"/>
      <c r="E163" s="31"/>
      <c r="F163" s="32"/>
      <c r="G163" s="32"/>
      <c r="H163" s="32"/>
      <c r="I163" s="32"/>
      <c r="J163" s="56"/>
      <c r="K163" s="57"/>
      <c r="L163" s="57"/>
      <c r="M163" s="57"/>
      <c r="N163" s="57"/>
      <c r="O163" s="57"/>
      <c r="P163" s="57"/>
      <c r="Q163" s="57"/>
      <c r="R163" s="56"/>
      <c r="S163" s="28"/>
      <c r="T163" s="28"/>
      <c r="U163" s="28"/>
      <c r="V163" s="33"/>
      <c r="W163" s="33"/>
      <c r="X163" s="34"/>
      <c r="Y163" s="34"/>
      <c r="Z163" s="1"/>
      <c r="AA163" s="35"/>
      <c r="AB163" s="35"/>
      <c r="AC163" s="35"/>
      <c r="AD163" s="35"/>
      <c r="AE163" s="35"/>
      <c r="AF163" s="35"/>
      <c r="AG163" s="35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3">
      <c r="A164" s="28"/>
      <c r="B164" s="55"/>
      <c r="C164" s="31"/>
      <c r="D164" s="38"/>
      <c r="E164" s="38"/>
      <c r="F164" s="32"/>
      <c r="G164" s="32"/>
      <c r="H164" s="32"/>
      <c r="I164" s="32"/>
      <c r="J164" s="56"/>
      <c r="K164" s="58"/>
      <c r="L164" s="58"/>
      <c r="M164" s="58"/>
      <c r="N164" s="58"/>
      <c r="O164" s="58"/>
      <c r="P164" s="58"/>
      <c r="Q164" s="58"/>
      <c r="R164" s="56"/>
      <c r="S164" s="28"/>
      <c r="T164" s="28"/>
      <c r="U164" s="28"/>
      <c r="V164" s="33"/>
      <c r="W164" s="33"/>
      <c r="X164" s="34"/>
      <c r="Y164" s="34"/>
      <c r="Z164" s="1"/>
      <c r="AA164" s="35"/>
      <c r="AB164" s="35"/>
      <c r="AC164" s="35"/>
      <c r="AD164" s="35"/>
      <c r="AE164" s="35"/>
      <c r="AF164" s="35"/>
      <c r="AG164" s="35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3">
      <c r="A165" s="28"/>
      <c r="B165" s="55"/>
      <c r="C165" s="31"/>
      <c r="D165" s="38"/>
      <c r="E165" s="38"/>
      <c r="F165" s="32"/>
      <c r="G165" s="32"/>
      <c r="H165" s="32"/>
      <c r="I165" s="32"/>
      <c r="J165" s="56"/>
      <c r="K165" s="57"/>
      <c r="L165" s="57"/>
      <c r="M165" s="57"/>
      <c r="N165" s="57"/>
      <c r="O165" s="57"/>
      <c r="P165" s="57"/>
      <c r="Q165" s="57"/>
      <c r="R165" s="56"/>
      <c r="S165" s="28"/>
      <c r="T165" s="28"/>
      <c r="U165" s="28"/>
      <c r="V165" s="33"/>
      <c r="W165" s="28"/>
      <c r="X165" s="34"/>
      <c r="Y165" s="34"/>
      <c r="Z165" s="1"/>
      <c r="AA165" s="35"/>
      <c r="AB165" s="35"/>
      <c r="AC165" s="35"/>
      <c r="AD165" s="35"/>
      <c r="AE165" s="35"/>
      <c r="AF165" s="35"/>
      <c r="AG165" s="35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3">
      <c r="A166" s="28"/>
      <c r="B166" s="55"/>
      <c r="C166" s="38"/>
      <c r="D166" s="38"/>
      <c r="E166" s="31"/>
      <c r="F166" s="32"/>
      <c r="G166" s="32"/>
      <c r="H166" s="32"/>
      <c r="I166" s="32"/>
      <c r="J166" s="56"/>
      <c r="K166" s="58"/>
      <c r="L166" s="58"/>
      <c r="M166" s="58"/>
      <c r="N166" s="58"/>
      <c r="O166" s="58"/>
      <c r="P166" s="58"/>
      <c r="Q166" s="58"/>
      <c r="R166" s="56"/>
      <c r="S166" s="28"/>
      <c r="T166" s="28"/>
      <c r="U166" s="28"/>
      <c r="V166" s="33"/>
      <c r="W166" s="33"/>
      <c r="X166" s="34"/>
      <c r="Y166" s="34"/>
      <c r="Z166" s="1"/>
      <c r="AA166" s="35"/>
      <c r="AB166" s="35"/>
      <c r="AC166" s="35"/>
      <c r="AD166" s="35"/>
      <c r="AE166" s="35"/>
      <c r="AF166" s="35"/>
      <c r="AG166" s="35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3">
      <c r="A167" s="28"/>
      <c r="B167" s="55"/>
      <c r="C167" s="31"/>
      <c r="D167" s="38"/>
      <c r="E167" s="38"/>
      <c r="F167" s="32"/>
      <c r="G167" s="32"/>
      <c r="H167" s="32"/>
      <c r="I167" s="32"/>
      <c r="J167" s="56"/>
      <c r="K167" s="57"/>
      <c r="L167" s="57"/>
      <c r="M167" s="57"/>
      <c r="N167" s="57"/>
      <c r="O167" s="57"/>
      <c r="P167" s="57"/>
      <c r="Q167" s="57"/>
      <c r="R167" s="56"/>
      <c r="S167" s="28"/>
      <c r="T167" s="28"/>
      <c r="U167" s="28"/>
      <c r="V167" s="33"/>
      <c r="W167" s="28"/>
      <c r="X167" s="34"/>
      <c r="Y167" s="34"/>
      <c r="Z167" s="1"/>
      <c r="AA167" s="35"/>
      <c r="AB167" s="35"/>
      <c r="AC167" s="35"/>
      <c r="AD167" s="35"/>
      <c r="AE167" s="35"/>
      <c r="AF167" s="35"/>
      <c r="AG167" s="35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3">
      <c r="A168" s="28"/>
      <c r="B168" s="55"/>
      <c r="C168" s="38"/>
      <c r="D168" s="38"/>
      <c r="E168" s="31"/>
      <c r="F168" s="32"/>
      <c r="G168" s="32"/>
      <c r="H168" s="32"/>
      <c r="I168" s="32"/>
      <c r="J168" s="56"/>
      <c r="K168" s="57"/>
      <c r="L168" s="57"/>
      <c r="M168" s="57"/>
      <c r="N168" s="57"/>
      <c r="O168" s="57"/>
      <c r="P168" s="57"/>
      <c r="Q168" s="57"/>
      <c r="R168" s="56"/>
      <c r="S168" s="28"/>
      <c r="T168" s="28"/>
      <c r="U168" s="28"/>
      <c r="V168" s="33"/>
      <c r="W168" s="33"/>
      <c r="X168" s="34"/>
      <c r="Y168" s="34"/>
      <c r="Z168" s="1"/>
      <c r="AA168" s="35"/>
      <c r="AB168" s="35"/>
      <c r="AC168" s="35"/>
      <c r="AD168" s="35"/>
      <c r="AE168" s="35"/>
      <c r="AF168" s="35"/>
      <c r="AG168" s="35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3">
      <c r="A169" s="28"/>
      <c r="B169" s="55"/>
      <c r="C169" s="31"/>
      <c r="D169" s="38"/>
      <c r="E169" s="38"/>
      <c r="F169" s="32"/>
      <c r="G169" s="32"/>
      <c r="H169" s="32"/>
      <c r="I169" s="32"/>
      <c r="J169" s="56"/>
      <c r="K169" s="57"/>
      <c r="L169" s="57"/>
      <c r="M169" s="57"/>
      <c r="N169" s="57"/>
      <c r="O169" s="57"/>
      <c r="P169" s="57"/>
      <c r="Q169" s="57"/>
      <c r="R169" s="56"/>
      <c r="S169" s="28"/>
      <c r="T169" s="28"/>
      <c r="U169" s="28"/>
      <c r="V169" s="33"/>
      <c r="W169" s="28"/>
      <c r="X169" s="34"/>
      <c r="Y169" s="34"/>
      <c r="Z169" s="1"/>
      <c r="AA169" s="35"/>
      <c r="AB169" s="35"/>
      <c r="AC169" s="35"/>
      <c r="AD169" s="35"/>
      <c r="AE169" s="35"/>
      <c r="AF169" s="35"/>
      <c r="AG169" s="35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3">
      <c r="A170" s="28"/>
      <c r="B170" s="55"/>
      <c r="C170" s="31"/>
      <c r="D170" s="38"/>
      <c r="E170" s="38"/>
      <c r="F170" s="32"/>
      <c r="G170" s="32"/>
      <c r="H170" s="32"/>
      <c r="I170" s="32"/>
      <c r="J170" s="56"/>
      <c r="K170" s="57"/>
      <c r="L170" s="57"/>
      <c r="M170" s="57"/>
      <c r="N170" s="57"/>
      <c r="O170" s="57"/>
      <c r="P170" s="57"/>
      <c r="Q170" s="57"/>
      <c r="R170" s="56"/>
      <c r="S170" s="28"/>
      <c r="T170" s="28"/>
      <c r="U170" s="28"/>
      <c r="V170" s="33"/>
      <c r="W170" s="33"/>
      <c r="X170" s="34"/>
      <c r="Y170" s="34"/>
      <c r="Z170" s="1"/>
      <c r="AA170" s="35"/>
      <c r="AB170" s="35"/>
      <c r="AC170" s="35"/>
      <c r="AD170" s="35"/>
      <c r="AE170" s="35"/>
      <c r="AF170" s="35"/>
      <c r="AG170" s="35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3">
      <c r="A171" s="28"/>
      <c r="B171" s="55"/>
      <c r="C171" s="31"/>
      <c r="D171" s="38"/>
      <c r="E171" s="38"/>
      <c r="F171" s="32"/>
      <c r="G171" s="32"/>
      <c r="H171" s="32"/>
      <c r="I171" s="32"/>
      <c r="J171" s="56"/>
      <c r="K171" s="57"/>
      <c r="L171" s="57"/>
      <c r="M171" s="57"/>
      <c r="N171" s="57"/>
      <c r="O171" s="57"/>
      <c r="P171" s="57"/>
      <c r="Q171" s="57"/>
      <c r="R171" s="56"/>
      <c r="S171" s="28"/>
      <c r="T171" s="28"/>
      <c r="U171" s="28"/>
      <c r="V171" s="33"/>
      <c r="W171" s="28"/>
      <c r="X171" s="34"/>
      <c r="Y171" s="34"/>
      <c r="Z171" s="1"/>
      <c r="AA171" s="35"/>
      <c r="AB171" s="35"/>
      <c r="AC171" s="35"/>
      <c r="AD171" s="35"/>
      <c r="AE171" s="35"/>
      <c r="AF171" s="35"/>
      <c r="AG171" s="35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3">
      <c r="A172" s="28"/>
      <c r="B172" s="55"/>
      <c r="C172" s="31"/>
      <c r="D172" s="38"/>
      <c r="E172" s="38"/>
      <c r="F172" s="32"/>
      <c r="G172" s="32"/>
      <c r="H172" s="32"/>
      <c r="I172" s="32"/>
      <c r="J172" s="56"/>
      <c r="K172" s="58"/>
      <c r="L172" s="58"/>
      <c r="M172" s="58"/>
      <c r="N172" s="58"/>
      <c r="O172" s="58"/>
      <c r="P172" s="58"/>
      <c r="Q172" s="58"/>
      <c r="R172" s="56"/>
      <c r="S172" s="28"/>
      <c r="T172" s="28"/>
      <c r="U172" s="28"/>
      <c r="V172" s="33"/>
      <c r="W172" s="28"/>
      <c r="X172" s="34"/>
      <c r="Y172" s="34"/>
      <c r="Z172" s="1"/>
      <c r="AA172" s="35"/>
      <c r="AB172" s="35"/>
      <c r="AC172" s="35"/>
      <c r="AD172" s="35"/>
      <c r="AE172" s="35"/>
      <c r="AF172" s="35"/>
      <c r="AG172" s="35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3">
      <c r="A173" s="28"/>
      <c r="B173" s="55"/>
      <c r="C173" s="31"/>
      <c r="D173" s="38"/>
      <c r="E173" s="38"/>
      <c r="F173" s="32"/>
      <c r="G173" s="32"/>
      <c r="H173" s="32"/>
      <c r="I173" s="32"/>
      <c r="J173" s="56"/>
      <c r="K173" s="57"/>
      <c r="L173" s="57"/>
      <c r="M173" s="57"/>
      <c r="N173" s="57"/>
      <c r="O173" s="57"/>
      <c r="P173" s="57"/>
      <c r="Q173" s="57"/>
      <c r="R173" s="56"/>
      <c r="S173" s="28"/>
      <c r="T173" s="28"/>
      <c r="U173" s="28"/>
      <c r="V173" s="33"/>
      <c r="W173" s="33"/>
      <c r="X173" s="34"/>
      <c r="Y173" s="34"/>
      <c r="Z173" s="1"/>
      <c r="AA173" s="35"/>
      <c r="AB173" s="35"/>
      <c r="AC173" s="35"/>
      <c r="AD173" s="35"/>
      <c r="AE173" s="35"/>
      <c r="AF173" s="35"/>
      <c r="AG173" s="35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3">
      <c r="A174" s="28"/>
      <c r="B174" s="55"/>
      <c r="C174" s="38"/>
      <c r="D174" s="38"/>
      <c r="E174" s="31"/>
      <c r="F174" s="32"/>
      <c r="G174" s="32"/>
      <c r="H174" s="32"/>
      <c r="I174" s="32"/>
      <c r="J174" s="56"/>
      <c r="K174" s="58"/>
      <c r="L174" s="58"/>
      <c r="M174" s="58"/>
      <c r="N174" s="58"/>
      <c r="O174" s="58"/>
      <c r="P174" s="58"/>
      <c r="Q174" s="58"/>
      <c r="R174" s="56"/>
      <c r="S174" s="28"/>
      <c r="T174" s="28"/>
      <c r="U174" s="28"/>
      <c r="V174" s="33"/>
      <c r="W174" s="28"/>
      <c r="X174" s="34"/>
      <c r="Y174" s="34"/>
      <c r="Z174" s="1"/>
      <c r="AA174" s="35"/>
      <c r="AB174" s="35"/>
      <c r="AC174" s="35"/>
      <c r="AD174" s="35"/>
      <c r="AE174" s="35"/>
      <c r="AF174" s="35"/>
      <c r="AG174" s="35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3">
      <c r="A175" s="28"/>
      <c r="B175" s="55"/>
      <c r="C175" s="31"/>
      <c r="D175" s="38"/>
      <c r="E175" s="38"/>
      <c r="F175" s="32"/>
      <c r="G175" s="32"/>
      <c r="H175" s="32"/>
      <c r="I175" s="32"/>
      <c r="J175" s="56"/>
      <c r="K175" s="57"/>
      <c r="L175" s="57"/>
      <c r="M175" s="57"/>
      <c r="N175" s="57"/>
      <c r="O175" s="57"/>
      <c r="P175" s="57"/>
      <c r="Q175" s="57"/>
      <c r="R175" s="56"/>
      <c r="S175" s="28"/>
      <c r="T175" s="28"/>
      <c r="U175" s="28"/>
      <c r="V175" s="33"/>
      <c r="W175" s="33"/>
      <c r="X175" s="34"/>
      <c r="Y175" s="34"/>
      <c r="Z175" s="1"/>
      <c r="AA175" s="35"/>
      <c r="AB175" s="35"/>
      <c r="AC175" s="35"/>
      <c r="AD175" s="35"/>
      <c r="AE175" s="35"/>
      <c r="AF175" s="35"/>
      <c r="AG175" s="35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3">
      <c r="A176" s="28"/>
      <c r="B176" s="55"/>
      <c r="C176" s="31"/>
      <c r="D176" s="38"/>
      <c r="E176" s="38"/>
      <c r="F176" s="32"/>
      <c r="G176" s="32"/>
      <c r="H176" s="32"/>
      <c r="I176" s="32"/>
      <c r="J176" s="56"/>
      <c r="K176" s="58"/>
      <c r="L176" s="58"/>
      <c r="M176" s="58"/>
      <c r="N176" s="58"/>
      <c r="O176" s="58"/>
      <c r="P176" s="58"/>
      <c r="Q176" s="58"/>
      <c r="R176" s="56"/>
      <c r="S176" s="28"/>
      <c r="T176" s="28"/>
      <c r="U176" s="28"/>
      <c r="V176" s="33"/>
      <c r="W176" s="28"/>
      <c r="X176" s="34"/>
      <c r="Y176" s="34"/>
      <c r="Z176" s="1"/>
      <c r="AA176" s="35"/>
      <c r="AB176" s="35"/>
      <c r="AC176" s="35"/>
      <c r="AD176" s="35"/>
      <c r="AE176" s="35"/>
      <c r="AF176" s="35"/>
      <c r="AG176" s="35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3">
      <c r="A177" s="28"/>
      <c r="B177" s="55"/>
      <c r="C177" s="31"/>
      <c r="D177" s="38"/>
      <c r="E177" s="38"/>
      <c r="F177" s="32"/>
      <c r="G177" s="32"/>
      <c r="H177" s="32"/>
      <c r="I177" s="32"/>
      <c r="J177" s="56"/>
      <c r="K177" s="57"/>
      <c r="L177" s="57"/>
      <c r="M177" s="57"/>
      <c r="N177" s="57"/>
      <c r="O177" s="57"/>
      <c r="P177" s="57"/>
      <c r="Q177" s="57"/>
      <c r="R177" s="56"/>
      <c r="S177" s="28"/>
      <c r="T177" s="28"/>
      <c r="U177" s="28"/>
      <c r="V177" s="33"/>
      <c r="W177" s="28"/>
      <c r="X177" s="34"/>
      <c r="Y177" s="34"/>
      <c r="Z177" s="1"/>
      <c r="AA177" s="35"/>
      <c r="AB177" s="35"/>
      <c r="AC177" s="35"/>
      <c r="AD177" s="35"/>
      <c r="AE177" s="35"/>
      <c r="AF177" s="35"/>
      <c r="AG177" s="35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3">
      <c r="A178" s="28"/>
      <c r="B178" s="55"/>
      <c r="C178" s="31"/>
      <c r="D178" s="38"/>
      <c r="E178" s="38"/>
      <c r="F178" s="32"/>
      <c r="G178" s="32"/>
      <c r="H178" s="32"/>
      <c r="I178" s="32"/>
      <c r="J178" s="56"/>
      <c r="K178" s="58"/>
      <c r="L178" s="58"/>
      <c r="M178" s="58"/>
      <c r="N178" s="58"/>
      <c r="O178" s="58"/>
      <c r="P178" s="58"/>
      <c r="Q178" s="58"/>
      <c r="R178" s="56"/>
      <c r="S178" s="28"/>
      <c r="T178" s="28"/>
      <c r="U178" s="28"/>
      <c r="V178" s="33"/>
      <c r="W178" s="33"/>
      <c r="X178" s="34"/>
      <c r="Y178" s="34"/>
      <c r="Z178" s="1"/>
      <c r="AA178" s="35"/>
      <c r="AB178" s="35"/>
      <c r="AC178" s="35"/>
      <c r="AD178" s="35"/>
      <c r="AE178" s="35"/>
      <c r="AF178" s="35"/>
      <c r="AG178" s="35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3">
      <c r="A179" s="28"/>
      <c r="B179" s="55"/>
      <c r="C179" s="31"/>
      <c r="D179" s="38"/>
      <c r="E179" s="38"/>
      <c r="F179" s="32"/>
      <c r="G179" s="32"/>
      <c r="H179" s="32"/>
      <c r="I179" s="32"/>
      <c r="J179" s="56"/>
      <c r="K179" s="57"/>
      <c r="L179" s="57"/>
      <c r="M179" s="57"/>
      <c r="N179" s="57"/>
      <c r="O179" s="57"/>
      <c r="P179" s="57"/>
      <c r="Q179" s="57"/>
      <c r="R179" s="56"/>
      <c r="S179" s="28"/>
      <c r="T179" s="28"/>
      <c r="U179" s="28"/>
      <c r="V179" s="33"/>
      <c r="W179" s="33"/>
      <c r="X179" s="34"/>
      <c r="Y179" s="34"/>
      <c r="Z179" s="1"/>
      <c r="AA179" s="35"/>
      <c r="AB179" s="35"/>
      <c r="AC179" s="35"/>
      <c r="AD179" s="35"/>
      <c r="AE179" s="35"/>
      <c r="AF179" s="35"/>
      <c r="AG179" s="35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3">
      <c r="A180" s="28"/>
      <c r="B180" s="55"/>
      <c r="C180" s="38"/>
      <c r="D180" s="38"/>
      <c r="E180" s="31"/>
      <c r="F180" s="32"/>
      <c r="G180" s="32"/>
      <c r="H180" s="32"/>
      <c r="I180" s="32"/>
      <c r="J180" s="56"/>
      <c r="K180" s="57"/>
      <c r="L180" s="57"/>
      <c r="M180" s="57"/>
      <c r="N180" s="57"/>
      <c r="O180" s="57"/>
      <c r="P180" s="57"/>
      <c r="Q180" s="57"/>
      <c r="R180" s="56"/>
      <c r="S180" s="28"/>
      <c r="T180" s="28"/>
      <c r="U180" s="28"/>
      <c r="V180" s="33"/>
      <c r="W180" s="33"/>
      <c r="X180" s="34"/>
      <c r="Y180" s="34"/>
      <c r="Z180" s="1"/>
      <c r="AA180" s="35"/>
      <c r="AB180" s="35"/>
      <c r="AC180" s="35"/>
      <c r="AD180" s="35"/>
      <c r="AE180" s="35"/>
      <c r="AF180" s="35"/>
      <c r="AG180" s="35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3">
      <c r="A181" s="28"/>
      <c r="B181" s="55"/>
      <c r="C181" s="31"/>
      <c r="D181" s="38"/>
      <c r="E181" s="38"/>
      <c r="F181" s="32"/>
      <c r="G181" s="32"/>
      <c r="H181" s="32"/>
      <c r="I181" s="32"/>
      <c r="J181" s="56"/>
      <c r="K181" s="58"/>
      <c r="L181" s="58"/>
      <c r="M181" s="58"/>
      <c r="N181" s="58"/>
      <c r="O181" s="58"/>
      <c r="P181" s="58"/>
      <c r="Q181" s="58"/>
      <c r="R181" s="56"/>
      <c r="S181" s="28"/>
      <c r="T181" s="28"/>
      <c r="U181" s="28"/>
      <c r="V181" s="33"/>
      <c r="W181" s="33"/>
      <c r="X181" s="34"/>
      <c r="Y181" s="34"/>
      <c r="Z181" s="1"/>
      <c r="AA181" s="35"/>
      <c r="AB181" s="35"/>
      <c r="AC181" s="35"/>
      <c r="AD181" s="35"/>
      <c r="AE181" s="35"/>
      <c r="AF181" s="35"/>
      <c r="AG181" s="35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3">
      <c r="A182" s="28"/>
      <c r="B182" s="55"/>
      <c r="C182" s="31"/>
      <c r="D182" s="38"/>
      <c r="E182" s="38"/>
      <c r="F182" s="32"/>
      <c r="G182" s="32"/>
      <c r="H182" s="32"/>
      <c r="I182" s="32"/>
      <c r="J182" s="56"/>
      <c r="K182" s="57"/>
      <c r="L182" s="57"/>
      <c r="M182" s="57"/>
      <c r="N182" s="57"/>
      <c r="O182" s="57"/>
      <c r="P182" s="57"/>
      <c r="Q182" s="57"/>
      <c r="R182" s="56"/>
      <c r="S182" s="28"/>
      <c r="T182" s="28"/>
      <c r="U182" s="28"/>
      <c r="V182" s="33"/>
      <c r="W182" s="28"/>
      <c r="X182" s="34"/>
      <c r="Y182" s="34"/>
      <c r="Z182" s="1"/>
      <c r="AA182" s="35"/>
      <c r="AB182" s="35"/>
      <c r="AC182" s="35"/>
      <c r="AD182" s="35"/>
      <c r="AE182" s="35"/>
      <c r="AF182" s="35"/>
      <c r="AG182" s="35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3">
      <c r="A183" s="28"/>
      <c r="B183" s="55"/>
      <c r="C183" s="31"/>
      <c r="D183" s="38"/>
      <c r="E183" s="38"/>
      <c r="F183" s="32"/>
      <c r="G183" s="32"/>
      <c r="H183" s="32"/>
      <c r="I183" s="32"/>
      <c r="J183" s="56"/>
      <c r="K183" s="57"/>
      <c r="L183" s="57"/>
      <c r="M183" s="57"/>
      <c r="N183" s="57"/>
      <c r="O183" s="57"/>
      <c r="P183" s="57"/>
      <c r="Q183" s="57"/>
      <c r="R183" s="56"/>
      <c r="S183" s="28"/>
      <c r="T183" s="28"/>
      <c r="U183" s="28"/>
      <c r="V183" s="33"/>
      <c r="W183" s="33"/>
      <c r="X183" s="34"/>
      <c r="Y183" s="34"/>
      <c r="Z183" s="1"/>
      <c r="AA183" s="35"/>
      <c r="AB183" s="35"/>
      <c r="AC183" s="35"/>
      <c r="AD183" s="35"/>
      <c r="AE183" s="35"/>
      <c r="AF183" s="35"/>
      <c r="AG183" s="35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3">
      <c r="A184" s="28"/>
      <c r="B184" s="55"/>
      <c r="C184" s="38"/>
      <c r="D184" s="38"/>
      <c r="E184" s="31"/>
      <c r="F184" s="32"/>
      <c r="G184" s="32"/>
      <c r="H184" s="32"/>
      <c r="I184" s="32"/>
      <c r="J184" s="56"/>
      <c r="K184" s="57"/>
      <c r="L184" s="57"/>
      <c r="M184" s="57"/>
      <c r="N184" s="57"/>
      <c r="O184" s="57"/>
      <c r="P184" s="57"/>
      <c r="Q184" s="57"/>
      <c r="R184" s="56"/>
      <c r="S184" s="28"/>
      <c r="T184" s="28"/>
      <c r="U184" s="28"/>
      <c r="V184" s="33"/>
      <c r="W184" s="28"/>
      <c r="X184" s="34"/>
      <c r="Y184" s="34"/>
      <c r="Z184" s="1"/>
      <c r="AA184" s="35"/>
      <c r="AB184" s="35"/>
      <c r="AC184" s="35"/>
      <c r="AD184" s="35"/>
      <c r="AE184" s="35"/>
      <c r="AF184" s="35"/>
      <c r="AG184" s="35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3">
      <c r="A185" s="28"/>
      <c r="B185" s="55"/>
      <c r="C185" s="31"/>
      <c r="D185" s="38"/>
      <c r="E185" s="38"/>
      <c r="F185" s="32"/>
      <c r="G185" s="32"/>
      <c r="H185" s="32"/>
      <c r="I185" s="32"/>
      <c r="J185" s="56"/>
      <c r="K185" s="57"/>
      <c r="L185" s="57"/>
      <c r="M185" s="57"/>
      <c r="N185" s="57"/>
      <c r="O185" s="57"/>
      <c r="P185" s="57"/>
      <c r="Q185" s="57"/>
      <c r="R185" s="56"/>
      <c r="S185" s="28"/>
      <c r="T185" s="28"/>
      <c r="U185" s="28"/>
      <c r="V185" s="33"/>
      <c r="W185" s="28"/>
      <c r="X185" s="34"/>
      <c r="Y185" s="34"/>
      <c r="Z185" s="1"/>
      <c r="AA185" s="35"/>
      <c r="AB185" s="35"/>
      <c r="AC185" s="35"/>
      <c r="AD185" s="35"/>
      <c r="AE185" s="35"/>
      <c r="AF185" s="35"/>
      <c r="AG185" s="35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3">
      <c r="A186" s="28"/>
      <c r="B186" s="55"/>
      <c r="C186" s="31"/>
      <c r="D186" s="38"/>
      <c r="E186" s="38"/>
      <c r="F186" s="32"/>
      <c r="G186" s="32"/>
      <c r="H186" s="32"/>
      <c r="I186" s="32"/>
      <c r="J186" s="56"/>
      <c r="K186" s="58"/>
      <c r="L186" s="58"/>
      <c r="M186" s="58"/>
      <c r="N186" s="58"/>
      <c r="O186" s="58"/>
      <c r="P186" s="58"/>
      <c r="Q186" s="58"/>
      <c r="R186" s="56"/>
      <c r="S186" s="28"/>
      <c r="T186" s="28"/>
      <c r="U186" s="28"/>
      <c r="V186" s="33"/>
      <c r="W186" s="33"/>
      <c r="X186" s="34"/>
      <c r="Y186" s="34"/>
      <c r="Z186" s="1"/>
      <c r="AA186" s="35"/>
      <c r="AB186" s="35"/>
      <c r="AC186" s="35"/>
      <c r="AD186" s="35"/>
      <c r="AE186" s="35"/>
      <c r="AF186" s="35"/>
      <c r="AG186" s="35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3">
      <c r="A187" s="28"/>
      <c r="B187" s="55"/>
      <c r="C187" s="38"/>
      <c r="D187" s="38"/>
      <c r="E187" s="38"/>
      <c r="F187" s="32"/>
      <c r="G187" s="32"/>
      <c r="H187" s="31"/>
      <c r="I187" s="32"/>
      <c r="J187" s="56"/>
      <c r="K187" s="57"/>
      <c r="L187" s="57"/>
      <c r="M187" s="57"/>
      <c r="N187" s="57"/>
      <c r="O187" s="57"/>
      <c r="P187" s="57"/>
      <c r="Q187" s="57"/>
      <c r="R187" s="56"/>
      <c r="S187" s="28"/>
      <c r="T187" s="28"/>
      <c r="U187" s="28"/>
      <c r="V187" s="33"/>
      <c r="W187" s="33"/>
      <c r="X187" s="28"/>
      <c r="Y187" s="34"/>
      <c r="Z187" s="1"/>
      <c r="AA187" s="35"/>
      <c r="AB187" s="35"/>
      <c r="AC187" s="35"/>
      <c r="AD187" s="35"/>
      <c r="AE187" s="35"/>
      <c r="AF187" s="35"/>
      <c r="AG187" s="35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3">
      <c r="A188" s="28"/>
      <c r="B188" s="55"/>
      <c r="C188" s="31"/>
      <c r="D188" s="38"/>
      <c r="E188" s="38"/>
      <c r="F188" s="32"/>
      <c r="G188" s="32"/>
      <c r="H188" s="32"/>
      <c r="I188" s="32"/>
      <c r="J188" s="56"/>
      <c r="K188" s="58"/>
      <c r="L188" s="58"/>
      <c r="M188" s="58"/>
      <c r="N188" s="58"/>
      <c r="O188" s="58"/>
      <c r="P188" s="58"/>
      <c r="Q188" s="58"/>
      <c r="R188" s="56"/>
      <c r="S188" s="28"/>
      <c r="T188" s="28"/>
      <c r="U188" s="28"/>
      <c r="V188" s="33"/>
      <c r="W188" s="33"/>
      <c r="X188" s="28"/>
      <c r="Y188" s="34"/>
      <c r="Z188" s="1"/>
      <c r="AA188" s="35"/>
      <c r="AB188" s="35"/>
      <c r="AC188" s="35"/>
      <c r="AD188" s="35"/>
      <c r="AE188" s="35"/>
      <c r="AF188" s="35"/>
      <c r="AG188" s="35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3">
      <c r="A189" s="28"/>
      <c r="B189" s="55"/>
      <c r="C189" s="31"/>
      <c r="D189" s="38"/>
      <c r="E189" s="38"/>
      <c r="F189" s="32"/>
      <c r="G189" s="32"/>
      <c r="H189" s="32"/>
      <c r="I189" s="32"/>
      <c r="J189" s="56"/>
      <c r="K189" s="57"/>
      <c r="L189" s="57"/>
      <c r="M189" s="57"/>
      <c r="N189" s="57"/>
      <c r="O189" s="57"/>
      <c r="P189" s="57"/>
      <c r="Q189" s="57"/>
      <c r="R189" s="56"/>
      <c r="S189" s="28"/>
      <c r="T189" s="28"/>
      <c r="U189" s="28"/>
      <c r="V189" s="28"/>
      <c r="W189" s="28"/>
      <c r="X189" s="34"/>
      <c r="Y189" s="34"/>
      <c r="Z189" s="1"/>
      <c r="AA189" s="35"/>
      <c r="AB189" s="35"/>
      <c r="AC189" s="35"/>
      <c r="AD189" s="35"/>
      <c r="AE189" s="35"/>
      <c r="AF189" s="35"/>
      <c r="AG189" s="35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3">
      <c r="A190" s="28"/>
      <c r="B190" s="55"/>
      <c r="C190" s="38"/>
      <c r="D190" s="38"/>
      <c r="E190" s="38"/>
      <c r="F190" s="32"/>
      <c r="G190" s="32"/>
      <c r="H190" s="31"/>
      <c r="I190" s="32"/>
      <c r="J190" s="56"/>
      <c r="K190" s="58"/>
      <c r="L190" s="58"/>
      <c r="M190" s="58"/>
      <c r="N190" s="58"/>
      <c r="O190" s="58"/>
      <c r="P190" s="58"/>
      <c r="Q190" s="58"/>
      <c r="R190" s="56"/>
      <c r="S190" s="28"/>
      <c r="T190" s="28"/>
      <c r="U190" s="28"/>
      <c r="V190" s="33"/>
      <c r="W190" s="33"/>
      <c r="X190" s="28"/>
      <c r="Y190" s="34"/>
      <c r="Z190" s="1"/>
      <c r="AA190" s="35"/>
      <c r="AB190" s="35"/>
      <c r="AC190" s="35"/>
      <c r="AD190" s="35"/>
      <c r="AE190" s="35"/>
      <c r="AF190" s="35"/>
      <c r="AG190" s="35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3">
      <c r="A191" s="28"/>
      <c r="B191" s="55"/>
      <c r="C191" s="31"/>
      <c r="D191" s="38"/>
      <c r="E191" s="38"/>
      <c r="F191" s="32"/>
      <c r="G191" s="32"/>
      <c r="H191" s="32"/>
      <c r="I191" s="32"/>
      <c r="J191" s="56"/>
      <c r="K191" s="57"/>
      <c r="L191" s="57"/>
      <c r="M191" s="57"/>
      <c r="N191" s="57"/>
      <c r="O191" s="57"/>
      <c r="P191" s="57"/>
      <c r="Q191" s="57"/>
      <c r="R191" s="56"/>
      <c r="S191" s="28"/>
      <c r="T191" s="28"/>
      <c r="U191" s="28"/>
      <c r="V191" s="33"/>
      <c r="W191" s="28"/>
      <c r="X191" s="34"/>
      <c r="Y191" s="34"/>
      <c r="Z191" s="1"/>
      <c r="AA191" s="35"/>
      <c r="AB191" s="35"/>
      <c r="AC191" s="35"/>
      <c r="AD191" s="35"/>
      <c r="AE191" s="35"/>
      <c r="AF191" s="35"/>
      <c r="AG191" s="35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3">
      <c r="A192" s="28"/>
      <c r="B192" s="55"/>
      <c r="C192" s="31"/>
      <c r="D192" s="38"/>
      <c r="E192" s="38"/>
      <c r="F192" s="32"/>
      <c r="G192" s="32"/>
      <c r="H192" s="32"/>
      <c r="I192" s="32"/>
      <c r="J192" s="56"/>
      <c r="K192" s="58"/>
      <c r="L192" s="58"/>
      <c r="M192" s="58"/>
      <c r="N192" s="58"/>
      <c r="O192" s="58"/>
      <c r="P192" s="58"/>
      <c r="Q192" s="58"/>
      <c r="R192" s="56"/>
      <c r="S192" s="28"/>
      <c r="T192" s="33"/>
      <c r="U192" s="28"/>
      <c r="V192" s="33"/>
      <c r="W192" s="33"/>
      <c r="X192" s="34"/>
      <c r="Y192" s="34"/>
      <c r="Z192" s="1"/>
      <c r="AA192" s="35"/>
      <c r="AB192" s="35"/>
      <c r="AC192" s="35"/>
      <c r="AD192" s="35"/>
      <c r="AE192" s="35"/>
      <c r="AF192" s="35"/>
      <c r="AG192" s="35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3">
      <c r="A193" s="28"/>
      <c r="B193" s="55"/>
      <c r="C193" s="31"/>
      <c r="D193" s="38"/>
      <c r="E193" s="38"/>
      <c r="F193" s="32"/>
      <c r="G193" s="32"/>
      <c r="H193" s="32"/>
      <c r="I193" s="32"/>
      <c r="J193" s="56"/>
      <c r="K193" s="57"/>
      <c r="L193" s="57"/>
      <c r="M193" s="57"/>
      <c r="N193" s="57"/>
      <c r="O193" s="57"/>
      <c r="P193" s="57"/>
      <c r="Q193" s="57"/>
      <c r="R193" s="56"/>
      <c r="S193" s="28"/>
      <c r="T193" s="28"/>
      <c r="U193" s="28"/>
      <c r="V193" s="33"/>
      <c r="W193" s="33"/>
      <c r="X193" s="34"/>
      <c r="Y193" s="34"/>
      <c r="Z193" s="1"/>
      <c r="AA193" s="35"/>
      <c r="AB193" s="35"/>
      <c r="AC193" s="35"/>
      <c r="AD193" s="35"/>
      <c r="AE193" s="35"/>
      <c r="AF193" s="35"/>
      <c r="AG193" s="35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3">
      <c r="A194" s="28"/>
      <c r="B194" s="55"/>
      <c r="C194" s="31"/>
      <c r="D194" s="38"/>
      <c r="E194" s="38"/>
      <c r="F194" s="32"/>
      <c r="G194" s="32"/>
      <c r="H194" s="32"/>
      <c r="I194" s="32"/>
      <c r="J194" s="10"/>
      <c r="K194" s="59"/>
      <c r="L194" s="60"/>
      <c r="M194" s="60"/>
      <c r="N194" s="50"/>
      <c r="O194" s="50"/>
      <c r="P194" s="50"/>
      <c r="Q194" s="50"/>
      <c r="R194" s="1"/>
      <c r="S194" s="28"/>
      <c r="T194" s="28"/>
      <c r="U194" s="28"/>
      <c r="V194" s="33"/>
      <c r="W194" s="33"/>
      <c r="X194" s="33"/>
      <c r="Y194" s="28"/>
      <c r="Z194" s="1"/>
      <c r="AA194" s="35"/>
      <c r="AB194" s="35"/>
      <c r="AC194" s="35"/>
      <c r="AD194" s="35"/>
      <c r="AE194" s="35"/>
      <c r="AF194" s="35"/>
      <c r="AG194" s="35"/>
      <c r="AH194" s="1"/>
      <c r="AI194" s="35"/>
      <c r="AJ194" s="35"/>
      <c r="AK194" s="35"/>
      <c r="AL194" s="35"/>
      <c r="AM194" s="35"/>
      <c r="AN194" s="35"/>
      <c r="AO194" s="35"/>
      <c r="AP194" s="1"/>
      <c r="AQ194" s="36"/>
      <c r="AR194" s="36"/>
      <c r="AS194" s="36"/>
      <c r="AT194" s="36"/>
      <c r="AU194" s="36"/>
      <c r="AV194" s="36"/>
      <c r="AW194" s="1"/>
      <c r="AX194" s="1"/>
      <c r="AY194" s="35"/>
      <c r="AZ194" s="35"/>
      <c r="BA194" s="35"/>
      <c r="BB194" s="35"/>
      <c r="BC194" s="35"/>
      <c r="BD194" s="35"/>
      <c r="BE194" s="35"/>
      <c r="BF194" s="1"/>
    </row>
    <row r="195" spans="1:58" ht="13">
      <c r="A195" s="28"/>
      <c r="B195" s="55"/>
      <c r="C195" s="31"/>
      <c r="D195" s="38"/>
      <c r="E195" s="38"/>
      <c r="F195" s="32"/>
      <c r="G195" s="32"/>
      <c r="H195" s="32"/>
      <c r="I195" s="32"/>
      <c r="J195" s="10"/>
      <c r="K195" s="59"/>
      <c r="L195" s="60"/>
      <c r="M195" s="60"/>
      <c r="N195" s="50"/>
      <c r="O195" s="50"/>
      <c r="P195" s="50"/>
      <c r="Q195" s="50"/>
      <c r="R195" s="1"/>
      <c r="S195" s="28"/>
      <c r="T195" s="28"/>
      <c r="U195" s="28"/>
      <c r="V195" s="28"/>
      <c r="W195" s="33"/>
      <c r="X195" s="33"/>
      <c r="Y195" s="33"/>
      <c r="Z195" s="1"/>
      <c r="AA195" s="35"/>
      <c r="AB195" s="35"/>
      <c r="AC195" s="35"/>
      <c r="AD195" s="35"/>
      <c r="AE195" s="35"/>
      <c r="AF195" s="35"/>
      <c r="AG195" s="35"/>
      <c r="AH195" s="1"/>
      <c r="AI195" s="35"/>
      <c r="AJ195" s="35"/>
      <c r="AK195" s="35"/>
      <c r="AL195" s="35"/>
      <c r="AM195" s="35"/>
      <c r="AN195" s="35"/>
      <c r="AO195" s="35"/>
      <c r="AP195" s="1"/>
      <c r="AQ195" s="36"/>
      <c r="AR195" s="36"/>
      <c r="AS195" s="36"/>
      <c r="AT195" s="36"/>
      <c r="AU195" s="36"/>
      <c r="AV195" s="36"/>
      <c r="AW195" s="1"/>
      <c r="AX195" s="1"/>
      <c r="AY195" s="35"/>
      <c r="AZ195" s="35"/>
      <c r="BA195" s="35"/>
      <c r="BB195" s="35"/>
      <c r="BC195" s="35"/>
      <c r="BD195" s="35"/>
      <c r="BE195" s="35"/>
      <c r="BF195" s="1"/>
    </row>
    <row r="196" spans="1:58" ht="13">
      <c r="A196" s="28"/>
      <c r="B196" s="55"/>
      <c r="C196" s="31"/>
      <c r="D196" s="38"/>
      <c r="E196" s="38"/>
      <c r="F196" s="32"/>
      <c r="G196" s="32"/>
      <c r="H196" s="32"/>
      <c r="I196" s="32"/>
      <c r="J196" s="10"/>
      <c r="K196" s="59"/>
      <c r="L196" s="60"/>
      <c r="M196" s="60"/>
      <c r="N196" s="50"/>
      <c r="O196" s="50"/>
      <c r="P196" s="50"/>
      <c r="Q196" s="50"/>
      <c r="R196" s="1"/>
      <c r="S196" s="28"/>
      <c r="T196" s="28"/>
      <c r="U196" s="28"/>
      <c r="V196" s="33"/>
      <c r="W196" s="33"/>
      <c r="X196" s="33"/>
      <c r="Y196" s="28"/>
      <c r="Z196" s="1"/>
      <c r="AA196" s="35"/>
      <c r="AB196" s="35"/>
      <c r="AC196" s="35"/>
      <c r="AD196" s="35"/>
      <c r="AE196" s="35"/>
      <c r="AF196" s="35"/>
      <c r="AG196" s="35"/>
      <c r="AH196" s="1"/>
      <c r="AI196" s="35"/>
      <c r="AJ196" s="35"/>
      <c r="AK196" s="35"/>
      <c r="AL196" s="35"/>
      <c r="AM196" s="35"/>
      <c r="AN196" s="35"/>
      <c r="AO196" s="35"/>
      <c r="AP196" s="1"/>
      <c r="AQ196" s="36"/>
      <c r="AR196" s="36"/>
      <c r="AS196" s="36"/>
      <c r="AT196" s="36"/>
      <c r="AU196" s="36"/>
      <c r="AV196" s="36"/>
      <c r="AW196" s="1"/>
      <c r="AX196" s="1"/>
      <c r="AY196" s="35"/>
      <c r="AZ196" s="35"/>
      <c r="BA196" s="35"/>
      <c r="BB196" s="35"/>
      <c r="BC196" s="35"/>
      <c r="BD196" s="35"/>
      <c r="BE196" s="35"/>
      <c r="BF196" s="1"/>
    </row>
    <row r="197" spans="1:58" ht="13">
      <c r="A197" s="28"/>
      <c r="B197" s="55"/>
      <c r="C197" s="31"/>
      <c r="D197" s="38"/>
      <c r="E197" s="38"/>
      <c r="F197" s="32"/>
      <c r="G197" s="32"/>
      <c r="H197" s="32"/>
      <c r="I197" s="32"/>
      <c r="J197" s="10"/>
      <c r="K197" s="59"/>
      <c r="L197" s="60"/>
      <c r="M197" s="60"/>
      <c r="N197" s="50"/>
      <c r="O197" s="50"/>
      <c r="P197" s="50"/>
      <c r="Q197" s="50"/>
      <c r="R197" s="1"/>
      <c r="S197" s="28"/>
      <c r="T197" s="28"/>
      <c r="U197" s="28"/>
      <c r="V197" s="28"/>
      <c r="W197" s="33"/>
      <c r="X197" s="33"/>
      <c r="Y197" s="28"/>
      <c r="Z197" s="1"/>
      <c r="AA197" s="35"/>
      <c r="AB197" s="35"/>
      <c r="AC197" s="35"/>
      <c r="AD197" s="35"/>
      <c r="AE197" s="35"/>
      <c r="AF197" s="35"/>
      <c r="AG197" s="35"/>
      <c r="AH197" s="1"/>
      <c r="AI197" s="35"/>
      <c r="AJ197" s="35"/>
      <c r="AK197" s="35"/>
      <c r="AL197" s="35"/>
      <c r="AM197" s="35"/>
      <c r="AN197" s="35"/>
      <c r="AO197" s="35"/>
      <c r="AP197" s="1"/>
      <c r="AQ197" s="36"/>
      <c r="AR197" s="36"/>
      <c r="AS197" s="36"/>
      <c r="AT197" s="36"/>
      <c r="AU197" s="36"/>
      <c r="AV197" s="36"/>
      <c r="AW197" s="1"/>
      <c r="AX197" s="1"/>
      <c r="AY197" s="35"/>
      <c r="AZ197" s="35"/>
      <c r="BA197" s="35"/>
      <c r="BB197" s="35"/>
      <c r="BC197" s="35"/>
      <c r="BD197" s="35"/>
      <c r="BE197" s="35"/>
      <c r="BF197" s="1"/>
    </row>
    <row r="198" spans="1:58" ht="13">
      <c r="A198" s="28"/>
      <c r="B198" s="55"/>
      <c r="C198" s="38"/>
      <c r="D198" s="31"/>
      <c r="E198" s="38"/>
      <c r="F198" s="32"/>
      <c r="G198" s="32"/>
      <c r="H198" s="32"/>
      <c r="I198" s="32"/>
      <c r="J198" s="10"/>
      <c r="K198" s="50"/>
      <c r="L198" s="59"/>
      <c r="M198" s="60"/>
      <c r="N198" s="50"/>
      <c r="O198" s="50"/>
      <c r="P198" s="50"/>
      <c r="Q198" s="50"/>
      <c r="R198" s="1"/>
      <c r="S198" s="28"/>
      <c r="T198" s="28"/>
      <c r="U198" s="28"/>
      <c r="V198" s="33"/>
      <c r="W198" s="33"/>
      <c r="X198" s="33"/>
      <c r="Y198" s="28"/>
      <c r="Z198" s="1"/>
      <c r="AA198" s="35"/>
      <c r="AB198" s="35"/>
      <c r="AC198" s="35"/>
      <c r="AD198" s="35"/>
      <c r="AE198" s="35"/>
      <c r="AF198" s="35"/>
      <c r="AG198" s="35"/>
      <c r="AH198" s="1"/>
      <c r="AI198" s="35"/>
      <c r="AJ198" s="35"/>
      <c r="AK198" s="35"/>
      <c r="AL198" s="35"/>
      <c r="AM198" s="35"/>
      <c r="AN198" s="35"/>
      <c r="AO198" s="35"/>
      <c r="AP198" s="1"/>
      <c r="AQ198" s="36"/>
      <c r="AR198" s="36"/>
      <c r="AS198" s="36"/>
      <c r="AT198" s="36"/>
      <c r="AU198" s="36"/>
      <c r="AV198" s="36"/>
      <c r="AW198" s="1"/>
      <c r="AX198" s="1"/>
      <c r="AY198" s="35"/>
      <c r="AZ198" s="35"/>
      <c r="BA198" s="35"/>
      <c r="BB198" s="35"/>
      <c r="BC198" s="35"/>
      <c r="BD198" s="35"/>
      <c r="BE198" s="35"/>
      <c r="BF198" s="1"/>
    </row>
    <row r="199" spans="1:58" ht="13">
      <c r="A199" s="28"/>
      <c r="B199" s="55"/>
      <c r="C199" s="31"/>
      <c r="D199" s="38"/>
      <c r="E199" s="38"/>
      <c r="F199" s="32"/>
      <c r="G199" s="32"/>
      <c r="H199" s="32"/>
      <c r="I199" s="32"/>
      <c r="J199" s="10"/>
      <c r="K199" s="59"/>
      <c r="L199" s="60"/>
      <c r="M199" s="60"/>
      <c r="N199" s="50"/>
      <c r="O199" s="50"/>
      <c r="P199" s="50"/>
      <c r="Q199" s="50"/>
      <c r="R199" s="1"/>
      <c r="S199" s="28"/>
      <c r="T199" s="28"/>
      <c r="U199" s="28"/>
      <c r="V199" s="33"/>
      <c r="W199" s="33"/>
      <c r="X199" s="28"/>
      <c r="Y199" s="28"/>
      <c r="Z199" s="1"/>
      <c r="AA199" s="35"/>
      <c r="AB199" s="35"/>
      <c r="AC199" s="35"/>
      <c r="AD199" s="35"/>
      <c r="AE199" s="35"/>
      <c r="AF199" s="35"/>
      <c r="AG199" s="35"/>
      <c r="AH199" s="1"/>
      <c r="AI199" s="35"/>
      <c r="AJ199" s="35"/>
      <c r="AK199" s="35"/>
      <c r="AL199" s="35"/>
      <c r="AM199" s="35"/>
      <c r="AN199" s="35"/>
      <c r="AO199" s="35"/>
      <c r="AP199" s="1"/>
      <c r="AQ199" s="36"/>
      <c r="AR199" s="36"/>
      <c r="AS199" s="36"/>
      <c r="AT199" s="36"/>
      <c r="AU199" s="36"/>
      <c r="AV199" s="36"/>
      <c r="AW199" s="1"/>
      <c r="AX199" s="1"/>
      <c r="AY199" s="35"/>
      <c r="AZ199" s="35"/>
      <c r="BA199" s="35"/>
      <c r="BB199" s="35"/>
      <c r="BC199" s="35"/>
      <c r="BD199" s="35"/>
      <c r="BE199" s="35"/>
      <c r="BF199" s="1"/>
    </row>
    <row r="200" spans="1:58" ht="13">
      <c r="A200" s="28"/>
      <c r="B200" s="55"/>
      <c r="C200" s="38"/>
      <c r="D200" s="31"/>
      <c r="E200" s="38"/>
      <c r="F200" s="32"/>
      <c r="G200" s="32"/>
      <c r="H200" s="32"/>
      <c r="I200" s="32"/>
      <c r="J200" s="10"/>
      <c r="K200" s="50"/>
      <c r="L200" s="59"/>
      <c r="M200" s="60"/>
      <c r="N200" s="50"/>
      <c r="O200" s="50"/>
      <c r="P200" s="50"/>
      <c r="Q200" s="50"/>
      <c r="R200" s="1"/>
      <c r="S200" s="28"/>
      <c r="T200" s="28"/>
      <c r="U200" s="33"/>
      <c r="V200" s="28"/>
      <c r="W200" s="33"/>
      <c r="X200" s="33"/>
      <c r="Y200" s="33"/>
      <c r="Z200" s="1"/>
      <c r="AA200" s="35"/>
      <c r="AB200" s="35"/>
      <c r="AC200" s="35"/>
      <c r="AD200" s="35"/>
      <c r="AE200" s="35"/>
      <c r="AF200" s="35"/>
      <c r="AG200" s="35"/>
      <c r="AH200" s="1"/>
      <c r="AI200" s="35"/>
      <c r="AJ200" s="35"/>
      <c r="AK200" s="35"/>
      <c r="AL200" s="35"/>
      <c r="AM200" s="35"/>
      <c r="AN200" s="35"/>
      <c r="AO200" s="35"/>
      <c r="AP200" s="1"/>
      <c r="AQ200" s="36"/>
      <c r="AR200" s="36"/>
      <c r="AS200" s="36"/>
      <c r="AT200" s="36"/>
      <c r="AU200" s="36"/>
      <c r="AV200" s="36"/>
      <c r="AW200" s="1"/>
      <c r="AX200" s="1"/>
      <c r="AY200" s="35"/>
      <c r="AZ200" s="35"/>
      <c r="BA200" s="35"/>
      <c r="BB200" s="35"/>
      <c r="BC200" s="35"/>
      <c r="BD200" s="35"/>
      <c r="BE200" s="35"/>
      <c r="BF200" s="1"/>
    </row>
    <row r="201" spans="1:58" ht="13">
      <c r="A201" s="28"/>
      <c r="B201" s="55"/>
      <c r="C201" s="31"/>
      <c r="D201" s="38"/>
      <c r="E201" s="38"/>
      <c r="F201" s="32"/>
      <c r="G201" s="32"/>
      <c r="H201" s="32"/>
      <c r="I201" s="32"/>
      <c r="J201" s="10"/>
      <c r="K201" s="59"/>
      <c r="L201" s="60"/>
      <c r="M201" s="59"/>
      <c r="N201" s="50"/>
      <c r="O201" s="50"/>
      <c r="P201" s="50"/>
      <c r="Q201" s="50"/>
      <c r="R201" s="1"/>
      <c r="S201" s="28"/>
      <c r="T201" s="28"/>
      <c r="U201" s="28"/>
      <c r="V201" s="28"/>
      <c r="W201" s="28"/>
      <c r="X201" s="33"/>
      <c r="Y201" s="33"/>
      <c r="Z201" s="1"/>
      <c r="AA201" s="35"/>
      <c r="AB201" s="35"/>
      <c r="AC201" s="35"/>
      <c r="AD201" s="35"/>
      <c r="AE201" s="35"/>
      <c r="AF201" s="35"/>
      <c r="AG201" s="35"/>
      <c r="AH201" s="1"/>
      <c r="AI201" s="35"/>
      <c r="AJ201" s="35"/>
      <c r="AK201" s="35"/>
      <c r="AL201" s="35"/>
      <c r="AM201" s="35"/>
      <c r="AN201" s="35"/>
      <c r="AO201" s="35"/>
      <c r="AP201" s="1"/>
      <c r="AQ201" s="36"/>
      <c r="AR201" s="36"/>
      <c r="AS201" s="36"/>
      <c r="AT201" s="36"/>
      <c r="AU201" s="36"/>
      <c r="AV201" s="36"/>
      <c r="AW201" s="1"/>
      <c r="AX201" s="1"/>
      <c r="AY201" s="35"/>
      <c r="AZ201" s="35"/>
      <c r="BA201" s="35"/>
      <c r="BB201" s="35"/>
      <c r="BC201" s="35"/>
      <c r="BD201" s="35"/>
      <c r="BE201" s="35"/>
      <c r="BF201" s="1"/>
    </row>
    <row r="202" spans="1:58" ht="13">
      <c r="A202" s="28"/>
      <c r="B202" s="55"/>
      <c r="C202" s="38"/>
      <c r="D202" s="31"/>
      <c r="E202" s="38"/>
      <c r="F202" s="32"/>
      <c r="G202" s="32"/>
      <c r="H202" s="32"/>
      <c r="I202" s="32"/>
      <c r="J202" s="10"/>
      <c r="K202" s="50"/>
      <c r="L202" s="59"/>
      <c r="M202" s="60"/>
      <c r="N202" s="50"/>
      <c r="O202" s="50"/>
      <c r="P202" s="50"/>
      <c r="Q202" s="50"/>
      <c r="R202" s="1"/>
      <c r="S202" s="28"/>
      <c r="T202" s="28"/>
      <c r="U202" s="28"/>
      <c r="V202" s="33"/>
      <c r="W202" s="33"/>
      <c r="X202" s="33"/>
      <c r="Y202" s="33"/>
      <c r="Z202" s="1"/>
      <c r="AA202" s="35"/>
      <c r="AB202" s="35"/>
      <c r="AC202" s="35"/>
      <c r="AD202" s="35"/>
      <c r="AE202" s="35"/>
      <c r="AF202" s="35"/>
      <c r="AG202" s="35"/>
      <c r="AH202" s="1"/>
      <c r="AI202" s="35"/>
      <c r="AJ202" s="35"/>
      <c r="AK202" s="35"/>
      <c r="AL202" s="35"/>
      <c r="AM202" s="35"/>
      <c r="AN202" s="35"/>
      <c r="AO202" s="35"/>
      <c r="AP202" s="1"/>
      <c r="AQ202" s="36"/>
      <c r="AR202" s="36"/>
      <c r="AS202" s="36"/>
      <c r="AT202" s="36"/>
      <c r="AU202" s="36"/>
      <c r="AV202" s="36"/>
      <c r="AW202" s="1"/>
      <c r="AX202" s="1"/>
      <c r="AY202" s="35"/>
      <c r="AZ202" s="35"/>
      <c r="BA202" s="35"/>
      <c r="BB202" s="35"/>
      <c r="BC202" s="35"/>
      <c r="BD202" s="35"/>
      <c r="BE202" s="35"/>
      <c r="BF202" s="1"/>
    </row>
    <row r="203" spans="1:58" ht="13">
      <c r="A203" s="28"/>
      <c r="B203" s="55"/>
      <c r="C203" s="31"/>
      <c r="D203" s="38"/>
      <c r="E203" s="38"/>
      <c r="F203" s="32"/>
      <c r="G203" s="32"/>
      <c r="H203" s="32"/>
      <c r="I203" s="32"/>
      <c r="J203" s="10"/>
      <c r="K203" s="59"/>
      <c r="L203" s="60"/>
      <c r="M203" s="60"/>
      <c r="N203" s="50"/>
      <c r="O203" s="50"/>
      <c r="P203" s="50"/>
      <c r="Q203" s="50"/>
      <c r="R203" s="1"/>
      <c r="S203" s="28"/>
      <c r="T203" s="28"/>
      <c r="U203" s="28"/>
      <c r="V203" s="33"/>
      <c r="W203" s="33"/>
      <c r="X203" s="33"/>
      <c r="Y203" s="28"/>
      <c r="Z203" s="1"/>
      <c r="AA203" s="35"/>
      <c r="AB203" s="35"/>
      <c r="AC203" s="35"/>
      <c r="AD203" s="35"/>
      <c r="AE203" s="35"/>
      <c r="AF203" s="35"/>
      <c r="AG203" s="35"/>
      <c r="AH203" s="1"/>
      <c r="AI203" s="35"/>
      <c r="AJ203" s="35"/>
      <c r="AK203" s="35"/>
      <c r="AL203" s="35"/>
      <c r="AM203" s="35"/>
      <c r="AN203" s="35"/>
      <c r="AO203" s="35"/>
      <c r="AP203" s="1"/>
      <c r="AQ203" s="36"/>
      <c r="AR203" s="36"/>
      <c r="AS203" s="36"/>
      <c r="AT203" s="36"/>
      <c r="AU203" s="36"/>
      <c r="AV203" s="36"/>
      <c r="AW203" s="1"/>
      <c r="AX203" s="1"/>
      <c r="AY203" s="35"/>
      <c r="AZ203" s="35"/>
      <c r="BA203" s="35"/>
      <c r="BB203" s="35"/>
      <c r="BC203" s="35"/>
      <c r="BD203" s="35"/>
      <c r="BE203" s="35"/>
      <c r="BF203" s="1"/>
    </row>
    <row r="204" spans="1:58" ht="13">
      <c r="A204" s="28"/>
      <c r="B204" s="55"/>
      <c r="C204" s="31"/>
      <c r="D204" s="38"/>
      <c r="E204" s="38"/>
      <c r="F204" s="32"/>
      <c r="G204" s="32"/>
      <c r="H204" s="32"/>
      <c r="I204" s="32"/>
      <c r="J204" s="10"/>
      <c r="K204" s="59"/>
      <c r="L204" s="60"/>
      <c r="M204" s="60"/>
      <c r="N204" s="50"/>
      <c r="O204" s="50"/>
      <c r="P204" s="50"/>
      <c r="Q204" s="50"/>
      <c r="R204" s="1"/>
      <c r="S204" s="28"/>
      <c r="T204" s="28"/>
      <c r="U204" s="28"/>
      <c r="V204" s="33"/>
      <c r="W204" s="33"/>
      <c r="X204" s="33"/>
      <c r="Y204" s="28"/>
      <c r="Z204" s="1"/>
      <c r="AA204" s="35"/>
      <c r="AB204" s="35"/>
      <c r="AC204" s="35"/>
      <c r="AD204" s="35"/>
      <c r="AE204" s="35"/>
      <c r="AF204" s="35"/>
      <c r="AG204" s="35"/>
      <c r="AH204" s="1"/>
      <c r="AI204" s="35"/>
      <c r="AJ204" s="35"/>
      <c r="AK204" s="35"/>
      <c r="AL204" s="35"/>
      <c r="AM204" s="35"/>
      <c r="AN204" s="35"/>
      <c r="AO204" s="35"/>
      <c r="AP204" s="1"/>
      <c r="AQ204" s="36"/>
      <c r="AR204" s="36"/>
      <c r="AS204" s="36"/>
      <c r="AT204" s="36"/>
      <c r="AU204" s="36"/>
      <c r="AV204" s="36"/>
      <c r="AW204" s="1"/>
      <c r="AX204" s="1"/>
      <c r="AY204" s="35"/>
      <c r="AZ204" s="35"/>
      <c r="BA204" s="35"/>
      <c r="BB204" s="35"/>
      <c r="BC204" s="35"/>
      <c r="BD204" s="35"/>
      <c r="BE204" s="35"/>
      <c r="BF204" s="1"/>
    </row>
    <row r="205" spans="1:58" ht="13">
      <c r="A205" s="28"/>
      <c r="B205" s="55"/>
      <c r="C205" s="38"/>
      <c r="D205" s="31"/>
      <c r="E205" s="38"/>
      <c r="F205" s="32"/>
      <c r="G205" s="32"/>
      <c r="H205" s="32"/>
      <c r="I205" s="32"/>
      <c r="J205" s="10"/>
      <c r="K205" s="50"/>
      <c r="L205" s="59"/>
      <c r="M205" s="60"/>
      <c r="N205" s="50"/>
      <c r="O205" s="50"/>
      <c r="P205" s="50"/>
      <c r="Q205" s="50"/>
      <c r="R205" s="1"/>
      <c r="S205" s="28"/>
      <c r="T205" s="28"/>
      <c r="U205" s="28"/>
      <c r="V205" s="33"/>
      <c r="W205" s="33"/>
      <c r="X205" s="33"/>
      <c r="Y205" s="28"/>
      <c r="Z205" s="1"/>
      <c r="AA205" s="35"/>
      <c r="AB205" s="35"/>
      <c r="AC205" s="35"/>
      <c r="AD205" s="35"/>
      <c r="AE205" s="35"/>
      <c r="AF205" s="35"/>
      <c r="AG205" s="35"/>
      <c r="AH205" s="1"/>
      <c r="AI205" s="35"/>
      <c r="AJ205" s="35"/>
      <c r="AK205" s="35"/>
      <c r="AL205" s="35"/>
      <c r="AM205" s="35"/>
      <c r="AN205" s="35"/>
      <c r="AO205" s="35"/>
      <c r="AP205" s="1"/>
      <c r="AQ205" s="36"/>
      <c r="AR205" s="36"/>
      <c r="AS205" s="36"/>
      <c r="AT205" s="36"/>
      <c r="AU205" s="36"/>
      <c r="AV205" s="36"/>
      <c r="AW205" s="1"/>
      <c r="AX205" s="1"/>
      <c r="AY205" s="35"/>
      <c r="AZ205" s="35"/>
      <c r="BA205" s="35"/>
      <c r="BB205" s="35"/>
      <c r="BC205" s="35"/>
      <c r="BD205" s="35"/>
      <c r="BE205" s="35"/>
      <c r="BF205" s="1"/>
    </row>
    <row r="206" spans="1:58" ht="13">
      <c r="A206" s="28"/>
      <c r="B206" s="55"/>
      <c r="C206" s="31"/>
      <c r="D206" s="38"/>
      <c r="E206" s="38"/>
      <c r="F206" s="32"/>
      <c r="G206" s="32"/>
      <c r="H206" s="32"/>
      <c r="I206" s="32"/>
      <c r="J206" s="10"/>
      <c r="K206" s="59"/>
      <c r="L206" s="60"/>
      <c r="M206" s="60"/>
      <c r="N206" s="50"/>
      <c r="O206" s="50"/>
      <c r="P206" s="50"/>
      <c r="Q206" s="50"/>
      <c r="R206" s="1"/>
      <c r="S206" s="28"/>
      <c r="T206" s="28"/>
      <c r="U206" s="28"/>
      <c r="V206" s="33"/>
      <c r="W206" s="33"/>
      <c r="X206" s="33"/>
      <c r="Y206" s="28"/>
      <c r="Z206" s="1"/>
      <c r="AA206" s="35"/>
      <c r="AB206" s="35"/>
      <c r="AC206" s="35"/>
      <c r="AD206" s="35"/>
      <c r="AE206" s="35"/>
      <c r="AF206" s="35"/>
      <c r="AG206" s="35"/>
      <c r="AH206" s="1"/>
      <c r="AI206" s="35"/>
      <c r="AJ206" s="35"/>
      <c r="AK206" s="35"/>
      <c r="AL206" s="35"/>
      <c r="AM206" s="35"/>
      <c r="AN206" s="35"/>
      <c r="AO206" s="35"/>
      <c r="AP206" s="1"/>
      <c r="AQ206" s="36"/>
      <c r="AR206" s="36"/>
      <c r="AS206" s="36"/>
      <c r="AT206" s="36"/>
      <c r="AU206" s="36"/>
      <c r="AV206" s="36"/>
      <c r="AW206" s="1"/>
      <c r="AX206" s="1"/>
      <c r="AY206" s="35"/>
      <c r="AZ206" s="35"/>
      <c r="BA206" s="35"/>
      <c r="BB206" s="35"/>
      <c r="BC206" s="35"/>
      <c r="BD206" s="35"/>
      <c r="BE206" s="35"/>
      <c r="BF206" s="1"/>
    </row>
    <row r="207" spans="1:58" ht="13">
      <c r="A207" s="28"/>
      <c r="B207" s="55"/>
      <c r="C207" s="31"/>
      <c r="D207" s="38"/>
      <c r="E207" s="38"/>
      <c r="F207" s="32"/>
      <c r="G207" s="32"/>
      <c r="H207" s="32"/>
      <c r="I207" s="32"/>
      <c r="J207" s="10"/>
      <c r="K207" s="59"/>
      <c r="L207" s="60"/>
      <c r="M207" s="60"/>
      <c r="N207" s="50"/>
      <c r="O207" s="50"/>
      <c r="P207" s="50"/>
      <c r="Q207" s="50"/>
      <c r="R207" s="1"/>
      <c r="S207" s="28"/>
      <c r="T207" s="28"/>
      <c r="U207" s="28"/>
      <c r="V207" s="33"/>
      <c r="W207" s="33"/>
      <c r="X207" s="33"/>
      <c r="Y207" s="28"/>
      <c r="Z207" s="1"/>
      <c r="AA207" s="35"/>
      <c r="AB207" s="35"/>
      <c r="AC207" s="35"/>
      <c r="AD207" s="35"/>
      <c r="AE207" s="35"/>
      <c r="AF207" s="35"/>
      <c r="AG207" s="35"/>
      <c r="AH207" s="1"/>
      <c r="AI207" s="35"/>
      <c r="AJ207" s="35"/>
      <c r="AK207" s="35"/>
      <c r="AL207" s="35"/>
      <c r="AM207" s="35"/>
      <c r="AN207" s="35"/>
      <c r="AO207" s="35"/>
      <c r="AP207" s="1"/>
      <c r="AQ207" s="36"/>
      <c r="AR207" s="36"/>
      <c r="AS207" s="36"/>
      <c r="AT207" s="36"/>
      <c r="AU207" s="36"/>
      <c r="AV207" s="36"/>
      <c r="AW207" s="1"/>
      <c r="AX207" s="1"/>
      <c r="AY207" s="35"/>
      <c r="AZ207" s="35"/>
      <c r="BA207" s="35"/>
      <c r="BB207" s="35"/>
      <c r="BC207" s="35"/>
      <c r="BD207" s="35"/>
      <c r="BE207" s="35"/>
      <c r="BF207" s="1"/>
    </row>
    <row r="208" spans="1:58" ht="13">
      <c r="A208" s="28"/>
      <c r="B208" s="55"/>
      <c r="C208" s="31"/>
      <c r="D208" s="38"/>
      <c r="E208" s="38"/>
      <c r="F208" s="32"/>
      <c r="G208" s="32"/>
      <c r="H208" s="32"/>
      <c r="I208" s="32"/>
      <c r="J208" s="10"/>
      <c r="K208" s="59"/>
      <c r="L208" s="60"/>
      <c r="M208" s="60"/>
      <c r="N208" s="50"/>
      <c r="O208" s="50"/>
      <c r="P208" s="50"/>
      <c r="Q208" s="50"/>
      <c r="R208" s="1"/>
      <c r="S208" s="28"/>
      <c r="T208" s="28"/>
      <c r="U208" s="28"/>
      <c r="V208" s="33"/>
      <c r="W208" s="33"/>
      <c r="X208" s="33"/>
      <c r="Y208" s="28"/>
      <c r="Z208" s="1"/>
      <c r="AA208" s="35"/>
      <c r="AB208" s="35"/>
      <c r="AC208" s="35"/>
      <c r="AD208" s="35"/>
      <c r="AE208" s="35"/>
      <c r="AF208" s="35"/>
      <c r="AG208" s="35"/>
      <c r="AH208" s="1"/>
      <c r="AI208" s="35"/>
      <c r="AJ208" s="35"/>
      <c r="AK208" s="35"/>
      <c r="AL208" s="35"/>
      <c r="AM208" s="35"/>
      <c r="AN208" s="35"/>
      <c r="AO208" s="35"/>
      <c r="AP208" s="1"/>
      <c r="AQ208" s="36"/>
      <c r="AR208" s="36"/>
      <c r="AS208" s="36"/>
      <c r="AT208" s="36"/>
      <c r="AU208" s="36"/>
      <c r="AV208" s="36"/>
      <c r="AW208" s="1"/>
      <c r="AX208" s="1"/>
      <c r="AY208" s="35"/>
      <c r="AZ208" s="35"/>
      <c r="BA208" s="35"/>
      <c r="BB208" s="35"/>
      <c r="BC208" s="35"/>
      <c r="BD208" s="35"/>
      <c r="BE208" s="35"/>
      <c r="BF208" s="1"/>
    </row>
    <row r="209" spans="1:58" ht="13">
      <c r="A209" s="28"/>
      <c r="B209" s="55"/>
      <c r="C209" s="31"/>
      <c r="D209" s="38"/>
      <c r="E209" s="38"/>
      <c r="F209" s="32"/>
      <c r="G209" s="32"/>
      <c r="H209" s="32"/>
      <c r="I209" s="32"/>
      <c r="J209" s="10"/>
      <c r="K209" s="59"/>
      <c r="L209" s="60"/>
      <c r="M209" s="60"/>
      <c r="N209" s="50"/>
      <c r="O209" s="50"/>
      <c r="P209" s="50"/>
      <c r="Q209" s="50"/>
      <c r="R209" s="1"/>
      <c r="S209" s="28"/>
      <c r="T209" s="28"/>
      <c r="U209" s="28"/>
      <c r="V209" s="33"/>
      <c r="W209" s="33"/>
      <c r="X209" s="33"/>
      <c r="Y209" s="28"/>
      <c r="Z209" s="1"/>
      <c r="AA209" s="35"/>
      <c r="AB209" s="35"/>
      <c r="AC209" s="35"/>
      <c r="AD209" s="35"/>
      <c r="AE209" s="35"/>
      <c r="AF209" s="35"/>
      <c r="AG209" s="35"/>
      <c r="AH209" s="1"/>
      <c r="AI209" s="35"/>
      <c r="AJ209" s="35"/>
      <c r="AK209" s="35"/>
      <c r="AL209" s="35"/>
      <c r="AM209" s="35"/>
      <c r="AN209" s="35"/>
      <c r="AO209" s="35"/>
      <c r="AP209" s="1"/>
      <c r="AQ209" s="36"/>
      <c r="AR209" s="36"/>
      <c r="AS209" s="36"/>
      <c r="AT209" s="36"/>
      <c r="AU209" s="36"/>
      <c r="AV209" s="36"/>
      <c r="AW209" s="1"/>
      <c r="AX209" s="1"/>
      <c r="AY209" s="35"/>
      <c r="AZ209" s="35"/>
      <c r="BA209" s="35"/>
      <c r="BB209" s="35"/>
      <c r="BC209" s="35"/>
      <c r="BD209" s="35"/>
      <c r="BE209" s="35"/>
      <c r="BF209" s="1"/>
    </row>
    <row r="210" spans="1:58" ht="13">
      <c r="A210" s="28"/>
      <c r="B210" s="55"/>
      <c r="C210" s="38"/>
      <c r="D210" s="31"/>
      <c r="E210" s="38"/>
      <c r="F210" s="32"/>
      <c r="G210" s="32"/>
      <c r="H210" s="32"/>
      <c r="I210" s="32"/>
      <c r="J210" s="10"/>
      <c r="K210" s="59"/>
      <c r="L210" s="59"/>
      <c r="M210" s="60"/>
      <c r="N210" s="50"/>
      <c r="O210" s="50"/>
      <c r="P210" s="50"/>
      <c r="Q210" s="50"/>
      <c r="R210" s="1"/>
      <c r="S210" s="28"/>
      <c r="T210" s="28"/>
      <c r="U210" s="28"/>
      <c r="V210" s="33"/>
      <c r="W210" s="33"/>
      <c r="X210" s="33"/>
      <c r="Y210" s="33"/>
      <c r="Z210" s="1"/>
      <c r="AA210" s="35"/>
      <c r="AB210" s="35"/>
      <c r="AC210" s="35"/>
      <c r="AD210" s="35"/>
      <c r="AE210" s="35"/>
      <c r="AF210" s="35"/>
      <c r="AG210" s="35"/>
      <c r="AH210" s="1"/>
      <c r="AI210" s="35"/>
      <c r="AJ210" s="35"/>
      <c r="AK210" s="35"/>
      <c r="AL210" s="35"/>
      <c r="AM210" s="35"/>
      <c r="AN210" s="35"/>
      <c r="AO210" s="35"/>
      <c r="AP210" s="1"/>
      <c r="AQ210" s="36"/>
      <c r="AR210" s="36"/>
      <c r="AS210" s="36"/>
      <c r="AT210" s="36"/>
      <c r="AU210" s="36"/>
      <c r="AV210" s="36"/>
      <c r="AW210" s="1"/>
      <c r="AX210" s="1"/>
      <c r="AY210" s="35"/>
      <c r="AZ210" s="35"/>
      <c r="BA210" s="35"/>
      <c r="BB210" s="35"/>
      <c r="BC210" s="35"/>
      <c r="BD210" s="35"/>
      <c r="BE210" s="35"/>
      <c r="BF210" s="1"/>
    </row>
    <row r="211" spans="1:58" ht="13">
      <c r="A211" s="28"/>
      <c r="B211" s="55"/>
      <c r="C211" s="31"/>
      <c r="D211" s="38"/>
      <c r="E211" s="38"/>
      <c r="F211" s="32"/>
      <c r="G211" s="32"/>
      <c r="H211" s="32"/>
      <c r="I211" s="32"/>
      <c r="J211" s="10"/>
      <c r="K211" s="59"/>
      <c r="L211" s="60"/>
      <c r="M211" s="60"/>
      <c r="N211" s="50"/>
      <c r="O211" s="50"/>
      <c r="P211" s="50"/>
      <c r="Q211" s="50"/>
      <c r="R211" s="1"/>
      <c r="S211" s="28"/>
      <c r="T211" s="28"/>
      <c r="U211" s="28"/>
      <c r="V211" s="33"/>
      <c r="W211" s="33"/>
      <c r="X211" s="33"/>
      <c r="Y211" s="28"/>
      <c r="Z211" s="1"/>
      <c r="AA211" s="35"/>
      <c r="AB211" s="35"/>
      <c r="AC211" s="35"/>
      <c r="AD211" s="35"/>
      <c r="AE211" s="35"/>
      <c r="AF211" s="35"/>
      <c r="AG211" s="35"/>
      <c r="AH211" s="1"/>
      <c r="AI211" s="35"/>
      <c r="AJ211" s="35"/>
      <c r="AK211" s="35"/>
      <c r="AL211" s="35"/>
      <c r="AM211" s="35"/>
      <c r="AN211" s="35"/>
      <c r="AO211" s="35"/>
      <c r="AP211" s="1"/>
      <c r="AQ211" s="36"/>
      <c r="AR211" s="36"/>
      <c r="AS211" s="36"/>
      <c r="AT211" s="36"/>
      <c r="AU211" s="36"/>
      <c r="AV211" s="36"/>
      <c r="AW211" s="1"/>
      <c r="AX211" s="1"/>
      <c r="AY211" s="35"/>
      <c r="AZ211" s="35"/>
      <c r="BA211" s="35"/>
      <c r="BB211" s="35"/>
      <c r="BC211" s="35"/>
      <c r="BD211" s="35"/>
      <c r="BE211" s="35"/>
      <c r="BF211" s="1"/>
    </row>
    <row r="212" spans="1:58" ht="13">
      <c r="A212" s="28"/>
      <c r="B212" s="55"/>
      <c r="C212" s="32"/>
      <c r="D212" s="31"/>
      <c r="E212" s="32"/>
      <c r="F212" s="32"/>
      <c r="G212" s="32"/>
      <c r="H212" s="32"/>
      <c r="I212" s="32"/>
      <c r="J212" s="10"/>
      <c r="K212" s="32"/>
      <c r="L212" s="32"/>
      <c r="M212" s="32"/>
      <c r="N212" s="32"/>
      <c r="O212" s="32"/>
      <c r="P212" s="32"/>
      <c r="Q212" s="32"/>
      <c r="R212" s="1"/>
      <c r="S212" s="28"/>
      <c r="T212" s="28"/>
      <c r="U212" s="28"/>
      <c r="V212" s="34"/>
      <c r="W212" s="28"/>
      <c r="X212" s="34"/>
      <c r="Y212" s="34"/>
      <c r="Z212" s="1"/>
      <c r="AA212" s="35"/>
      <c r="AB212" s="35"/>
      <c r="AC212" s="35"/>
      <c r="AD212" s="35"/>
      <c r="AE212" s="35"/>
      <c r="AF212" s="35"/>
      <c r="AG212" s="35"/>
      <c r="AH212" s="1"/>
      <c r="AI212" s="35"/>
      <c r="AJ212" s="35"/>
      <c r="AK212" s="35"/>
      <c r="AL212" s="35"/>
      <c r="AM212" s="35"/>
      <c r="AN212" s="35"/>
      <c r="AO212" s="35"/>
      <c r="AP212" s="1"/>
      <c r="AQ212" s="1"/>
      <c r="AR212" s="1"/>
      <c r="AS212" s="1"/>
      <c r="AT212" s="1"/>
      <c r="AU212" s="1"/>
      <c r="AV212" s="1"/>
      <c r="AW212" s="1"/>
      <c r="AX212" s="1"/>
      <c r="AY212" s="35"/>
      <c r="AZ212" s="35"/>
      <c r="BA212" s="35"/>
      <c r="BB212" s="35"/>
      <c r="BC212" s="35"/>
      <c r="BD212" s="35"/>
      <c r="BE212" s="35"/>
      <c r="BF212" s="1"/>
    </row>
    <row r="213" spans="1:58" ht="13">
      <c r="A213" s="28"/>
      <c r="B213" s="55"/>
      <c r="C213" s="32"/>
      <c r="D213" s="31"/>
      <c r="E213" s="32"/>
      <c r="F213" s="32"/>
      <c r="G213" s="32"/>
      <c r="H213" s="32"/>
      <c r="I213" s="32"/>
      <c r="J213" s="10"/>
      <c r="K213" s="32"/>
      <c r="L213" s="31"/>
      <c r="M213" s="32"/>
      <c r="N213" s="32"/>
      <c r="O213" s="32"/>
      <c r="P213" s="32"/>
      <c r="Q213" s="32"/>
      <c r="R213" s="1"/>
      <c r="S213" s="28"/>
      <c r="T213" s="28"/>
      <c r="U213" s="28"/>
      <c r="V213" s="34"/>
      <c r="W213" s="28"/>
      <c r="X213" s="34"/>
      <c r="Y213" s="34"/>
      <c r="Z213" s="1"/>
      <c r="AA213" s="35"/>
      <c r="AB213" s="35"/>
      <c r="AC213" s="35"/>
      <c r="AD213" s="35"/>
      <c r="AE213" s="35"/>
      <c r="AF213" s="35"/>
      <c r="AG213" s="35"/>
      <c r="AH213" s="1"/>
      <c r="AI213" s="35"/>
      <c r="AJ213" s="35"/>
      <c r="AK213" s="35"/>
      <c r="AL213" s="35"/>
      <c r="AM213" s="35"/>
      <c r="AN213" s="35"/>
      <c r="AO213" s="35"/>
      <c r="AP213" s="1"/>
      <c r="AQ213" s="36"/>
      <c r="AR213" s="36"/>
      <c r="AS213" s="36"/>
      <c r="AT213" s="36"/>
      <c r="AU213" s="36"/>
      <c r="AV213" s="36"/>
      <c r="AW213" s="1"/>
      <c r="AX213" s="1"/>
      <c r="AY213" s="35"/>
      <c r="AZ213" s="35"/>
      <c r="BA213" s="35"/>
      <c r="BB213" s="35"/>
      <c r="BC213" s="35"/>
      <c r="BD213" s="35"/>
      <c r="BE213" s="35"/>
      <c r="BF213" s="1"/>
    </row>
    <row r="214" spans="1:58" ht="13">
      <c r="A214" s="28"/>
      <c r="B214" s="55"/>
      <c r="C214" s="32"/>
      <c r="D214" s="31"/>
      <c r="E214" s="32"/>
      <c r="F214" s="32"/>
      <c r="G214" s="32"/>
      <c r="H214" s="32"/>
      <c r="I214" s="32"/>
      <c r="J214" s="10"/>
      <c r="K214" s="32"/>
      <c r="L214" s="31"/>
      <c r="M214" s="32"/>
      <c r="N214" s="32"/>
      <c r="O214" s="32"/>
      <c r="P214" s="32"/>
      <c r="Q214" s="32"/>
      <c r="R214" s="1"/>
      <c r="S214" s="28"/>
      <c r="T214" s="28"/>
      <c r="U214" s="28"/>
      <c r="V214" s="34"/>
      <c r="W214" s="28"/>
      <c r="X214" s="34"/>
      <c r="Y214" s="34"/>
      <c r="Z214" s="1"/>
      <c r="AA214" s="35"/>
      <c r="AB214" s="35"/>
      <c r="AC214" s="35"/>
      <c r="AD214" s="35"/>
      <c r="AE214" s="35"/>
      <c r="AF214" s="35"/>
      <c r="AG214" s="35"/>
      <c r="AH214" s="1"/>
      <c r="AI214" s="35"/>
      <c r="AJ214" s="35"/>
      <c r="AK214" s="35"/>
      <c r="AL214" s="35"/>
      <c r="AM214" s="35"/>
      <c r="AN214" s="35"/>
      <c r="AO214" s="35"/>
      <c r="AP214" s="1"/>
      <c r="AQ214" s="36"/>
      <c r="AR214" s="36"/>
      <c r="AS214" s="36"/>
      <c r="AT214" s="36"/>
      <c r="AU214" s="36"/>
      <c r="AV214" s="36"/>
      <c r="AW214" s="1"/>
      <c r="AX214" s="1"/>
      <c r="AY214" s="35"/>
      <c r="AZ214" s="35"/>
      <c r="BA214" s="35"/>
      <c r="BB214" s="35"/>
      <c r="BC214" s="35"/>
      <c r="BD214" s="35"/>
      <c r="BE214" s="35"/>
      <c r="BF214" s="1"/>
    </row>
    <row r="215" spans="1:58" ht="13">
      <c r="A215" s="28"/>
      <c r="B215" s="55"/>
      <c r="C215" s="32"/>
      <c r="D215" s="31"/>
      <c r="E215" s="32"/>
      <c r="F215" s="32"/>
      <c r="G215" s="32"/>
      <c r="H215" s="32"/>
      <c r="I215" s="32"/>
      <c r="J215" s="10"/>
      <c r="K215" s="32"/>
      <c r="L215" s="31"/>
      <c r="M215" s="32"/>
      <c r="N215" s="32"/>
      <c r="O215" s="32"/>
      <c r="P215" s="32"/>
      <c r="Q215" s="32"/>
      <c r="R215" s="1"/>
      <c r="S215" s="28"/>
      <c r="T215" s="28"/>
      <c r="U215" s="28"/>
      <c r="V215" s="34"/>
      <c r="W215" s="28"/>
      <c r="X215" s="34"/>
      <c r="Y215" s="34"/>
      <c r="Z215" s="1"/>
      <c r="AA215" s="35"/>
      <c r="AB215" s="35"/>
      <c r="AC215" s="35"/>
      <c r="AD215" s="35"/>
      <c r="AE215" s="35"/>
      <c r="AF215" s="35"/>
      <c r="AG215" s="35"/>
      <c r="AH215" s="1"/>
      <c r="AI215" s="35"/>
      <c r="AJ215" s="35"/>
      <c r="AK215" s="35"/>
      <c r="AL215" s="35"/>
      <c r="AM215" s="35"/>
      <c r="AN215" s="35"/>
      <c r="AO215" s="35"/>
      <c r="AP215" s="1"/>
      <c r="AQ215" s="36"/>
      <c r="AR215" s="36"/>
      <c r="AS215" s="36"/>
      <c r="AT215" s="36"/>
      <c r="AU215" s="36"/>
      <c r="AV215" s="36"/>
      <c r="AW215" s="1"/>
      <c r="AX215" s="1"/>
      <c r="AY215" s="35"/>
      <c r="AZ215" s="35"/>
      <c r="BA215" s="35"/>
      <c r="BB215" s="35"/>
      <c r="BC215" s="35"/>
      <c r="BD215" s="35"/>
      <c r="BE215" s="35"/>
      <c r="BF215" s="1"/>
    </row>
    <row r="216" spans="1:58" ht="13">
      <c r="A216" s="28"/>
      <c r="B216" s="55"/>
      <c r="C216" s="32"/>
      <c r="D216" s="31"/>
      <c r="E216" s="32"/>
      <c r="F216" s="32"/>
      <c r="G216" s="32"/>
      <c r="H216" s="32"/>
      <c r="I216" s="32"/>
      <c r="J216" s="10"/>
      <c r="K216" s="32"/>
      <c r="L216" s="31"/>
      <c r="M216" s="32"/>
      <c r="N216" s="32"/>
      <c r="O216" s="32"/>
      <c r="P216" s="32"/>
      <c r="Q216" s="32"/>
      <c r="R216" s="1"/>
      <c r="S216" s="28"/>
      <c r="T216" s="28"/>
      <c r="U216" s="28"/>
      <c r="V216" s="34"/>
      <c r="W216" s="28"/>
      <c r="X216" s="28"/>
      <c r="Y216" s="34"/>
      <c r="Z216" s="1"/>
      <c r="AA216" s="35"/>
      <c r="AB216" s="35"/>
      <c r="AC216" s="35"/>
      <c r="AD216" s="35"/>
      <c r="AE216" s="35"/>
      <c r="AF216" s="35"/>
      <c r="AG216" s="35"/>
      <c r="AH216" s="1"/>
      <c r="AI216" s="35"/>
      <c r="AJ216" s="35"/>
      <c r="AK216" s="35"/>
      <c r="AL216" s="35"/>
      <c r="AM216" s="35"/>
      <c r="AN216" s="35"/>
      <c r="AO216" s="35"/>
      <c r="AP216" s="1"/>
      <c r="AQ216" s="36"/>
      <c r="AR216" s="36"/>
      <c r="AS216" s="36"/>
      <c r="AT216" s="36"/>
      <c r="AU216" s="36"/>
      <c r="AV216" s="36"/>
      <c r="AW216" s="1"/>
      <c r="AX216" s="1"/>
      <c r="AY216" s="35"/>
      <c r="AZ216" s="35"/>
      <c r="BA216" s="35"/>
      <c r="BB216" s="35"/>
      <c r="BC216" s="35"/>
      <c r="BD216" s="35"/>
      <c r="BE216" s="35"/>
      <c r="BF216" s="1"/>
    </row>
    <row r="217" spans="1:58" ht="13">
      <c r="A217" s="28"/>
      <c r="B217" s="55"/>
      <c r="C217" s="32"/>
      <c r="D217" s="32"/>
      <c r="E217" s="31"/>
      <c r="F217" s="32"/>
      <c r="G217" s="32"/>
      <c r="H217" s="32"/>
      <c r="I217" s="32"/>
      <c r="J217" s="10"/>
      <c r="K217" s="32"/>
      <c r="L217" s="31"/>
      <c r="M217" s="32"/>
      <c r="N217" s="32"/>
      <c r="O217" s="32"/>
      <c r="P217" s="32"/>
      <c r="Q217" s="32"/>
      <c r="R217" s="1"/>
      <c r="S217" s="28"/>
      <c r="T217" s="28"/>
      <c r="U217" s="28"/>
      <c r="V217" s="34"/>
      <c r="W217" s="28"/>
      <c r="X217" s="34"/>
      <c r="Y217" s="34"/>
      <c r="Z217" s="1"/>
      <c r="AA217" s="35"/>
      <c r="AB217" s="35"/>
      <c r="AC217" s="35"/>
      <c r="AD217" s="35"/>
      <c r="AE217" s="35"/>
      <c r="AF217" s="35"/>
      <c r="AG217" s="35"/>
      <c r="AH217" s="1"/>
      <c r="AI217" s="35"/>
      <c r="AJ217" s="35"/>
      <c r="AK217" s="35"/>
      <c r="AL217" s="35"/>
      <c r="AM217" s="35"/>
      <c r="AN217" s="35"/>
      <c r="AO217" s="35"/>
      <c r="AP217" s="1"/>
      <c r="AQ217" s="36"/>
      <c r="AR217" s="36"/>
      <c r="AS217" s="36"/>
      <c r="AT217" s="36"/>
      <c r="AU217" s="36"/>
      <c r="AV217" s="36"/>
      <c r="AW217" s="1"/>
      <c r="AX217" s="1"/>
      <c r="AY217" s="35"/>
      <c r="AZ217" s="35"/>
      <c r="BA217" s="35"/>
      <c r="BB217" s="35"/>
      <c r="BC217" s="35"/>
      <c r="BD217" s="35"/>
      <c r="BE217" s="35"/>
      <c r="BF217" s="1"/>
    </row>
    <row r="218" spans="1:58" ht="13">
      <c r="A218" s="28"/>
      <c r="B218" s="55"/>
      <c r="C218" s="32"/>
      <c r="D218" s="32"/>
      <c r="E218" s="31"/>
      <c r="F218" s="32"/>
      <c r="G218" s="32"/>
      <c r="H218" s="32"/>
      <c r="I218" s="32"/>
      <c r="J218" s="10"/>
      <c r="K218" s="32"/>
      <c r="L218" s="31"/>
      <c r="M218" s="32"/>
      <c r="N218" s="32"/>
      <c r="O218" s="32"/>
      <c r="P218" s="32"/>
      <c r="Q218" s="32"/>
      <c r="R218" s="1"/>
      <c r="S218" s="28"/>
      <c r="T218" s="28"/>
      <c r="U218" s="28"/>
      <c r="V218" s="34"/>
      <c r="W218" s="28"/>
      <c r="X218" s="34"/>
      <c r="Y218" s="34"/>
      <c r="Z218" s="1"/>
      <c r="AA218" s="35"/>
      <c r="AB218" s="35"/>
      <c r="AC218" s="35"/>
      <c r="AD218" s="35"/>
      <c r="AE218" s="35"/>
      <c r="AF218" s="35"/>
      <c r="AG218" s="35"/>
      <c r="AH218" s="1"/>
      <c r="AI218" s="35"/>
      <c r="AJ218" s="35"/>
      <c r="AK218" s="35"/>
      <c r="AL218" s="35"/>
      <c r="AM218" s="35"/>
      <c r="AN218" s="35"/>
      <c r="AO218" s="35"/>
      <c r="AP218" s="1"/>
      <c r="AQ218" s="36"/>
      <c r="AR218" s="36"/>
      <c r="AS218" s="36"/>
      <c r="AT218" s="36"/>
      <c r="AU218" s="36"/>
      <c r="AV218" s="36"/>
      <c r="AW218" s="1"/>
      <c r="AX218" s="1"/>
      <c r="AY218" s="35"/>
      <c r="AZ218" s="35"/>
      <c r="BA218" s="35"/>
      <c r="BB218" s="35"/>
      <c r="BC218" s="35"/>
      <c r="BD218" s="35"/>
      <c r="BE218" s="35"/>
      <c r="BF218" s="1"/>
    </row>
    <row r="219" spans="1:58" ht="13">
      <c r="A219" s="28"/>
      <c r="B219" s="55"/>
      <c r="C219" s="32"/>
      <c r="D219" s="31"/>
      <c r="E219" s="32"/>
      <c r="F219" s="32"/>
      <c r="G219" s="32"/>
      <c r="H219" s="32"/>
      <c r="I219" s="32"/>
      <c r="J219" s="10"/>
      <c r="K219" s="32"/>
      <c r="L219" s="31"/>
      <c r="M219" s="32"/>
      <c r="N219" s="32"/>
      <c r="O219" s="32"/>
      <c r="P219" s="32"/>
      <c r="Q219" s="32"/>
      <c r="R219" s="1"/>
      <c r="S219" s="28"/>
      <c r="T219" s="28"/>
      <c r="U219" s="28"/>
      <c r="V219" s="34"/>
      <c r="W219" s="28"/>
      <c r="X219" s="34"/>
      <c r="Y219" s="34"/>
      <c r="Z219" s="1"/>
      <c r="AA219" s="35"/>
      <c r="AB219" s="35"/>
      <c r="AC219" s="35"/>
      <c r="AD219" s="35"/>
      <c r="AE219" s="35"/>
      <c r="AF219" s="35"/>
      <c r="AG219" s="35"/>
      <c r="AH219" s="1"/>
      <c r="AI219" s="35"/>
      <c r="AJ219" s="35"/>
      <c r="AK219" s="35"/>
      <c r="AL219" s="35"/>
      <c r="AM219" s="35"/>
      <c r="AN219" s="35"/>
      <c r="AO219" s="35"/>
      <c r="AP219" s="1"/>
      <c r="AQ219" s="36"/>
      <c r="AR219" s="36"/>
      <c r="AS219" s="36"/>
      <c r="AT219" s="36"/>
      <c r="AU219" s="36"/>
      <c r="AV219" s="36"/>
      <c r="AW219" s="1"/>
      <c r="AX219" s="1"/>
      <c r="AY219" s="35"/>
      <c r="AZ219" s="35"/>
      <c r="BA219" s="35"/>
      <c r="BB219" s="35"/>
      <c r="BC219" s="35"/>
      <c r="BD219" s="35"/>
      <c r="BE219" s="35"/>
      <c r="BF219" s="1"/>
    </row>
    <row r="220" spans="1:58" ht="13">
      <c r="A220" s="28"/>
      <c r="B220" s="55"/>
      <c r="C220" s="32"/>
      <c r="D220" s="31"/>
      <c r="E220" s="32"/>
      <c r="F220" s="32"/>
      <c r="G220" s="32"/>
      <c r="H220" s="32"/>
      <c r="I220" s="32"/>
      <c r="J220" s="10"/>
      <c r="K220" s="32"/>
      <c r="L220" s="31"/>
      <c r="M220" s="32"/>
      <c r="N220" s="32"/>
      <c r="O220" s="32"/>
      <c r="P220" s="32"/>
      <c r="Q220" s="32"/>
      <c r="R220" s="1"/>
      <c r="S220" s="28"/>
      <c r="T220" s="28"/>
      <c r="U220" s="28"/>
      <c r="V220" s="34"/>
      <c r="W220" s="28"/>
      <c r="X220" s="34"/>
      <c r="Y220" s="34"/>
      <c r="Z220" s="1"/>
      <c r="AA220" s="35"/>
      <c r="AB220" s="35"/>
      <c r="AC220" s="35"/>
      <c r="AD220" s="35"/>
      <c r="AE220" s="35"/>
      <c r="AF220" s="35"/>
      <c r="AG220" s="35"/>
      <c r="AH220" s="1"/>
      <c r="AI220" s="35"/>
      <c r="AJ220" s="35"/>
      <c r="AK220" s="35"/>
      <c r="AL220" s="35"/>
      <c r="AM220" s="35"/>
      <c r="AN220" s="35"/>
      <c r="AO220" s="35"/>
      <c r="AP220" s="1"/>
      <c r="AQ220" s="36"/>
      <c r="AR220" s="36"/>
      <c r="AS220" s="36"/>
      <c r="AT220" s="36"/>
      <c r="AU220" s="36"/>
      <c r="AV220" s="36"/>
      <c r="AW220" s="1"/>
      <c r="AX220" s="1"/>
      <c r="AY220" s="35"/>
      <c r="AZ220" s="35"/>
      <c r="BA220" s="35"/>
      <c r="BB220" s="35"/>
      <c r="BC220" s="35"/>
      <c r="BD220" s="35"/>
      <c r="BE220" s="35"/>
      <c r="BF220" s="1"/>
    </row>
    <row r="221" spans="1:58" ht="13">
      <c r="A221" s="28"/>
      <c r="B221" s="55"/>
      <c r="C221" s="32"/>
      <c r="D221" s="31"/>
      <c r="E221" s="32"/>
      <c r="F221" s="32"/>
      <c r="G221" s="32"/>
      <c r="H221" s="32"/>
      <c r="I221" s="32"/>
      <c r="J221" s="10"/>
      <c r="K221" s="32"/>
      <c r="L221" s="31"/>
      <c r="M221" s="32"/>
      <c r="N221" s="32"/>
      <c r="O221" s="32"/>
      <c r="P221" s="32"/>
      <c r="Q221" s="32"/>
      <c r="R221" s="1"/>
      <c r="S221" s="28"/>
      <c r="T221" s="28"/>
      <c r="U221" s="28"/>
      <c r="V221" s="34"/>
      <c r="W221" s="28"/>
      <c r="X221" s="34"/>
      <c r="Y221" s="34"/>
      <c r="Z221" s="1"/>
      <c r="AA221" s="35"/>
      <c r="AB221" s="35"/>
      <c r="AC221" s="35"/>
      <c r="AD221" s="35"/>
      <c r="AE221" s="35"/>
      <c r="AF221" s="35"/>
      <c r="AG221" s="35"/>
      <c r="AH221" s="1"/>
      <c r="AI221" s="35"/>
      <c r="AJ221" s="35"/>
      <c r="AK221" s="35"/>
      <c r="AL221" s="35"/>
      <c r="AM221" s="35"/>
      <c r="AN221" s="35"/>
      <c r="AO221" s="35"/>
      <c r="AP221" s="1"/>
      <c r="AQ221" s="36"/>
      <c r="AR221" s="36"/>
      <c r="AS221" s="36"/>
      <c r="AT221" s="36"/>
      <c r="AU221" s="36"/>
      <c r="AV221" s="36"/>
      <c r="AW221" s="1"/>
      <c r="AX221" s="1"/>
      <c r="AY221" s="35"/>
      <c r="AZ221" s="35"/>
      <c r="BA221" s="35"/>
      <c r="BB221" s="35"/>
      <c r="BC221" s="35"/>
      <c r="BD221" s="35"/>
      <c r="BE221" s="35"/>
      <c r="BF221" s="1"/>
    </row>
    <row r="222" spans="1:58" ht="13">
      <c r="A222" s="28"/>
      <c r="B222" s="55"/>
      <c r="C222" s="32"/>
      <c r="D222" s="31"/>
      <c r="E222" s="32"/>
      <c r="F222" s="32"/>
      <c r="G222" s="32"/>
      <c r="H222" s="32"/>
      <c r="I222" s="32"/>
      <c r="J222" s="10"/>
      <c r="K222" s="32"/>
      <c r="L222" s="31"/>
      <c r="M222" s="32"/>
      <c r="N222" s="32"/>
      <c r="O222" s="32"/>
      <c r="P222" s="32"/>
      <c r="Q222" s="32"/>
      <c r="R222" s="1"/>
      <c r="S222" s="28"/>
      <c r="T222" s="28"/>
      <c r="U222" s="28"/>
      <c r="V222" s="34"/>
      <c r="W222" s="28"/>
      <c r="X222" s="34"/>
      <c r="Y222" s="34"/>
      <c r="Z222" s="1"/>
      <c r="AA222" s="35"/>
      <c r="AB222" s="35"/>
      <c r="AC222" s="35"/>
      <c r="AD222" s="35"/>
      <c r="AE222" s="35"/>
      <c r="AF222" s="35"/>
      <c r="AG222" s="35"/>
      <c r="AH222" s="1"/>
      <c r="AI222" s="35"/>
      <c r="AJ222" s="35"/>
      <c r="AK222" s="35"/>
      <c r="AL222" s="35"/>
      <c r="AM222" s="35"/>
      <c r="AN222" s="35"/>
      <c r="AO222" s="35"/>
      <c r="AP222" s="1"/>
      <c r="AQ222" s="36"/>
      <c r="AR222" s="36"/>
      <c r="AS222" s="36"/>
      <c r="AT222" s="36"/>
      <c r="AU222" s="36"/>
      <c r="AV222" s="36"/>
      <c r="AW222" s="1"/>
      <c r="AX222" s="1"/>
      <c r="AY222" s="35"/>
      <c r="AZ222" s="35"/>
      <c r="BA222" s="35"/>
      <c r="BB222" s="35"/>
      <c r="BC222" s="35"/>
      <c r="BD222" s="35"/>
      <c r="BE222" s="35"/>
      <c r="BF222" s="1"/>
    </row>
    <row r="223" spans="1:58" ht="13">
      <c r="A223" s="28"/>
      <c r="B223" s="55"/>
      <c r="C223" s="32"/>
      <c r="D223" s="31"/>
      <c r="E223" s="32"/>
      <c r="F223" s="32"/>
      <c r="G223" s="32"/>
      <c r="H223" s="32"/>
      <c r="I223" s="32"/>
      <c r="J223" s="10"/>
      <c r="K223" s="32"/>
      <c r="L223" s="31"/>
      <c r="M223" s="32"/>
      <c r="N223" s="32"/>
      <c r="O223" s="32"/>
      <c r="P223" s="32"/>
      <c r="Q223" s="32"/>
      <c r="R223" s="1"/>
      <c r="S223" s="28"/>
      <c r="T223" s="28"/>
      <c r="U223" s="28"/>
      <c r="V223" s="34"/>
      <c r="W223" s="28"/>
      <c r="X223" s="34"/>
      <c r="Y223" s="34"/>
      <c r="Z223" s="1"/>
      <c r="AA223" s="35"/>
      <c r="AB223" s="35"/>
      <c r="AC223" s="35"/>
      <c r="AD223" s="35"/>
      <c r="AE223" s="35"/>
      <c r="AF223" s="35"/>
      <c r="AG223" s="35"/>
      <c r="AH223" s="1"/>
      <c r="AI223" s="35"/>
      <c r="AJ223" s="35"/>
      <c r="AK223" s="35"/>
      <c r="AL223" s="35"/>
      <c r="AM223" s="35"/>
      <c r="AN223" s="35"/>
      <c r="AO223" s="35"/>
      <c r="AP223" s="1"/>
      <c r="AQ223" s="36"/>
      <c r="AR223" s="36"/>
      <c r="AS223" s="36"/>
      <c r="AT223" s="36"/>
      <c r="AU223" s="36"/>
      <c r="AV223" s="36"/>
      <c r="AW223" s="1"/>
      <c r="AX223" s="1"/>
      <c r="AY223" s="35"/>
      <c r="AZ223" s="35"/>
      <c r="BA223" s="35"/>
      <c r="BB223" s="35"/>
      <c r="BC223" s="35"/>
      <c r="BD223" s="35"/>
      <c r="BE223" s="35"/>
      <c r="BF223" s="1"/>
    </row>
    <row r="224" spans="1:58" ht="13">
      <c r="A224" s="28"/>
      <c r="B224" s="55"/>
      <c r="C224" s="32"/>
      <c r="D224" s="31"/>
      <c r="E224" s="32"/>
      <c r="F224" s="32"/>
      <c r="G224" s="32"/>
      <c r="H224" s="32"/>
      <c r="I224" s="32"/>
      <c r="J224" s="10"/>
      <c r="K224" s="32"/>
      <c r="L224" s="31"/>
      <c r="M224" s="32"/>
      <c r="N224" s="32"/>
      <c r="O224" s="32"/>
      <c r="P224" s="32"/>
      <c r="Q224" s="32"/>
      <c r="R224" s="1"/>
      <c r="S224" s="28"/>
      <c r="T224" s="28"/>
      <c r="U224" s="28"/>
      <c r="V224" s="34"/>
      <c r="W224" s="28"/>
      <c r="X224" s="34"/>
      <c r="Y224" s="34"/>
      <c r="Z224" s="1"/>
      <c r="AA224" s="35"/>
      <c r="AB224" s="35"/>
      <c r="AC224" s="35"/>
      <c r="AD224" s="35"/>
      <c r="AE224" s="35"/>
      <c r="AF224" s="35"/>
      <c r="AG224" s="35"/>
      <c r="AH224" s="1"/>
      <c r="AI224" s="35"/>
      <c r="AJ224" s="35"/>
      <c r="AK224" s="35"/>
      <c r="AL224" s="35"/>
      <c r="AM224" s="35"/>
      <c r="AN224" s="35"/>
      <c r="AO224" s="35"/>
      <c r="AP224" s="1"/>
      <c r="AQ224" s="36"/>
      <c r="AR224" s="36"/>
      <c r="AS224" s="36"/>
      <c r="AT224" s="36"/>
      <c r="AU224" s="36"/>
      <c r="AV224" s="36"/>
      <c r="AW224" s="1"/>
      <c r="AX224" s="1"/>
      <c r="AY224" s="35"/>
      <c r="AZ224" s="35"/>
      <c r="BA224" s="35"/>
      <c r="BB224" s="35"/>
      <c r="BC224" s="35"/>
      <c r="BD224" s="35"/>
      <c r="BE224" s="35"/>
      <c r="BF224" s="1"/>
    </row>
    <row r="225" spans="1:58" ht="13">
      <c r="A225" s="28"/>
      <c r="B225" s="55"/>
      <c r="C225" s="32"/>
      <c r="D225" s="32"/>
      <c r="E225" s="32"/>
      <c r="F225" s="32"/>
      <c r="G225" s="31"/>
      <c r="H225" s="32"/>
      <c r="I225" s="32"/>
      <c r="J225" s="10"/>
      <c r="K225" s="32"/>
      <c r="L225" s="32"/>
      <c r="M225" s="32"/>
      <c r="N225" s="32"/>
      <c r="O225" s="31"/>
      <c r="P225" s="32"/>
      <c r="Q225" s="32"/>
      <c r="R225" s="1"/>
      <c r="S225" s="28"/>
      <c r="T225" s="28"/>
      <c r="U225" s="28"/>
      <c r="V225" s="34"/>
      <c r="W225" s="28"/>
      <c r="X225" s="34"/>
      <c r="Y225" s="34"/>
      <c r="Z225" s="1"/>
      <c r="AA225" s="35"/>
      <c r="AB225" s="35"/>
      <c r="AC225" s="35"/>
      <c r="AD225" s="35"/>
      <c r="AE225" s="35"/>
      <c r="AF225" s="35"/>
      <c r="AG225" s="35"/>
      <c r="AH225" s="1"/>
      <c r="AI225" s="35"/>
      <c r="AJ225" s="35"/>
      <c r="AK225" s="35"/>
      <c r="AL225" s="35"/>
      <c r="AM225" s="35"/>
      <c r="AN225" s="35"/>
      <c r="AO225" s="35"/>
      <c r="AP225" s="1"/>
      <c r="AQ225" s="36"/>
      <c r="AR225" s="36"/>
      <c r="AS225" s="36"/>
      <c r="AT225" s="36"/>
      <c r="AU225" s="36"/>
      <c r="AV225" s="36"/>
      <c r="AW225" s="1"/>
      <c r="AX225" s="1"/>
      <c r="AY225" s="35"/>
      <c r="AZ225" s="35"/>
      <c r="BA225" s="35"/>
      <c r="BB225" s="35"/>
      <c r="BC225" s="35"/>
      <c r="BD225" s="35"/>
      <c r="BE225" s="35"/>
      <c r="BF225" s="1"/>
    </row>
    <row r="226" spans="1:58" ht="13">
      <c r="A226" s="28"/>
      <c r="B226" s="55"/>
      <c r="C226" s="32"/>
      <c r="D226" s="31"/>
      <c r="E226" s="32"/>
      <c r="F226" s="32"/>
      <c r="G226" s="32"/>
      <c r="H226" s="32"/>
      <c r="I226" s="32"/>
      <c r="J226" s="10"/>
      <c r="K226" s="32"/>
      <c r="L226" s="31"/>
      <c r="M226" s="32"/>
      <c r="N226" s="32"/>
      <c r="O226" s="32"/>
      <c r="P226" s="32"/>
      <c r="Q226" s="32"/>
      <c r="R226" s="1"/>
      <c r="S226" s="28"/>
      <c r="T226" s="28"/>
      <c r="U226" s="28"/>
      <c r="V226" s="34"/>
      <c r="W226" s="28"/>
      <c r="X226" s="28"/>
      <c r="Y226" s="34"/>
      <c r="Z226" s="1"/>
      <c r="AA226" s="35"/>
      <c r="AB226" s="35"/>
      <c r="AC226" s="35"/>
      <c r="AD226" s="35"/>
      <c r="AE226" s="35"/>
      <c r="AF226" s="35"/>
      <c r="AG226" s="35"/>
      <c r="AH226" s="1"/>
      <c r="AI226" s="35"/>
      <c r="AJ226" s="35"/>
      <c r="AK226" s="35"/>
      <c r="AL226" s="35"/>
      <c r="AM226" s="35"/>
      <c r="AN226" s="35"/>
      <c r="AO226" s="35"/>
      <c r="AP226" s="1"/>
      <c r="AQ226" s="36"/>
      <c r="AR226" s="36"/>
      <c r="AS226" s="36"/>
      <c r="AT226" s="36"/>
      <c r="AU226" s="36"/>
      <c r="AV226" s="36"/>
      <c r="AW226" s="1"/>
      <c r="AX226" s="1"/>
      <c r="AY226" s="35"/>
      <c r="AZ226" s="35"/>
      <c r="BA226" s="35"/>
      <c r="BB226" s="35"/>
      <c r="BC226" s="35"/>
      <c r="BD226" s="35"/>
      <c r="BE226" s="35"/>
      <c r="BF226" s="1"/>
    </row>
    <row r="227" spans="1:58" ht="13">
      <c r="A227" s="28"/>
      <c r="B227" s="55"/>
      <c r="C227" s="32"/>
      <c r="D227" s="31"/>
      <c r="E227" s="32"/>
      <c r="F227" s="32"/>
      <c r="G227" s="32"/>
      <c r="H227" s="32"/>
      <c r="I227" s="32"/>
      <c r="J227" s="10"/>
      <c r="K227" s="32"/>
      <c r="L227" s="31"/>
      <c r="M227" s="32"/>
      <c r="N227" s="32"/>
      <c r="O227" s="32"/>
      <c r="P227" s="32"/>
      <c r="Q227" s="32"/>
      <c r="R227" s="1"/>
      <c r="S227" s="28"/>
      <c r="T227" s="28"/>
      <c r="U227" s="28"/>
      <c r="V227" s="34"/>
      <c r="W227" s="28"/>
      <c r="X227" s="34"/>
      <c r="Y227" s="34"/>
      <c r="Z227" s="1"/>
      <c r="AA227" s="35"/>
      <c r="AB227" s="35"/>
      <c r="AC227" s="35"/>
      <c r="AD227" s="35"/>
      <c r="AE227" s="35"/>
      <c r="AF227" s="35"/>
      <c r="AG227" s="35"/>
      <c r="AH227" s="1"/>
      <c r="AI227" s="35"/>
      <c r="AJ227" s="35"/>
      <c r="AK227" s="35"/>
      <c r="AL227" s="35"/>
      <c r="AM227" s="35"/>
      <c r="AN227" s="35"/>
      <c r="AO227" s="35"/>
      <c r="AP227" s="1"/>
      <c r="AQ227" s="36"/>
      <c r="AR227" s="36"/>
      <c r="AS227" s="36"/>
      <c r="AT227" s="36"/>
      <c r="AU227" s="36"/>
      <c r="AV227" s="36"/>
      <c r="AW227" s="1"/>
      <c r="AX227" s="1"/>
      <c r="AY227" s="35"/>
      <c r="AZ227" s="35"/>
      <c r="BA227" s="35"/>
      <c r="BB227" s="35"/>
      <c r="BC227" s="35"/>
      <c r="BD227" s="35"/>
      <c r="BE227" s="35"/>
      <c r="BF227" s="1"/>
    </row>
    <row r="228" spans="1:58" ht="13">
      <c r="A228" s="28"/>
      <c r="B228" s="55"/>
      <c r="C228" s="32"/>
      <c r="D228" s="31"/>
      <c r="E228" s="32"/>
      <c r="F228" s="32"/>
      <c r="G228" s="32"/>
      <c r="H228" s="32"/>
      <c r="I228" s="32"/>
      <c r="J228" s="10"/>
      <c r="K228" s="32"/>
      <c r="L228" s="31"/>
      <c r="M228" s="32"/>
      <c r="N228" s="32"/>
      <c r="O228" s="32"/>
      <c r="P228" s="32"/>
      <c r="Q228" s="32"/>
      <c r="R228" s="1"/>
      <c r="S228" s="28"/>
      <c r="T228" s="28"/>
      <c r="U228" s="28"/>
      <c r="V228" s="34"/>
      <c r="W228" s="28"/>
      <c r="X228" s="34"/>
      <c r="Y228" s="34"/>
      <c r="Z228" s="1"/>
      <c r="AA228" s="35"/>
      <c r="AB228" s="35"/>
      <c r="AC228" s="35"/>
      <c r="AD228" s="35"/>
      <c r="AE228" s="35"/>
      <c r="AF228" s="35"/>
      <c r="AG228" s="35"/>
      <c r="AH228" s="1"/>
      <c r="AI228" s="35"/>
      <c r="AJ228" s="35"/>
      <c r="AK228" s="35"/>
      <c r="AL228" s="35"/>
      <c r="AM228" s="35"/>
      <c r="AN228" s="35"/>
      <c r="AO228" s="35"/>
      <c r="AP228" s="1"/>
      <c r="AQ228" s="36"/>
      <c r="AR228" s="36"/>
      <c r="AS228" s="36"/>
      <c r="AT228" s="36"/>
      <c r="AU228" s="36"/>
      <c r="AV228" s="36"/>
      <c r="AW228" s="1"/>
      <c r="AX228" s="1"/>
      <c r="AY228" s="35"/>
      <c r="AZ228" s="35"/>
      <c r="BA228" s="35"/>
      <c r="BB228" s="35"/>
      <c r="BC228" s="35"/>
      <c r="BD228" s="35"/>
      <c r="BE228" s="35"/>
      <c r="BF228" s="1"/>
    </row>
    <row r="229" spans="1:58" ht="13">
      <c r="A229" s="28"/>
      <c r="B229" s="55"/>
      <c r="C229" s="32"/>
      <c r="D229" s="31"/>
      <c r="E229" s="32"/>
      <c r="F229" s="32"/>
      <c r="G229" s="32"/>
      <c r="H229" s="32"/>
      <c r="I229" s="32"/>
      <c r="J229" s="10"/>
      <c r="K229" s="32"/>
      <c r="L229" s="31"/>
      <c r="M229" s="32"/>
      <c r="N229" s="32"/>
      <c r="O229" s="32"/>
      <c r="P229" s="32"/>
      <c r="Q229" s="32"/>
      <c r="R229" s="1"/>
      <c r="S229" s="28"/>
      <c r="T229" s="28"/>
      <c r="U229" s="28"/>
      <c r="V229" s="34"/>
      <c r="W229" s="28"/>
      <c r="X229" s="34"/>
      <c r="Y229" s="34"/>
      <c r="Z229" s="1"/>
      <c r="AA229" s="35"/>
      <c r="AB229" s="35"/>
      <c r="AC229" s="35"/>
      <c r="AD229" s="35"/>
      <c r="AE229" s="35"/>
      <c r="AF229" s="35"/>
      <c r="AG229" s="35"/>
      <c r="AH229" s="1"/>
      <c r="AI229" s="35"/>
      <c r="AJ229" s="35"/>
      <c r="AK229" s="35"/>
      <c r="AL229" s="35"/>
      <c r="AM229" s="35"/>
      <c r="AN229" s="35"/>
      <c r="AO229" s="35"/>
      <c r="AP229" s="1"/>
      <c r="AQ229" s="36"/>
      <c r="AR229" s="36"/>
      <c r="AS229" s="36"/>
      <c r="AT229" s="36"/>
      <c r="AU229" s="36"/>
      <c r="AV229" s="36"/>
      <c r="AW229" s="1"/>
      <c r="AX229" s="1"/>
      <c r="AY229" s="35"/>
      <c r="AZ229" s="35"/>
      <c r="BA229" s="35"/>
      <c r="BB229" s="35"/>
      <c r="BC229" s="35"/>
      <c r="BD229" s="35"/>
      <c r="BE229" s="35"/>
      <c r="BF229" s="1"/>
    </row>
    <row r="230" spans="1:58" ht="13">
      <c r="A230" s="28"/>
      <c r="B230" s="55"/>
      <c r="C230" s="32"/>
      <c r="D230" s="31"/>
      <c r="E230" s="32"/>
      <c r="F230" s="32"/>
      <c r="G230" s="32"/>
      <c r="H230" s="32"/>
      <c r="I230" s="32"/>
      <c r="J230" s="10"/>
      <c r="K230" s="32"/>
      <c r="L230" s="31"/>
      <c r="M230" s="32"/>
      <c r="N230" s="32"/>
      <c r="O230" s="32"/>
      <c r="P230" s="32"/>
      <c r="Q230" s="32"/>
      <c r="R230" s="1"/>
      <c r="S230" s="28"/>
      <c r="T230" s="28"/>
      <c r="U230" s="28"/>
      <c r="V230" s="34"/>
      <c r="W230" s="28"/>
      <c r="X230" s="34"/>
      <c r="Y230" s="34"/>
      <c r="Z230" s="1"/>
      <c r="AA230" s="35"/>
      <c r="AB230" s="35"/>
      <c r="AC230" s="35"/>
      <c r="AD230" s="35"/>
      <c r="AE230" s="35"/>
      <c r="AF230" s="35"/>
      <c r="AG230" s="35"/>
      <c r="AH230" s="1"/>
      <c r="AI230" s="35"/>
      <c r="AJ230" s="35"/>
      <c r="AK230" s="35"/>
      <c r="AL230" s="35"/>
      <c r="AM230" s="35"/>
      <c r="AN230" s="35"/>
      <c r="AO230" s="35"/>
      <c r="AP230" s="1"/>
      <c r="AQ230" s="36"/>
      <c r="AR230" s="36"/>
      <c r="AS230" s="36"/>
      <c r="AT230" s="36"/>
      <c r="AU230" s="36"/>
      <c r="AV230" s="36"/>
      <c r="AW230" s="1"/>
      <c r="AX230" s="1"/>
      <c r="AY230" s="35"/>
      <c r="AZ230" s="35"/>
      <c r="BA230" s="35"/>
      <c r="BB230" s="35"/>
      <c r="BC230" s="35"/>
      <c r="BD230" s="35"/>
      <c r="BE230" s="35"/>
      <c r="BF230" s="1"/>
    </row>
    <row r="231" spans="1:58" ht="13">
      <c r="A231" s="28"/>
      <c r="B231" s="55"/>
      <c r="C231" s="32"/>
      <c r="D231" s="31"/>
      <c r="E231" s="32"/>
      <c r="F231" s="32"/>
      <c r="G231" s="32"/>
      <c r="H231" s="32"/>
      <c r="I231" s="32"/>
      <c r="J231" s="10"/>
      <c r="K231" s="32"/>
      <c r="L231" s="31"/>
      <c r="M231" s="32"/>
      <c r="N231" s="32"/>
      <c r="O231" s="32"/>
      <c r="P231" s="32"/>
      <c r="Q231" s="32"/>
      <c r="R231" s="1"/>
      <c r="S231" s="28"/>
      <c r="T231" s="28"/>
      <c r="U231" s="28"/>
      <c r="V231" s="34"/>
      <c r="W231" s="28"/>
      <c r="X231" s="34"/>
      <c r="Y231" s="34"/>
      <c r="Z231" s="1"/>
      <c r="AA231" s="35"/>
      <c r="AB231" s="35"/>
      <c r="AC231" s="35"/>
      <c r="AD231" s="35"/>
      <c r="AE231" s="35"/>
      <c r="AF231" s="35"/>
      <c r="AG231" s="35"/>
      <c r="AH231" s="1"/>
      <c r="AI231" s="35"/>
      <c r="AJ231" s="35"/>
      <c r="AK231" s="35"/>
      <c r="AL231" s="35"/>
      <c r="AM231" s="35"/>
      <c r="AN231" s="35"/>
      <c r="AO231" s="35"/>
      <c r="AP231" s="1"/>
      <c r="AQ231" s="36"/>
      <c r="AR231" s="36"/>
      <c r="AS231" s="36"/>
      <c r="AT231" s="36"/>
      <c r="AU231" s="36"/>
      <c r="AV231" s="36"/>
      <c r="AW231" s="1"/>
      <c r="AX231" s="1"/>
      <c r="AY231" s="35"/>
      <c r="AZ231" s="35"/>
      <c r="BA231" s="35"/>
      <c r="BB231" s="35"/>
      <c r="BC231" s="35"/>
      <c r="BD231" s="35"/>
      <c r="BE231" s="35"/>
      <c r="BF231" s="1"/>
    </row>
    <row r="232" spans="1:58" ht="13">
      <c r="A232" s="28"/>
      <c r="B232" s="55"/>
      <c r="C232" s="32"/>
      <c r="D232" s="31"/>
      <c r="E232" s="32"/>
      <c r="F232" s="32"/>
      <c r="G232" s="32"/>
      <c r="H232" s="32"/>
      <c r="I232" s="32"/>
      <c r="J232" s="10"/>
      <c r="K232" s="32"/>
      <c r="L232" s="31"/>
      <c r="M232" s="32"/>
      <c r="N232" s="32"/>
      <c r="O232" s="32"/>
      <c r="P232" s="32"/>
      <c r="Q232" s="32"/>
      <c r="R232" s="1"/>
      <c r="S232" s="28"/>
      <c r="T232" s="28"/>
      <c r="U232" s="28"/>
      <c r="V232" s="34"/>
      <c r="W232" s="28"/>
      <c r="X232" s="28"/>
      <c r="Y232" s="34"/>
      <c r="Z232" s="1"/>
      <c r="AA232" s="35"/>
      <c r="AB232" s="35"/>
      <c r="AC232" s="35"/>
      <c r="AD232" s="35"/>
      <c r="AE232" s="35"/>
      <c r="AF232" s="35"/>
      <c r="AG232" s="35"/>
      <c r="AH232" s="1"/>
      <c r="AI232" s="35"/>
      <c r="AJ232" s="35"/>
      <c r="AK232" s="35"/>
      <c r="AL232" s="35"/>
      <c r="AM232" s="35"/>
      <c r="AN232" s="35"/>
      <c r="AO232" s="35"/>
      <c r="AP232" s="1"/>
      <c r="AQ232" s="36"/>
      <c r="AR232" s="36"/>
      <c r="AS232" s="36"/>
      <c r="AT232" s="36"/>
      <c r="AU232" s="36"/>
      <c r="AV232" s="36"/>
      <c r="AW232" s="1"/>
      <c r="AX232" s="1"/>
      <c r="AY232" s="35"/>
      <c r="AZ232" s="35"/>
      <c r="BA232" s="35"/>
      <c r="BB232" s="35"/>
      <c r="BC232" s="35"/>
      <c r="BD232" s="35"/>
      <c r="BE232" s="35"/>
      <c r="BF232" s="1"/>
    </row>
    <row r="233" spans="1:58" ht="13">
      <c r="A233" s="28"/>
      <c r="B233" s="55"/>
      <c r="C233" s="32"/>
      <c r="D233" s="31"/>
      <c r="E233" s="32"/>
      <c r="F233" s="32"/>
      <c r="G233" s="32"/>
      <c r="H233" s="32"/>
      <c r="I233" s="32"/>
      <c r="J233" s="10"/>
      <c r="K233" s="32"/>
      <c r="L233" s="31"/>
      <c r="M233" s="32"/>
      <c r="N233" s="32"/>
      <c r="O233" s="32"/>
      <c r="P233" s="32"/>
      <c r="Q233" s="32"/>
      <c r="R233" s="1"/>
      <c r="S233" s="28"/>
      <c r="T233" s="28"/>
      <c r="U233" s="28"/>
      <c r="V233" s="34"/>
      <c r="W233" s="28"/>
      <c r="X233" s="34"/>
      <c r="Y233" s="34"/>
      <c r="Z233" s="1"/>
      <c r="AA233" s="35"/>
      <c r="AB233" s="35"/>
      <c r="AC233" s="35"/>
      <c r="AD233" s="35"/>
      <c r="AE233" s="35"/>
      <c r="AF233" s="35"/>
      <c r="AG233" s="35"/>
      <c r="AH233" s="1"/>
      <c r="AI233" s="35"/>
      <c r="AJ233" s="35"/>
      <c r="AK233" s="35"/>
      <c r="AL233" s="35"/>
      <c r="AM233" s="35"/>
      <c r="AN233" s="35"/>
      <c r="AO233" s="35"/>
      <c r="AP233" s="1"/>
      <c r="AQ233" s="36"/>
      <c r="AR233" s="36"/>
      <c r="AS233" s="36"/>
      <c r="AT233" s="36"/>
      <c r="AU233" s="36"/>
      <c r="AV233" s="36"/>
      <c r="AW233" s="1"/>
      <c r="AX233" s="1"/>
      <c r="AY233" s="35"/>
      <c r="AZ233" s="35"/>
      <c r="BA233" s="35"/>
      <c r="BB233" s="35"/>
      <c r="BC233" s="35"/>
      <c r="BD233" s="35"/>
      <c r="BE233" s="35"/>
      <c r="BF233" s="1"/>
    </row>
    <row r="234" spans="1:58" ht="13">
      <c r="A234" s="28"/>
      <c r="B234" s="55"/>
      <c r="C234" s="32"/>
      <c r="D234" s="31"/>
      <c r="E234" s="32"/>
      <c r="F234" s="32"/>
      <c r="G234" s="32"/>
      <c r="H234" s="32"/>
      <c r="I234" s="32"/>
      <c r="J234" s="10"/>
      <c r="K234" s="32"/>
      <c r="L234" s="31"/>
      <c r="M234" s="32"/>
      <c r="N234" s="32"/>
      <c r="O234" s="32"/>
      <c r="P234" s="32"/>
      <c r="Q234" s="32"/>
      <c r="R234" s="1"/>
      <c r="S234" s="28"/>
      <c r="T234" s="28"/>
      <c r="U234" s="28"/>
      <c r="V234" s="34"/>
      <c r="W234" s="28"/>
      <c r="X234" s="34"/>
      <c r="Y234" s="34"/>
      <c r="Z234" s="1"/>
      <c r="AA234" s="35"/>
      <c r="AB234" s="35"/>
      <c r="AC234" s="35"/>
      <c r="AD234" s="35"/>
      <c r="AE234" s="35"/>
      <c r="AF234" s="35"/>
      <c r="AG234" s="35"/>
      <c r="AH234" s="1"/>
      <c r="AI234" s="35"/>
      <c r="AJ234" s="35"/>
      <c r="AK234" s="35"/>
      <c r="AL234" s="35"/>
      <c r="AM234" s="35"/>
      <c r="AN234" s="35"/>
      <c r="AO234" s="35"/>
      <c r="AP234" s="1"/>
      <c r="AQ234" s="36"/>
      <c r="AR234" s="36"/>
      <c r="AS234" s="36"/>
      <c r="AT234" s="36"/>
      <c r="AU234" s="36"/>
      <c r="AV234" s="36"/>
      <c r="AW234" s="1"/>
      <c r="AX234" s="1"/>
      <c r="AY234" s="35"/>
      <c r="AZ234" s="35"/>
      <c r="BA234" s="35"/>
      <c r="BB234" s="35"/>
      <c r="BC234" s="35"/>
      <c r="BD234" s="35"/>
      <c r="BE234" s="35"/>
      <c r="BF234" s="1"/>
    </row>
    <row r="235" spans="1:58" ht="13">
      <c r="A235" s="28"/>
      <c r="B235" s="55"/>
      <c r="C235" s="32"/>
      <c r="D235" s="31"/>
      <c r="E235" s="32"/>
      <c r="F235" s="32"/>
      <c r="G235" s="32"/>
      <c r="H235" s="32"/>
      <c r="I235" s="32"/>
      <c r="J235" s="10"/>
      <c r="K235" s="32"/>
      <c r="L235" s="31"/>
      <c r="M235" s="32"/>
      <c r="N235" s="32"/>
      <c r="O235" s="32"/>
      <c r="P235" s="32"/>
      <c r="Q235" s="32"/>
      <c r="R235" s="1"/>
      <c r="S235" s="28"/>
      <c r="T235" s="28"/>
      <c r="U235" s="28"/>
      <c r="V235" s="34"/>
      <c r="W235" s="28"/>
      <c r="X235" s="34"/>
      <c r="Y235" s="34"/>
      <c r="Z235" s="1"/>
      <c r="AA235" s="35"/>
      <c r="AB235" s="35"/>
      <c r="AC235" s="35"/>
      <c r="AD235" s="35"/>
      <c r="AE235" s="35"/>
      <c r="AF235" s="35"/>
      <c r="AG235" s="35"/>
      <c r="AH235" s="1"/>
      <c r="AI235" s="35"/>
      <c r="AJ235" s="35"/>
      <c r="AK235" s="35"/>
      <c r="AL235" s="35"/>
      <c r="AM235" s="35"/>
      <c r="AN235" s="35"/>
      <c r="AO235" s="35"/>
      <c r="AP235" s="1"/>
      <c r="AQ235" s="36"/>
      <c r="AR235" s="36"/>
      <c r="AS235" s="36"/>
      <c r="AT235" s="36"/>
      <c r="AU235" s="36"/>
      <c r="AV235" s="36"/>
      <c r="AW235" s="1"/>
      <c r="AX235" s="1"/>
      <c r="AY235" s="35"/>
      <c r="AZ235" s="35"/>
      <c r="BA235" s="35"/>
      <c r="BB235" s="35"/>
      <c r="BC235" s="35"/>
      <c r="BD235" s="35"/>
      <c r="BE235" s="35"/>
      <c r="BF235" s="1"/>
    </row>
    <row r="236" spans="1:58" ht="13">
      <c r="A236" s="28"/>
      <c r="B236" s="55"/>
      <c r="C236" s="32"/>
      <c r="D236" s="32"/>
      <c r="E236" s="32"/>
      <c r="F236" s="32"/>
      <c r="G236" s="31"/>
      <c r="H236" s="32"/>
      <c r="I236" s="32"/>
      <c r="J236" s="10"/>
      <c r="K236" s="32"/>
      <c r="L236" s="32"/>
      <c r="M236" s="32"/>
      <c r="N236" s="32"/>
      <c r="O236" s="31"/>
      <c r="P236" s="32"/>
      <c r="Q236" s="32"/>
      <c r="R236" s="1"/>
      <c r="S236" s="28"/>
      <c r="T236" s="28"/>
      <c r="U236" s="28"/>
      <c r="V236" s="34"/>
      <c r="W236" s="28"/>
      <c r="X236" s="34"/>
      <c r="Y236" s="34"/>
      <c r="Z236" s="1"/>
      <c r="AA236" s="35"/>
      <c r="AB236" s="35"/>
      <c r="AC236" s="35"/>
      <c r="AD236" s="35"/>
      <c r="AE236" s="35"/>
      <c r="AF236" s="35"/>
      <c r="AG236" s="35"/>
      <c r="AH236" s="1"/>
      <c r="AI236" s="35"/>
      <c r="AJ236" s="35"/>
      <c r="AK236" s="35"/>
      <c r="AL236" s="35"/>
      <c r="AM236" s="35"/>
      <c r="AN236" s="35"/>
      <c r="AO236" s="35"/>
      <c r="AP236" s="1"/>
      <c r="AQ236" s="36"/>
      <c r="AR236" s="36"/>
      <c r="AS236" s="36"/>
      <c r="AT236" s="36"/>
      <c r="AU236" s="36"/>
      <c r="AV236" s="36"/>
      <c r="AW236" s="1"/>
      <c r="AX236" s="1"/>
      <c r="AY236" s="35"/>
      <c r="AZ236" s="35"/>
      <c r="BA236" s="35"/>
      <c r="BB236" s="35"/>
      <c r="BC236" s="35"/>
      <c r="BD236" s="35"/>
      <c r="BE236" s="35"/>
      <c r="BF236" s="1"/>
    </row>
    <row r="237" spans="1:58" ht="13">
      <c r="A237" s="28"/>
      <c r="B237" s="55"/>
      <c r="C237" s="32"/>
      <c r="D237" s="32"/>
      <c r="E237" s="32"/>
      <c r="F237" s="32"/>
      <c r="G237" s="32"/>
      <c r="H237" s="32"/>
      <c r="I237" s="31"/>
      <c r="J237" s="10"/>
      <c r="K237" s="32"/>
      <c r="L237" s="32"/>
      <c r="M237" s="32"/>
      <c r="N237" s="32"/>
      <c r="O237" s="32"/>
      <c r="P237" s="32"/>
      <c r="Q237" s="31"/>
      <c r="R237" s="1"/>
      <c r="S237" s="28"/>
      <c r="T237" s="28"/>
      <c r="U237" s="28"/>
      <c r="V237" s="34"/>
      <c r="W237" s="28"/>
      <c r="X237" s="34"/>
      <c r="Y237" s="34"/>
      <c r="Z237" s="1"/>
      <c r="AA237" s="35"/>
      <c r="AB237" s="35"/>
      <c r="AC237" s="35"/>
      <c r="AD237" s="35"/>
      <c r="AE237" s="35"/>
      <c r="AF237" s="35"/>
      <c r="AG237" s="35"/>
      <c r="AH237" s="1"/>
      <c r="AI237" s="35"/>
      <c r="AJ237" s="35"/>
      <c r="AK237" s="35"/>
      <c r="AL237" s="35"/>
      <c r="AM237" s="35"/>
      <c r="AN237" s="35"/>
      <c r="AO237" s="35"/>
      <c r="AP237" s="1"/>
      <c r="AQ237" s="36"/>
      <c r="AR237" s="36"/>
      <c r="AS237" s="36"/>
      <c r="AT237" s="36"/>
      <c r="AU237" s="36"/>
      <c r="AV237" s="36"/>
      <c r="AW237" s="1"/>
      <c r="AX237" s="1"/>
      <c r="AY237" s="35"/>
      <c r="AZ237" s="35"/>
      <c r="BA237" s="35"/>
      <c r="BB237" s="35"/>
      <c r="BC237" s="35"/>
      <c r="BD237" s="35"/>
      <c r="BE237" s="35"/>
      <c r="BF237" s="1"/>
    </row>
    <row r="238" spans="1:58" ht="13">
      <c r="A238" s="28"/>
      <c r="B238" s="55"/>
      <c r="C238" s="32"/>
      <c r="D238" s="31"/>
      <c r="E238" s="32"/>
      <c r="F238" s="32"/>
      <c r="G238" s="32"/>
      <c r="H238" s="32"/>
      <c r="I238" s="32"/>
      <c r="J238" s="10"/>
      <c r="K238" s="32"/>
      <c r="L238" s="31"/>
      <c r="M238" s="32"/>
      <c r="N238" s="32"/>
      <c r="O238" s="32"/>
      <c r="P238" s="32"/>
      <c r="Q238" s="32"/>
      <c r="R238" s="1"/>
      <c r="S238" s="28"/>
      <c r="T238" s="28"/>
      <c r="U238" s="28"/>
      <c r="V238" s="34"/>
      <c r="W238" s="28"/>
      <c r="X238" s="34"/>
      <c r="Y238" s="34"/>
      <c r="Z238" s="1"/>
      <c r="AA238" s="35"/>
      <c r="AB238" s="35"/>
      <c r="AC238" s="35"/>
      <c r="AD238" s="35"/>
      <c r="AE238" s="35"/>
      <c r="AF238" s="35"/>
      <c r="AG238" s="35"/>
      <c r="AH238" s="1"/>
      <c r="AI238" s="35"/>
      <c r="AJ238" s="35"/>
      <c r="AK238" s="35"/>
      <c r="AL238" s="35"/>
      <c r="AM238" s="35"/>
      <c r="AN238" s="35"/>
      <c r="AO238" s="35"/>
      <c r="AP238" s="1"/>
      <c r="AQ238" s="36"/>
      <c r="AR238" s="36"/>
      <c r="AS238" s="36"/>
      <c r="AT238" s="36"/>
      <c r="AU238" s="36"/>
      <c r="AV238" s="36"/>
      <c r="AW238" s="1"/>
      <c r="AX238" s="1"/>
      <c r="AY238" s="35"/>
      <c r="AZ238" s="35"/>
      <c r="BA238" s="35"/>
      <c r="BB238" s="35"/>
      <c r="BC238" s="35"/>
      <c r="BD238" s="35"/>
      <c r="BE238" s="35"/>
      <c r="BF238" s="1"/>
    </row>
    <row r="239" spans="1:58" ht="13">
      <c r="A239" s="28"/>
      <c r="B239" s="55"/>
      <c r="C239" s="32"/>
      <c r="D239" s="31"/>
      <c r="E239" s="32"/>
      <c r="F239" s="32"/>
      <c r="G239" s="32"/>
      <c r="H239" s="32"/>
      <c r="I239" s="32"/>
      <c r="J239" s="10"/>
      <c r="K239" s="32"/>
      <c r="L239" s="31"/>
      <c r="M239" s="32"/>
      <c r="N239" s="32"/>
      <c r="O239" s="32"/>
      <c r="P239" s="32"/>
      <c r="Q239" s="32"/>
      <c r="R239" s="1"/>
      <c r="S239" s="28"/>
      <c r="T239" s="28"/>
      <c r="U239" s="28"/>
      <c r="V239" s="34"/>
      <c r="W239" s="28"/>
      <c r="X239" s="34"/>
      <c r="Y239" s="34"/>
      <c r="Z239" s="1"/>
      <c r="AA239" s="35"/>
      <c r="AB239" s="35"/>
      <c r="AC239" s="35"/>
      <c r="AD239" s="35"/>
      <c r="AE239" s="35"/>
      <c r="AF239" s="35"/>
      <c r="AG239" s="35"/>
      <c r="AH239" s="1"/>
      <c r="AI239" s="35"/>
      <c r="AJ239" s="35"/>
      <c r="AK239" s="35"/>
      <c r="AL239" s="35"/>
      <c r="AM239" s="35"/>
      <c r="AN239" s="35"/>
      <c r="AO239" s="35"/>
      <c r="AP239" s="1"/>
      <c r="AQ239" s="36"/>
      <c r="AR239" s="36"/>
      <c r="AS239" s="36"/>
      <c r="AT239" s="36"/>
      <c r="AU239" s="36"/>
      <c r="AV239" s="36"/>
      <c r="AW239" s="1"/>
      <c r="AX239" s="1"/>
      <c r="AY239" s="35"/>
      <c r="AZ239" s="35"/>
      <c r="BA239" s="35"/>
      <c r="BB239" s="35"/>
      <c r="BC239" s="35"/>
      <c r="BD239" s="35"/>
      <c r="BE239" s="35"/>
      <c r="BF239" s="1"/>
    </row>
    <row r="240" spans="1:58" ht="13">
      <c r="A240" s="28"/>
      <c r="B240" s="55"/>
      <c r="C240" s="32"/>
      <c r="D240" s="31"/>
      <c r="E240" s="32"/>
      <c r="F240" s="32"/>
      <c r="G240" s="32"/>
      <c r="H240" s="32"/>
      <c r="I240" s="32"/>
      <c r="J240" s="10"/>
      <c r="K240" s="32"/>
      <c r="L240" s="31"/>
      <c r="M240" s="32"/>
      <c r="N240" s="32"/>
      <c r="O240" s="32"/>
      <c r="P240" s="32"/>
      <c r="Q240" s="32"/>
      <c r="R240" s="1"/>
      <c r="S240" s="28"/>
      <c r="T240" s="28"/>
      <c r="U240" s="28"/>
      <c r="V240" s="34"/>
      <c r="W240" s="28"/>
      <c r="X240" s="34"/>
      <c r="Y240" s="34"/>
      <c r="Z240" s="1"/>
      <c r="AA240" s="35"/>
      <c r="AB240" s="35"/>
      <c r="AC240" s="35"/>
      <c r="AD240" s="35"/>
      <c r="AE240" s="35"/>
      <c r="AF240" s="35"/>
      <c r="AG240" s="35"/>
      <c r="AH240" s="1"/>
      <c r="AI240" s="35"/>
      <c r="AJ240" s="35"/>
      <c r="AK240" s="35"/>
      <c r="AL240" s="35"/>
      <c r="AM240" s="35"/>
      <c r="AN240" s="35"/>
      <c r="AO240" s="35"/>
      <c r="AP240" s="1"/>
      <c r="AQ240" s="36"/>
      <c r="AR240" s="36"/>
      <c r="AS240" s="36"/>
      <c r="AT240" s="36"/>
      <c r="AU240" s="36"/>
      <c r="AV240" s="36"/>
      <c r="AW240" s="1"/>
      <c r="AX240" s="1"/>
      <c r="AY240" s="35"/>
      <c r="AZ240" s="35"/>
      <c r="BA240" s="35"/>
      <c r="BB240" s="35"/>
      <c r="BC240" s="35"/>
      <c r="BD240" s="35"/>
      <c r="BE240" s="35"/>
      <c r="BF240" s="1"/>
    </row>
    <row r="241" spans="1:58" ht="13">
      <c r="A241" s="28"/>
      <c r="B241" s="55"/>
      <c r="C241" s="32"/>
      <c r="D241" s="32"/>
      <c r="E241" s="31"/>
      <c r="F241" s="32"/>
      <c r="G241" s="32"/>
      <c r="H241" s="32"/>
      <c r="I241" s="32"/>
      <c r="J241" s="10"/>
      <c r="K241" s="32"/>
      <c r="L241" s="31"/>
      <c r="M241" s="32"/>
      <c r="N241" s="32"/>
      <c r="O241" s="32"/>
      <c r="P241" s="32"/>
      <c r="Q241" s="32"/>
      <c r="R241" s="1"/>
      <c r="S241" s="28"/>
      <c r="T241" s="28"/>
      <c r="U241" s="28"/>
      <c r="V241" s="34"/>
      <c r="W241" s="28"/>
      <c r="X241" s="34"/>
      <c r="Y241" s="34"/>
      <c r="Z241" s="1"/>
      <c r="AA241" s="35"/>
      <c r="AB241" s="35"/>
      <c r="AC241" s="35"/>
      <c r="AD241" s="35"/>
      <c r="AE241" s="35"/>
      <c r="AF241" s="35"/>
      <c r="AG241" s="35"/>
      <c r="AH241" s="1"/>
      <c r="AI241" s="35"/>
      <c r="AJ241" s="35"/>
      <c r="AK241" s="35"/>
      <c r="AL241" s="35"/>
      <c r="AM241" s="35"/>
      <c r="AN241" s="35"/>
      <c r="AO241" s="35"/>
      <c r="AP241" s="1"/>
      <c r="AQ241" s="36"/>
      <c r="AR241" s="36"/>
      <c r="AS241" s="36"/>
      <c r="AT241" s="36"/>
      <c r="AU241" s="36"/>
      <c r="AV241" s="36"/>
      <c r="AW241" s="1"/>
      <c r="AX241" s="1"/>
      <c r="AY241" s="35"/>
      <c r="AZ241" s="35"/>
      <c r="BA241" s="35"/>
      <c r="BB241" s="35"/>
      <c r="BC241" s="35"/>
      <c r="BD241" s="35"/>
      <c r="BE241" s="35"/>
      <c r="BF241" s="1"/>
    </row>
    <row r="242" spans="1:58" ht="13">
      <c r="A242" s="28"/>
      <c r="B242" s="55"/>
      <c r="C242" s="32"/>
      <c r="D242" s="31"/>
      <c r="E242" s="32"/>
      <c r="F242" s="32"/>
      <c r="G242" s="32"/>
      <c r="H242" s="32"/>
      <c r="I242" s="32"/>
      <c r="J242" s="10"/>
      <c r="K242" s="32"/>
      <c r="L242" s="31"/>
      <c r="M242" s="32"/>
      <c r="N242" s="32"/>
      <c r="O242" s="32"/>
      <c r="P242" s="32"/>
      <c r="Q242" s="32"/>
      <c r="R242" s="1"/>
      <c r="S242" s="28"/>
      <c r="T242" s="28"/>
      <c r="U242" s="28"/>
      <c r="V242" s="34"/>
      <c r="W242" s="28"/>
      <c r="X242" s="34"/>
      <c r="Y242" s="34"/>
      <c r="Z242" s="1"/>
      <c r="AA242" s="35"/>
      <c r="AB242" s="35"/>
      <c r="AC242" s="35"/>
      <c r="AD242" s="35"/>
      <c r="AE242" s="35"/>
      <c r="AF242" s="35"/>
      <c r="AG242" s="35"/>
      <c r="AH242" s="1"/>
      <c r="AI242" s="35"/>
      <c r="AJ242" s="35"/>
      <c r="AK242" s="35"/>
      <c r="AL242" s="35"/>
      <c r="AM242" s="35"/>
      <c r="AN242" s="35"/>
      <c r="AO242" s="35"/>
      <c r="AP242" s="1"/>
      <c r="AQ242" s="36"/>
      <c r="AR242" s="36"/>
      <c r="AS242" s="36"/>
      <c r="AT242" s="36"/>
      <c r="AU242" s="36"/>
      <c r="AV242" s="36"/>
      <c r="AW242" s="1"/>
      <c r="AX242" s="1"/>
      <c r="AY242" s="35"/>
      <c r="AZ242" s="35"/>
      <c r="BA242" s="35"/>
      <c r="BB242" s="35"/>
      <c r="BC242" s="35"/>
      <c r="BD242" s="35"/>
      <c r="BE242" s="35"/>
      <c r="BF242" s="1"/>
    </row>
    <row r="243" spans="1:58" ht="13">
      <c r="A243" s="28"/>
      <c r="B243" s="55"/>
      <c r="C243" s="32"/>
      <c r="D243" s="31"/>
      <c r="E243" s="32"/>
      <c r="F243" s="32"/>
      <c r="G243" s="32"/>
      <c r="H243" s="32"/>
      <c r="I243" s="32"/>
      <c r="J243" s="10"/>
      <c r="K243" s="32"/>
      <c r="L243" s="32"/>
      <c r="M243" s="32"/>
      <c r="N243" s="32"/>
      <c r="O243" s="32"/>
      <c r="P243" s="32"/>
      <c r="Q243" s="32"/>
      <c r="R243" s="1"/>
      <c r="S243" s="28"/>
      <c r="T243" s="28"/>
      <c r="U243" s="28"/>
      <c r="V243" s="34"/>
      <c r="W243" s="28"/>
      <c r="X243" s="34"/>
      <c r="Y243" s="34"/>
      <c r="Z243" s="1"/>
      <c r="AA243" s="35"/>
      <c r="AB243" s="35"/>
      <c r="AC243" s="35"/>
      <c r="AD243" s="35"/>
      <c r="AE243" s="35"/>
      <c r="AF243" s="35"/>
      <c r="AG243" s="35"/>
      <c r="AH243" s="1"/>
      <c r="AI243" s="35"/>
      <c r="AJ243" s="35"/>
      <c r="AK243" s="35"/>
      <c r="AL243" s="35"/>
      <c r="AM243" s="35"/>
      <c r="AN243" s="35"/>
      <c r="AO243" s="35"/>
      <c r="AP243" s="1"/>
      <c r="AQ243" s="1"/>
      <c r="AR243" s="1"/>
      <c r="AS243" s="1"/>
      <c r="AT243" s="1"/>
      <c r="AU243" s="1"/>
      <c r="AV243" s="1"/>
      <c r="AW243" s="1"/>
      <c r="AX243" s="1"/>
      <c r="AY243" s="35"/>
      <c r="AZ243" s="35"/>
      <c r="BA243" s="35"/>
      <c r="BB243" s="35"/>
      <c r="BC243" s="35"/>
      <c r="BD243" s="35"/>
      <c r="BE243" s="35"/>
      <c r="BF243" s="1"/>
    </row>
    <row r="244" spans="1:58" ht="13">
      <c r="A244" s="28"/>
      <c r="B244" s="55"/>
      <c r="C244" s="32"/>
      <c r="D244" s="31"/>
      <c r="E244" s="32"/>
      <c r="F244" s="32"/>
      <c r="G244" s="32"/>
      <c r="H244" s="32"/>
      <c r="I244" s="32"/>
      <c r="J244" s="10"/>
      <c r="K244" s="32"/>
      <c r="L244" s="32"/>
      <c r="M244" s="32"/>
      <c r="N244" s="32"/>
      <c r="O244" s="32"/>
      <c r="P244" s="32"/>
      <c r="Q244" s="32"/>
      <c r="R244" s="1"/>
      <c r="S244" s="28"/>
      <c r="T244" s="28"/>
      <c r="U244" s="28"/>
      <c r="V244" s="28"/>
      <c r="W244" s="28"/>
      <c r="X244" s="34"/>
      <c r="Y244" s="34"/>
      <c r="Z244" s="1"/>
      <c r="AA244" s="35"/>
      <c r="AB244" s="35"/>
      <c r="AC244" s="35"/>
      <c r="AD244" s="35"/>
      <c r="AE244" s="35"/>
      <c r="AF244" s="35"/>
      <c r="AG244" s="35"/>
      <c r="AH244" s="1"/>
      <c r="AI244" s="35"/>
      <c r="AJ244" s="35"/>
      <c r="AK244" s="35"/>
      <c r="AL244" s="35"/>
      <c r="AM244" s="35"/>
      <c r="AN244" s="35"/>
      <c r="AO244" s="35"/>
      <c r="AP244" s="1"/>
      <c r="AQ244" s="1"/>
      <c r="AR244" s="1"/>
      <c r="AS244" s="1"/>
      <c r="AT244" s="1"/>
      <c r="AU244" s="1"/>
      <c r="AV244" s="1"/>
      <c r="AW244" s="1"/>
      <c r="AX244" s="1"/>
      <c r="AY244" s="35"/>
      <c r="AZ244" s="35"/>
      <c r="BA244" s="35"/>
      <c r="BB244" s="35"/>
      <c r="BC244" s="35"/>
      <c r="BD244" s="35"/>
      <c r="BE244" s="35"/>
      <c r="BF244" s="1"/>
    </row>
    <row r="245" spans="1:58" ht="13">
      <c r="A245" s="28"/>
      <c r="B245" s="55"/>
      <c r="C245" s="32"/>
      <c r="D245" s="31"/>
      <c r="E245" s="32"/>
      <c r="F245" s="32"/>
      <c r="G245" s="32"/>
      <c r="H245" s="32"/>
      <c r="I245" s="32"/>
      <c r="J245" s="10"/>
      <c r="K245" s="32"/>
      <c r="L245" s="32"/>
      <c r="M245" s="32"/>
      <c r="N245" s="32"/>
      <c r="O245" s="32"/>
      <c r="P245" s="32"/>
      <c r="Q245" s="32"/>
      <c r="R245" s="1"/>
      <c r="S245" s="28"/>
      <c r="T245" s="28"/>
      <c r="U245" s="28"/>
      <c r="V245" s="34"/>
      <c r="W245" s="28"/>
      <c r="X245" s="34"/>
      <c r="Y245" s="34"/>
      <c r="Z245" s="1"/>
      <c r="AA245" s="35"/>
      <c r="AB245" s="35"/>
      <c r="AC245" s="35"/>
      <c r="AD245" s="35"/>
      <c r="AE245" s="35"/>
      <c r="AF245" s="35"/>
      <c r="AG245" s="35"/>
      <c r="AH245" s="1"/>
      <c r="AI245" s="35"/>
      <c r="AJ245" s="35"/>
      <c r="AK245" s="35"/>
      <c r="AL245" s="35"/>
      <c r="AM245" s="35"/>
      <c r="AN245" s="35"/>
      <c r="AO245" s="35"/>
      <c r="AP245" s="1"/>
      <c r="AQ245" s="1"/>
      <c r="AR245" s="1"/>
      <c r="AS245" s="1"/>
      <c r="AT245" s="1"/>
      <c r="AU245" s="1"/>
      <c r="AV245" s="1"/>
      <c r="AW245" s="1"/>
      <c r="AX245" s="1"/>
      <c r="AY245" s="35"/>
      <c r="AZ245" s="35"/>
      <c r="BA245" s="35"/>
      <c r="BB245" s="35"/>
      <c r="BC245" s="35"/>
      <c r="BD245" s="35"/>
      <c r="BE245" s="35"/>
      <c r="BF245" s="1"/>
    </row>
    <row r="246" spans="1:58" ht="13">
      <c r="A246" s="28"/>
      <c r="B246" s="55"/>
      <c r="C246" s="32"/>
      <c r="D246" s="31"/>
      <c r="E246" s="32"/>
      <c r="F246" s="32"/>
      <c r="G246" s="32"/>
      <c r="H246" s="32"/>
      <c r="I246" s="32"/>
      <c r="J246" s="10"/>
      <c r="K246" s="32"/>
      <c r="L246" s="32"/>
      <c r="M246" s="32"/>
      <c r="N246" s="32"/>
      <c r="O246" s="32"/>
      <c r="P246" s="32"/>
      <c r="Q246" s="32"/>
      <c r="R246" s="1"/>
      <c r="S246" s="28"/>
      <c r="T246" s="28"/>
      <c r="U246" s="28"/>
      <c r="V246" s="28"/>
      <c r="W246" s="28"/>
      <c r="X246" s="28"/>
      <c r="Y246" s="34"/>
      <c r="Z246" s="1"/>
      <c r="AA246" s="35"/>
      <c r="AB246" s="35"/>
      <c r="AC246" s="35"/>
      <c r="AD246" s="35"/>
      <c r="AE246" s="35"/>
      <c r="AF246" s="35"/>
      <c r="AG246" s="35"/>
      <c r="AH246" s="1"/>
      <c r="AI246" s="35"/>
      <c r="AJ246" s="35"/>
      <c r="AK246" s="35"/>
      <c r="AL246" s="35"/>
      <c r="AM246" s="35"/>
      <c r="AN246" s="35"/>
      <c r="AO246" s="35"/>
      <c r="AP246" s="1"/>
      <c r="AQ246" s="1"/>
      <c r="AR246" s="1"/>
      <c r="AS246" s="1"/>
      <c r="AT246" s="1"/>
      <c r="AU246" s="1"/>
      <c r="AV246" s="1"/>
      <c r="AW246" s="1"/>
      <c r="AX246" s="1"/>
      <c r="AY246" s="35"/>
      <c r="AZ246" s="35"/>
      <c r="BA246" s="35"/>
      <c r="BB246" s="35"/>
      <c r="BC246" s="35"/>
      <c r="BD246" s="35"/>
      <c r="BE246" s="35"/>
      <c r="BF246" s="1"/>
    </row>
    <row r="247" spans="1:58" ht="13">
      <c r="A247" s="28"/>
      <c r="B247" s="55"/>
      <c r="C247" s="32"/>
      <c r="D247" s="31"/>
      <c r="E247" s="32"/>
      <c r="F247" s="32"/>
      <c r="G247" s="32"/>
      <c r="H247" s="32"/>
      <c r="I247" s="32"/>
      <c r="J247" s="10"/>
      <c r="K247" s="32"/>
      <c r="L247" s="32"/>
      <c r="M247" s="32"/>
      <c r="N247" s="32"/>
      <c r="O247" s="32"/>
      <c r="P247" s="32"/>
      <c r="Q247" s="32"/>
      <c r="R247" s="1"/>
      <c r="S247" s="28"/>
      <c r="T247" s="28"/>
      <c r="U247" s="28"/>
      <c r="V247" s="34"/>
      <c r="W247" s="34"/>
      <c r="X247" s="34"/>
      <c r="Y247" s="34"/>
      <c r="Z247" s="1"/>
      <c r="AA247" s="35"/>
      <c r="AB247" s="35"/>
      <c r="AC247" s="35"/>
      <c r="AD247" s="35"/>
      <c r="AE247" s="35"/>
      <c r="AF247" s="35"/>
      <c r="AG247" s="35"/>
      <c r="AH247" s="1"/>
      <c r="AI247" s="35"/>
      <c r="AJ247" s="35"/>
      <c r="AK247" s="35"/>
      <c r="AL247" s="35"/>
      <c r="AM247" s="35"/>
      <c r="AN247" s="35"/>
      <c r="AO247" s="35"/>
      <c r="AP247" s="1"/>
      <c r="AQ247" s="1"/>
      <c r="AR247" s="1"/>
      <c r="AS247" s="1"/>
      <c r="AT247" s="1"/>
      <c r="AU247" s="1"/>
      <c r="AV247" s="1"/>
      <c r="AW247" s="1"/>
      <c r="AX247" s="1"/>
      <c r="AY247" s="35"/>
      <c r="AZ247" s="35"/>
      <c r="BA247" s="35"/>
      <c r="BB247" s="35"/>
      <c r="BC247" s="35"/>
      <c r="BD247" s="35"/>
      <c r="BE247" s="35"/>
      <c r="BF247" s="1"/>
    </row>
    <row r="248" spans="1:58" ht="13">
      <c r="A248" s="28"/>
      <c r="B248" s="55"/>
      <c r="C248" s="32"/>
      <c r="D248" s="32"/>
      <c r="E248" s="31"/>
      <c r="F248" s="32"/>
      <c r="G248" s="32"/>
      <c r="H248" s="32"/>
      <c r="I248" s="32"/>
      <c r="J248" s="10"/>
      <c r="K248" s="32"/>
      <c r="L248" s="32"/>
      <c r="M248" s="32"/>
      <c r="N248" s="32"/>
      <c r="O248" s="32"/>
      <c r="P248" s="32"/>
      <c r="Q248" s="32"/>
      <c r="R248" s="1"/>
      <c r="S248" s="28"/>
      <c r="T248" s="28"/>
      <c r="U248" s="34"/>
      <c r="V248" s="34"/>
      <c r="W248" s="34"/>
      <c r="X248" s="34"/>
      <c r="Y248" s="34"/>
      <c r="Z248" s="1"/>
      <c r="AA248" s="35"/>
      <c r="AB248" s="35"/>
      <c r="AC248" s="35"/>
      <c r="AD248" s="35"/>
      <c r="AE248" s="35"/>
      <c r="AF248" s="35"/>
      <c r="AG248" s="35"/>
      <c r="AH248" s="1"/>
      <c r="AI248" s="35"/>
      <c r="AJ248" s="35"/>
      <c r="AK248" s="35"/>
      <c r="AL248" s="35"/>
      <c r="AM248" s="35"/>
      <c r="AN248" s="35"/>
      <c r="AO248" s="35"/>
      <c r="AP248" s="1"/>
      <c r="AQ248" s="1"/>
      <c r="AR248" s="1"/>
      <c r="AS248" s="1"/>
      <c r="AT248" s="1"/>
      <c r="AU248" s="1"/>
      <c r="AV248" s="1"/>
      <c r="AW248" s="1"/>
      <c r="AX248" s="1"/>
      <c r="AY248" s="35"/>
      <c r="AZ248" s="35"/>
      <c r="BA248" s="35"/>
      <c r="BB248" s="35"/>
      <c r="BC248" s="35"/>
      <c r="BD248" s="35"/>
      <c r="BE248" s="35"/>
      <c r="BF248" s="1"/>
    </row>
    <row r="249" spans="1:58" ht="13">
      <c r="A249" s="28"/>
      <c r="B249" s="55"/>
      <c r="C249" s="32"/>
      <c r="D249" s="32"/>
      <c r="E249" s="32"/>
      <c r="F249" s="32"/>
      <c r="G249" s="32"/>
      <c r="H249" s="31"/>
      <c r="I249" s="32"/>
      <c r="J249" s="10"/>
      <c r="K249" s="32"/>
      <c r="L249" s="32"/>
      <c r="M249" s="32"/>
      <c r="N249" s="32"/>
      <c r="O249" s="32"/>
      <c r="P249" s="32"/>
      <c r="Q249" s="32"/>
      <c r="R249" s="1"/>
      <c r="S249" s="28"/>
      <c r="T249" s="28"/>
      <c r="U249" s="28"/>
      <c r="V249" s="34"/>
      <c r="W249" s="34"/>
      <c r="X249" s="28"/>
      <c r="Y249" s="34"/>
      <c r="Z249" s="1"/>
      <c r="AA249" s="35"/>
      <c r="AB249" s="35"/>
      <c r="AC249" s="35"/>
      <c r="AD249" s="35"/>
      <c r="AE249" s="35"/>
      <c r="AF249" s="35"/>
      <c r="AG249" s="35"/>
      <c r="AH249" s="1"/>
      <c r="AI249" s="35"/>
      <c r="AJ249" s="35"/>
      <c r="AK249" s="35"/>
      <c r="AL249" s="35"/>
      <c r="AM249" s="35"/>
      <c r="AN249" s="35"/>
      <c r="AO249" s="35"/>
      <c r="AP249" s="1"/>
      <c r="AQ249" s="1"/>
      <c r="AR249" s="1"/>
      <c r="AS249" s="1"/>
      <c r="AT249" s="1"/>
      <c r="AU249" s="1"/>
      <c r="AV249" s="1"/>
      <c r="AW249" s="1"/>
      <c r="AX249" s="1"/>
      <c r="AY249" s="35"/>
      <c r="AZ249" s="35"/>
      <c r="BA249" s="35"/>
      <c r="BB249" s="35"/>
      <c r="BC249" s="35"/>
      <c r="BD249" s="35"/>
      <c r="BE249" s="35"/>
      <c r="BF249" s="1"/>
    </row>
    <row r="250" spans="1:58" ht="13">
      <c r="A250" s="28"/>
      <c r="B250" s="55"/>
      <c r="C250" s="32"/>
      <c r="D250" s="32"/>
      <c r="E250" s="31"/>
      <c r="F250" s="32"/>
      <c r="G250" s="32"/>
      <c r="H250" s="32"/>
      <c r="I250" s="32"/>
      <c r="J250" s="10"/>
      <c r="K250" s="32"/>
      <c r="L250" s="32"/>
      <c r="M250" s="32"/>
      <c r="N250" s="32"/>
      <c r="O250" s="32"/>
      <c r="P250" s="32"/>
      <c r="Q250" s="32"/>
      <c r="R250" s="1"/>
      <c r="S250" s="28"/>
      <c r="T250" s="28"/>
      <c r="U250" s="28"/>
      <c r="V250" s="28"/>
      <c r="W250" s="28"/>
      <c r="X250" s="34"/>
      <c r="Y250" s="34"/>
      <c r="Z250" s="1"/>
      <c r="AA250" s="35"/>
      <c r="AB250" s="35"/>
      <c r="AC250" s="35"/>
      <c r="AD250" s="35"/>
      <c r="AE250" s="35"/>
      <c r="AF250" s="35"/>
      <c r="AG250" s="35"/>
      <c r="AH250" s="1"/>
      <c r="AI250" s="35"/>
      <c r="AJ250" s="35"/>
      <c r="AK250" s="35"/>
      <c r="AL250" s="35"/>
      <c r="AM250" s="35"/>
      <c r="AN250" s="35"/>
      <c r="AO250" s="35"/>
      <c r="AP250" s="1"/>
      <c r="AQ250" s="1"/>
      <c r="AR250" s="1"/>
      <c r="AS250" s="1"/>
      <c r="AT250" s="1"/>
      <c r="AU250" s="1"/>
      <c r="AV250" s="1"/>
      <c r="AW250" s="1"/>
      <c r="AX250" s="1"/>
      <c r="AY250" s="35"/>
      <c r="AZ250" s="35"/>
      <c r="BA250" s="35"/>
      <c r="BB250" s="35"/>
      <c r="BC250" s="35"/>
      <c r="BD250" s="35"/>
      <c r="BE250" s="35"/>
      <c r="BF250" s="1"/>
    </row>
    <row r="251" spans="1:58" ht="13">
      <c r="A251" s="28"/>
      <c r="B251" s="55"/>
      <c r="C251" s="32"/>
      <c r="D251" s="31"/>
      <c r="E251" s="32"/>
      <c r="F251" s="32"/>
      <c r="G251" s="32"/>
      <c r="H251" s="32"/>
      <c r="I251" s="32"/>
      <c r="J251" s="10"/>
      <c r="K251" s="32"/>
      <c r="L251" s="32"/>
      <c r="M251" s="32"/>
      <c r="N251" s="32"/>
      <c r="O251" s="32"/>
      <c r="P251" s="32"/>
      <c r="Q251" s="32"/>
      <c r="R251" s="1"/>
      <c r="S251" s="28"/>
      <c r="T251" s="28"/>
      <c r="U251" s="28"/>
      <c r="V251" s="28"/>
      <c r="W251" s="28"/>
      <c r="X251" s="34"/>
      <c r="Y251" s="34"/>
      <c r="Z251" s="1"/>
      <c r="AA251" s="35"/>
      <c r="AB251" s="35"/>
      <c r="AC251" s="35"/>
      <c r="AD251" s="35"/>
      <c r="AE251" s="35"/>
      <c r="AF251" s="35"/>
      <c r="AG251" s="35"/>
      <c r="AH251" s="1"/>
      <c r="AI251" s="35"/>
      <c r="AJ251" s="35"/>
      <c r="AK251" s="35"/>
      <c r="AL251" s="35"/>
      <c r="AM251" s="35"/>
      <c r="AN251" s="35"/>
      <c r="AO251" s="35"/>
      <c r="AP251" s="1"/>
      <c r="AQ251" s="1"/>
      <c r="AR251" s="1"/>
      <c r="AS251" s="1"/>
      <c r="AT251" s="1"/>
      <c r="AU251" s="1"/>
      <c r="AV251" s="1"/>
      <c r="AW251" s="1"/>
      <c r="AX251" s="1"/>
      <c r="AY251" s="35"/>
      <c r="AZ251" s="35"/>
      <c r="BA251" s="35"/>
      <c r="BB251" s="35"/>
      <c r="BC251" s="35"/>
      <c r="BD251" s="35"/>
      <c r="BE251" s="35"/>
      <c r="BF251" s="1"/>
    </row>
    <row r="252" spans="1:58" ht="13">
      <c r="A252" s="28"/>
      <c r="B252" s="55"/>
      <c r="C252" s="32"/>
      <c r="D252" s="31"/>
      <c r="E252" s="32"/>
      <c r="F252" s="32"/>
      <c r="G252" s="32"/>
      <c r="H252" s="32"/>
      <c r="I252" s="32"/>
      <c r="J252" s="10"/>
      <c r="K252" s="32"/>
      <c r="L252" s="32"/>
      <c r="M252" s="32"/>
      <c r="N252" s="32"/>
      <c r="O252" s="32"/>
      <c r="P252" s="32"/>
      <c r="Q252" s="32"/>
      <c r="R252" s="1"/>
      <c r="S252" s="28"/>
      <c r="T252" s="28"/>
      <c r="U252" s="28"/>
      <c r="V252" s="34"/>
      <c r="W252" s="28"/>
      <c r="X252" s="34"/>
      <c r="Y252" s="34"/>
      <c r="Z252" s="1"/>
      <c r="AA252" s="35"/>
      <c r="AB252" s="35"/>
      <c r="AC252" s="35"/>
      <c r="AD252" s="35"/>
      <c r="AE252" s="35"/>
      <c r="AF252" s="35"/>
      <c r="AG252" s="35"/>
      <c r="AH252" s="1"/>
      <c r="AI252" s="35"/>
      <c r="AJ252" s="35"/>
      <c r="AK252" s="35"/>
      <c r="AL252" s="35"/>
      <c r="AM252" s="35"/>
      <c r="AN252" s="35"/>
      <c r="AO252" s="35"/>
      <c r="AP252" s="1"/>
      <c r="AQ252" s="1"/>
      <c r="AR252" s="1"/>
      <c r="AS252" s="1"/>
      <c r="AT252" s="1"/>
      <c r="AU252" s="1"/>
      <c r="AV252" s="1"/>
      <c r="AW252" s="1"/>
      <c r="AX252" s="1"/>
      <c r="AY252" s="35"/>
      <c r="AZ252" s="35"/>
      <c r="BA252" s="35"/>
      <c r="BB252" s="35"/>
      <c r="BC252" s="35"/>
      <c r="BD252" s="35"/>
      <c r="BE252" s="35"/>
      <c r="BF252" s="1"/>
    </row>
    <row r="253" spans="1:58" ht="13">
      <c r="A253" s="28"/>
      <c r="B253" s="55"/>
      <c r="C253" s="32"/>
      <c r="D253" s="32"/>
      <c r="E253" s="31"/>
      <c r="F253" s="32"/>
      <c r="G253" s="32"/>
      <c r="H253" s="32"/>
      <c r="I253" s="32"/>
      <c r="J253" s="10"/>
      <c r="K253" s="32"/>
      <c r="L253" s="32"/>
      <c r="M253" s="32"/>
      <c r="N253" s="32"/>
      <c r="O253" s="32"/>
      <c r="P253" s="32"/>
      <c r="Q253" s="32"/>
      <c r="R253" s="1"/>
      <c r="S253" s="28"/>
      <c r="T253" s="28"/>
      <c r="U253" s="28"/>
      <c r="V253" s="34"/>
      <c r="W253" s="28"/>
      <c r="X253" s="34"/>
      <c r="Y253" s="34"/>
      <c r="Z253" s="1"/>
      <c r="AA253" s="35"/>
      <c r="AB253" s="35"/>
      <c r="AC253" s="35"/>
      <c r="AD253" s="35"/>
      <c r="AE253" s="35"/>
      <c r="AF253" s="35"/>
      <c r="AG253" s="35"/>
      <c r="AH253" s="1"/>
      <c r="AI253" s="35"/>
      <c r="AJ253" s="35"/>
      <c r="AK253" s="35"/>
      <c r="AL253" s="35"/>
      <c r="AM253" s="35"/>
      <c r="AN253" s="35"/>
      <c r="AO253" s="35"/>
      <c r="AP253" s="1"/>
      <c r="AQ253" s="1"/>
      <c r="AR253" s="1"/>
      <c r="AS253" s="1"/>
      <c r="AT253" s="1"/>
      <c r="AU253" s="1"/>
      <c r="AV253" s="1"/>
      <c r="AW253" s="1"/>
      <c r="AX253" s="1"/>
      <c r="AY253" s="35"/>
      <c r="AZ253" s="35"/>
      <c r="BA253" s="35"/>
      <c r="BB253" s="35"/>
      <c r="BC253" s="35"/>
      <c r="BD253" s="35"/>
      <c r="BE253" s="35"/>
      <c r="BF253" s="1"/>
    </row>
    <row r="254" spans="1:58" ht="13">
      <c r="A254" s="28"/>
      <c r="B254" s="55"/>
      <c r="C254" s="32"/>
      <c r="D254" s="32"/>
      <c r="E254" s="31"/>
      <c r="F254" s="32"/>
      <c r="G254" s="32"/>
      <c r="H254" s="32"/>
      <c r="I254" s="32"/>
      <c r="J254" s="10"/>
      <c r="K254" s="32"/>
      <c r="L254" s="32"/>
      <c r="M254" s="32"/>
      <c r="N254" s="32"/>
      <c r="O254" s="32"/>
      <c r="P254" s="32"/>
      <c r="Q254" s="32"/>
      <c r="R254" s="1"/>
      <c r="S254" s="28"/>
      <c r="T254" s="28"/>
      <c r="U254" s="28"/>
      <c r="V254" s="34"/>
      <c r="W254" s="28"/>
      <c r="X254" s="34"/>
      <c r="Y254" s="34"/>
      <c r="Z254" s="1"/>
      <c r="AA254" s="35"/>
      <c r="AB254" s="35"/>
      <c r="AC254" s="35"/>
      <c r="AD254" s="35"/>
      <c r="AE254" s="35"/>
      <c r="AF254" s="35"/>
      <c r="AG254" s="35"/>
      <c r="AH254" s="1"/>
      <c r="AI254" s="35"/>
      <c r="AJ254" s="35"/>
      <c r="AK254" s="35"/>
      <c r="AL254" s="35"/>
      <c r="AM254" s="35"/>
      <c r="AN254" s="35"/>
      <c r="AO254" s="35"/>
      <c r="AP254" s="1"/>
      <c r="AQ254" s="1"/>
      <c r="AR254" s="1"/>
      <c r="AS254" s="1"/>
      <c r="AT254" s="1"/>
      <c r="AU254" s="1"/>
      <c r="AV254" s="1"/>
      <c r="AW254" s="1"/>
      <c r="AX254" s="1"/>
      <c r="AY254" s="35"/>
      <c r="AZ254" s="35"/>
      <c r="BA254" s="35"/>
      <c r="BB254" s="35"/>
      <c r="BC254" s="35"/>
      <c r="BD254" s="35"/>
      <c r="BE254" s="35"/>
      <c r="BF254" s="1"/>
    </row>
    <row r="255" spans="1:58" ht="13">
      <c r="A255" s="28"/>
      <c r="B255" s="55"/>
      <c r="C255" s="32"/>
      <c r="D255" s="31"/>
      <c r="E255" s="32"/>
      <c r="F255" s="32"/>
      <c r="G255" s="32"/>
      <c r="H255" s="32"/>
      <c r="I255" s="32"/>
      <c r="J255" s="10"/>
      <c r="K255" s="32"/>
      <c r="L255" s="32"/>
      <c r="M255" s="32"/>
      <c r="N255" s="32"/>
      <c r="O255" s="32"/>
      <c r="P255" s="32"/>
      <c r="Q255" s="32"/>
      <c r="R255" s="1"/>
      <c r="S255" s="28"/>
      <c r="T255" s="28"/>
      <c r="U255" s="28"/>
      <c r="V255" s="34"/>
      <c r="W255" s="28"/>
      <c r="X255" s="34"/>
      <c r="Y255" s="34"/>
      <c r="Z255" s="1"/>
      <c r="AA255" s="35"/>
      <c r="AB255" s="35"/>
      <c r="AC255" s="35"/>
      <c r="AD255" s="35"/>
      <c r="AE255" s="35"/>
      <c r="AF255" s="35"/>
      <c r="AG255" s="35"/>
      <c r="AH255" s="1"/>
      <c r="AI255" s="35"/>
      <c r="AJ255" s="35"/>
      <c r="AK255" s="35"/>
      <c r="AL255" s="35"/>
      <c r="AM255" s="35"/>
      <c r="AN255" s="35"/>
      <c r="AO255" s="35"/>
      <c r="AP255" s="1"/>
      <c r="AQ255" s="1"/>
      <c r="AR255" s="1"/>
      <c r="AS255" s="1"/>
      <c r="AT255" s="1"/>
      <c r="AU255" s="1"/>
      <c r="AV255" s="1"/>
      <c r="AW255" s="1"/>
      <c r="AX255" s="1"/>
      <c r="AY255" s="35"/>
      <c r="AZ255" s="35"/>
      <c r="BA255" s="35"/>
      <c r="BB255" s="35"/>
      <c r="BC255" s="35"/>
      <c r="BD255" s="35"/>
      <c r="BE255" s="35"/>
      <c r="BF255" s="1"/>
    </row>
    <row r="256" spans="1:58" ht="13">
      <c r="A256" s="28"/>
      <c r="B256" s="55"/>
      <c r="C256" s="32"/>
      <c r="D256" s="31"/>
      <c r="E256" s="32"/>
      <c r="F256" s="32"/>
      <c r="G256" s="32"/>
      <c r="H256" s="32"/>
      <c r="I256" s="32"/>
      <c r="J256" s="10"/>
      <c r="K256" s="32"/>
      <c r="L256" s="32"/>
      <c r="M256" s="32"/>
      <c r="N256" s="32"/>
      <c r="O256" s="32"/>
      <c r="P256" s="32"/>
      <c r="Q256" s="32"/>
      <c r="R256" s="1"/>
      <c r="S256" s="28"/>
      <c r="T256" s="28"/>
      <c r="U256" s="28"/>
      <c r="V256" s="34"/>
      <c r="W256" s="28"/>
      <c r="X256" s="34"/>
      <c r="Y256" s="34"/>
      <c r="Z256" s="1"/>
      <c r="AA256" s="35"/>
      <c r="AB256" s="35"/>
      <c r="AC256" s="35"/>
      <c r="AD256" s="35"/>
      <c r="AE256" s="35"/>
      <c r="AF256" s="35"/>
      <c r="AG256" s="35"/>
      <c r="AH256" s="1"/>
      <c r="AI256" s="35"/>
      <c r="AJ256" s="35"/>
      <c r="AK256" s="35"/>
      <c r="AL256" s="35"/>
      <c r="AM256" s="35"/>
      <c r="AN256" s="35"/>
      <c r="AO256" s="35"/>
      <c r="AP256" s="1"/>
      <c r="AQ256" s="1"/>
      <c r="AR256" s="1"/>
      <c r="AS256" s="1"/>
      <c r="AT256" s="1"/>
      <c r="AU256" s="1"/>
      <c r="AV256" s="1"/>
      <c r="AW256" s="1"/>
      <c r="AX256" s="1"/>
      <c r="AY256" s="35"/>
      <c r="AZ256" s="35"/>
      <c r="BA256" s="35"/>
      <c r="BB256" s="35"/>
      <c r="BC256" s="35"/>
      <c r="BD256" s="35"/>
      <c r="BE256" s="35"/>
      <c r="BF256" s="1"/>
    </row>
    <row r="257" spans="1:58" ht="13">
      <c r="A257" s="28"/>
      <c r="B257" s="55"/>
      <c r="C257" s="32"/>
      <c r="D257" s="31"/>
      <c r="E257" s="32"/>
      <c r="F257" s="32"/>
      <c r="G257" s="32"/>
      <c r="H257" s="32"/>
      <c r="I257" s="32"/>
      <c r="J257" s="10"/>
      <c r="K257" s="32"/>
      <c r="L257" s="32"/>
      <c r="M257" s="32"/>
      <c r="N257" s="32"/>
      <c r="O257" s="32"/>
      <c r="P257" s="32"/>
      <c r="Q257" s="32"/>
      <c r="R257" s="1"/>
      <c r="S257" s="28"/>
      <c r="T257" s="28"/>
      <c r="U257" s="28"/>
      <c r="V257" s="28"/>
      <c r="W257" s="34"/>
      <c r="X257" s="34"/>
      <c r="Y257" s="34"/>
      <c r="Z257" s="1"/>
      <c r="AA257" s="35"/>
      <c r="AB257" s="35"/>
      <c r="AC257" s="35"/>
      <c r="AD257" s="35"/>
      <c r="AE257" s="35"/>
      <c r="AF257" s="35"/>
      <c r="AG257" s="35"/>
      <c r="AH257" s="1"/>
      <c r="AI257" s="35"/>
      <c r="AJ257" s="35"/>
      <c r="AK257" s="35"/>
      <c r="AL257" s="35"/>
      <c r="AM257" s="35"/>
      <c r="AN257" s="35"/>
      <c r="AO257" s="35"/>
      <c r="AP257" s="1"/>
      <c r="AQ257" s="1"/>
      <c r="AR257" s="1"/>
      <c r="AS257" s="1"/>
      <c r="AT257" s="1"/>
      <c r="AU257" s="1"/>
      <c r="AV257" s="1"/>
      <c r="AW257" s="1"/>
      <c r="AX257" s="1"/>
      <c r="AY257" s="35"/>
      <c r="AZ257" s="35"/>
      <c r="BA257" s="35"/>
      <c r="BB257" s="35"/>
      <c r="BC257" s="35"/>
      <c r="BD257" s="35"/>
      <c r="BE257" s="35"/>
      <c r="BF257" s="1"/>
    </row>
    <row r="258" spans="1:58" ht="13">
      <c r="A258" s="28"/>
      <c r="B258" s="55"/>
      <c r="C258" s="32"/>
      <c r="D258" s="31"/>
      <c r="E258" s="32"/>
      <c r="F258" s="32"/>
      <c r="G258" s="32"/>
      <c r="H258" s="32"/>
      <c r="I258" s="32"/>
      <c r="J258" s="10"/>
      <c r="K258" s="32"/>
      <c r="L258" s="32"/>
      <c r="M258" s="32"/>
      <c r="N258" s="32"/>
      <c r="O258" s="32"/>
      <c r="P258" s="32"/>
      <c r="Q258" s="32"/>
      <c r="R258" s="1"/>
      <c r="S258" s="28"/>
      <c r="T258" s="28"/>
      <c r="U258" s="28"/>
      <c r="V258" s="34"/>
      <c r="W258" s="28"/>
      <c r="X258" s="34"/>
      <c r="Y258" s="34"/>
      <c r="Z258" s="1"/>
      <c r="AA258" s="35"/>
      <c r="AB258" s="35"/>
      <c r="AC258" s="35"/>
      <c r="AD258" s="35"/>
      <c r="AE258" s="35"/>
      <c r="AF258" s="35"/>
      <c r="AG258" s="35"/>
      <c r="AH258" s="1"/>
      <c r="AI258" s="35"/>
      <c r="AJ258" s="35"/>
      <c r="AK258" s="35"/>
      <c r="AL258" s="35"/>
      <c r="AM258" s="35"/>
      <c r="AN258" s="35"/>
      <c r="AO258" s="35"/>
      <c r="AP258" s="1"/>
      <c r="AQ258" s="1"/>
      <c r="AR258" s="1"/>
      <c r="AS258" s="1"/>
      <c r="AT258" s="1"/>
      <c r="AU258" s="1"/>
      <c r="AV258" s="1"/>
      <c r="AW258" s="1"/>
      <c r="AX258" s="1"/>
      <c r="AY258" s="35"/>
      <c r="AZ258" s="35"/>
      <c r="BA258" s="35"/>
      <c r="BB258" s="35"/>
      <c r="BC258" s="35"/>
      <c r="BD258" s="35"/>
      <c r="BE258" s="35"/>
      <c r="BF258" s="1"/>
    </row>
    <row r="259" spans="1:58" ht="13">
      <c r="A259" s="28"/>
      <c r="B259" s="55"/>
      <c r="C259" s="32"/>
      <c r="D259" s="32"/>
      <c r="E259" s="31"/>
      <c r="F259" s="32"/>
      <c r="G259" s="32"/>
      <c r="H259" s="32"/>
      <c r="I259" s="32"/>
      <c r="J259" s="10"/>
      <c r="K259" s="32"/>
      <c r="L259" s="32"/>
      <c r="M259" s="32"/>
      <c r="N259" s="32"/>
      <c r="O259" s="32"/>
      <c r="P259" s="32"/>
      <c r="Q259" s="32"/>
      <c r="R259" s="1"/>
      <c r="S259" s="28"/>
      <c r="T259" s="28"/>
      <c r="U259" s="28"/>
      <c r="V259" s="34"/>
      <c r="W259" s="28"/>
      <c r="X259" s="34"/>
      <c r="Y259" s="34"/>
      <c r="Z259" s="1"/>
      <c r="AA259" s="35"/>
      <c r="AB259" s="35"/>
      <c r="AC259" s="35"/>
      <c r="AD259" s="35"/>
      <c r="AE259" s="35"/>
      <c r="AF259" s="35"/>
      <c r="AG259" s="35"/>
      <c r="AH259" s="1"/>
      <c r="AI259" s="35"/>
      <c r="AJ259" s="35"/>
      <c r="AK259" s="35"/>
      <c r="AL259" s="35"/>
      <c r="AM259" s="35"/>
      <c r="AN259" s="35"/>
      <c r="AO259" s="35"/>
      <c r="AP259" s="1"/>
      <c r="AQ259" s="1"/>
      <c r="AR259" s="1"/>
      <c r="AS259" s="1"/>
      <c r="AT259" s="1"/>
      <c r="AU259" s="1"/>
      <c r="AV259" s="1"/>
      <c r="AW259" s="1"/>
      <c r="AX259" s="1"/>
      <c r="AY259" s="35"/>
      <c r="AZ259" s="35"/>
      <c r="BA259" s="35"/>
      <c r="BB259" s="35"/>
      <c r="BC259" s="35"/>
      <c r="BD259" s="35"/>
      <c r="BE259" s="35"/>
      <c r="BF259" s="1"/>
    </row>
    <row r="260" spans="1:58" ht="13">
      <c r="A260" s="28"/>
      <c r="B260" s="55"/>
      <c r="C260" s="32"/>
      <c r="D260" s="31"/>
      <c r="E260" s="32"/>
      <c r="F260" s="32"/>
      <c r="G260" s="32"/>
      <c r="H260" s="32"/>
      <c r="I260" s="32"/>
      <c r="J260" s="10"/>
      <c r="K260" s="32"/>
      <c r="L260" s="32"/>
      <c r="M260" s="32"/>
      <c r="N260" s="32"/>
      <c r="O260" s="32"/>
      <c r="P260" s="32"/>
      <c r="Q260" s="32"/>
      <c r="R260" s="1"/>
      <c r="S260" s="28"/>
      <c r="T260" s="28"/>
      <c r="U260" s="28"/>
      <c r="V260" s="34"/>
      <c r="W260" s="28"/>
      <c r="X260" s="34"/>
      <c r="Y260" s="34"/>
      <c r="Z260" s="1"/>
      <c r="AA260" s="35"/>
      <c r="AB260" s="35"/>
      <c r="AC260" s="35"/>
      <c r="AD260" s="35"/>
      <c r="AE260" s="35"/>
      <c r="AF260" s="35"/>
      <c r="AG260" s="35"/>
      <c r="AH260" s="1"/>
      <c r="AI260" s="35"/>
      <c r="AJ260" s="35"/>
      <c r="AK260" s="35"/>
      <c r="AL260" s="35"/>
      <c r="AM260" s="35"/>
      <c r="AN260" s="35"/>
      <c r="AO260" s="35"/>
      <c r="AP260" s="1"/>
      <c r="AQ260" s="1"/>
      <c r="AR260" s="1"/>
      <c r="AS260" s="1"/>
      <c r="AT260" s="1"/>
      <c r="AU260" s="1"/>
      <c r="AV260" s="1"/>
      <c r="AW260" s="1"/>
      <c r="AX260" s="1"/>
      <c r="AY260" s="35"/>
      <c r="AZ260" s="35"/>
      <c r="BA260" s="35"/>
      <c r="BB260" s="35"/>
      <c r="BC260" s="35"/>
      <c r="BD260" s="35"/>
      <c r="BE260" s="35"/>
      <c r="BF260" s="1"/>
    </row>
    <row r="261" spans="1:58" ht="13">
      <c r="A261" s="28"/>
      <c r="B261" s="55"/>
      <c r="C261" s="32"/>
      <c r="D261" s="31"/>
      <c r="E261" s="32"/>
      <c r="F261" s="32"/>
      <c r="G261" s="32"/>
      <c r="H261" s="32"/>
      <c r="I261" s="32"/>
      <c r="J261" s="10"/>
      <c r="K261" s="32"/>
      <c r="L261" s="32"/>
      <c r="M261" s="32"/>
      <c r="N261" s="32"/>
      <c r="O261" s="32"/>
      <c r="P261" s="32"/>
      <c r="Q261" s="32"/>
      <c r="R261" s="1"/>
      <c r="S261" s="28"/>
      <c r="T261" s="28"/>
      <c r="U261" s="28"/>
      <c r="V261" s="34"/>
      <c r="W261" s="28"/>
      <c r="X261" s="34"/>
      <c r="Y261" s="34"/>
      <c r="Z261" s="1"/>
      <c r="AA261" s="35"/>
      <c r="AB261" s="35"/>
      <c r="AC261" s="35"/>
      <c r="AD261" s="35"/>
      <c r="AE261" s="35"/>
      <c r="AF261" s="35"/>
      <c r="AG261" s="35"/>
      <c r="AH261" s="1"/>
      <c r="AI261" s="35"/>
      <c r="AJ261" s="35"/>
      <c r="AK261" s="35"/>
      <c r="AL261" s="35"/>
      <c r="AM261" s="35"/>
      <c r="AN261" s="35"/>
      <c r="AO261" s="35"/>
      <c r="AP261" s="1"/>
      <c r="AQ261" s="1"/>
      <c r="AR261" s="1"/>
      <c r="AS261" s="1"/>
      <c r="AT261" s="1"/>
      <c r="AU261" s="1"/>
      <c r="AV261" s="1"/>
      <c r="AW261" s="1"/>
      <c r="AX261" s="1"/>
      <c r="AY261" s="35"/>
      <c r="AZ261" s="35"/>
      <c r="BA261" s="35"/>
      <c r="BB261" s="35"/>
      <c r="BC261" s="35"/>
      <c r="BD261" s="35"/>
      <c r="BE261" s="35"/>
      <c r="BF261" s="1"/>
    </row>
    <row r="262" spans="1:58" ht="13">
      <c r="A262" s="28"/>
      <c r="B262" s="55"/>
      <c r="C262" s="32"/>
      <c r="D262" s="31"/>
      <c r="E262" s="32"/>
      <c r="F262" s="32"/>
      <c r="G262" s="32"/>
      <c r="H262" s="32"/>
      <c r="I262" s="32"/>
      <c r="J262" s="10"/>
      <c r="K262" s="32"/>
      <c r="L262" s="32"/>
      <c r="M262" s="32"/>
      <c r="N262" s="32"/>
      <c r="O262" s="32"/>
      <c r="P262" s="32"/>
      <c r="Q262" s="32"/>
      <c r="R262" s="1"/>
      <c r="S262" s="28"/>
      <c r="T262" s="28"/>
      <c r="U262" s="28"/>
      <c r="V262" s="34"/>
      <c r="W262" s="28"/>
      <c r="X262" s="34"/>
      <c r="Y262" s="34"/>
      <c r="Z262" s="1"/>
      <c r="AA262" s="35"/>
      <c r="AB262" s="35"/>
      <c r="AC262" s="35"/>
      <c r="AD262" s="35"/>
      <c r="AE262" s="35"/>
      <c r="AF262" s="35"/>
      <c r="AG262" s="35"/>
      <c r="AH262" s="1"/>
      <c r="AI262" s="35"/>
      <c r="AJ262" s="35"/>
      <c r="AK262" s="35"/>
      <c r="AL262" s="35"/>
      <c r="AM262" s="35"/>
      <c r="AN262" s="35"/>
      <c r="AO262" s="35"/>
      <c r="AP262" s="1"/>
      <c r="AQ262" s="1"/>
      <c r="AR262" s="1"/>
      <c r="AS262" s="1"/>
      <c r="AT262" s="1"/>
      <c r="AU262" s="1"/>
      <c r="AV262" s="1"/>
      <c r="AW262" s="1"/>
      <c r="AX262" s="1"/>
      <c r="AY262" s="35"/>
      <c r="AZ262" s="35"/>
      <c r="BA262" s="35"/>
      <c r="BB262" s="35"/>
      <c r="BC262" s="35"/>
      <c r="BD262" s="35"/>
      <c r="BE262" s="35"/>
      <c r="BF262" s="1"/>
    </row>
    <row r="263" spans="1:58" ht="13">
      <c r="A263" s="28"/>
      <c r="B263" s="55"/>
      <c r="C263" s="32"/>
      <c r="D263" s="32"/>
      <c r="E263" s="31"/>
      <c r="F263" s="32"/>
      <c r="G263" s="32"/>
      <c r="H263" s="32"/>
      <c r="I263" s="32"/>
      <c r="J263" s="10"/>
      <c r="K263" s="32"/>
      <c r="L263" s="32"/>
      <c r="M263" s="32"/>
      <c r="N263" s="32"/>
      <c r="O263" s="32"/>
      <c r="P263" s="32"/>
      <c r="Q263" s="32"/>
      <c r="R263" s="1"/>
      <c r="S263" s="28"/>
      <c r="T263" s="28"/>
      <c r="U263" s="28"/>
      <c r="V263" s="34"/>
      <c r="W263" s="28"/>
      <c r="X263" s="28"/>
      <c r="Y263" s="34"/>
      <c r="Z263" s="1"/>
      <c r="AA263" s="35"/>
      <c r="AB263" s="35"/>
      <c r="AC263" s="35"/>
      <c r="AD263" s="35"/>
      <c r="AE263" s="35"/>
      <c r="AF263" s="35"/>
      <c r="AG263" s="35"/>
      <c r="AH263" s="1"/>
      <c r="AI263" s="35"/>
      <c r="AJ263" s="35"/>
      <c r="AK263" s="35"/>
      <c r="AL263" s="35"/>
      <c r="AM263" s="35"/>
      <c r="AN263" s="35"/>
      <c r="AO263" s="35"/>
      <c r="AP263" s="1"/>
      <c r="AQ263" s="1"/>
      <c r="AR263" s="1"/>
      <c r="AS263" s="1"/>
      <c r="AT263" s="1"/>
      <c r="AU263" s="1"/>
      <c r="AV263" s="1"/>
      <c r="AW263" s="1"/>
      <c r="AX263" s="1"/>
      <c r="AY263" s="35"/>
      <c r="AZ263" s="35"/>
      <c r="BA263" s="35"/>
      <c r="BB263" s="35"/>
      <c r="BC263" s="35"/>
      <c r="BD263" s="35"/>
      <c r="BE263" s="35"/>
      <c r="BF263" s="1"/>
    </row>
    <row r="264" spans="1:58" ht="13">
      <c r="A264" s="28"/>
      <c r="B264" s="55"/>
      <c r="C264" s="32"/>
      <c r="D264" s="31"/>
      <c r="E264" s="32"/>
      <c r="F264" s="32"/>
      <c r="G264" s="32"/>
      <c r="H264" s="32"/>
      <c r="I264" s="32"/>
      <c r="J264" s="10"/>
      <c r="K264" s="32"/>
      <c r="L264" s="32"/>
      <c r="M264" s="32"/>
      <c r="N264" s="32"/>
      <c r="O264" s="32"/>
      <c r="P264" s="32"/>
      <c r="Q264" s="32"/>
      <c r="R264" s="1"/>
      <c r="S264" s="28"/>
      <c r="T264" s="28"/>
      <c r="U264" s="28"/>
      <c r="V264" s="34"/>
      <c r="W264" s="28"/>
      <c r="X264" s="34"/>
      <c r="Y264" s="34"/>
      <c r="Z264" s="1"/>
      <c r="AA264" s="35"/>
      <c r="AB264" s="35"/>
      <c r="AC264" s="35"/>
      <c r="AD264" s="35"/>
      <c r="AE264" s="35"/>
      <c r="AF264" s="35"/>
      <c r="AG264" s="35"/>
      <c r="AH264" s="1"/>
      <c r="AI264" s="35"/>
      <c r="AJ264" s="35"/>
      <c r="AK264" s="35"/>
      <c r="AL264" s="35"/>
      <c r="AM264" s="35"/>
      <c r="AN264" s="35"/>
      <c r="AO264" s="35"/>
      <c r="AP264" s="1"/>
      <c r="AQ264" s="1"/>
      <c r="AR264" s="1"/>
      <c r="AS264" s="1"/>
      <c r="AT264" s="1"/>
      <c r="AU264" s="1"/>
      <c r="AV264" s="1"/>
      <c r="AW264" s="1"/>
      <c r="AX264" s="1"/>
      <c r="AY264" s="35"/>
      <c r="AZ264" s="35"/>
      <c r="BA264" s="35"/>
      <c r="BB264" s="35"/>
      <c r="BC264" s="35"/>
      <c r="BD264" s="35"/>
      <c r="BE264" s="35"/>
      <c r="BF264" s="1"/>
    </row>
    <row r="265" spans="1:58" ht="13">
      <c r="A265" s="28"/>
      <c r="B265" s="55"/>
      <c r="C265" s="32"/>
      <c r="D265" s="31"/>
      <c r="E265" s="32"/>
      <c r="F265" s="32"/>
      <c r="G265" s="32"/>
      <c r="H265" s="32"/>
      <c r="I265" s="32"/>
      <c r="J265" s="10"/>
      <c r="K265" s="32"/>
      <c r="L265" s="32"/>
      <c r="M265" s="32"/>
      <c r="N265" s="32"/>
      <c r="O265" s="32"/>
      <c r="P265" s="32"/>
      <c r="Q265" s="32"/>
      <c r="R265" s="1"/>
      <c r="S265" s="28"/>
      <c r="T265" s="28"/>
      <c r="U265" s="28"/>
      <c r="V265" s="28"/>
      <c r="W265" s="28"/>
      <c r="X265" s="34"/>
      <c r="Y265" s="34"/>
      <c r="Z265" s="1"/>
      <c r="AA265" s="35"/>
      <c r="AB265" s="35"/>
      <c r="AC265" s="35"/>
      <c r="AD265" s="35"/>
      <c r="AE265" s="35"/>
      <c r="AF265" s="35"/>
      <c r="AG265" s="35"/>
      <c r="AH265" s="1"/>
      <c r="AI265" s="35"/>
      <c r="AJ265" s="35"/>
      <c r="AK265" s="35"/>
      <c r="AL265" s="35"/>
      <c r="AM265" s="35"/>
      <c r="AN265" s="35"/>
      <c r="AO265" s="35"/>
      <c r="AP265" s="1"/>
      <c r="AQ265" s="1"/>
      <c r="AR265" s="1"/>
      <c r="AS265" s="1"/>
      <c r="AT265" s="1"/>
      <c r="AU265" s="1"/>
      <c r="AV265" s="1"/>
      <c r="AW265" s="1"/>
      <c r="AX265" s="1"/>
      <c r="AY265" s="35"/>
      <c r="AZ265" s="35"/>
      <c r="BA265" s="35"/>
      <c r="BB265" s="35"/>
      <c r="BC265" s="35"/>
      <c r="BD265" s="35"/>
      <c r="BE265" s="35"/>
      <c r="BF265" s="1"/>
    </row>
    <row r="266" spans="1:58" ht="13">
      <c r="A266" s="28"/>
      <c r="B266" s="55"/>
      <c r="C266" s="32"/>
      <c r="D266" s="31"/>
      <c r="E266" s="32"/>
      <c r="F266" s="32"/>
      <c r="G266" s="32"/>
      <c r="H266" s="32"/>
      <c r="I266" s="32"/>
      <c r="J266" s="10"/>
      <c r="K266" s="32"/>
      <c r="L266" s="32"/>
      <c r="M266" s="32"/>
      <c r="N266" s="32"/>
      <c r="O266" s="32"/>
      <c r="P266" s="32"/>
      <c r="Q266" s="32"/>
      <c r="R266" s="1"/>
      <c r="S266" s="28"/>
      <c r="T266" s="28"/>
      <c r="U266" s="28"/>
      <c r="V266" s="28"/>
      <c r="W266" s="28"/>
      <c r="X266" s="34"/>
      <c r="Y266" s="34"/>
      <c r="Z266" s="1"/>
      <c r="AA266" s="35"/>
      <c r="AB266" s="35"/>
      <c r="AC266" s="35"/>
      <c r="AD266" s="35"/>
      <c r="AE266" s="35"/>
      <c r="AF266" s="35"/>
      <c r="AG266" s="35"/>
      <c r="AH266" s="1"/>
      <c r="AI266" s="35"/>
      <c r="AJ266" s="35"/>
      <c r="AK266" s="35"/>
      <c r="AL266" s="35"/>
      <c r="AM266" s="35"/>
      <c r="AN266" s="35"/>
      <c r="AO266" s="35"/>
      <c r="AP266" s="1"/>
      <c r="AQ266" s="1"/>
      <c r="AR266" s="1"/>
      <c r="AS266" s="1"/>
      <c r="AT266" s="1"/>
      <c r="AU266" s="1"/>
      <c r="AV266" s="1"/>
      <c r="AW266" s="1"/>
      <c r="AX266" s="1"/>
      <c r="AY266" s="35"/>
      <c r="AZ266" s="35"/>
      <c r="BA266" s="35"/>
      <c r="BB266" s="35"/>
      <c r="BC266" s="35"/>
      <c r="BD266" s="35"/>
      <c r="BE266" s="35"/>
      <c r="BF266" s="1"/>
    </row>
    <row r="267" spans="1:58" ht="13">
      <c r="A267" s="28"/>
      <c r="B267" s="55"/>
      <c r="C267" s="32"/>
      <c r="D267" s="31"/>
      <c r="E267" s="32"/>
      <c r="F267" s="32"/>
      <c r="G267" s="32"/>
      <c r="H267" s="32"/>
      <c r="I267" s="32"/>
      <c r="J267" s="10"/>
      <c r="K267" s="32"/>
      <c r="L267" s="32"/>
      <c r="M267" s="32"/>
      <c r="N267" s="32"/>
      <c r="O267" s="32"/>
      <c r="P267" s="32"/>
      <c r="Q267" s="32"/>
      <c r="R267" s="1"/>
      <c r="S267" s="28"/>
      <c r="T267" s="28"/>
      <c r="U267" s="28"/>
      <c r="V267" s="28"/>
      <c r="W267" s="28"/>
      <c r="X267" s="34"/>
      <c r="Y267" s="34"/>
      <c r="Z267" s="1"/>
      <c r="AA267" s="35"/>
      <c r="AB267" s="35"/>
      <c r="AC267" s="35"/>
      <c r="AD267" s="35"/>
      <c r="AE267" s="35"/>
      <c r="AF267" s="35"/>
      <c r="AG267" s="35"/>
      <c r="AH267" s="1"/>
      <c r="AI267" s="35"/>
      <c r="AJ267" s="35"/>
      <c r="AK267" s="35"/>
      <c r="AL267" s="35"/>
      <c r="AM267" s="35"/>
      <c r="AN267" s="35"/>
      <c r="AO267" s="35"/>
      <c r="AP267" s="1"/>
      <c r="AQ267" s="1"/>
      <c r="AR267" s="1"/>
      <c r="AS267" s="1"/>
      <c r="AT267" s="1"/>
      <c r="AU267" s="1"/>
      <c r="AV267" s="1"/>
      <c r="AW267" s="1"/>
      <c r="AX267" s="1"/>
      <c r="AY267" s="35"/>
      <c r="AZ267" s="35"/>
      <c r="BA267" s="35"/>
      <c r="BB267" s="35"/>
      <c r="BC267" s="35"/>
      <c r="BD267" s="35"/>
      <c r="BE267" s="35"/>
      <c r="BF267" s="1"/>
    </row>
    <row r="268" spans="1:58" ht="13">
      <c r="A268" s="28"/>
      <c r="B268" s="55"/>
      <c r="C268" s="32"/>
      <c r="D268" s="31"/>
      <c r="E268" s="32"/>
      <c r="F268" s="32"/>
      <c r="G268" s="32"/>
      <c r="H268" s="32"/>
      <c r="I268" s="32"/>
      <c r="J268" s="10"/>
      <c r="K268" s="32"/>
      <c r="L268" s="32"/>
      <c r="M268" s="32"/>
      <c r="N268" s="32"/>
      <c r="O268" s="32"/>
      <c r="P268" s="32"/>
      <c r="Q268" s="32"/>
      <c r="R268" s="1"/>
      <c r="S268" s="28"/>
      <c r="T268" s="28"/>
      <c r="U268" s="28"/>
      <c r="V268" s="34"/>
      <c r="W268" s="28"/>
      <c r="X268" s="34"/>
      <c r="Y268" s="34"/>
      <c r="Z268" s="1"/>
      <c r="AA268" s="35"/>
      <c r="AB268" s="35"/>
      <c r="AC268" s="35"/>
      <c r="AD268" s="35"/>
      <c r="AE268" s="35"/>
      <c r="AF268" s="35"/>
      <c r="AG268" s="35"/>
      <c r="AH268" s="1"/>
      <c r="AI268" s="35"/>
      <c r="AJ268" s="35"/>
      <c r="AK268" s="35"/>
      <c r="AL268" s="35"/>
      <c r="AM268" s="35"/>
      <c r="AN268" s="35"/>
      <c r="AO268" s="35"/>
      <c r="AP268" s="1"/>
      <c r="AQ268" s="1"/>
      <c r="AR268" s="1"/>
      <c r="AS268" s="1"/>
      <c r="AT268" s="1"/>
      <c r="AU268" s="1"/>
      <c r="AV268" s="1"/>
      <c r="AW268" s="1"/>
      <c r="AX268" s="1"/>
      <c r="AY268" s="35"/>
      <c r="AZ268" s="35"/>
      <c r="BA268" s="35"/>
      <c r="BB268" s="35"/>
      <c r="BC268" s="35"/>
      <c r="BD268" s="35"/>
      <c r="BE268" s="35"/>
      <c r="BF268" s="1"/>
    </row>
    <row r="269" spans="1:58" ht="13">
      <c r="A269" s="28"/>
      <c r="B269" s="55"/>
      <c r="C269" s="32"/>
      <c r="D269" s="31"/>
      <c r="E269" s="32"/>
      <c r="F269" s="32"/>
      <c r="G269" s="32"/>
      <c r="H269" s="32"/>
      <c r="I269" s="32"/>
      <c r="J269" s="10"/>
      <c r="K269" s="32"/>
      <c r="L269" s="31"/>
      <c r="M269" s="32"/>
      <c r="N269" s="32"/>
      <c r="O269" s="32"/>
      <c r="P269" s="32"/>
      <c r="Q269" s="32"/>
      <c r="R269" s="1"/>
      <c r="S269" s="28"/>
      <c r="T269" s="28"/>
      <c r="U269" s="34"/>
      <c r="V269" s="34"/>
      <c r="W269" s="28"/>
      <c r="X269" s="34"/>
      <c r="Y269" s="34"/>
      <c r="Z269" s="1"/>
      <c r="AA269" s="35"/>
      <c r="AB269" s="35"/>
      <c r="AC269" s="35"/>
      <c r="AD269" s="35"/>
      <c r="AE269" s="35"/>
      <c r="AF269" s="35"/>
      <c r="AG269" s="35"/>
      <c r="AH269" s="1"/>
      <c r="AI269" s="35"/>
      <c r="AJ269" s="35"/>
      <c r="AK269" s="35"/>
      <c r="AL269" s="35"/>
      <c r="AM269" s="35"/>
      <c r="AN269" s="35"/>
      <c r="AO269" s="35"/>
      <c r="AP269" s="1"/>
      <c r="AQ269" s="36"/>
      <c r="AR269" s="36"/>
      <c r="AS269" s="36"/>
      <c r="AT269" s="36"/>
      <c r="AU269" s="36"/>
      <c r="AV269" s="36"/>
      <c r="AW269" s="1"/>
      <c r="AX269" s="1"/>
      <c r="AY269" s="35"/>
      <c r="AZ269" s="35"/>
      <c r="BA269" s="35"/>
      <c r="BB269" s="35"/>
      <c r="BC269" s="35"/>
      <c r="BD269" s="35"/>
      <c r="BE269" s="35"/>
      <c r="BF269" s="1"/>
    </row>
    <row r="270" spans="1:58" ht="13">
      <c r="A270" s="28"/>
      <c r="B270" s="55"/>
      <c r="C270" s="31"/>
      <c r="D270" s="32"/>
      <c r="E270" s="32"/>
      <c r="F270" s="32"/>
      <c r="G270" s="32"/>
      <c r="H270" s="32"/>
      <c r="I270" s="32"/>
      <c r="J270" s="10"/>
      <c r="K270" s="32"/>
      <c r="L270" s="31"/>
      <c r="M270" s="32"/>
      <c r="N270" s="32"/>
      <c r="O270" s="32"/>
      <c r="P270" s="32"/>
      <c r="Q270" s="32"/>
      <c r="R270" s="1"/>
      <c r="S270" s="28"/>
      <c r="T270" s="28"/>
      <c r="U270" s="34"/>
      <c r="V270" s="34"/>
      <c r="W270" s="28"/>
      <c r="X270" s="28"/>
      <c r="Y270" s="34"/>
      <c r="Z270" s="1"/>
      <c r="AA270" s="35"/>
      <c r="AB270" s="35"/>
      <c r="AC270" s="35"/>
      <c r="AD270" s="35"/>
      <c r="AE270" s="35"/>
      <c r="AF270" s="35"/>
      <c r="AG270" s="35"/>
      <c r="AH270" s="1"/>
      <c r="AI270" s="35"/>
      <c r="AJ270" s="35"/>
      <c r="AK270" s="35"/>
      <c r="AL270" s="35"/>
      <c r="AM270" s="35"/>
      <c r="AN270" s="35"/>
      <c r="AO270" s="35"/>
      <c r="AP270" s="1"/>
      <c r="AQ270" s="36"/>
      <c r="AR270" s="36"/>
      <c r="AS270" s="36"/>
      <c r="AT270" s="36"/>
      <c r="AU270" s="36"/>
      <c r="AV270" s="36"/>
      <c r="AW270" s="1"/>
      <c r="AX270" s="1"/>
      <c r="AY270" s="35"/>
      <c r="AZ270" s="35"/>
      <c r="BA270" s="35"/>
      <c r="BB270" s="35"/>
      <c r="BC270" s="35"/>
      <c r="BD270" s="35"/>
      <c r="BE270" s="35"/>
      <c r="BF270" s="1"/>
    </row>
    <row r="271" spans="1:58" ht="13">
      <c r="A271" s="28"/>
      <c r="B271" s="55"/>
      <c r="C271" s="31"/>
      <c r="D271" s="32"/>
      <c r="E271" s="32"/>
      <c r="F271" s="32"/>
      <c r="G271" s="32"/>
      <c r="H271" s="32"/>
      <c r="I271" s="32"/>
      <c r="J271" s="10"/>
      <c r="K271" s="32"/>
      <c r="L271" s="31"/>
      <c r="M271" s="32"/>
      <c r="N271" s="32"/>
      <c r="O271" s="32"/>
      <c r="P271" s="32"/>
      <c r="Q271" s="32"/>
      <c r="R271" s="1"/>
      <c r="S271" s="28"/>
      <c r="T271" s="28"/>
      <c r="U271" s="34"/>
      <c r="V271" s="34"/>
      <c r="W271" s="28"/>
      <c r="X271" s="34"/>
      <c r="Y271" s="34"/>
      <c r="Z271" s="1"/>
      <c r="AA271" s="35"/>
      <c r="AB271" s="35"/>
      <c r="AC271" s="35"/>
      <c r="AD271" s="35"/>
      <c r="AE271" s="35"/>
      <c r="AF271" s="35"/>
      <c r="AG271" s="35"/>
      <c r="AH271" s="1"/>
      <c r="AI271" s="35"/>
      <c r="AJ271" s="35"/>
      <c r="AK271" s="35"/>
      <c r="AL271" s="35"/>
      <c r="AM271" s="35"/>
      <c r="AN271" s="35"/>
      <c r="AO271" s="35"/>
      <c r="AP271" s="1"/>
      <c r="AQ271" s="36"/>
      <c r="AR271" s="36"/>
      <c r="AS271" s="36"/>
      <c r="AT271" s="36"/>
      <c r="AU271" s="36"/>
      <c r="AV271" s="36"/>
      <c r="AW271" s="1"/>
      <c r="AX271" s="1"/>
      <c r="AY271" s="35"/>
      <c r="AZ271" s="35"/>
      <c r="BA271" s="35"/>
      <c r="BB271" s="35"/>
      <c r="BC271" s="35"/>
      <c r="BD271" s="35"/>
      <c r="BE271" s="35"/>
      <c r="BF271" s="1"/>
    </row>
    <row r="272" spans="1:58" ht="13">
      <c r="A272" s="28"/>
      <c r="B272" s="55"/>
      <c r="C272" s="32"/>
      <c r="D272" s="31"/>
      <c r="E272" s="32"/>
      <c r="F272" s="32"/>
      <c r="G272" s="32"/>
      <c r="H272" s="32"/>
      <c r="I272" s="32"/>
      <c r="J272" s="10"/>
      <c r="K272" s="32"/>
      <c r="L272" s="31"/>
      <c r="M272" s="32"/>
      <c r="N272" s="32"/>
      <c r="O272" s="32"/>
      <c r="P272" s="32"/>
      <c r="Q272" s="32"/>
      <c r="R272" s="1"/>
      <c r="S272" s="28"/>
      <c r="T272" s="28"/>
      <c r="U272" s="34"/>
      <c r="V272" s="34"/>
      <c r="W272" s="28"/>
      <c r="X272" s="34"/>
      <c r="Y272" s="34"/>
      <c r="Z272" s="1"/>
      <c r="AA272" s="35"/>
      <c r="AB272" s="35"/>
      <c r="AC272" s="35"/>
      <c r="AD272" s="35"/>
      <c r="AE272" s="35"/>
      <c r="AF272" s="35"/>
      <c r="AG272" s="35"/>
      <c r="AH272" s="1"/>
      <c r="AI272" s="35"/>
      <c r="AJ272" s="35"/>
      <c r="AK272" s="35"/>
      <c r="AL272" s="35"/>
      <c r="AM272" s="35"/>
      <c r="AN272" s="35"/>
      <c r="AO272" s="35"/>
      <c r="AP272" s="1"/>
      <c r="AQ272" s="36"/>
      <c r="AR272" s="36"/>
      <c r="AS272" s="36"/>
      <c r="AT272" s="36"/>
      <c r="AU272" s="36"/>
      <c r="AV272" s="36"/>
      <c r="AW272" s="1"/>
      <c r="AX272" s="1"/>
      <c r="AY272" s="35"/>
      <c r="AZ272" s="35"/>
      <c r="BA272" s="35"/>
      <c r="BB272" s="35"/>
      <c r="BC272" s="35"/>
      <c r="BD272" s="35"/>
      <c r="BE272" s="35"/>
      <c r="BF272" s="1"/>
    </row>
    <row r="273" spans="1:58" ht="13">
      <c r="A273" s="28"/>
      <c r="B273" s="55"/>
      <c r="C273" s="32"/>
      <c r="D273" s="31"/>
      <c r="E273" s="32"/>
      <c r="F273" s="32"/>
      <c r="G273" s="32"/>
      <c r="H273" s="32"/>
      <c r="I273" s="32"/>
      <c r="J273" s="10"/>
      <c r="K273" s="32"/>
      <c r="L273" s="31"/>
      <c r="M273" s="32"/>
      <c r="N273" s="32"/>
      <c r="O273" s="32"/>
      <c r="P273" s="32"/>
      <c r="Q273" s="32"/>
      <c r="R273" s="1"/>
      <c r="S273" s="28"/>
      <c r="T273" s="28"/>
      <c r="U273" s="34"/>
      <c r="V273" s="28"/>
      <c r="W273" s="34"/>
      <c r="X273" s="34"/>
      <c r="Y273" s="34"/>
      <c r="Z273" s="1"/>
      <c r="AA273" s="35"/>
      <c r="AB273" s="35"/>
      <c r="AC273" s="35"/>
      <c r="AD273" s="35"/>
      <c r="AE273" s="35"/>
      <c r="AF273" s="35"/>
      <c r="AG273" s="35"/>
      <c r="AH273" s="1"/>
      <c r="AI273" s="35"/>
      <c r="AJ273" s="35"/>
      <c r="AK273" s="35"/>
      <c r="AL273" s="35"/>
      <c r="AM273" s="35"/>
      <c r="AN273" s="35"/>
      <c r="AO273" s="35"/>
      <c r="AP273" s="1"/>
      <c r="AQ273" s="36"/>
      <c r="AR273" s="36"/>
      <c r="AS273" s="36"/>
      <c r="AT273" s="36"/>
      <c r="AU273" s="36"/>
      <c r="AV273" s="36"/>
      <c r="AW273" s="1"/>
      <c r="AX273" s="1"/>
      <c r="AY273" s="35"/>
      <c r="AZ273" s="35"/>
      <c r="BA273" s="35"/>
      <c r="BB273" s="35"/>
      <c r="BC273" s="35"/>
      <c r="BD273" s="35"/>
      <c r="BE273" s="35"/>
      <c r="BF273" s="1"/>
    </row>
    <row r="274" spans="1:58" ht="13">
      <c r="A274" s="28"/>
      <c r="B274" s="55"/>
      <c r="C274" s="31"/>
      <c r="D274" s="32"/>
      <c r="E274" s="32"/>
      <c r="F274" s="32"/>
      <c r="G274" s="32"/>
      <c r="H274" s="32"/>
      <c r="I274" s="32"/>
      <c r="J274" s="10"/>
      <c r="K274" s="32"/>
      <c r="L274" s="31"/>
      <c r="M274" s="32"/>
      <c r="N274" s="32"/>
      <c r="O274" s="32"/>
      <c r="P274" s="32"/>
      <c r="Q274" s="32"/>
      <c r="R274" s="1"/>
      <c r="S274" s="28"/>
      <c r="T274" s="28"/>
      <c r="U274" s="34"/>
      <c r="V274" s="34"/>
      <c r="W274" s="34"/>
      <c r="X274" s="34"/>
      <c r="Y274" s="34"/>
      <c r="Z274" s="1"/>
      <c r="AA274" s="35"/>
      <c r="AB274" s="35"/>
      <c r="AC274" s="35"/>
      <c r="AD274" s="35"/>
      <c r="AE274" s="35"/>
      <c r="AF274" s="35"/>
      <c r="AG274" s="35"/>
      <c r="AH274" s="1"/>
      <c r="AI274" s="35"/>
      <c r="AJ274" s="35"/>
      <c r="AK274" s="35"/>
      <c r="AL274" s="35"/>
      <c r="AM274" s="35"/>
      <c r="AN274" s="35"/>
      <c r="AO274" s="35"/>
      <c r="AP274" s="1"/>
      <c r="AQ274" s="36"/>
      <c r="AR274" s="36"/>
      <c r="AS274" s="36"/>
      <c r="AT274" s="36"/>
      <c r="AU274" s="36"/>
      <c r="AV274" s="36"/>
      <c r="AW274" s="1"/>
      <c r="AX274" s="1"/>
      <c r="AY274" s="35"/>
      <c r="AZ274" s="35"/>
      <c r="BA274" s="35"/>
      <c r="BB274" s="35"/>
      <c r="BC274" s="35"/>
      <c r="BD274" s="35"/>
      <c r="BE274" s="35"/>
      <c r="BF274" s="1"/>
    </row>
    <row r="275" spans="1:58" ht="13">
      <c r="A275" s="28"/>
      <c r="B275" s="55"/>
      <c r="C275" s="32"/>
      <c r="D275" s="31"/>
      <c r="E275" s="32"/>
      <c r="F275" s="32"/>
      <c r="G275" s="32"/>
      <c r="H275" s="32"/>
      <c r="I275" s="32"/>
      <c r="J275" s="10"/>
      <c r="K275" s="32"/>
      <c r="L275" s="31"/>
      <c r="M275" s="32"/>
      <c r="N275" s="32"/>
      <c r="O275" s="32"/>
      <c r="P275" s="32"/>
      <c r="Q275" s="32"/>
      <c r="R275" s="1"/>
      <c r="S275" s="28"/>
      <c r="T275" s="28"/>
      <c r="U275" s="34"/>
      <c r="V275" s="28"/>
      <c r="W275" s="34"/>
      <c r="X275" s="34"/>
      <c r="Y275" s="34"/>
      <c r="Z275" s="1"/>
      <c r="AA275" s="35"/>
      <c r="AB275" s="35"/>
      <c r="AC275" s="35"/>
      <c r="AD275" s="35"/>
      <c r="AE275" s="35"/>
      <c r="AF275" s="35"/>
      <c r="AG275" s="35"/>
      <c r="AH275" s="1"/>
      <c r="AI275" s="35"/>
      <c r="AJ275" s="35"/>
      <c r="AK275" s="35"/>
      <c r="AL275" s="35"/>
      <c r="AM275" s="35"/>
      <c r="AN275" s="35"/>
      <c r="AO275" s="35"/>
      <c r="AP275" s="1"/>
      <c r="AQ275" s="36"/>
      <c r="AR275" s="36"/>
      <c r="AS275" s="36"/>
      <c r="AT275" s="36"/>
      <c r="AU275" s="36"/>
      <c r="AV275" s="36"/>
      <c r="AW275" s="1"/>
      <c r="AX275" s="1"/>
      <c r="AY275" s="35"/>
      <c r="AZ275" s="35"/>
      <c r="BA275" s="35"/>
      <c r="BB275" s="35"/>
      <c r="BC275" s="35"/>
      <c r="BD275" s="35"/>
      <c r="BE275" s="35"/>
      <c r="BF275" s="1"/>
    </row>
    <row r="276" spans="1:58" ht="13">
      <c r="A276" s="28"/>
      <c r="B276" s="55"/>
      <c r="C276" s="31"/>
      <c r="D276" s="32"/>
      <c r="E276" s="32"/>
      <c r="F276" s="32"/>
      <c r="G276" s="32"/>
      <c r="H276" s="32"/>
      <c r="I276" s="32"/>
      <c r="J276" s="10"/>
      <c r="K276" s="32"/>
      <c r="L276" s="31"/>
      <c r="M276" s="32"/>
      <c r="N276" s="32"/>
      <c r="O276" s="32"/>
      <c r="P276" s="32"/>
      <c r="Q276" s="32"/>
      <c r="R276" s="1"/>
      <c r="S276" s="28"/>
      <c r="T276" s="28"/>
      <c r="U276" s="34"/>
      <c r="V276" s="34"/>
      <c r="W276" s="28"/>
      <c r="X276" s="28"/>
      <c r="Y276" s="34"/>
      <c r="Z276" s="1"/>
      <c r="AA276" s="35"/>
      <c r="AB276" s="35"/>
      <c r="AC276" s="35"/>
      <c r="AD276" s="35"/>
      <c r="AE276" s="35"/>
      <c r="AF276" s="35"/>
      <c r="AG276" s="35"/>
      <c r="AH276" s="1"/>
      <c r="AI276" s="35"/>
      <c r="AJ276" s="35"/>
      <c r="AK276" s="35"/>
      <c r="AL276" s="35"/>
      <c r="AM276" s="35"/>
      <c r="AN276" s="35"/>
      <c r="AO276" s="35"/>
      <c r="AP276" s="1"/>
      <c r="AQ276" s="36"/>
      <c r="AR276" s="36"/>
      <c r="AS276" s="36"/>
      <c r="AT276" s="36"/>
      <c r="AU276" s="36"/>
      <c r="AV276" s="36"/>
      <c r="AW276" s="1"/>
      <c r="AX276" s="1"/>
      <c r="AY276" s="35"/>
      <c r="AZ276" s="35"/>
      <c r="BA276" s="35"/>
      <c r="BB276" s="35"/>
      <c r="BC276" s="35"/>
      <c r="BD276" s="35"/>
      <c r="BE276" s="35"/>
      <c r="BF276" s="1"/>
    </row>
    <row r="277" spans="1:58" ht="13">
      <c r="A277" s="28"/>
      <c r="B277" s="55"/>
      <c r="C277" s="31"/>
      <c r="D277" s="32"/>
      <c r="E277" s="32"/>
      <c r="F277" s="32"/>
      <c r="G277" s="32"/>
      <c r="H277" s="32"/>
      <c r="I277" s="32"/>
      <c r="J277" s="10"/>
      <c r="K277" s="32"/>
      <c r="L277" s="31"/>
      <c r="M277" s="32"/>
      <c r="N277" s="32"/>
      <c r="O277" s="32"/>
      <c r="P277" s="32"/>
      <c r="Q277" s="32"/>
      <c r="R277" s="1"/>
      <c r="S277" s="28"/>
      <c r="T277" s="28"/>
      <c r="U277" s="34"/>
      <c r="V277" s="34"/>
      <c r="W277" s="34"/>
      <c r="X277" s="34"/>
      <c r="Y277" s="34"/>
      <c r="Z277" s="1"/>
      <c r="AA277" s="35"/>
      <c r="AB277" s="35"/>
      <c r="AC277" s="35"/>
      <c r="AD277" s="35"/>
      <c r="AE277" s="35"/>
      <c r="AF277" s="35"/>
      <c r="AG277" s="35"/>
      <c r="AH277" s="1"/>
      <c r="AI277" s="35"/>
      <c r="AJ277" s="35"/>
      <c r="AK277" s="35"/>
      <c r="AL277" s="35"/>
      <c r="AM277" s="35"/>
      <c r="AN277" s="35"/>
      <c r="AO277" s="35"/>
      <c r="AP277" s="1"/>
      <c r="AQ277" s="36"/>
      <c r="AR277" s="36"/>
      <c r="AS277" s="36"/>
      <c r="AT277" s="36"/>
      <c r="AU277" s="36"/>
      <c r="AV277" s="36"/>
      <c r="AW277" s="1"/>
      <c r="AX277" s="1"/>
      <c r="AY277" s="35"/>
      <c r="AZ277" s="35"/>
      <c r="BA277" s="35"/>
      <c r="BB277" s="35"/>
      <c r="BC277" s="35"/>
      <c r="BD277" s="35"/>
      <c r="BE277" s="35"/>
      <c r="BF277" s="1"/>
    </row>
    <row r="278" spans="1:58" ht="13">
      <c r="A278" s="28"/>
      <c r="B278" s="55"/>
      <c r="C278" s="31"/>
      <c r="D278" s="32"/>
      <c r="E278" s="32"/>
      <c r="F278" s="32"/>
      <c r="G278" s="32"/>
      <c r="H278" s="32"/>
      <c r="I278" s="32"/>
      <c r="J278" s="10"/>
      <c r="K278" s="32"/>
      <c r="L278" s="31"/>
      <c r="M278" s="32"/>
      <c r="N278" s="32"/>
      <c r="O278" s="32"/>
      <c r="P278" s="32"/>
      <c r="Q278" s="32"/>
      <c r="R278" s="1"/>
      <c r="S278" s="28"/>
      <c r="T278" s="28"/>
      <c r="U278" s="34"/>
      <c r="V278" s="34"/>
      <c r="W278" s="34"/>
      <c r="X278" s="34"/>
      <c r="Y278" s="34"/>
      <c r="Z278" s="1"/>
      <c r="AA278" s="35"/>
      <c r="AB278" s="35"/>
      <c r="AC278" s="35"/>
      <c r="AD278" s="35"/>
      <c r="AE278" s="35"/>
      <c r="AF278" s="35"/>
      <c r="AG278" s="35"/>
      <c r="AH278" s="1"/>
      <c r="AI278" s="35"/>
      <c r="AJ278" s="35"/>
      <c r="AK278" s="35"/>
      <c r="AL278" s="35"/>
      <c r="AM278" s="35"/>
      <c r="AN278" s="35"/>
      <c r="AO278" s="35"/>
      <c r="AP278" s="1"/>
      <c r="AQ278" s="36"/>
      <c r="AR278" s="36"/>
      <c r="AS278" s="36"/>
      <c r="AT278" s="36"/>
      <c r="AU278" s="36"/>
      <c r="AV278" s="36"/>
      <c r="AW278" s="1"/>
      <c r="AX278" s="1"/>
      <c r="AY278" s="35"/>
      <c r="AZ278" s="35"/>
      <c r="BA278" s="35"/>
      <c r="BB278" s="35"/>
      <c r="BC278" s="35"/>
      <c r="BD278" s="35"/>
      <c r="BE278" s="35"/>
      <c r="BF278" s="1"/>
    </row>
    <row r="279" spans="1:58" ht="13">
      <c r="A279" s="28"/>
      <c r="B279" s="55"/>
      <c r="C279" s="32"/>
      <c r="D279" s="31"/>
      <c r="E279" s="32"/>
      <c r="F279" s="32"/>
      <c r="G279" s="32"/>
      <c r="H279" s="32"/>
      <c r="I279" s="32"/>
      <c r="J279" s="10"/>
      <c r="K279" s="32"/>
      <c r="L279" s="31"/>
      <c r="M279" s="32"/>
      <c r="N279" s="32"/>
      <c r="O279" s="32"/>
      <c r="P279" s="32"/>
      <c r="Q279" s="32"/>
      <c r="R279" s="1"/>
      <c r="S279" s="28"/>
      <c r="T279" s="28"/>
      <c r="U279" s="34"/>
      <c r="V279" s="34"/>
      <c r="W279" s="28"/>
      <c r="X279" s="34"/>
      <c r="Y279" s="34"/>
      <c r="Z279" s="1"/>
      <c r="AA279" s="35"/>
      <c r="AB279" s="35"/>
      <c r="AC279" s="35"/>
      <c r="AD279" s="35"/>
      <c r="AE279" s="35"/>
      <c r="AF279" s="35"/>
      <c r="AG279" s="35"/>
      <c r="AH279" s="1"/>
      <c r="AI279" s="35"/>
      <c r="AJ279" s="35"/>
      <c r="AK279" s="35"/>
      <c r="AL279" s="35"/>
      <c r="AM279" s="35"/>
      <c r="AN279" s="35"/>
      <c r="AO279" s="35"/>
      <c r="AP279" s="1"/>
      <c r="AQ279" s="36"/>
      <c r="AR279" s="36"/>
      <c r="AS279" s="36"/>
      <c r="AT279" s="36"/>
      <c r="AU279" s="36"/>
      <c r="AV279" s="36"/>
      <c r="AW279" s="1"/>
      <c r="AX279" s="1"/>
      <c r="AY279" s="35"/>
      <c r="AZ279" s="35"/>
      <c r="BA279" s="35"/>
      <c r="BB279" s="35"/>
      <c r="BC279" s="35"/>
      <c r="BD279" s="35"/>
      <c r="BE279" s="35"/>
      <c r="BF279" s="1"/>
    </row>
    <row r="280" spans="1:58" ht="13">
      <c r="A280" s="28"/>
      <c r="B280" s="55"/>
      <c r="C280" s="31"/>
      <c r="D280" s="32"/>
      <c r="E280" s="32"/>
      <c r="F280" s="32"/>
      <c r="G280" s="32"/>
      <c r="H280" s="32"/>
      <c r="I280" s="32"/>
      <c r="J280" s="10"/>
      <c r="K280" s="32"/>
      <c r="L280" s="31"/>
      <c r="M280" s="32"/>
      <c r="N280" s="32"/>
      <c r="O280" s="32"/>
      <c r="P280" s="32"/>
      <c r="Q280" s="32"/>
      <c r="R280" s="1"/>
      <c r="S280" s="28"/>
      <c r="T280" s="28"/>
      <c r="U280" s="34"/>
      <c r="V280" s="34"/>
      <c r="W280" s="34"/>
      <c r="X280" s="34"/>
      <c r="Y280" s="34"/>
      <c r="Z280" s="1"/>
      <c r="AA280" s="35"/>
      <c r="AB280" s="35"/>
      <c r="AC280" s="35"/>
      <c r="AD280" s="35"/>
      <c r="AE280" s="35"/>
      <c r="AF280" s="35"/>
      <c r="AG280" s="35"/>
      <c r="AH280" s="1"/>
      <c r="AI280" s="35"/>
      <c r="AJ280" s="35"/>
      <c r="AK280" s="35"/>
      <c r="AL280" s="35"/>
      <c r="AM280" s="35"/>
      <c r="AN280" s="35"/>
      <c r="AO280" s="35"/>
      <c r="AP280" s="1"/>
      <c r="AQ280" s="36"/>
      <c r="AR280" s="36"/>
      <c r="AS280" s="36"/>
      <c r="AT280" s="36"/>
      <c r="AU280" s="36"/>
      <c r="AV280" s="36"/>
      <c r="AW280" s="1"/>
      <c r="AX280" s="1"/>
      <c r="AY280" s="35"/>
      <c r="AZ280" s="35"/>
      <c r="BA280" s="35"/>
      <c r="BB280" s="35"/>
      <c r="BC280" s="35"/>
      <c r="BD280" s="35"/>
      <c r="BE280" s="35"/>
      <c r="BF280" s="1"/>
    </row>
    <row r="281" spans="1:58" ht="13">
      <c r="A281" s="28"/>
      <c r="B281" s="55"/>
      <c r="C281" s="31"/>
      <c r="D281" s="32"/>
      <c r="E281" s="32"/>
      <c r="F281" s="32"/>
      <c r="G281" s="32"/>
      <c r="H281" s="32"/>
      <c r="I281" s="32"/>
      <c r="J281" s="10"/>
      <c r="K281" s="32"/>
      <c r="L281" s="31"/>
      <c r="M281" s="32"/>
      <c r="N281" s="32"/>
      <c r="O281" s="32"/>
      <c r="P281" s="32"/>
      <c r="Q281" s="32"/>
      <c r="R281" s="1"/>
      <c r="S281" s="28"/>
      <c r="T281" s="28"/>
      <c r="U281" s="34"/>
      <c r="V281" s="34"/>
      <c r="W281" s="34"/>
      <c r="X281" s="34"/>
      <c r="Y281" s="34"/>
      <c r="Z281" s="1"/>
      <c r="AA281" s="35"/>
      <c r="AB281" s="35"/>
      <c r="AC281" s="35"/>
      <c r="AD281" s="35"/>
      <c r="AE281" s="35"/>
      <c r="AF281" s="35"/>
      <c r="AG281" s="35"/>
      <c r="AH281" s="1"/>
      <c r="AI281" s="35"/>
      <c r="AJ281" s="35"/>
      <c r="AK281" s="35"/>
      <c r="AL281" s="35"/>
      <c r="AM281" s="35"/>
      <c r="AN281" s="35"/>
      <c r="AO281" s="35"/>
      <c r="AP281" s="1"/>
      <c r="AQ281" s="36"/>
      <c r="AR281" s="36"/>
      <c r="AS281" s="36"/>
      <c r="AT281" s="36"/>
      <c r="AU281" s="36"/>
      <c r="AV281" s="36"/>
      <c r="AW281" s="1"/>
      <c r="AX281" s="1"/>
      <c r="AY281" s="35"/>
      <c r="AZ281" s="35"/>
      <c r="BA281" s="35"/>
      <c r="BB281" s="35"/>
      <c r="BC281" s="35"/>
      <c r="BD281" s="35"/>
      <c r="BE281" s="35"/>
      <c r="BF281" s="1"/>
    </row>
    <row r="282" spans="1:58" ht="13">
      <c r="A282" s="28"/>
      <c r="B282" s="55"/>
      <c r="C282" s="31"/>
      <c r="D282" s="32"/>
      <c r="E282" s="32"/>
      <c r="F282" s="32"/>
      <c r="G282" s="32"/>
      <c r="H282" s="32"/>
      <c r="I282" s="32"/>
      <c r="J282" s="10"/>
      <c r="K282" s="31"/>
      <c r="L282" s="32"/>
      <c r="M282" s="32"/>
      <c r="N282" s="32"/>
      <c r="O282" s="32"/>
      <c r="P282" s="32"/>
      <c r="Q282" s="32"/>
      <c r="R282" s="1"/>
      <c r="S282" s="28"/>
      <c r="T282" s="28"/>
      <c r="U282" s="34"/>
      <c r="V282" s="34"/>
      <c r="W282" s="28"/>
      <c r="X282" s="34"/>
      <c r="Y282" s="34"/>
      <c r="Z282" s="1"/>
      <c r="AA282" s="35"/>
      <c r="AB282" s="35"/>
      <c r="AC282" s="35"/>
      <c r="AD282" s="35"/>
      <c r="AE282" s="35"/>
      <c r="AF282" s="35"/>
      <c r="AG282" s="35"/>
      <c r="AH282" s="1"/>
      <c r="AI282" s="35"/>
      <c r="AJ282" s="35"/>
      <c r="AK282" s="35"/>
      <c r="AL282" s="35"/>
      <c r="AM282" s="35"/>
      <c r="AN282" s="35"/>
      <c r="AO282" s="35"/>
      <c r="AP282" s="1"/>
      <c r="AQ282" s="36"/>
      <c r="AR282" s="36"/>
      <c r="AS282" s="36"/>
      <c r="AT282" s="36"/>
      <c r="AU282" s="36"/>
      <c r="AV282" s="36"/>
      <c r="AW282" s="1"/>
      <c r="AX282" s="1"/>
      <c r="AY282" s="35"/>
      <c r="AZ282" s="35"/>
      <c r="BA282" s="35"/>
      <c r="BB282" s="35"/>
      <c r="BC282" s="35"/>
      <c r="BD282" s="35"/>
      <c r="BE282" s="35"/>
      <c r="BF282" s="1"/>
    </row>
    <row r="283" spans="1:58" ht="13">
      <c r="A283" s="28"/>
      <c r="B283" s="55"/>
      <c r="C283" s="31"/>
      <c r="D283" s="32"/>
      <c r="E283" s="32"/>
      <c r="F283" s="32"/>
      <c r="G283" s="32"/>
      <c r="H283" s="32"/>
      <c r="I283" s="32"/>
      <c r="J283" s="10"/>
      <c r="K283" s="32"/>
      <c r="L283" s="32"/>
      <c r="M283" s="32"/>
      <c r="N283" s="32"/>
      <c r="O283" s="31"/>
      <c r="P283" s="32"/>
      <c r="Q283" s="32"/>
      <c r="R283" s="1"/>
      <c r="S283" s="28"/>
      <c r="T283" s="28"/>
      <c r="U283" s="34"/>
      <c r="V283" s="34"/>
      <c r="W283" s="28"/>
      <c r="X283" s="34"/>
      <c r="Y283" s="34"/>
      <c r="Z283" s="1"/>
      <c r="AA283" s="35"/>
      <c r="AB283" s="35"/>
      <c r="AC283" s="35"/>
      <c r="AD283" s="35"/>
      <c r="AE283" s="35"/>
      <c r="AF283" s="35"/>
      <c r="AG283" s="35"/>
      <c r="AH283" s="1"/>
      <c r="AI283" s="35"/>
      <c r="AJ283" s="35"/>
      <c r="AK283" s="35"/>
      <c r="AL283" s="35"/>
      <c r="AM283" s="35"/>
      <c r="AN283" s="35"/>
      <c r="AO283" s="35"/>
      <c r="AP283" s="1"/>
      <c r="AQ283" s="36"/>
      <c r="AR283" s="36"/>
      <c r="AS283" s="36"/>
      <c r="AT283" s="36"/>
      <c r="AU283" s="36"/>
      <c r="AV283" s="36"/>
      <c r="AW283" s="1"/>
      <c r="AX283" s="1"/>
      <c r="AY283" s="35"/>
      <c r="AZ283" s="35"/>
      <c r="BA283" s="35"/>
      <c r="BB283" s="35"/>
      <c r="BC283" s="35"/>
      <c r="BD283" s="35"/>
      <c r="BE283" s="35"/>
      <c r="BF283" s="1"/>
    </row>
    <row r="284" spans="1:58" ht="13">
      <c r="A284" s="28"/>
      <c r="B284" s="55"/>
      <c r="C284" s="32"/>
      <c r="D284" s="31"/>
      <c r="E284" s="32"/>
      <c r="F284" s="32"/>
      <c r="G284" s="32"/>
      <c r="H284" s="32"/>
      <c r="I284" s="32"/>
      <c r="J284" s="10"/>
      <c r="K284" s="32"/>
      <c r="L284" s="31"/>
      <c r="M284" s="32"/>
      <c r="N284" s="32"/>
      <c r="O284" s="32"/>
      <c r="P284" s="32"/>
      <c r="Q284" s="32"/>
      <c r="R284" s="1"/>
      <c r="S284" s="28"/>
      <c r="T284" s="28"/>
      <c r="U284" s="34"/>
      <c r="V284" s="34"/>
      <c r="W284" s="28"/>
      <c r="X284" s="28"/>
      <c r="Y284" s="34"/>
      <c r="Z284" s="1"/>
      <c r="AA284" s="35"/>
      <c r="AB284" s="35"/>
      <c r="AC284" s="35"/>
      <c r="AD284" s="35"/>
      <c r="AE284" s="35"/>
      <c r="AF284" s="35"/>
      <c r="AG284" s="35"/>
      <c r="AH284" s="1"/>
      <c r="AI284" s="35"/>
      <c r="AJ284" s="35"/>
      <c r="AK284" s="35"/>
      <c r="AL284" s="35"/>
      <c r="AM284" s="35"/>
      <c r="AN284" s="35"/>
      <c r="AO284" s="35"/>
      <c r="AP284" s="1"/>
      <c r="AQ284" s="36"/>
      <c r="AR284" s="36"/>
      <c r="AS284" s="36"/>
      <c r="AT284" s="36"/>
      <c r="AU284" s="36"/>
      <c r="AV284" s="36"/>
      <c r="AW284" s="1"/>
      <c r="AX284" s="1"/>
      <c r="AY284" s="35"/>
      <c r="AZ284" s="35"/>
      <c r="BA284" s="35"/>
      <c r="BB284" s="35"/>
      <c r="BC284" s="35"/>
      <c r="BD284" s="35"/>
      <c r="BE284" s="35"/>
      <c r="BF284" s="1"/>
    </row>
    <row r="285" spans="1:58" ht="13">
      <c r="A285" s="28"/>
      <c r="B285" s="55"/>
      <c r="C285" s="31"/>
      <c r="D285" s="32"/>
      <c r="E285" s="32"/>
      <c r="F285" s="32"/>
      <c r="G285" s="32"/>
      <c r="H285" s="32"/>
      <c r="I285" s="32"/>
      <c r="J285" s="10"/>
      <c r="K285" s="31"/>
      <c r="L285" s="32"/>
      <c r="M285" s="32"/>
      <c r="N285" s="32"/>
      <c r="O285" s="32"/>
      <c r="P285" s="32"/>
      <c r="Q285" s="32"/>
      <c r="R285" s="1"/>
      <c r="S285" s="28"/>
      <c r="T285" s="28"/>
      <c r="U285" s="34"/>
      <c r="V285" s="34"/>
      <c r="W285" s="34"/>
      <c r="X285" s="34"/>
      <c r="Y285" s="34"/>
      <c r="Z285" s="1"/>
      <c r="AA285" s="35"/>
      <c r="AB285" s="35"/>
      <c r="AC285" s="35"/>
      <c r="AD285" s="35"/>
      <c r="AE285" s="35"/>
      <c r="AF285" s="35"/>
      <c r="AG285" s="35"/>
      <c r="AH285" s="1"/>
      <c r="AI285" s="35"/>
      <c r="AJ285" s="35"/>
      <c r="AK285" s="35"/>
      <c r="AL285" s="35"/>
      <c r="AM285" s="35"/>
      <c r="AN285" s="35"/>
      <c r="AO285" s="35"/>
      <c r="AP285" s="1"/>
      <c r="AQ285" s="36"/>
      <c r="AR285" s="36"/>
      <c r="AS285" s="36"/>
      <c r="AT285" s="36"/>
      <c r="AU285" s="36"/>
      <c r="AV285" s="36"/>
      <c r="AW285" s="1"/>
      <c r="AX285" s="1"/>
      <c r="AY285" s="35"/>
      <c r="AZ285" s="35"/>
      <c r="BA285" s="35"/>
      <c r="BB285" s="35"/>
      <c r="BC285" s="35"/>
      <c r="BD285" s="35"/>
      <c r="BE285" s="35"/>
      <c r="BF285" s="1"/>
    </row>
    <row r="286" spans="1:58" ht="13">
      <c r="A286" s="28"/>
      <c r="B286" s="55"/>
      <c r="C286" s="32"/>
      <c r="D286" s="31"/>
      <c r="E286" s="32"/>
      <c r="F286" s="32"/>
      <c r="G286" s="32"/>
      <c r="H286" s="32"/>
      <c r="I286" s="32"/>
      <c r="J286" s="10"/>
      <c r="K286" s="32"/>
      <c r="L286" s="31"/>
      <c r="M286" s="32"/>
      <c r="N286" s="32"/>
      <c r="O286" s="32"/>
      <c r="P286" s="32"/>
      <c r="Q286" s="32"/>
      <c r="R286" s="1"/>
      <c r="S286" s="28"/>
      <c r="T286" s="28"/>
      <c r="U286" s="28"/>
      <c r="V286" s="34"/>
      <c r="W286" s="28"/>
      <c r="X286" s="34"/>
      <c r="Y286" s="34"/>
      <c r="Z286" s="1"/>
      <c r="AA286" s="35"/>
      <c r="AB286" s="35"/>
      <c r="AC286" s="35"/>
      <c r="AD286" s="35"/>
      <c r="AE286" s="35"/>
      <c r="AF286" s="35"/>
      <c r="AG286" s="35"/>
      <c r="AH286" s="1"/>
      <c r="AI286" s="35"/>
      <c r="AJ286" s="35"/>
      <c r="AK286" s="35"/>
      <c r="AL286" s="35"/>
      <c r="AM286" s="35"/>
      <c r="AN286" s="35"/>
      <c r="AO286" s="35"/>
      <c r="AP286" s="1"/>
      <c r="AQ286" s="36"/>
      <c r="AR286" s="36"/>
      <c r="AS286" s="36"/>
      <c r="AT286" s="36"/>
      <c r="AU286" s="36"/>
      <c r="AV286" s="36"/>
      <c r="AW286" s="1"/>
      <c r="AX286" s="1"/>
      <c r="AY286" s="35"/>
      <c r="AZ286" s="35"/>
      <c r="BA286" s="35"/>
      <c r="BB286" s="35"/>
      <c r="BC286" s="35"/>
      <c r="BD286" s="35"/>
      <c r="BE286" s="35"/>
      <c r="BF286" s="1"/>
    </row>
    <row r="287" spans="1:58" ht="13">
      <c r="A287" s="28"/>
      <c r="B287" s="55"/>
      <c r="C287" s="32"/>
      <c r="D287" s="31"/>
      <c r="E287" s="32"/>
      <c r="F287" s="32"/>
      <c r="G287" s="32"/>
      <c r="H287" s="32"/>
      <c r="I287" s="32"/>
      <c r="J287" s="10"/>
      <c r="K287" s="32"/>
      <c r="L287" s="31"/>
      <c r="M287" s="32"/>
      <c r="N287" s="32"/>
      <c r="O287" s="32"/>
      <c r="P287" s="32"/>
      <c r="Q287" s="32"/>
      <c r="R287" s="1"/>
      <c r="S287" s="28"/>
      <c r="T287" s="28"/>
      <c r="U287" s="28"/>
      <c r="V287" s="34"/>
      <c r="W287" s="28"/>
      <c r="X287" s="34"/>
      <c r="Y287" s="34"/>
      <c r="Z287" s="1"/>
      <c r="AA287" s="35"/>
      <c r="AB287" s="35"/>
      <c r="AC287" s="35"/>
      <c r="AD287" s="35"/>
      <c r="AE287" s="35"/>
      <c r="AF287" s="35"/>
      <c r="AG287" s="35"/>
      <c r="AH287" s="1"/>
      <c r="AI287" s="35"/>
      <c r="AJ287" s="35"/>
      <c r="AK287" s="35"/>
      <c r="AL287" s="35"/>
      <c r="AM287" s="35"/>
      <c r="AN287" s="35"/>
      <c r="AO287" s="35"/>
      <c r="AP287" s="1"/>
      <c r="AQ287" s="36"/>
      <c r="AR287" s="36"/>
      <c r="AS287" s="36"/>
      <c r="AT287" s="36"/>
      <c r="AU287" s="36"/>
      <c r="AV287" s="36"/>
      <c r="AW287" s="1"/>
      <c r="AX287" s="1"/>
      <c r="AY287" s="35"/>
      <c r="AZ287" s="35"/>
      <c r="BA287" s="35"/>
      <c r="BB287" s="35"/>
      <c r="BC287" s="35"/>
      <c r="BD287" s="35"/>
      <c r="BE287" s="35"/>
      <c r="BF287" s="1"/>
    </row>
    <row r="288" spans="1:58" ht="13">
      <c r="A288" s="28"/>
      <c r="B288" s="55"/>
      <c r="C288" s="32"/>
      <c r="D288" s="31"/>
      <c r="E288" s="32"/>
      <c r="F288" s="32"/>
      <c r="G288" s="32"/>
      <c r="H288" s="32"/>
      <c r="I288" s="32"/>
      <c r="J288" s="10"/>
      <c r="K288" s="32"/>
      <c r="L288" s="31"/>
      <c r="M288" s="32"/>
      <c r="N288" s="32"/>
      <c r="O288" s="32"/>
      <c r="P288" s="32"/>
      <c r="Q288" s="32"/>
      <c r="R288" s="1"/>
      <c r="S288" s="28"/>
      <c r="T288" s="28"/>
      <c r="U288" s="28"/>
      <c r="V288" s="34"/>
      <c r="W288" s="28"/>
      <c r="X288" s="34"/>
      <c r="Y288" s="34"/>
      <c r="Z288" s="1"/>
      <c r="AA288" s="35"/>
      <c r="AB288" s="35"/>
      <c r="AC288" s="35"/>
      <c r="AD288" s="35"/>
      <c r="AE288" s="35"/>
      <c r="AF288" s="35"/>
      <c r="AG288" s="35"/>
      <c r="AH288" s="1"/>
      <c r="AI288" s="35"/>
      <c r="AJ288" s="35"/>
      <c r="AK288" s="35"/>
      <c r="AL288" s="35"/>
      <c r="AM288" s="35"/>
      <c r="AN288" s="35"/>
      <c r="AO288" s="35"/>
      <c r="AP288" s="1"/>
      <c r="AQ288" s="36"/>
      <c r="AR288" s="36"/>
      <c r="AS288" s="36"/>
      <c r="AT288" s="36"/>
      <c r="AU288" s="36"/>
      <c r="AV288" s="36"/>
      <c r="AW288" s="1"/>
      <c r="AX288" s="1"/>
      <c r="AY288" s="35"/>
      <c r="AZ288" s="35"/>
      <c r="BA288" s="35"/>
      <c r="BB288" s="35"/>
      <c r="BC288" s="35"/>
      <c r="BD288" s="35"/>
      <c r="BE288" s="35"/>
      <c r="BF288" s="1"/>
    </row>
    <row r="289" spans="1:58" ht="13">
      <c r="A289" s="28"/>
      <c r="B289" s="55"/>
      <c r="C289" s="32"/>
      <c r="D289" s="31"/>
      <c r="E289" s="32"/>
      <c r="F289" s="32"/>
      <c r="G289" s="32"/>
      <c r="H289" s="32"/>
      <c r="I289" s="32"/>
      <c r="J289" s="10"/>
      <c r="K289" s="32"/>
      <c r="L289" s="31"/>
      <c r="M289" s="32"/>
      <c r="N289" s="32"/>
      <c r="O289" s="32"/>
      <c r="P289" s="32"/>
      <c r="Q289" s="32"/>
      <c r="R289" s="1"/>
      <c r="S289" s="28"/>
      <c r="T289" s="28"/>
      <c r="U289" s="28"/>
      <c r="V289" s="34"/>
      <c r="W289" s="28"/>
      <c r="X289" s="28"/>
      <c r="Y289" s="34"/>
      <c r="Z289" s="1"/>
      <c r="AA289" s="35"/>
      <c r="AB289" s="35"/>
      <c r="AC289" s="35"/>
      <c r="AD289" s="35"/>
      <c r="AE289" s="35"/>
      <c r="AF289" s="35"/>
      <c r="AG289" s="35"/>
      <c r="AH289" s="1"/>
      <c r="AI289" s="35"/>
      <c r="AJ289" s="35"/>
      <c r="AK289" s="35"/>
      <c r="AL289" s="35"/>
      <c r="AM289" s="35"/>
      <c r="AN289" s="35"/>
      <c r="AO289" s="35"/>
      <c r="AP289" s="1"/>
      <c r="AQ289" s="36"/>
      <c r="AR289" s="36"/>
      <c r="AS289" s="36"/>
      <c r="AT289" s="36"/>
      <c r="AU289" s="36"/>
      <c r="AV289" s="36"/>
      <c r="AW289" s="1"/>
      <c r="AX289" s="1"/>
      <c r="AY289" s="35"/>
      <c r="AZ289" s="35"/>
      <c r="BA289" s="35"/>
      <c r="BB289" s="35"/>
      <c r="BC289" s="35"/>
      <c r="BD289" s="35"/>
      <c r="BE289" s="35"/>
      <c r="BF289" s="1"/>
    </row>
    <row r="290" spans="1:58" ht="13">
      <c r="A290" s="28"/>
      <c r="B290" s="55"/>
      <c r="C290" s="32"/>
      <c r="D290" s="31"/>
      <c r="E290" s="32"/>
      <c r="F290" s="32"/>
      <c r="G290" s="32"/>
      <c r="H290" s="32"/>
      <c r="I290" s="32"/>
      <c r="J290" s="10"/>
      <c r="K290" s="32"/>
      <c r="L290" s="31"/>
      <c r="M290" s="32"/>
      <c r="N290" s="32"/>
      <c r="O290" s="32"/>
      <c r="P290" s="32"/>
      <c r="Q290" s="32"/>
      <c r="R290" s="1"/>
      <c r="S290" s="28"/>
      <c r="T290" s="28"/>
      <c r="U290" s="28"/>
      <c r="V290" s="34"/>
      <c r="W290" s="28"/>
      <c r="X290" s="34"/>
      <c r="Y290" s="34"/>
      <c r="Z290" s="1"/>
      <c r="AA290" s="35"/>
      <c r="AB290" s="35"/>
      <c r="AC290" s="35"/>
      <c r="AD290" s="35"/>
      <c r="AE290" s="35"/>
      <c r="AF290" s="35"/>
      <c r="AG290" s="35"/>
      <c r="AH290" s="1"/>
      <c r="AI290" s="35"/>
      <c r="AJ290" s="35"/>
      <c r="AK290" s="35"/>
      <c r="AL290" s="35"/>
      <c r="AM290" s="35"/>
      <c r="AN290" s="35"/>
      <c r="AO290" s="35"/>
      <c r="AP290" s="1"/>
      <c r="AQ290" s="36"/>
      <c r="AR290" s="36"/>
      <c r="AS290" s="36"/>
      <c r="AT290" s="36"/>
      <c r="AU290" s="36"/>
      <c r="AV290" s="36"/>
      <c r="AW290" s="1"/>
      <c r="AX290" s="1"/>
      <c r="AY290" s="35"/>
      <c r="AZ290" s="35"/>
      <c r="BA290" s="35"/>
      <c r="BB290" s="35"/>
      <c r="BC290" s="35"/>
      <c r="BD290" s="35"/>
      <c r="BE290" s="35"/>
      <c r="BF290" s="1"/>
    </row>
    <row r="291" spans="1:58" ht="13">
      <c r="A291" s="28"/>
      <c r="B291" s="55"/>
      <c r="C291" s="32"/>
      <c r="D291" s="32"/>
      <c r="E291" s="31"/>
      <c r="F291" s="32"/>
      <c r="G291" s="32"/>
      <c r="H291" s="32"/>
      <c r="I291" s="32"/>
      <c r="J291" s="10"/>
      <c r="K291" s="32"/>
      <c r="L291" s="32"/>
      <c r="M291" s="31"/>
      <c r="N291" s="32"/>
      <c r="O291" s="32"/>
      <c r="P291" s="32"/>
      <c r="Q291" s="32"/>
      <c r="R291" s="1"/>
      <c r="S291" s="28"/>
      <c r="T291" s="28"/>
      <c r="U291" s="28"/>
      <c r="V291" s="34"/>
      <c r="W291" s="34"/>
      <c r="X291" s="28"/>
      <c r="Y291" s="34"/>
      <c r="Z291" s="1"/>
      <c r="AA291" s="35"/>
      <c r="AB291" s="35"/>
      <c r="AC291" s="35"/>
      <c r="AD291" s="35"/>
      <c r="AE291" s="35"/>
      <c r="AF291" s="35"/>
      <c r="AG291" s="35"/>
      <c r="AH291" s="1"/>
      <c r="AI291" s="35"/>
      <c r="AJ291" s="35"/>
      <c r="AK291" s="35"/>
      <c r="AL291" s="35"/>
      <c r="AM291" s="35"/>
      <c r="AN291" s="35"/>
      <c r="AO291" s="35"/>
      <c r="AP291" s="1"/>
      <c r="AQ291" s="36"/>
      <c r="AR291" s="36"/>
      <c r="AS291" s="36"/>
      <c r="AT291" s="36"/>
      <c r="AU291" s="36"/>
      <c r="AV291" s="36"/>
      <c r="AW291" s="1"/>
      <c r="AX291" s="1"/>
      <c r="AY291" s="35"/>
      <c r="AZ291" s="35"/>
      <c r="BA291" s="35"/>
      <c r="BB291" s="35"/>
      <c r="BC291" s="35"/>
      <c r="BD291" s="35"/>
      <c r="BE291" s="35"/>
      <c r="BF291" s="1"/>
    </row>
    <row r="292" spans="1:58" ht="13">
      <c r="A292" s="28"/>
      <c r="B292" s="55"/>
      <c r="C292" s="32"/>
      <c r="D292" s="31"/>
      <c r="E292" s="32"/>
      <c r="F292" s="32"/>
      <c r="G292" s="32"/>
      <c r="H292" s="32"/>
      <c r="I292" s="32"/>
      <c r="J292" s="10"/>
      <c r="K292" s="32"/>
      <c r="L292" s="31"/>
      <c r="M292" s="32"/>
      <c r="N292" s="32"/>
      <c r="O292" s="32"/>
      <c r="P292" s="32"/>
      <c r="Q292" s="32"/>
      <c r="R292" s="1"/>
      <c r="S292" s="28"/>
      <c r="T292" s="28"/>
      <c r="U292" s="28"/>
      <c r="V292" s="34"/>
      <c r="W292" s="28"/>
      <c r="X292" s="28"/>
      <c r="Y292" s="34"/>
      <c r="Z292" s="1"/>
      <c r="AA292" s="35"/>
      <c r="AB292" s="35"/>
      <c r="AC292" s="35"/>
      <c r="AD292" s="35"/>
      <c r="AE292" s="35"/>
      <c r="AF292" s="35"/>
      <c r="AG292" s="35"/>
      <c r="AH292" s="1"/>
      <c r="AI292" s="35"/>
      <c r="AJ292" s="35"/>
      <c r="AK292" s="35"/>
      <c r="AL292" s="35"/>
      <c r="AM292" s="35"/>
      <c r="AN292" s="35"/>
      <c r="AO292" s="35"/>
      <c r="AP292" s="1"/>
      <c r="AQ292" s="36"/>
      <c r="AR292" s="36"/>
      <c r="AS292" s="36"/>
      <c r="AT292" s="36"/>
      <c r="AU292" s="36"/>
      <c r="AV292" s="36"/>
      <c r="AW292" s="1"/>
      <c r="AX292" s="1"/>
      <c r="AY292" s="35"/>
      <c r="AZ292" s="35"/>
      <c r="BA292" s="35"/>
      <c r="BB292" s="35"/>
      <c r="BC292" s="35"/>
      <c r="BD292" s="35"/>
      <c r="BE292" s="35"/>
      <c r="BF292" s="1"/>
    </row>
    <row r="293" spans="1:58" ht="13">
      <c r="A293" s="28"/>
      <c r="B293" s="55"/>
      <c r="C293" s="32"/>
      <c r="D293" s="31"/>
      <c r="E293" s="32"/>
      <c r="F293" s="32"/>
      <c r="G293" s="32"/>
      <c r="H293" s="32"/>
      <c r="I293" s="32"/>
      <c r="J293" s="10"/>
      <c r="K293" s="32"/>
      <c r="L293" s="32"/>
      <c r="M293" s="32"/>
      <c r="N293" s="31"/>
      <c r="O293" s="32"/>
      <c r="P293" s="32"/>
      <c r="Q293" s="32"/>
      <c r="R293" s="1"/>
      <c r="S293" s="28"/>
      <c r="T293" s="28"/>
      <c r="U293" s="28"/>
      <c r="V293" s="34"/>
      <c r="W293" s="28"/>
      <c r="X293" s="28"/>
      <c r="Y293" s="34"/>
      <c r="Z293" s="1"/>
      <c r="AA293" s="35"/>
      <c r="AB293" s="35"/>
      <c r="AC293" s="35"/>
      <c r="AD293" s="35"/>
      <c r="AE293" s="35"/>
      <c r="AF293" s="35"/>
      <c r="AG293" s="35"/>
      <c r="AH293" s="1"/>
      <c r="AI293" s="35"/>
      <c r="AJ293" s="35"/>
      <c r="AK293" s="35"/>
      <c r="AL293" s="35"/>
      <c r="AM293" s="35"/>
      <c r="AN293" s="35"/>
      <c r="AO293" s="35"/>
      <c r="AP293" s="1"/>
      <c r="AQ293" s="36"/>
      <c r="AR293" s="36"/>
      <c r="AS293" s="36"/>
      <c r="AT293" s="36"/>
      <c r="AU293" s="36"/>
      <c r="AV293" s="36"/>
      <c r="AW293" s="1"/>
      <c r="AX293" s="1"/>
      <c r="AY293" s="35"/>
      <c r="AZ293" s="35"/>
      <c r="BA293" s="35"/>
      <c r="BB293" s="35"/>
      <c r="BC293" s="35"/>
      <c r="BD293" s="35"/>
      <c r="BE293" s="35"/>
      <c r="BF293" s="1"/>
    </row>
    <row r="294" spans="1:58" ht="13">
      <c r="A294" s="28"/>
      <c r="B294" s="55"/>
      <c r="C294" s="32"/>
      <c r="D294" s="31"/>
      <c r="E294" s="32"/>
      <c r="F294" s="32"/>
      <c r="G294" s="32"/>
      <c r="H294" s="32"/>
      <c r="I294" s="32"/>
      <c r="J294" s="10"/>
      <c r="K294" s="32"/>
      <c r="L294" s="31"/>
      <c r="M294" s="32"/>
      <c r="N294" s="32"/>
      <c r="O294" s="32"/>
      <c r="P294" s="32"/>
      <c r="Q294" s="32"/>
      <c r="R294" s="1"/>
      <c r="S294" s="28"/>
      <c r="T294" s="28"/>
      <c r="U294" s="28"/>
      <c r="V294" s="34"/>
      <c r="W294" s="34"/>
      <c r="X294" s="34"/>
      <c r="Y294" s="34"/>
      <c r="Z294" s="1"/>
      <c r="AA294" s="35"/>
      <c r="AB294" s="35"/>
      <c r="AC294" s="35"/>
      <c r="AD294" s="35"/>
      <c r="AE294" s="35"/>
      <c r="AF294" s="35"/>
      <c r="AG294" s="35"/>
      <c r="AH294" s="1"/>
      <c r="AI294" s="35"/>
      <c r="AJ294" s="35"/>
      <c r="AK294" s="35"/>
      <c r="AL294" s="35"/>
      <c r="AM294" s="35"/>
      <c r="AN294" s="35"/>
      <c r="AO294" s="35"/>
      <c r="AP294" s="1"/>
      <c r="AQ294" s="36"/>
      <c r="AR294" s="36"/>
      <c r="AS294" s="36"/>
      <c r="AT294" s="36"/>
      <c r="AU294" s="36"/>
      <c r="AV294" s="36"/>
      <c r="AW294" s="1"/>
      <c r="AX294" s="1"/>
      <c r="AY294" s="35"/>
      <c r="AZ294" s="35"/>
      <c r="BA294" s="35"/>
      <c r="BB294" s="35"/>
      <c r="BC294" s="35"/>
      <c r="BD294" s="35"/>
      <c r="BE294" s="35"/>
      <c r="BF294" s="1"/>
    </row>
    <row r="295" spans="1:58" ht="13">
      <c r="A295" s="28"/>
      <c r="B295" s="55"/>
      <c r="C295" s="32"/>
      <c r="D295" s="31"/>
      <c r="E295" s="32"/>
      <c r="F295" s="32"/>
      <c r="G295" s="32"/>
      <c r="H295" s="32"/>
      <c r="I295" s="32"/>
      <c r="J295" s="10"/>
      <c r="K295" s="32"/>
      <c r="L295" s="31"/>
      <c r="M295" s="32"/>
      <c r="N295" s="32"/>
      <c r="O295" s="32"/>
      <c r="P295" s="32"/>
      <c r="Q295" s="32"/>
      <c r="R295" s="1"/>
      <c r="S295" s="28"/>
      <c r="T295" s="28"/>
      <c r="U295" s="28"/>
      <c r="V295" s="34"/>
      <c r="W295" s="28"/>
      <c r="X295" s="28"/>
      <c r="Y295" s="34"/>
      <c r="Z295" s="1"/>
      <c r="AA295" s="35"/>
      <c r="AB295" s="35"/>
      <c r="AC295" s="35"/>
      <c r="AD295" s="35"/>
      <c r="AE295" s="35"/>
      <c r="AF295" s="35"/>
      <c r="AG295" s="35"/>
      <c r="AH295" s="1"/>
      <c r="AI295" s="35"/>
      <c r="AJ295" s="35"/>
      <c r="AK295" s="35"/>
      <c r="AL295" s="35"/>
      <c r="AM295" s="35"/>
      <c r="AN295" s="35"/>
      <c r="AO295" s="35"/>
      <c r="AP295" s="1"/>
      <c r="AQ295" s="36"/>
      <c r="AR295" s="36"/>
      <c r="AS295" s="36"/>
      <c r="AT295" s="36"/>
      <c r="AU295" s="36"/>
      <c r="AV295" s="36"/>
      <c r="AW295" s="1"/>
      <c r="AX295" s="1"/>
      <c r="AY295" s="35"/>
      <c r="AZ295" s="35"/>
      <c r="BA295" s="35"/>
      <c r="BB295" s="35"/>
      <c r="BC295" s="35"/>
      <c r="BD295" s="35"/>
      <c r="BE295" s="35"/>
      <c r="BF295" s="1"/>
    </row>
    <row r="296" spans="1:58" ht="13">
      <c r="A296" s="28"/>
      <c r="B296" s="55"/>
      <c r="C296" s="32"/>
      <c r="D296" s="31"/>
      <c r="E296" s="32"/>
      <c r="F296" s="32"/>
      <c r="G296" s="32"/>
      <c r="H296" s="32"/>
      <c r="I296" s="32"/>
      <c r="J296" s="10"/>
      <c r="K296" s="32"/>
      <c r="L296" s="31"/>
      <c r="M296" s="32"/>
      <c r="N296" s="32"/>
      <c r="O296" s="32"/>
      <c r="P296" s="32"/>
      <c r="Q296" s="32"/>
      <c r="R296" s="1"/>
      <c r="S296" s="28"/>
      <c r="T296" s="28"/>
      <c r="U296" s="28"/>
      <c r="V296" s="34"/>
      <c r="W296" s="28"/>
      <c r="X296" s="34"/>
      <c r="Y296" s="34"/>
      <c r="Z296" s="1"/>
      <c r="AA296" s="35"/>
      <c r="AB296" s="35"/>
      <c r="AC296" s="35"/>
      <c r="AD296" s="35"/>
      <c r="AE296" s="35"/>
      <c r="AF296" s="35"/>
      <c r="AG296" s="35"/>
      <c r="AH296" s="1"/>
      <c r="AI296" s="35"/>
      <c r="AJ296" s="35"/>
      <c r="AK296" s="35"/>
      <c r="AL296" s="35"/>
      <c r="AM296" s="35"/>
      <c r="AN296" s="35"/>
      <c r="AO296" s="35"/>
      <c r="AP296" s="1"/>
      <c r="AQ296" s="36"/>
      <c r="AR296" s="36"/>
      <c r="AS296" s="36"/>
      <c r="AT296" s="36"/>
      <c r="AU296" s="36"/>
      <c r="AV296" s="36"/>
      <c r="AW296" s="1"/>
      <c r="AX296" s="1"/>
      <c r="AY296" s="35"/>
      <c r="AZ296" s="35"/>
      <c r="BA296" s="35"/>
      <c r="BB296" s="35"/>
      <c r="BC296" s="35"/>
      <c r="BD296" s="35"/>
      <c r="BE296" s="35"/>
      <c r="BF296" s="1"/>
    </row>
    <row r="297" spans="1:58" ht="13">
      <c r="A297" s="28"/>
      <c r="B297" s="55"/>
      <c r="C297" s="32"/>
      <c r="D297" s="31"/>
      <c r="E297" s="32"/>
      <c r="F297" s="32"/>
      <c r="G297" s="32"/>
      <c r="H297" s="32"/>
      <c r="I297" s="32"/>
      <c r="J297" s="10"/>
      <c r="K297" s="32"/>
      <c r="L297" s="31"/>
      <c r="M297" s="32"/>
      <c r="N297" s="32"/>
      <c r="O297" s="32"/>
      <c r="P297" s="32"/>
      <c r="Q297" s="32"/>
      <c r="R297" s="1"/>
      <c r="S297" s="28"/>
      <c r="T297" s="28"/>
      <c r="U297" s="28"/>
      <c r="V297" s="34"/>
      <c r="W297" s="28"/>
      <c r="X297" s="34"/>
      <c r="Y297" s="34"/>
      <c r="Z297" s="1"/>
      <c r="AA297" s="35"/>
      <c r="AB297" s="35"/>
      <c r="AC297" s="35"/>
      <c r="AD297" s="35"/>
      <c r="AE297" s="35"/>
      <c r="AF297" s="35"/>
      <c r="AG297" s="35"/>
      <c r="AH297" s="1"/>
      <c r="AI297" s="35"/>
      <c r="AJ297" s="35"/>
      <c r="AK297" s="35"/>
      <c r="AL297" s="35"/>
      <c r="AM297" s="35"/>
      <c r="AN297" s="35"/>
      <c r="AO297" s="35"/>
      <c r="AP297" s="1"/>
      <c r="AQ297" s="36"/>
      <c r="AR297" s="36"/>
      <c r="AS297" s="36"/>
      <c r="AT297" s="36"/>
      <c r="AU297" s="36"/>
      <c r="AV297" s="36"/>
      <c r="AW297" s="1"/>
      <c r="AX297" s="1"/>
      <c r="AY297" s="35"/>
      <c r="AZ297" s="35"/>
      <c r="BA297" s="35"/>
      <c r="BB297" s="35"/>
      <c r="BC297" s="35"/>
      <c r="BD297" s="35"/>
      <c r="BE297" s="35"/>
      <c r="BF297" s="1"/>
    </row>
    <row r="298" spans="1:58" ht="13">
      <c r="A298" s="28"/>
      <c r="B298" s="55"/>
      <c r="C298" s="31"/>
      <c r="D298" s="32"/>
      <c r="E298" s="32"/>
      <c r="F298" s="32"/>
      <c r="G298" s="32"/>
      <c r="H298" s="32"/>
      <c r="I298" s="32"/>
      <c r="J298" s="10"/>
      <c r="K298" s="32"/>
      <c r="L298" s="32"/>
      <c r="M298" s="32"/>
      <c r="N298" s="32"/>
      <c r="O298" s="32"/>
      <c r="P298" s="31"/>
      <c r="Q298" s="32"/>
      <c r="R298" s="1"/>
      <c r="S298" s="28"/>
      <c r="T298" s="28"/>
      <c r="U298" s="28"/>
      <c r="V298" s="34"/>
      <c r="W298" s="34"/>
      <c r="X298" s="34"/>
      <c r="Y298" s="34"/>
      <c r="Z298" s="1"/>
      <c r="AA298" s="35"/>
      <c r="AB298" s="35"/>
      <c r="AC298" s="35"/>
      <c r="AD298" s="35"/>
      <c r="AE298" s="35"/>
      <c r="AF298" s="35"/>
      <c r="AG298" s="35"/>
      <c r="AH298" s="1"/>
      <c r="AI298" s="35"/>
      <c r="AJ298" s="35"/>
      <c r="AK298" s="35"/>
      <c r="AL298" s="35"/>
      <c r="AM298" s="35"/>
      <c r="AN298" s="35"/>
      <c r="AO298" s="35"/>
      <c r="AP298" s="1"/>
      <c r="AQ298" s="36"/>
      <c r="AR298" s="36"/>
      <c r="AS298" s="36"/>
      <c r="AT298" s="36"/>
      <c r="AU298" s="36"/>
      <c r="AV298" s="36"/>
      <c r="AW298" s="1"/>
      <c r="AX298" s="1"/>
      <c r="AY298" s="35"/>
      <c r="AZ298" s="35"/>
      <c r="BA298" s="35"/>
      <c r="BB298" s="35"/>
      <c r="BC298" s="35"/>
      <c r="BD298" s="35"/>
      <c r="BE298" s="35"/>
      <c r="BF298" s="1"/>
    </row>
    <row r="299" spans="1:58" ht="13">
      <c r="A299" s="28"/>
      <c r="B299" s="55"/>
      <c r="C299" s="31"/>
      <c r="D299" s="32"/>
      <c r="E299" s="32"/>
      <c r="F299" s="32"/>
      <c r="G299" s="32"/>
      <c r="H299" s="32"/>
      <c r="I299" s="32"/>
      <c r="J299" s="10"/>
      <c r="K299" s="32"/>
      <c r="L299" s="32"/>
      <c r="M299" s="31"/>
      <c r="N299" s="32"/>
      <c r="O299" s="32"/>
      <c r="P299" s="32"/>
      <c r="Q299" s="32"/>
      <c r="R299" s="1"/>
      <c r="S299" s="28"/>
      <c r="T299" s="28"/>
      <c r="U299" s="28"/>
      <c r="V299" s="34"/>
      <c r="W299" s="28"/>
      <c r="X299" s="28"/>
      <c r="Y299" s="34"/>
      <c r="Z299" s="1"/>
      <c r="AA299" s="35"/>
      <c r="AB299" s="35"/>
      <c r="AC299" s="35"/>
      <c r="AD299" s="35"/>
      <c r="AE299" s="35"/>
      <c r="AF299" s="35"/>
      <c r="AG299" s="35"/>
      <c r="AH299" s="1"/>
      <c r="AI299" s="35"/>
      <c r="AJ299" s="35"/>
      <c r="AK299" s="35"/>
      <c r="AL299" s="35"/>
      <c r="AM299" s="35"/>
      <c r="AN299" s="35"/>
      <c r="AO299" s="35"/>
      <c r="AP299" s="1"/>
      <c r="AQ299" s="36"/>
      <c r="AR299" s="36"/>
      <c r="AS299" s="36"/>
      <c r="AT299" s="36"/>
      <c r="AU299" s="36"/>
      <c r="AV299" s="36"/>
      <c r="AW299" s="1"/>
      <c r="AX299" s="1"/>
      <c r="AY299" s="35"/>
      <c r="AZ299" s="35"/>
      <c r="BA299" s="35"/>
      <c r="BB299" s="35"/>
      <c r="BC299" s="35"/>
      <c r="BD299" s="35"/>
      <c r="BE299" s="35"/>
      <c r="BF299" s="1"/>
    </row>
    <row r="300" spans="1:58" ht="13">
      <c r="A300" s="28"/>
      <c r="B300" s="55"/>
      <c r="C300" s="32"/>
      <c r="D300" s="31"/>
      <c r="E300" s="32"/>
      <c r="F300" s="32"/>
      <c r="G300" s="32"/>
      <c r="H300" s="32"/>
      <c r="I300" s="32"/>
      <c r="J300" s="10"/>
      <c r="K300" s="32"/>
      <c r="L300" s="32"/>
      <c r="M300" s="32"/>
      <c r="N300" s="31"/>
      <c r="O300" s="32"/>
      <c r="P300" s="32"/>
      <c r="Q300" s="32"/>
      <c r="R300" s="1"/>
      <c r="S300" s="28"/>
      <c r="T300" s="28"/>
      <c r="U300" s="28"/>
      <c r="V300" s="34"/>
      <c r="W300" s="34"/>
      <c r="X300" s="34"/>
      <c r="Y300" s="34"/>
      <c r="Z300" s="1"/>
      <c r="AA300" s="35"/>
      <c r="AB300" s="35"/>
      <c r="AC300" s="35"/>
      <c r="AD300" s="35"/>
      <c r="AE300" s="35"/>
      <c r="AF300" s="35"/>
      <c r="AG300" s="35"/>
      <c r="AH300" s="1"/>
      <c r="AI300" s="35"/>
      <c r="AJ300" s="35"/>
      <c r="AK300" s="35"/>
      <c r="AL300" s="35"/>
      <c r="AM300" s="35"/>
      <c r="AN300" s="35"/>
      <c r="AO300" s="35"/>
      <c r="AP300" s="1"/>
      <c r="AQ300" s="36"/>
      <c r="AR300" s="36"/>
      <c r="AS300" s="36"/>
      <c r="AT300" s="36"/>
      <c r="AU300" s="36"/>
      <c r="AV300" s="36"/>
      <c r="AW300" s="1"/>
      <c r="AX300" s="1"/>
      <c r="AY300" s="35"/>
      <c r="AZ300" s="35"/>
      <c r="BA300" s="35"/>
      <c r="BB300" s="35"/>
      <c r="BC300" s="35"/>
      <c r="BD300" s="35"/>
      <c r="BE300" s="35"/>
      <c r="BF300" s="1"/>
    </row>
    <row r="301" spans="1:58" ht="13">
      <c r="A301" s="28"/>
      <c r="B301" s="55"/>
      <c r="C301" s="32"/>
      <c r="D301" s="32"/>
      <c r="E301" s="31"/>
      <c r="F301" s="32"/>
      <c r="G301" s="32"/>
      <c r="H301" s="32"/>
      <c r="I301" s="32"/>
      <c r="J301" s="10"/>
      <c r="K301" s="32"/>
      <c r="L301" s="32"/>
      <c r="M301" s="31"/>
      <c r="N301" s="32"/>
      <c r="O301" s="32"/>
      <c r="P301" s="32"/>
      <c r="Q301" s="32"/>
      <c r="R301" s="1"/>
      <c r="S301" s="28"/>
      <c r="T301" s="28"/>
      <c r="U301" s="28"/>
      <c r="V301" s="34"/>
      <c r="W301" s="34"/>
      <c r="X301" s="34"/>
      <c r="Y301" s="34"/>
      <c r="Z301" s="1"/>
      <c r="AA301" s="35"/>
      <c r="AB301" s="35"/>
      <c r="AC301" s="35"/>
      <c r="AD301" s="35"/>
      <c r="AE301" s="35"/>
      <c r="AF301" s="35"/>
      <c r="AG301" s="35"/>
      <c r="AH301" s="1"/>
      <c r="AI301" s="35"/>
      <c r="AJ301" s="35"/>
      <c r="AK301" s="35"/>
      <c r="AL301" s="35"/>
      <c r="AM301" s="35"/>
      <c r="AN301" s="35"/>
      <c r="AO301" s="35"/>
      <c r="AP301" s="1"/>
      <c r="AQ301" s="36"/>
      <c r="AR301" s="36"/>
      <c r="AS301" s="36"/>
      <c r="AT301" s="36"/>
      <c r="AU301" s="36"/>
      <c r="AV301" s="36"/>
      <c r="AW301" s="1"/>
      <c r="AX301" s="1"/>
      <c r="AY301" s="35"/>
      <c r="AZ301" s="35"/>
      <c r="BA301" s="35"/>
      <c r="BB301" s="35"/>
      <c r="BC301" s="35"/>
      <c r="BD301" s="35"/>
      <c r="BE301" s="35"/>
      <c r="BF301" s="1"/>
    </row>
    <row r="302" spans="1:58" ht="13">
      <c r="A302" s="28"/>
      <c r="B302" s="55"/>
      <c r="C302" s="32"/>
      <c r="D302" s="31"/>
      <c r="E302" s="32"/>
      <c r="F302" s="32"/>
      <c r="G302" s="32"/>
      <c r="H302" s="32"/>
      <c r="I302" s="32"/>
      <c r="J302" s="10"/>
      <c r="K302" s="32"/>
      <c r="L302" s="31"/>
      <c r="M302" s="32"/>
      <c r="N302" s="32"/>
      <c r="O302" s="32"/>
      <c r="P302" s="32"/>
      <c r="Q302" s="32"/>
      <c r="R302" s="1"/>
      <c r="S302" s="28"/>
      <c r="T302" s="28"/>
      <c r="U302" s="28"/>
      <c r="V302" s="34"/>
      <c r="W302" s="28"/>
      <c r="X302" s="34"/>
      <c r="Y302" s="34"/>
      <c r="Z302" s="1"/>
      <c r="AA302" s="35"/>
      <c r="AB302" s="35"/>
      <c r="AC302" s="35"/>
      <c r="AD302" s="35"/>
      <c r="AE302" s="35"/>
      <c r="AF302" s="35"/>
      <c r="AG302" s="35"/>
      <c r="AH302" s="1"/>
      <c r="AI302" s="35"/>
      <c r="AJ302" s="35"/>
      <c r="AK302" s="35"/>
      <c r="AL302" s="35"/>
      <c r="AM302" s="35"/>
      <c r="AN302" s="35"/>
      <c r="AO302" s="35"/>
      <c r="AP302" s="1"/>
      <c r="AQ302" s="36"/>
      <c r="AR302" s="36"/>
      <c r="AS302" s="36"/>
      <c r="AT302" s="36"/>
      <c r="AU302" s="36"/>
      <c r="AV302" s="36"/>
      <c r="AW302" s="1"/>
      <c r="AX302" s="1"/>
      <c r="AY302" s="35"/>
      <c r="AZ302" s="35"/>
      <c r="BA302" s="35"/>
      <c r="BB302" s="35"/>
      <c r="BC302" s="35"/>
      <c r="BD302" s="35"/>
      <c r="BE302" s="35"/>
      <c r="BF302" s="1"/>
    </row>
    <row r="303" spans="1:58" ht="13">
      <c r="A303" s="28"/>
      <c r="B303" s="55"/>
      <c r="C303" s="32"/>
      <c r="D303" s="31"/>
      <c r="E303" s="32"/>
      <c r="F303" s="32"/>
      <c r="G303" s="32"/>
      <c r="H303" s="32"/>
      <c r="I303" s="32"/>
      <c r="J303" s="10"/>
      <c r="K303" s="32"/>
      <c r="L303" s="31"/>
      <c r="M303" s="32"/>
      <c r="N303" s="32"/>
      <c r="O303" s="32"/>
      <c r="P303" s="32"/>
      <c r="Q303" s="32"/>
      <c r="R303" s="1"/>
      <c r="S303" s="28"/>
      <c r="T303" s="28"/>
      <c r="U303" s="28"/>
      <c r="V303" s="34"/>
      <c r="W303" s="28"/>
      <c r="X303" s="34"/>
      <c r="Y303" s="34"/>
      <c r="Z303" s="1"/>
      <c r="AA303" s="35"/>
      <c r="AB303" s="35"/>
      <c r="AC303" s="35"/>
      <c r="AD303" s="35"/>
      <c r="AE303" s="35"/>
      <c r="AF303" s="35"/>
      <c r="AG303" s="35"/>
      <c r="AH303" s="1"/>
      <c r="AI303" s="35"/>
      <c r="AJ303" s="35"/>
      <c r="AK303" s="35"/>
      <c r="AL303" s="35"/>
      <c r="AM303" s="35"/>
      <c r="AN303" s="35"/>
      <c r="AO303" s="35"/>
      <c r="AP303" s="1"/>
      <c r="AQ303" s="36"/>
      <c r="AR303" s="36"/>
      <c r="AS303" s="36"/>
      <c r="AT303" s="36"/>
      <c r="AU303" s="36"/>
      <c r="AV303" s="36"/>
      <c r="AW303" s="1"/>
      <c r="AX303" s="1"/>
      <c r="AY303" s="35"/>
      <c r="AZ303" s="35"/>
      <c r="BA303" s="35"/>
      <c r="BB303" s="35"/>
      <c r="BC303" s="35"/>
      <c r="BD303" s="35"/>
      <c r="BE303" s="35"/>
      <c r="BF303" s="1"/>
    </row>
    <row r="304" spans="1:58" ht="13">
      <c r="A304" s="28"/>
      <c r="B304" s="55"/>
      <c r="C304" s="32"/>
      <c r="D304" s="31"/>
      <c r="E304" s="32"/>
      <c r="F304" s="32"/>
      <c r="G304" s="32"/>
      <c r="H304" s="32"/>
      <c r="I304" s="32"/>
      <c r="J304" s="10"/>
      <c r="K304" s="32"/>
      <c r="L304" s="31"/>
      <c r="M304" s="32"/>
      <c r="N304" s="32"/>
      <c r="O304" s="32"/>
      <c r="P304" s="32"/>
      <c r="Q304" s="32"/>
      <c r="R304" s="1"/>
      <c r="S304" s="28"/>
      <c r="T304" s="28"/>
      <c r="U304" s="28"/>
      <c r="V304" s="34"/>
      <c r="W304" s="28"/>
      <c r="X304" s="28"/>
      <c r="Y304" s="34"/>
      <c r="Z304" s="1"/>
      <c r="AA304" s="35"/>
      <c r="AB304" s="35"/>
      <c r="AC304" s="35"/>
      <c r="AD304" s="35"/>
      <c r="AE304" s="35"/>
      <c r="AF304" s="35"/>
      <c r="AG304" s="35"/>
      <c r="AH304" s="1"/>
      <c r="AI304" s="35"/>
      <c r="AJ304" s="35"/>
      <c r="AK304" s="35"/>
      <c r="AL304" s="35"/>
      <c r="AM304" s="35"/>
      <c r="AN304" s="35"/>
      <c r="AO304" s="35"/>
      <c r="AP304" s="1"/>
      <c r="AQ304" s="36"/>
      <c r="AR304" s="36"/>
      <c r="AS304" s="36"/>
      <c r="AT304" s="36"/>
      <c r="AU304" s="36"/>
      <c r="AV304" s="36"/>
      <c r="AW304" s="1"/>
      <c r="AX304" s="1"/>
      <c r="AY304" s="35"/>
      <c r="AZ304" s="35"/>
      <c r="BA304" s="35"/>
      <c r="BB304" s="35"/>
      <c r="BC304" s="35"/>
      <c r="BD304" s="35"/>
      <c r="BE304" s="35"/>
      <c r="BF304" s="1"/>
    </row>
    <row r="305" spans="1:58" ht="13">
      <c r="A305" s="28"/>
      <c r="B305" s="55"/>
      <c r="C305" s="32"/>
      <c r="D305" s="31"/>
      <c r="E305" s="32"/>
      <c r="F305" s="32"/>
      <c r="G305" s="32"/>
      <c r="H305" s="32"/>
      <c r="I305" s="32"/>
      <c r="J305" s="10"/>
      <c r="K305" s="32"/>
      <c r="L305" s="31"/>
      <c r="M305" s="32"/>
      <c r="N305" s="32"/>
      <c r="O305" s="32"/>
      <c r="P305" s="32"/>
      <c r="Q305" s="32"/>
      <c r="R305" s="1"/>
      <c r="S305" s="28"/>
      <c r="T305" s="28"/>
      <c r="U305" s="28"/>
      <c r="V305" s="34"/>
      <c r="W305" s="34"/>
      <c r="X305" s="34"/>
      <c r="Y305" s="34"/>
      <c r="Z305" s="1"/>
      <c r="AA305" s="35"/>
      <c r="AB305" s="35"/>
      <c r="AC305" s="35"/>
      <c r="AD305" s="35"/>
      <c r="AE305" s="35"/>
      <c r="AF305" s="35"/>
      <c r="AG305" s="35"/>
      <c r="AH305" s="1"/>
      <c r="AI305" s="35"/>
      <c r="AJ305" s="35"/>
      <c r="AK305" s="35"/>
      <c r="AL305" s="35"/>
      <c r="AM305" s="35"/>
      <c r="AN305" s="35"/>
      <c r="AO305" s="35"/>
      <c r="AP305" s="1"/>
      <c r="AQ305" s="36"/>
      <c r="AR305" s="36"/>
      <c r="AS305" s="36"/>
      <c r="AT305" s="36"/>
      <c r="AU305" s="36"/>
      <c r="AV305" s="36"/>
      <c r="AW305" s="1"/>
      <c r="AX305" s="1"/>
      <c r="AY305" s="35"/>
      <c r="AZ305" s="35"/>
      <c r="BA305" s="35"/>
      <c r="BB305" s="35"/>
      <c r="BC305" s="35"/>
      <c r="BD305" s="35"/>
      <c r="BE305" s="35"/>
      <c r="BF305" s="1"/>
    </row>
    <row r="306" spans="1:58" ht="13">
      <c r="A306" s="28"/>
      <c r="B306" s="55"/>
      <c r="C306" s="32"/>
      <c r="D306" s="31"/>
      <c r="E306" s="32"/>
      <c r="F306" s="32"/>
      <c r="G306" s="32"/>
      <c r="H306" s="32"/>
      <c r="I306" s="32"/>
      <c r="J306" s="10"/>
      <c r="K306" s="32"/>
      <c r="L306" s="31"/>
      <c r="M306" s="32"/>
      <c r="N306" s="32"/>
      <c r="O306" s="32"/>
      <c r="P306" s="32"/>
      <c r="Q306" s="32"/>
      <c r="R306" s="1"/>
      <c r="S306" s="28"/>
      <c r="T306" s="28"/>
      <c r="U306" s="28"/>
      <c r="V306" s="34"/>
      <c r="W306" s="28"/>
      <c r="X306" s="28"/>
      <c r="Y306" s="34"/>
      <c r="Z306" s="1"/>
      <c r="AA306" s="35"/>
      <c r="AB306" s="35"/>
      <c r="AC306" s="35"/>
      <c r="AD306" s="35"/>
      <c r="AE306" s="35"/>
      <c r="AF306" s="35"/>
      <c r="AG306" s="35"/>
      <c r="AH306" s="1"/>
      <c r="AI306" s="35"/>
      <c r="AJ306" s="35"/>
      <c r="AK306" s="35"/>
      <c r="AL306" s="35"/>
      <c r="AM306" s="35"/>
      <c r="AN306" s="35"/>
      <c r="AO306" s="35"/>
      <c r="AP306" s="1"/>
      <c r="AQ306" s="36"/>
      <c r="AR306" s="36"/>
      <c r="AS306" s="36"/>
      <c r="AT306" s="36"/>
      <c r="AU306" s="36"/>
      <c r="AV306" s="36"/>
      <c r="AW306" s="1"/>
      <c r="AX306" s="1"/>
      <c r="AY306" s="35"/>
      <c r="AZ306" s="35"/>
      <c r="BA306" s="35"/>
      <c r="BB306" s="35"/>
      <c r="BC306" s="35"/>
      <c r="BD306" s="35"/>
      <c r="BE306" s="35"/>
      <c r="BF306" s="1"/>
    </row>
    <row r="307" spans="1:58" ht="13">
      <c r="A307" s="28"/>
      <c r="B307" s="55"/>
      <c r="C307" s="32"/>
      <c r="D307" s="31"/>
      <c r="E307" s="32"/>
      <c r="F307" s="32"/>
      <c r="G307" s="32"/>
      <c r="H307" s="32"/>
      <c r="I307" s="32"/>
      <c r="J307" s="10"/>
      <c r="K307" s="32"/>
      <c r="L307" s="31"/>
      <c r="M307" s="32"/>
      <c r="N307" s="32"/>
      <c r="O307" s="32"/>
      <c r="P307" s="32"/>
      <c r="Q307" s="32"/>
      <c r="R307" s="1"/>
      <c r="S307" s="28"/>
      <c r="T307" s="28"/>
      <c r="U307" s="34"/>
      <c r="V307" s="34"/>
      <c r="W307" s="28"/>
      <c r="X307" s="34"/>
      <c r="Y307" s="34"/>
      <c r="Z307" s="1"/>
      <c r="AA307" s="35"/>
      <c r="AB307" s="35"/>
      <c r="AC307" s="35"/>
      <c r="AD307" s="35"/>
      <c r="AE307" s="35"/>
      <c r="AF307" s="35"/>
      <c r="AG307" s="35"/>
      <c r="AH307" s="1"/>
      <c r="AI307" s="35"/>
      <c r="AJ307" s="35"/>
      <c r="AK307" s="35"/>
      <c r="AL307" s="35"/>
      <c r="AM307" s="35"/>
      <c r="AN307" s="35"/>
      <c r="AO307" s="35"/>
      <c r="AP307" s="1"/>
      <c r="AQ307" s="36"/>
      <c r="AR307" s="36"/>
      <c r="AS307" s="36"/>
      <c r="AT307" s="36"/>
      <c r="AU307" s="36"/>
      <c r="AV307" s="36"/>
      <c r="AW307" s="1"/>
      <c r="AX307" s="1"/>
      <c r="AY307" s="35"/>
      <c r="AZ307" s="35"/>
      <c r="BA307" s="35"/>
      <c r="BB307" s="35"/>
      <c r="BC307" s="35"/>
      <c r="BD307" s="35"/>
      <c r="BE307" s="35"/>
      <c r="BF307" s="1"/>
    </row>
    <row r="308" spans="1:58" ht="13">
      <c r="A308" s="28"/>
      <c r="B308" s="55"/>
      <c r="C308" s="32"/>
      <c r="D308" s="31"/>
      <c r="E308" s="32"/>
      <c r="F308" s="32"/>
      <c r="G308" s="32"/>
      <c r="H308" s="32"/>
      <c r="I308" s="32"/>
      <c r="J308" s="10"/>
      <c r="K308" s="32"/>
      <c r="L308" s="32"/>
      <c r="M308" s="32"/>
      <c r="N308" s="32"/>
      <c r="O308" s="31"/>
      <c r="P308" s="32"/>
      <c r="Q308" s="32"/>
      <c r="R308" s="1"/>
      <c r="S308" s="28"/>
      <c r="T308" s="28"/>
      <c r="U308" s="28"/>
      <c r="V308" s="34"/>
      <c r="W308" s="28"/>
      <c r="X308" s="34"/>
      <c r="Y308" s="34"/>
      <c r="Z308" s="1"/>
      <c r="AA308" s="35"/>
      <c r="AB308" s="35"/>
      <c r="AC308" s="35"/>
      <c r="AD308" s="35"/>
      <c r="AE308" s="35"/>
      <c r="AF308" s="35"/>
      <c r="AG308" s="35"/>
      <c r="AH308" s="1"/>
      <c r="AI308" s="35"/>
      <c r="AJ308" s="35"/>
      <c r="AK308" s="35"/>
      <c r="AL308" s="35"/>
      <c r="AM308" s="35"/>
      <c r="AN308" s="35"/>
      <c r="AO308" s="35"/>
      <c r="AP308" s="1"/>
      <c r="AQ308" s="36"/>
      <c r="AR308" s="36"/>
      <c r="AS308" s="36"/>
      <c r="AT308" s="36"/>
      <c r="AU308" s="36"/>
      <c r="AV308" s="36"/>
      <c r="AW308" s="1"/>
      <c r="AX308" s="1"/>
      <c r="AY308" s="35"/>
      <c r="AZ308" s="35"/>
      <c r="BA308" s="35"/>
      <c r="BB308" s="35"/>
      <c r="BC308" s="35"/>
      <c r="BD308" s="35"/>
      <c r="BE308" s="35"/>
      <c r="BF308" s="1"/>
    </row>
    <row r="309" spans="1:58" ht="13">
      <c r="A309" s="28"/>
      <c r="B309" s="55"/>
      <c r="C309" s="32"/>
      <c r="D309" s="31"/>
      <c r="E309" s="32"/>
      <c r="F309" s="32"/>
      <c r="G309" s="32"/>
      <c r="H309" s="32"/>
      <c r="I309" s="32"/>
      <c r="J309" s="10"/>
      <c r="K309" s="32"/>
      <c r="L309" s="31"/>
      <c r="M309" s="32"/>
      <c r="N309" s="32"/>
      <c r="O309" s="32"/>
      <c r="P309" s="32"/>
      <c r="Q309" s="32"/>
      <c r="R309" s="1"/>
      <c r="S309" s="28"/>
      <c r="T309" s="28"/>
      <c r="U309" s="28"/>
      <c r="V309" s="34"/>
      <c r="W309" s="28"/>
      <c r="X309" s="34"/>
      <c r="Y309" s="34"/>
      <c r="Z309" s="1"/>
      <c r="AA309" s="35"/>
      <c r="AB309" s="35"/>
      <c r="AC309" s="35"/>
      <c r="AD309" s="35"/>
      <c r="AE309" s="35"/>
      <c r="AF309" s="35"/>
      <c r="AG309" s="35"/>
      <c r="AH309" s="1"/>
      <c r="AI309" s="35"/>
      <c r="AJ309" s="35"/>
      <c r="AK309" s="35"/>
      <c r="AL309" s="35"/>
      <c r="AM309" s="35"/>
      <c r="AN309" s="35"/>
      <c r="AO309" s="35"/>
      <c r="AP309" s="1"/>
      <c r="AQ309" s="36"/>
      <c r="AR309" s="36"/>
      <c r="AS309" s="36"/>
      <c r="AT309" s="36"/>
      <c r="AU309" s="36"/>
      <c r="AV309" s="36"/>
      <c r="AW309" s="1"/>
      <c r="AX309" s="1"/>
      <c r="AY309" s="35"/>
      <c r="AZ309" s="35"/>
      <c r="BA309" s="35"/>
      <c r="BB309" s="35"/>
      <c r="BC309" s="35"/>
      <c r="BD309" s="35"/>
      <c r="BE309" s="35"/>
      <c r="BF309" s="1"/>
    </row>
    <row r="310" spans="1:58" ht="13">
      <c r="A310" s="28"/>
      <c r="B310" s="55"/>
      <c r="C310" s="32"/>
      <c r="D310" s="31"/>
      <c r="E310" s="32"/>
      <c r="F310" s="32"/>
      <c r="G310" s="32"/>
      <c r="H310" s="32"/>
      <c r="I310" s="32"/>
      <c r="J310" s="10"/>
      <c r="K310" s="32"/>
      <c r="L310" s="31"/>
      <c r="M310" s="32"/>
      <c r="N310" s="32"/>
      <c r="O310" s="32"/>
      <c r="P310" s="32"/>
      <c r="Q310" s="32"/>
      <c r="R310" s="1"/>
      <c r="S310" s="28"/>
      <c r="T310" s="28"/>
      <c r="U310" s="28"/>
      <c r="V310" s="34"/>
      <c r="W310" s="28"/>
      <c r="X310" s="34"/>
      <c r="Y310" s="34"/>
      <c r="Z310" s="1"/>
      <c r="AA310" s="35"/>
      <c r="AB310" s="35"/>
      <c r="AC310" s="35"/>
      <c r="AD310" s="35"/>
      <c r="AE310" s="35"/>
      <c r="AF310" s="35"/>
      <c r="AG310" s="35"/>
      <c r="AH310" s="1"/>
      <c r="AI310" s="35"/>
      <c r="AJ310" s="35"/>
      <c r="AK310" s="35"/>
      <c r="AL310" s="35"/>
      <c r="AM310" s="35"/>
      <c r="AN310" s="35"/>
      <c r="AO310" s="35"/>
      <c r="AP310" s="1"/>
      <c r="AQ310" s="36"/>
      <c r="AR310" s="36"/>
      <c r="AS310" s="36"/>
      <c r="AT310" s="36"/>
      <c r="AU310" s="36"/>
      <c r="AV310" s="36"/>
      <c r="AW310" s="1"/>
      <c r="AX310" s="1"/>
      <c r="AY310" s="35"/>
      <c r="AZ310" s="35"/>
      <c r="BA310" s="35"/>
      <c r="BB310" s="35"/>
      <c r="BC310" s="35"/>
      <c r="BD310" s="35"/>
      <c r="BE310" s="35"/>
      <c r="BF310" s="1"/>
    </row>
    <row r="311" spans="1:58" ht="13">
      <c r="A311" s="28"/>
      <c r="B311" s="55"/>
      <c r="C311" s="32"/>
      <c r="D311" s="31"/>
      <c r="E311" s="32"/>
      <c r="F311" s="32"/>
      <c r="G311" s="32"/>
      <c r="H311" s="32"/>
      <c r="I311" s="32"/>
      <c r="J311" s="10"/>
      <c r="K311" s="32"/>
      <c r="L311" s="31"/>
      <c r="M311" s="32"/>
      <c r="N311" s="32"/>
      <c r="O311" s="32"/>
      <c r="P311" s="32"/>
      <c r="Q311" s="32"/>
      <c r="R311" s="1"/>
      <c r="S311" s="28"/>
      <c r="T311" s="28"/>
      <c r="U311" s="28"/>
      <c r="V311" s="34"/>
      <c r="W311" s="28"/>
      <c r="X311" s="28"/>
      <c r="Y311" s="34"/>
      <c r="Z311" s="1"/>
      <c r="AA311" s="35"/>
      <c r="AB311" s="35"/>
      <c r="AC311" s="35"/>
      <c r="AD311" s="35"/>
      <c r="AE311" s="35"/>
      <c r="AF311" s="35"/>
      <c r="AG311" s="35"/>
      <c r="AH311" s="1"/>
      <c r="AI311" s="35"/>
      <c r="AJ311" s="35"/>
      <c r="AK311" s="35"/>
      <c r="AL311" s="35"/>
      <c r="AM311" s="35"/>
      <c r="AN311" s="35"/>
      <c r="AO311" s="35"/>
      <c r="AP311" s="1"/>
      <c r="AQ311" s="36"/>
      <c r="AR311" s="36"/>
      <c r="AS311" s="36"/>
      <c r="AT311" s="36"/>
      <c r="AU311" s="36"/>
      <c r="AV311" s="36"/>
      <c r="AW311" s="1"/>
      <c r="AX311" s="1"/>
      <c r="AY311" s="35"/>
      <c r="AZ311" s="35"/>
      <c r="BA311" s="35"/>
      <c r="BB311" s="35"/>
      <c r="BC311" s="35"/>
      <c r="BD311" s="35"/>
      <c r="BE311" s="35"/>
      <c r="BF311" s="1"/>
    </row>
    <row r="312" spans="1:58" ht="13">
      <c r="A312" s="28"/>
      <c r="B312" s="55"/>
      <c r="C312" s="32"/>
      <c r="D312" s="32"/>
      <c r="E312" s="31"/>
      <c r="F312" s="32"/>
      <c r="G312" s="32"/>
      <c r="H312" s="32"/>
      <c r="I312" s="32"/>
      <c r="J312" s="10"/>
      <c r="K312" s="32"/>
      <c r="L312" s="32"/>
      <c r="M312" s="31"/>
      <c r="N312" s="32"/>
      <c r="O312" s="32"/>
      <c r="P312" s="32"/>
      <c r="Q312" s="32"/>
      <c r="R312" s="1"/>
      <c r="S312" s="28"/>
      <c r="T312" s="28"/>
      <c r="U312" s="28"/>
      <c r="V312" s="34"/>
      <c r="W312" s="28"/>
      <c r="X312" s="34"/>
      <c r="Y312" s="34"/>
      <c r="Z312" s="1"/>
      <c r="AA312" s="35"/>
      <c r="AB312" s="35"/>
      <c r="AC312" s="35"/>
      <c r="AD312" s="35"/>
      <c r="AE312" s="35"/>
      <c r="AF312" s="35"/>
      <c r="AG312" s="35"/>
      <c r="AH312" s="1"/>
      <c r="AI312" s="35"/>
      <c r="AJ312" s="35"/>
      <c r="AK312" s="35"/>
      <c r="AL312" s="35"/>
      <c r="AM312" s="35"/>
      <c r="AN312" s="35"/>
      <c r="AO312" s="35"/>
      <c r="AP312" s="1"/>
      <c r="AQ312" s="36"/>
      <c r="AR312" s="36"/>
      <c r="AS312" s="36"/>
      <c r="AT312" s="36"/>
      <c r="AU312" s="36"/>
      <c r="AV312" s="36"/>
      <c r="AW312" s="1"/>
      <c r="AX312" s="1"/>
      <c r="AY312" s="35"/>
      <c r="AZ312" s="35"/>
      <c r="BA312" s="35"/>
      <c r="BB312" s="35"/>
      <c r="BC312" s="35"/>
      <c r="BD312" s="35"/>
      <c r="BE312" s="35"/>
      <c r="BF312" s="1"/>
    </row>
    <row r="313" spans="1:58" ht="13">
      <c r="A313" s="28"/>
      <c r="B313" s="55"/>
      <c r="C313" s="32"/>
      <c r="D313" s="31"/>
      <c r="E313" s="32"/>
      <c r="F313" s="32"/>
      <c r="G313" s="32"/>
      <c r="H313" s="32"/>
      <c r="I313" s="32"/>
      <c r="J313" s="10"/>
      <c r="K313" s="32"/>
      <c r="L313" s="31"/>
      <c r="M313" s="32"/>
      <c r="N313" s="32"/>
      <c r="O313" s="32"/>
      <c r="P313" s="32"/>
      <c r="Q313" s="32"/>
      <c r="R313" s="1"/>
      <c r="S313" s="28"/>
      <c r="T313" s="28"/>
      <c r="U313" s="28"/>
      <c r="V313" s="34"/>
      <c r="W313" s="28"/>
      <c r="X313" s="34"/>
      <c r="Y313" s="34"/>
      <c r="Z313" s="1"/>
      <c r="AA313" s="35"/>
      <c r="AB313" s="35"/>
      <c r="AC313" s="35"/>
      <c r="AD313" s="35"/>
      <c r="AE313" s="35"/>
      <c r="AF313" s="35"/>
      <c r="AG313" s="35"/>
      <c r="AH313" s="1"/>
      <c r="AI313" s="35"/>
      <c r="AJ313" s="35"/>
      <c r="AK313" s="35"/>
      <c r="AL313" s="35"/>
      <c r="AM313" s="35"/>
      <c r="AN313" s="35"/>
      <c r="AO313" s="35"/>
      <c r="AP313" s="1"/>
      <c r="AQ313" s="36"/>
      <c r="AR313" s="36"/>
      <c r="AS313" s="36"/>
      <c r="AT313" s="36"/>
      <c r="AU313" s="36"/>
      <c r="AV313" s="36"/>
      <c r="AW313" s="1"/>
      <c r="AX313" s="1"/>
      <c r="AY313" s="35"/>
      <c r="AZ313" s="35"/>
      <c r="BA313" s="35"/>
      <c r="BB313" s="35"/>
      <c r="BC313" s="35"/>
      <c r="BD313" s="35"/>
      <c r="BE313" s="35"/>
      <c r="BF313" s="1"/>
    </row>
    <row r="314" spans="1:58" ht="13">
      <c r="A314" s="28"/>
      <c r="B314" s="55"/>
      <c r="C314" s="32"/>
      <c r="D314" s="31"/>
      <c r="E314" s="32"/>
      <c r="F314" s="32"/>
      <c r="G314" s="32"/>
      <c r="H314" s="32"/>
      <c r="I314" s="32"/>
      <c r="J314" s="10"/>
      <c r="K314" s="32"/>
      <c r="L314" s="31"/>
      <c r="M314" s="32"/>
      <c r="N314" s="32"/>
      <c r="O314" s="32"/>
      <c r="P314" s="32"/>
      <c r="Q314" s="32"/>
      <c r="R314" s="1"/>
      <c r="S314" s="28"/>
      <c r="T314" s="28"/>
      <c r="U314" s="28"/>
      <c r="V314" s="34"/>
      <c r="W314" s="28"/>
      <c r="X314" s="34"/>
      <c r="Y314" s="34"/>
      <c r="Z314" s="1"/>
      <c r="AA314" s="35"/>
      <c r="AB314" s="35"/>
      <c r="AC314" s="35"/>
      <c r="AD314" s="35"/>
      <c r="AE314" s="35"/>
      <c r="AF314" s="35"/>
      <c r="AG314" s="35"/>
      <c r="AH314" s="1"/>
      <c r="AI314" s="35"/>
      <c r="AJ314" s="35"/>
      <c r="AK314" s="35"/>
      <c r="AL314" s="35"/>
      <c r="AM314" s="35"/>
      <c r="AN314" s="35"/>
      <c r="AO314" s="35"/>
      <c r="AP314" s="1"/>
      <c r="AQ314" s="36"/>
      <c r="AR314" s="36"/>
      <c r="AS314" s="36"/>
      <c r="AT314" s="36"/>
      <c r="AU314" s="36"/>
      <c r="AV314" s="36"/>
      <c r="AW314" s="1"/>
      <c r="AX314" s="1"/>
      <c r="AY314" s="35"/>
      <c r="AZ314" s="35"/>
      <c r="BA314" s="35"/>
      <c r="BB314" s="35"/>
      <c r="BC314" s="35"/>
      <c r="BD314" s="35"/>
      <c r="BE314" s="35"/>
      <c r="BF314" s="1"/>
    </row>
    <row r="315" spans="1:58" ht="13">
      <c r="A315" s="28"/>
      <c r="B315" s="55"/>
      <c r="C315" s="32"/>
      <c r="D315" s="31"/>
      <c r="E315" s="32"/>
      <c r="F315" s="32"/>
      <c r="G315" s="32"/>
      <c r="H315" s="32"/>
      <c r="I315" s="32"/>
      <c r="J315" s="10"/>
      <c r="K315" s="32"/>
      <c r="L315" s="32"/>
      <c r="M315" s="32"/>
      <c r="N315" s="32"/>
      <c r="O315" s="31"/>
      <c r="P315" s="32"/>
      <c r="Q315" s="32"/>
      <c r="R315" s="1"/>
      <c r="S315" s="28"/>
      <c r="T315" s="28"/>
      <c r="U315" s="28"/>
      <c r="V315" s="34"/>
      <c r="W315" s="28"/>
      <c r="X315" s="34"/>
      <c r="Y315" s="34"/>
      <c r="Z315" s="1"/>
      <c r="AA315" s="35"/>
      <c r="AB315" s="35"/>
      <c r="AC315" s="35"/>
      <c r="AD315" s="35"/>
      <c r="AE315" s="35"/>
      <c r="AF315" s="35"/>
      <c r="AG315" s="35"/>
      <c r="AH315" s="1"/>
      <c r="AI315" s="35"/>
      <c r="AJ315" s="35"/>
      <c r="AK315" s="35"/>
      <c r="AL315" s="35"/>
      <c r="AM315" s="35"/>
      <c r="AN315" s="35"/>
      <c r="AO315" s="35"/>
      <c r="AP315" s="1"/>
      <c r="AQ315" s="36"/>
      <c r="AR315" s="36"/>
      <c r="AS315" s="36"/>
      <c r="AT315" s="36"/>
      <c r="AU315" s="36"/>
      <c r="AV315" s="36"/>
      <c r="AW315" s="1"/>
      <c r="AX315" s="1"/>
      <c r="AY315" s="35"/>
      <c r="AZ315" s="35"/>
      <c r="BA315" s="35"/>
      <c r="BB315" s="35"/>
      <c r="BC315" s="35"/>
      <c r="BD315" s="35"/>
      <c r="BE315" s="35"/>
      <c r="BF315" s="1"/>
    </row>
    <row r="316" spans="1:58" ht="13">
      <c r="A316" s="28"/>
      <c r="B316" s="55"/>
      <c r="C316" s="32"/>
      <c r="D316" s="31"/>
      <c r="E316" s="32"/>
      <c r="F316" s="32"/>
      <c r="G316" s="32"/>
      <c r="H316" s="32"/>
      <c r="I316" s="32"/>
      <c r="J316" s="10"/>
      <c r="K316" s="32"/>
      <c r="L316" s="31"/>
      <c r="M316" s="32"/>
      <c r="N316" s="32"/>
      <c r="O316" s="32"/>
      <c r="P316" s="32"/>
      <c r="Q316" s="32"/>
      <c r="R316" s="1"/>
      <c r="S316" s="28"/>
      <c r="T316" s="28"/>
      <c r="U316" s="28"/>
      <c r="V316" s="34"/>
      <c r="W316" s="28"/>
      <c r="X316" s="34"/>
      <c r="Y316" s="34"/>
      <c r="Z316" s="1"/>
      <c r="AA316" s="35"/>
      <c r="AB316" s="35"/>
      <c r="AC316" s="35"/>
      <c r="AD316" s="35"/>
      <c r="AE316" s="35"/>
      <c r="AF316" s="35"/>
      <c r="AG316" s="35"/>
      <c r="AH316" s="1"/>
      <c r="AI316" s="35"/>
      <c r="AJ316" s="35"/>
      <c r="AK316" s="35"/>
      <c r="AL316" s="35"/>
      <c r="AM316" s="35"/>
      <c r="AN316" s="35"/>
      <c r="AO316" s="35"/>
      <c r="AP316" s="1"/>
      <c r="AQ316" s="36"/>
      <c r="AR316" s="36"/>
      <c r="AS316" s="36"/>
      <c r="AT316" s="36"/>
      <c r="AU316" s="36"/>
      <c r="AV316" s="36"/>
      <c r="AW316" s="1"/>
      <c r="AX316" s="1"/>
      <c r="AY316" s="35"/>
      <c r="AZ316" s="35"/>
      <c r="BA316" s="35"/>
      <c r="BB316" s="35"/>
      <c r="BC316" s="35"/>
      <c r="BD316" s="35"/>
      <c r="BE316" s="35"/>
      <c r="BF316" s="1"/>
    </row>
    <row r="317" spans="1:58" ht="13">
      <c r="A317" s="28"/>
      <c r="B317" s="55"/>
      <c r="C317" s="32"/>
      <c r="D317" s="31"/>
      <c r="E317" s="32"/>
      <c r="F317" s="32"/>
      <c r="G317" s="32"/>
      <c r="H317" s="32"/>
      <c r="I317" s="32"/>
      <c r="J317" s="10"/>
      <c r="K317" s="32"/>
      <c r="L317" s="31"/>
      <c r="M317" s="32"/>
      <c r="N317" s="32"/>
      <c r="O317" s="32"/>
      <c r="P317" s="32"/>
      <c r="Q317" s="32"/>
      <c r="R317" s="1"/>
      <c r="S317" s="28"/>
      <c r="T317" s="28"/>
      <c r="U317" s="34"/>
      <c r="V317" s="34"/>
      <c r="W317" s="28"/>
      <c r="X317" s="34"/>
      <c r="Y317" s="34"/>
      <c r="Z317" s="1"/>
      <c r="AA317" s="35"/>
      <c r="AB317" s="35"/>
      <c r="AC317" s="35"/>
      <c r="AD317" s="35"/>
      <c r="AE317" s="35"/>
      <c r="AF317" s="35"/>
      <c r="AG317" s="35"/>
      <c r="AH317" s="1"/>
      <c r="AI317" s="35"/>
      <c r="AJ317" s="35"/>
      <c r="AK317" s="35"/>
      <c r="AL317" s="35"/>
      <c r="AM317" s="35"/>
      <c r="AN317" s="35"/>
      <c r="AO317" s="35"/>
      <c r="AP317" s="1"/>
      <c r="AQ317" s="36"/>
      <c r="AR317" s="36"/>
      <c r="AS317" s="36"/>
      <c r="AT317" s="36"/>
      <c r="AU317" s="36"/>
      <c r="AV317" s="36"/>
      <c r="AW317" s="1"/>
      <c r="AX317" s="1"/>
      <c r="AY317" s="35"/>
      <c r="AZ317" s="35"/>
      <c r="BA317" s="35"/>
      <c r="BB317" s="35"/>
      <c r="BC317" s="35"/>
      <c r="BD317" s="35"/>
      <c r="BE317" s="35"/>
      <c r="BF317" s="1"/>
    </row>
    <row r="318" spans="1:58" ht="13">
      <c r="A318" s="28"/>
      <c r="B318" s="55"/>
      <c r="C318" s="32"/>
      <c r="D318" s="31"/>
      <c r="E318" s="32"/>
      <c r="F318" s="32"/>
      <c r="G318" s="32"/>
      <c r="H318" s="32"/>
      <c r="I318" s="32"/>
      <c r="J318" s="10"/>
      <c r="K318" s="32"/>
      <c r="L318" s="31"/>
      <c r="M318" s="32"/>
      <c r="N318" s="32"/>
      <c r="O318" s="32"/>
      <c r="P318" s="32"/>
      <c r="Q318" s="32"/>
      <c r="R318" s="1"/>
      <c r="S318" s="28"/>
      <c r="T318" s="28"/>
      <c r="U318" s="28"/>
      <c r="V318" s="34"/>
      <c r="W318" s="28"/>
      <c r="X318" s="34"/>
      <c r="Y318" s="34"/>
      <c r="Z318" s="1"/>
      <c r="AA318" s="35"/>
      <c r="AB318" s="35"/>
      <c r="AC318" s="35"/>
      <c r="AD318" s="35"/>
      <c r="AE318" s="35"/>
      <c r="AF318" s="35"/>
      <c r="AG318" s="35"/>
      <c r="AH318" s="1"/>
      <c r="AI318" s="35"/>
      <c r="AJ318" s="35"/>
      <c r="AK318" s="35"/>
      <c r="AL318" s="35"/>
      <c r="AM318" s="35"/>
      <c r="AN318" s="35"/>
      <c r="AO318" s="35"/>
      <c r="AP318" s="1"/>
      <c r="AQ318" s="36"/>
      <c r="AR318" s="36"/>
      <c r="AS318" s="36"/>
      <c r="AT318" s="36"/>
      <c r="AU318" s="36"/>
      <c r="AV318" s="36"/>
      <c r="AW318" s="1"/>
      <c r="AX318" s="1"/>
      <c r="AY318" s="35"/>
      <c r="AZ318" s="35"/>
      <c r="BA318" s="35"/>
      <c r="BB318" s="35"/>
      <c r="BC318" s="35"/>
      <c r="BD318" s="35"/>
      <c r="BE318" s="35"/>
      <c r="BF318" s="1"/>
    </row>
    <row r="319" spans="1:58" ht="13">
      <c r="A319" s="28"/>
      <c r="B319" s="55"/>
      <c r="C319" s="32"/>
      <c r="D319" s="31"/>
      <c r="E319" s="32"/>
      <c r="F319" s="32"/>
      <c r="G319" s="32"/>
      <c r="H319" s="32"/>
      <c r="I319" s="32"/>
      <c r="J319" s="10"/>
      <c r="K319" s="32"/>
      <c r="L319" s="31"/>
      <c r="M319" s="32"/>
      <c r="N319" s="32"/>
      <c r="O319" s="32"/>
      <c r="P319" s="32"/>
      <c r="Q319" s="32"/>
      <c r="R319" s="1"/>
      <c r="S319" s="28"/>
      <c r="T319" s="28"/>
      <c r="U319" s="34"/>
      <c r="V319" s="34"/>
      <c r="W319" s="28"/>
      <c r="X319" s="34"/>
      <c r="Y319" s="34"/>
      <c r="Z319" s="1"/>
      <c r="AA319" s="35"/>
      <c r="AB319" s="35"/>
      <c r="AC319" s="35"/>
      <c r="AD319" s="35"/>
      <c r="AE319" s="35"/>
      <c r="AF319" s="35"/>
      <c r="AG319" s="35"/>
      <c r="AH319" s="1"/>
      <c r="AI319" s="35"/>
      <c r="AJ319" s="35"/>
      <c r="AK319" s="35"/>
      <c r="AL319" s="35"/>
      <c r="AM319" s="35"/>
      <c r="AN319" s="35"/>
      <c r="AO319" s="35"/>
      <c r="AP319" s="1"/>
      <c r="AQ319" s="36"/>
      <c r="AR319" s="36"/>
      <c r="AS319" s="36"/>
      <c r="AT319" s="36"/>
      <c r="AU319" s="36"/>
      <c r="AV319" s="36"/>
      <c r="AW319" s="1"/>
      <c r="AX319" s="1"/>
      <c r="AY319" s="35"/>
      <c r="AZ319" s="35"/>
      <c r="BA319" s="35"/>
      <c r="BB319" s="35"/>
      <c r="BC319" s="35"/>
      <c r="BD319" s="35"/>
      <c r="BE319" s="35"/>
      <c r="BF319" s="1"/>
    </row>
    <row r="320" spans="1:58" ht="13">
      <c r="A320" s="28"/>
      <c r="B320" s="55"/>
      <c r="C320" s="32"/>
      <c r="D320" s="31"/>
      <c r="E320" s="32"/>
      <c r="F320" s="32"/>
      <c r="G320" s="32"/>
      <c r="H320" s="32"/>
      <c r="I320" s="32"/>
      <c r="J320" s="10"/>
      <c r="K320" s="32"/>
      <c r="L320" s="31"/>
      <c r="M320" s="32"/>
      <c r="N320" s="32"/>
      <c r="O320" s="32"/>
      <c r="P320" s="32"/>
      <c r="Q320" s="32"/>
      <c r="R320" s="1"/>
      <c r="S320" s="28"/>
      <c r="T320" s="28"/>
      <c r="U320" s="28"/>
      <c r="V320" s="34"/>
      <c r="W320" s="28"/>
      <c r="X320" s="34"/>
      <c r="Y320" s="34"/>
      <c r="Z320" s="1"/>
      <c r="AA320" s="35"/>
      <c r="AB320" s="35"/>
      <c r="AC320" s="35"/>
      <c r="AD320" s="35"/>
      <c r="AE320" s="35"/>
      <c r="AF320" s="35"/>
      <c r="AG320" s="35"/>
      <c r="AH320" s="1"/>
      <c r="AI320" s="35"/>
      <c r="AJ320" s="35"/>
      <c r="AK320" s="35"/>
      <c r="AL320" s="35"/>
      <c r="AM320" s="35"/>
      <c r="AN320" s="35"/>
      <c r="AO320" s="35"/>
      <c r="AP320" s="1"/>
      <c r="AQ320" s="36"/>
      <c r="AR320" s="36"/>
      <c r="AS320" s="36"/>
      <c r="AT320" s="36"/>
      <c r="AU320" s="36"/>
      <c r="AV320" s="36"/>
      <c r="AW320" s="1"/>
      <c r="AX320" s="1"/>
      <c r="AY320" s="35"/>
      <c r="AZ320" s="35"/>
      <c r="BA320" s="35"/>
      <c r="BB320" s="35"/>
      <c r="BC320" s="35"/>
      <c r="BD320" s="35"/>
      <c r="BE320" s="35"/>
      <c r="BF320" s="1"/>
    </row>
    <row r="321" spans="1:58" ht="13">
      <c r="A321" s="28"/>
      <c r="B321" s="55"/>
      <c r="C321" s="32"/>
      <c r="D321" s="31"/>
      <c r="E321" s="32"/>
      <c r="F321" s="32"/>
      <c r="G321" s="32"/>
      <c r="H321" s="32"/>
      <c r="I321" s="32"/>
      <c r="J321" s="10"/>
      <c r="K321" s="32"/>
      <c r="L321" s="31"/>
      <c r="M321" s="32"/>
      <c r="N321" s="32"/>
      <c r="O321" s="32"/>
      <c r="P321" s="32"/>
      <c r="Q321" s="32"/>
      <c r="R321" s="1"/>
      <c r="S321" s="28"/>
      <c r="T321" s="28"/>
      <c r="U321" s="28"/>
      <c r="V321" s="34"/>
      <c r="W321" s="34"/>
      <c r="X321" s="34"/>
      <c r="Y321" s="34"/>
      <c r="Z321" s="1"/>
      <c r="AA321" s="35"/>
      <c r="AB321" s="35"/>
      <c r="AC321" s="35"/>
      <c r="AD321" s="35"/>
      <c r="AE321" s="35"/>
      <c r="AF321" s="35"/>
      <c r="AG321" s="35"/>
      <c r="AH321" s="1"/>
      <c r="AI321" s="35"/>
      <c r="AJ321" s="35"/>
      <c r="AK321" s="35"/>
      <c r="AL321" s="35"/>
      <c r="AM321" s="35"/>
      <c r="AN321" s="35"/>
      <c r="AO321" s="35"/>
      <c r="AP321" s="1"/>
      <c r="AQ321" s="36"/>
      <c r="AR321" s="36"/>
      <c r="AS321" s="36"/>
      <c r="AT321" s="36"/>
      <c r="AU321" s="36"/>
      <c r="AV321" s="36"/>
      <c r="AW321" s="1"/>
      <c r="AX321" s="1"/>
      <c r="AY321" s="35"/>
      <c r="AZ321" s="35"/>
      <c r="BA321" s="35"/>
      <c r="BB321" s="35"/>
      <c r="BC321" s="35"/>
      <c r="BD321" s="35"/>
      <c r="BE321" s="35"/>
      <c r="BF321" s="1"/>
    </row>
    <row r="322" spans="1:58" ht="13">
      <c r="A322" s="28"/>
      <c r="B322" s="55"/>
      <c r="C322" s="32"/>
      <c r="D322" s="31"/>
      <c r="E322" s="32"/>
      <c r="F322" s="32"/>
      <c r="G322" s="32"/>
      <c r="H322" s="32"/>
      <c r="I322" s="32"/>
      <c r="J322" s="10"/>
      <c r="K322" s="32"/>
      <c r="L322" s="31"/>
      <c r="M322" s="32"/>
      <c r="N322" s="32"/>
      <c r="O322" s="32"/>
      <c r="P322" s="32"/>
      <c r="Q322" s="32"/>
      <c r="R322" s="1"/>
      <c r="S322" s="28"/>
      <c r="T322" s="28"/>
      <c r="U322" s="28"/>
      <c r="V322" s="34"/>
      <c r="W322" s="28"/>
      <c r="X322" s="34"/>
      <c r="Y322" s="34"/>
      <c r="Z322" s="1"/>
      <c r="AA322" s="35"/>
      <c r="AB322" s="35"/>
      <c r="AC322" s="35"/>
      <c r="AD322" s="35"/>
      <c r="AE322" s="35"/>
      <c r="AF322" s="35"/>
      <c r="AG322" s="35"/>
      <c r="AH322" s="1"/>
      <c r="AI322" s="35"/>
      <c r="AJ322" s="35"/>
      <c r="AK322" s="35"/>
      <c r="AL322" s="35"/>
      <c r="AM322" s="35"/>
      <c r="AN322" s="35"/>
      <c r="AO322" s="35"/>
      <c r="AP322" s="1"/>
      <c r="AQ322" s="36"/>
      <c r="AR322" s="36"/>
      <c r="AS322" s="36"/>
      <c r="AT322" s="36"/>
      <c r="AU322" s="36"/>
      <c r="AV322" s="36"/>
      <c r="AW322" s="1"/>
      <c r="AX322" s="1"/>
      <c r="AY322" s="35"/>
      <c r="AZ322" s="35"/>
      <c r="BA322" s="35"/>
      <c r="BB322" s="35"/>
      <c r="BC322" s="35"/>
      <c r="BD322" s="35"/>
      <c r="BE322" s="35"/>
      <c r="BF322" s="1"/>
    </row>
    <row r="323" spans="1:58" ht="13">
      <c r="A323" s="28"/>
      <c r="B323" s="55"/>
      <c r="C323" s="32"/>
      <c r="D323" s="32"/>
      <c r="E323" s="31"/>
      <c r="F323" s="32"/>
      <c r="G323" s="32"/>
      <c r="H323" s="32"/>
      <c r="I323" s="32"/>
      <c r="J323" s="10"/>
      <c r="K323" s="32"/>
      <c r="L323" s="31"/>
      <c r="M323" s="32"/>
      <c r="N323" s="32"/>
      <c r="O323" s="32"/>
      <c r="P323" s="32"/>
      <c r="Q323" s="32"/>
      <c r="R323" s="1"/>
      <c r="S323" s="28"/>
      <c r="T323" s="28"/>
      <c r="U323" s="28"/>
      <c r="V323" s="34"/>
      <c r="W323" s="28"/>
      <c r="X323" s="34"/>
      <c r="Y323" s="34"/>
      <c r="Z323" s="1"/>
      <c r="AA323" s="35"/>
      <c r="AB323" s="35"/>
      <c r="AC323" s="35"/>
      <c r="AD323" s="35"/>
      <c r="AE323" s="35"/>
      <c r="AF323" s="35"/>
      <c r="AG323" s="35"/>
      <c r="AH323" s="1"/>
      <c r="AI323" s="35"/>
      <c r="AJ323" s="35"/>
      <c r="AK323" s="35"/>
      <c r="AL323" s="35"/>
      <c r="AM323" s="35"/>
      <c r="AN323" s="35"/>
      <c r="AO323" s="35"/>
      <c r="AP323" s="1"/>
      <c r="AQ323" s="36"/>
      <c r="AR323" s="36"/>
      <c r="AS323" s="36"/>
      <c r="AT323" s="36"/>
      <c r="AU323" s="36"/>
      <c r="AV323" s="36"/>
      <c r="AW323" s="1"/>
      <c r="AX323" s="1"/>
      <c r="AY323" s="35"/>
      <c r="AZ323" s="35"/>
      <c r="BA323" s="35"/>
      <c r="BB323" s="35"/>
      <c r="BC323" s="35"/>
      <c r="BD323" s="35"/>
      <c r="BE323" s="35"/>
      <c r="BF323" s="1"/>
    </row>
    <row r="324" spans="1:58" ht="13">
      <c r="A324" s="28"/>
      <c r="B324" s="55"/>
      <c r="C324" s="32"/>
      <c r="D324" s="31"/>
      <c r="E324" s="32"/>
      <c r="F324" s="32"/>
      <c r="G324" s="32"/>
      <c r="H324" s="32"/>
      <c r="I324" s="32"/>
      <c r="J324" s="10"/>
      <c r="K324" s="32"/>
      <c r="L324" s="31"/>
      <c r="M324" s="32"/>
      <c r="N324" s="32"/>
      <c r="O324" s="32"/>
      <c r="P324" s="32"/>
      <c r="Q324" s="32"/>
      <c r="R324" s="1"/>
      <c r="S324" s="28"/>
      <c r="T324" s="28"/>
      <c r="U324" s="28"/>
      <c r="V324" s="34"/>
      <c r="W324" s="28"/>
      <c r="X324" s="34"/>
      <c r="Y324" s="34"/>
      <c r="Z324" s="1"/>
      <c r="AA324" s="35"/>
      <c r="AB324" s="35"/>
      <c r="AC324" s="35"/>
      <c r="AD324" s="35"/>
      <c r="AE324" s="35"/>
      <c r="AF324" s="35"/>
      <c r="AG324" s="35"/>
      <c r="AH324" s="1"/>
      <c r="AI324" s="35"/>
      <c r="AJ324" s="35"/>
      <c r="AK324" s="35"/>
      <c r="AL324" s="35"/>
      <c r="AM324" s="35"/>
      <c r="AN324" s="35"/>
      <c r="AO324" s="35"/>
      <c r="AP324" s="1"/>
      <c r="AQ324" s="36"/>
      <c r="AR324" s="36"/>
      <c r="AS324" s="36"/>
      <c r="AT324" s="36"/>
      <c r="AU324" s="36"/>
      <c r="AV324" s="36"/>
      <c r="AW324" s="1"/>
      <c r="AX324" s="1"/>
      <c r="AY324" s="35"/>
      <c r="AZ324" s="35"/>
      <c r="BA324" s="35"/>
      <c r="BB324" s="35"/>
      <c r="BC324" s="35"/>
      <c r="BD324" s="35"/>
      <c r="BE324" s="35"/>
      <c r="BF324" s="1"/>
    </row>
    <row r="325" spans="1:58" ht="13">
      <c r="A325" s="28"/>
      <c r="B325" s="55"/>
      <c r="C325" s="32"/>
      <c r="D325" s="31"/>
      <c r="E325" s="32"/>
      <c r="F325" s="32"/>
      <c r="G325" s="32"/>
      <c r="H325" s="32"/>
      <c r="I325" s="32"/>
      <c r="J325" s="10"/>
      <c r="K325" s="32"/>
      <c r="L325" s="31"/>
      <c r="M325" s="32"/>
      <c r="N325" s="32"/>
      <c r="O325" s="32"/>
      <c r="P325" s="32"/>
      <c r="Q325" s="32"/>
      <c r="R325" s="1"/>
      <c r="S325" s="28"/>
      <c r="T325" s="28"/>
      <c r="U325" s="28"/>
      <c r="V325" s="34"/>
      <c r="W325" s="28"/>
      <c r="X325" s="34"/>
      <c r="Y325" s="34"/>
      <c r="Z325" s="1"/>
      <c r="AA325" s="35"/>
      <c r="AB325" s="35"/>
      <c r="AC325" s="35"/>
      <c r="AD325" s="35"/>
      <c r="AE325" s="35"/>
      <c r="AF325" s="35"/>
      <c r="AG325" s="35"/>
      <c r="AH325" s="1"/>
      <c r="AI325" s="35"/>
      <c r="AJ325" s="35"/>
      <c r="AK325" s="35"/>
      <c r="AL325" s="35"/>
      <c r="AM325" s="35"/>
      <c r="AN325" s="35"/>
      <c r="AO325" s="35"/>
      <c r="AP325" s="1"/>
      <c r="AQ325" s="36"/>
      <c r="AR325" s="36"/>
      <c r="AS325" s="36"/>
      <c r="AT325" s="36"/>
      <c r="AU325" s="36"/>
      <c r="AV325" s="36"/>
      <c r="AW325" s="1"/>
      <c r="AX325" s="1"/>
      <c r="AY325" s="35"/>
      <c r="AZ325" s="35"/>
      <c r="BA325" s="35"/>
      <c r="BB325" s="35"/>
      <c r="BC325" s="35"/>
      <c r="BD325" s="35"/>
      <c r="BE325" s="35"/>
      <c r="BF325" s="1"/>
    </row>
    <row r="326" spans="1:58" ht="13">
      <c r="A326" s="28"/>
      <c r="B326" s="55"/>
      <c r="C326" s="32"/>
      <c r="D326" s="32"/>
      <c r="E326" s="31"/>
      <c r="F326" s="32"/>
      <c r="G326" s="32"/>
      <c r="H326" s="32"/>
      <c r="I326" s="32"/>
      <c r="J326" s="10"/>
      <c r="K326" s="32"/>
      <c r="L326" s="32"/>
      <c r="M326" s="31"/>
      <c r="N326" s="32"/>
      <c r="O326" s="32"/>
      <c r="P326" s="32"/>
      <c r="Q326" s="32"/>
      <c r="R326" s="1"/>
      <c r="S326" s="28"/>
      <c r="T326" s="28"/>
      <c r="U326" s="28"/>
      <c r="V326" s="34"/>
      <c r="W326" s="28"/>
      <c r="X326" s="34"/>
      <c r="Y326" s="34"/>
      <c r="Z326" s="1"/>
      <c r="AA326" s="35"/>
      <c r="AB326" s="35"/>
      <c r="AC326" s="35"/>
      <c r="AD326" s="35"/>
      <c r="AE326" s="35"/>
      <c r="AF326" s="35"/>
      <c r="AG326" s="35"/>
      <c r="AH326" s="1"/>
      <c r="AI326" s="35"/>
      <c r="AJ326" s="35"/>
      <c r="AK326" s="35"/>
      <c r="AL326" s="35"/>
      <c r="AM326" s="35"/>
      <c r="AN326" s="35"/>
      <c r="AO326" s="35"/>
      <c r="AP326" s="1"/>
      <c r="AQ326" s="36"/>
      <c r="AR326" s="36"/>
      <c r="AS326" s="36"/>
      <c r="AT326" s="36"/>
      <c r="AU326" s="36"/>
      <c r="AV326" s="36"/>
      <c r="AW326" s="1"/>
      <c r="AX326" s="1"/>
      <c r="AY326" s="35"/>
      <c r="AZ326" s="35"/>
      <c r="BA326" s="35"/>
      <c r="BB326" s="35"/>
      <c r="BC326" s="35"/>
      <c r="BD326" s="35"/>
      <c r="BE326" s="35"/>
      <c r="BF326" s="1"/>
    </row>
    <row r="327" spans="1:58" ht="13">
      <c r="A327" s="28"/>
      <c r="B327" s="55"/>
      <c r="C327" s="32"/>
      <c r="D327" s="32"/>
      <c r="E327" s="32"/>
      <c r="F327" s="32"/>
      <c r="G327" s="31"/>
      <c r="H327" s="32"/>
      <c r="I327" s="32"/>
      <c r="J327" s="10"/>
      <c r="K327" s="32"/>
      <c r="L327" s="32"/>
      <c r="M327" s="32"/>
      <c r="N327" s="32"/>
      <c r="O327" s="31"/>
      <c r="P327" s="32"/>
      <c r="Q327" s="32"/>
      <c r="R327" s="1"/>
      <c r="S327" s="28"/>
      <c r="T327" s="28"/>
      <c r="U327" s="28"/>
      <c r="V327" s="34"/>
      <c r="W327" s="28"/>
      <c r="X327" s="34"/>
      <c r="Y327" s="34"/>
      <c r="Z327" s="1"/>
      <c r="AA327" s="35"/>
      <c r="AB327" s="35"/>
      <c r="AC327" s="35"/>
      <c r="AD327" s="35"/>
      <c r="AE327" s="35"/>
      <c r="AF327" s="35"/>
      <c r="AG327" s="35"/>
      <c r="AH327" s="1"/>
      <c r="AI327" s="35"/>
      <c r="AJ327" s="35"/>
      <c r="AK327" s="35"/>
      <c r="AL327" s="35"/>
      <c r="AM327" s="35"/>
      <c r="AN327" s="35"/>
      <c r="AO327" s="35"/>
      <c r="AP327" s="1"/>
      <c r="AQ327" s="36"/>
      <c r="AR327" s="36"/>
      <c r="AS327" s="36"/>
      <c r="AT327" s="36"/>
      <c r="AU327" s="36"/>
      <c r="AV327" s="36"/>
      <c r="AW327" s="1"/>
      <c r="AX327" s="1"/>
      <c r="AY327" s="35"/>
      <c r="AZ327" s="35"/>
      <c r="BA327" s="35"/>
      <c r="BB327" s="35"/>
      <c r="BC327" s="35"/>
      <c r="BD327" s="35"/>
      <c r="BE327" s="35"/>
      <c r="BF327" s="1"/>
    </row>
    <row r="328" spans="1:58" ht="13">
      <c r="A328" s="28"/>
      <c r="B328" s="55"/>
      <c r="C328" s="32"/>
      <c r="D328" s="32"/>
      <c r="E328" s="31"/>
      <c r="F328" s="32"/>
      <c r="G328" s="32"/>
      <c r="H328" s="32"/>
      <c r="I328" s="32"/>
      <c r="J328" s="10"/>
      <c r="K328" s="32"/>
      <c r="L328" s="32"/>
      <c r="M328" s="31"/>
      <c r="N328" s="32"/>
      <c r="O328" s="32"/>
      <c r="P328" s="32"/>
      <c r="Q328" s="32"/>
      <c r="R328" s="1"/>
      <c r="S328" s="28"/>
      <c r="T328" s="28"/>
      <c r="U328" s="28"/>
      <c r="V328" s="34"/>
      <c r="W328" s="28"/>
      <c r="X328" s="34"/>
      <c r="Y328" s="34"/>
      <c r="Z328" s="1"/>
      <c r="AA328" s="35"/>
      <c r="AB328" s="35"/>
      <c r="AC328" s="35"/>
      <c r="AD328" s="35"/>
      <c r="AE328" s="35"/>
      <c r="AF328" s="35"/>
      <c r="AG328" s="35"/>
      <c r="AH328" s="1"/>
      <c r="AI328" s="35"/>
      <c r="AJ328" s="35"/>
      <c r="AK328" s="35"/>
      <c r="AL328" s="35"/>
      <c r="AM328" s="35"/>
      <c r="AN328" s="35"/>
      <c r="AO328" s="35"/>
      <c r="AP328" s="1"/>
      <c r="AQ328" s="36"/>
      <c r="AR328" s="36"/>
      <c r="AS328" s="36"/>
      <c r="AT328" s="36"/>
      <c r="AU328" s="36"/>
      <c r="AV328" s="36"/>
      <c r="AW328" s="1"/>
      <c r="AX328" s="1"/>
      <c r="AY328" s="35"/>
      <c r="AZ328" s="35"/>
      <c r="BA328" s="35"/>
      <c r="BB328" s="35"/>
      <c r="BC328" s="35"/>
      <c r="BD328" s="35"/>
      <c r="BE328" s="35"/>
      <c r="BF328" s="1"/>
    </row>
    <row r="329" spans="1:58" ht="13">
      <c r="A329" s="28"/>
      <c r="B329" s="55"/>
      <c r="C329" s="32"/>
      <c r="D329" s="32"/>
      <c r="E329" s="31"/>
      <c r="F329" s="32"/>
      <c r="G329" s="32"/>
      <c r="H329" s="32"/>
      <c r="I329" s="32"/>
      <c r="J329" s="10"/>
      <c r="K329" s="32"/>
      <c r="L329" s="32"/>
      <c r="M329" s="31"/>
      <c r="N329" s="32"/>
      <c r="O329" s="32"/>
      <c r="P329" s="32"/>
      <c r="Q329" s="32"/>
      <c r="R329" s="1"/>
      <c r="S329" s="28"/>
      <c r="T329" s="28"/>
      <c r="U329" s="28"/>
      <c r="V329" s="34"/>
      <c r="W329" s="28"/>
      <c r="X329" s="34"/>
      <c r="Y329" s="34"/>
      <c r="Z329" s="1"/>
      <c r="AA329" s="35"/>
      <c r="AB329" s="35"/>
      <c r="AC329" s="35"/>
      <c r="AD329" s="35"/>
      <c r="AE329" s="35"/>
      <c r="AF329" s="35"/>
      <c r="AG329" s="35"/>
      <c r="AH329" s="1"/>
      <c r="AI329" s="35"/>
      <c r="AJ329" s="35"/>
      <c r="AK329" s="35"/>
      <c r="AL329" s="35"/>
      <c r="AM329" s="35"/>
      <c r="AN329" s="35"/>
      <c r="AO329" s="35"/>
      <c r="AP329" s="1"/>
      <c r="AQ329" s="36"/>
      <c r="AR329" s="36"/>
      <c r="AS329" s="36"/>
      <c r="AT329" s="36"/>
      <c r="AU329" s="36"/>
      <c r="AV329" s="36"/>
      <c r="AW329" s="1"/>
      <c r="AX329" s="1"/>
      <c r="AY329" s="35"/>
      <c r="AZ329" s="35"/>
      <c r="BA329" s="35"/>
      <c r="BB329" s="35"/>
      <c r="BC329" s="35"/>
      <c r="BD329" s="35"/>
      <c r="BE329" s="35"/>
      <c r="BF329" s="1"/>
    </row>
    <row r="330" spans="1:58" ht="13">
      <c r="A330" s="28"/>
      <c r="B330" s="55"/>
      <c r="C330" s="31"/>
      <c r="D330" s="32"/>
      <c r="E330" s="32"/>
      <c r="F330" s="32"/>
      <c r="G330" s="32"/>
      <c r="H330" s="32"/>
      <c r="I330" s="32"/>
      <c r="J330" s="10"/>
      <c r="K330" s="31"/>
      <c r="L330" s="32"/>
      <c r="M330" s="32"/>
      <c r="N330" s="32"/>
      <c r="O330" s="32"/>
      <c r="P330" s="32"/>
      <c r="Q330" s="32"/>
      <c r="R330" s="1"/>
      <c r="S330" s="37"/>
      <c r="T330" s="37"/>
      <c r="U330" s="28"/>
      <c r="V330" s="28"/>
      <c r="W330" s="34"/>
      <c r="X330" s="34"/>
      <c r="Y330" s="34"/>
      <c r="Z330" s="1"/>
      <c r="AA330" s="35"/>
      <c r="AB330" s="35"/>
      <c r="AC330" s="35"/>
      <c r="AD330" s="35"/>
      <c r="AE330" s="35"/>
      <c r="AF330" s="35"/>
      <c r="AG330" s="35"/>
      <c r="AH330" s="1"/>
      <c r="AI330" s="35"/>
      <c r="AJ330" s="35"/>
      <c r="AK330" s="35"/>
      <c r="AL330" s="35"/>
      <c r="AM330" s="35"/>
      <c r="AN330" s="35"/>
      <c r="AO330" s="35"/>
      <c r="AP330" s="1"/>
      <c r="AQ330" s="36"/>
      <c r="AR330" s="36"/>
      <c r="AS330" s="36"/>
      <c r="AT330" s="36"/>
      <c r="AU330" s="36"/>
      <c r="AV330" s="36"/>
      <c r="AW330" s="1"/>
      <c r="AX330" s="1"/>
      <c r="AY330" s="35"/>
      <c r="AZ330" s="35"/>
      <c r="BA330" s="35"/>
      <c r="BB330" s="35"/>
      <c r="BC330" s="35"/>
      <c r="BD330" s="35"/>
      <c r="BE330" s="35"/>
      <c r="BF330" s="1"/>
    </row>
    <row r="331" spans="1:58" ht="13">
      <c r="A331" s="28"/>
      <c r="B331" s="55"/>
      <c r="C331" s="31"/>
      <c r="D331" s="32"/>
      <c r="E331" s="32"/>
      <c r="F331" s="32"/>
      <c r="G331" s="32"/>
      <c r="H331" s="32"/>
      <c r="I331" s="32"/>
      <c r="J331" s="10"/>
      <c r="K331" s="31"/>
      <c r="L331" s="32"/>
      <c r="M331" s="32"/>
      <c r="N331" s="32"/>
      <c r="O331" s="32"/>
      <c r="P331" s="32"/>
      <c r="Q331" s="32"/>
      <c r="R331" s="1"/>
      <c r="S331" s="37"/>
      <c r="T331" s="37"/>
      <c r="U331" s="28"/>
      <c r="V331" s="34"/>
      <c r="W331" s="28"/>
      <c r="X331" s="34"/>
      <c r="Y331" s="34"/>
      <c r="Z331" s="1"/>
      <c r="AA331" s="35"/>
      <c r="AB331" s="35"/>
      <c r="AC331" s="35"/>
      <c r="AD331" s="35"/>
      <c r="AE331" s="35"/>
      <c r="AF331" s="35"/>
      <c r="AG331" s="35"/>
      <c r="AH331" s="1"/>
      <c r="AI331" s="35"/>
      <c r="AJ331" s="35"/>
      <c r="AK331" s="35"/>
      <c r="AL331" s="35"/>
      <c r="AM331" s="35"/>
      <c r="AN331" s="35"/>
      <c r="AO331" s="35"/>
      <c r="AP331" s="1"/>
      <c r="AQ331" s="36"/>
      <c r="AR331" s="36"/>
      <c r="AS331" s="36"/>
      <c r="AT331" s="36"/>
      <c r="AU331" s="36"/>
      <c r="AV331" s="36"/>
      <c r="AW331" s="1"/>
      <c r="AX331" s="1"/>
      <c r="AY331" s="35"/>
      <c r="AZ331" s="35"/>
      <c r="BA331" s="35"/>
      <c r="BB331" s="35"/>
      <c r="BC331" s="35"/>
      <c r="BD331" s="35"/>
      <c r="BE331" s="35"/>
      <c r="BF331" s="1"/>
    </row>
    <row r="332" spans="1:58" ht="13">
      <c r="A332" s="28"/>
      <c r="B332" s="55"/>
      <c r="C332" s="32"/>
      <c r="D332" s="31"/>
      <c r="E332" s="32"/>
      <c r="F332" s="32"/>
      <c r="G332" s="32"/>
      <c r="H332" s="32"/>
      <c r="I332" s="32"/>
      <c r="J332" s="10"/>
      <c r="K332" s="32"/>
      <c r="L332" s="31"/>
      <c r="M332" s="32"/>
      <c r="N332" s="32"/>
      <c r="O332" s="32"/>
      <c r="P332" s="32"/>
      <c r="Q332" s="32"/>
      <c r="R332" s="1"/>
      <c r="S332" s="28"/>
      <c r="T332" s="37"/>
      <c r="U332" s="28"/>
      <c r="V332" s="28"/>
      <c r="W332" s="28"/>
      <c r="X332" s="28"/>
      <c r="Y332" s="34"/>
      <c r="Z332" s="1"/>
      <c r="AA332" s="35"/>
      <c r="AB332" s="35"/>
      <c r="AC332" s="35"/>
      <c r="AD332" s="35"/>
      <c r="AE332" s="35"/>
      <c r="AF332" s="35"/>
      <c r="AG332" s="35"/>
      <c r="AH332" s="1"/>
      <c r="AI332" s="35"/>
      <c r="AJ332" s="35"/>
      <c r="AK332" s="35"/>
      <c r="AL332" s="35"/>
      <c r="AM332" s="35"/>
      <c r="AN332" s="35"/>
      <c r="AO332" s="35"/>
      <c r="AP332" s="1"/>
      <c r="AQ332" s="36"/>
      <c r="AR332" s="36"/>
      <c r="AS332" s="36"/>
      <c r="AT332" s="36"/>
      <c r="AU332" s="36"/>
      <c r="AV332" s="36"/>
      <c r="AW332" s="1"/>
      <c r="AX332" s="1"/>
      <c r="AY332" s="35"/>
      <c r="AZ332" s="35"/>
      <c r="BA332" s="35"/>
      <c r="BB332" s="35"/>
      <c r="BC332" s="35"/>
      <c r="BD332" s="35"/>
      <c r="BE332" s="35"/>
      <c r="BF332" s="1"/>
    </row>
    <row r="333" spans="1:58" ht="13">
      <c r="A333" s="28"/>
      <c r="B333" s="55"/>
      <c r="C333" s="32"/>
      <c r="D333" s="31"/>
      <c r="E333" s="32"/>
      <c r="F333" s="32"/>
      <c r="G333" s="32"/>
      <c r="H333" s="32"/>
      <c r="I333" s="32"/>
      <c r="J333" s="10"/>
      <c r="K333" s="31"/>
      <c r="L333" s="32"/>
      <c r="M333" s="32"/>
      <c r="N333" s="32"/>
      <c r="O333" s="32"/>
      <c r="P333" s="32"/>
      <c r="Q333" s="32"/>
      <c r="R333" s="1"/>
      <c r="S333" s="28"/>
      <c r="T333" s="28"/>
      <c r="U333" s="28"/>
      <c r="V333" s="34"/>
      <c r="W333" s="34"/>
      <c r="X333" s="34"/>
      <c r="Y333" s="34"/>
      <c r="Z333" s="1"/>
      <c r="AA333" s="35"/>
      <c r="AB333" s="35"/>
      <c r="AC333" s="35"/>
      <c r="AD333" s="35"/>
      <c r="AE333" s="35"/>
      <c r="AF333" s="35"/>
      <c r="AG333" s="35"/>
      <c r="AH333" s="1"/>
      <c r="AI333" s="35"/>
      <c r="AJ333" s="35"/>
      <c r="AK333" s="35"/>
      <c r="AL333" s="35"/>
      <c r="AM333" s="35"/>
      <c r="AN333" s="35"/>
      <c r="AO333" s="35"/>
      <c r="AP333" s="1"/>
      <c r="AQ333" s="36"/>
      <c r="AR333" s="36"/>
      <c r="AS333" s="36"/>
      <c r="AT333" s="36"/>
      <c r="AU333" s="36"/>
      <c r="AV333" s="36"/>
      <c r="AW333" s="1"/>
      <c r="AX333" s="1"/>
      <c r="AY333" s="35"/>
      <c r="AZ333" s="35"/>
      <c r="BA333" s="35"/>
      <c r="BB333" s="35"/>
      <c r="BC333" s="35"/>
      <c r="BD333" s="35"/>
      <c r="BE333" s="35"/>
      <c r="BF333" s="1"/>
    </row>
    <row r="334" spans="1:58" ht="13">
      <c r="A334" s="28"/>
      <c r="B334" s="55"/>
      <c r="C334" s="32"/>
      <c r="D334" s="31"/>
      <c r="E334" s="32"/>
      <c r="F334" s="32"/>
      <c r="G334" s="32"/>
      <c r="H334" s="32"/>
      <c r="I334" s="32"/>
      <c r="J334" s="10"/>
      <c r="K334" s="32"/>
      <c r="L334" s="31"/>
      <c r="M334" s="32"/>
      <c r="N334" s="32"/>
      <c r="O334" s="32"/>
      <c r="P334" s="32"/>
      <c r="Q334" s="32"/>
      <c r="R334" s="1"/>
      <c r="S334" s="28"/>
      <c r="T334" s="37"/>
      <c r="U334" s="28"/>
      <c r="V334" s="34"/>
      <c r="W334" s="28"/>
      <c r="X334" s="34"/>
      <c r="Y334" s="34"/>
      <c r="Z334" s="1"/>
      <c r="AA334" s="35"/>
      <c r="AB334" s="35"/>
      <c r="AC334" s="35"/>
      <c r="AD334" s="35"/>
      <c r="AE334" s="35"/>
      <c r="AF334" s="35"/>
      <c r="AG334" s="35"/>
      <c r="AH334" s="1"/>
      <c r="AI334" s="35"/>
      <c r="AJ334" s="35"/>
      <c r="AK334" s="35"/>
      <c r="AL334" s="35"/>
      <c r="AM334" s="35"/>
      <c r="AN334" s="35"/>
      <c r="AO334" s="35"/>
      <c r="AP334" s="1"/>
      <c r="AQ334" s="36"/>
      <c r="AR334" s="36"/>
      <c r="AS334" s="36"/>
      <c r="AT334" s="36"/>
      <c r="AU334" s="36"/>
      <c r="AV334" s="36"/>
      <c r="AW334" s="1"/>
      <c r="AX334" s="1"/>
      <c r="AY334" s="35"/>
      <c r="AZ334" s="35"/>
      <c r="BA334" s="35"/>
      <c r="BB334" s="35"/>
      <c r="BC334" s="35"/>
      <c r="BD334" s="35"/>
      <c r="BE334" s="35"/>
      <c r="BF334" s="1"/>
    </row>
    <row r="335" spans="1:58" ht="13">
      <c r="A335" s="28"/>
      <c r="B335" s="55"/>
      <c r="C335" s="31"/>
      <c r="D335" s="32"/>
      <c r="E335" s="32"/>
      <c r="F335" s="32"/>
      <c r="G335" s="32"/>
      <c r="H335" s="32"/>
      <c r="I335" s="32"/>
      <c r="J335" s="10"/>
      <c r="K335" s="31"/>
      <c r="L335" s="32"/>
      <c r="M335" s="32"/>
      <c r="N335" s="32"/>
      <c r="O335" s="32"/>
      <c r="P335" s="32"/>
      <c r="Q335" s="32"/>
      <c r="R335" s="1"/>
      <c r="S335" s="37"/>
      <c r="T335" s="37"/>
      <c r="U335" s="28"/>
      <c r="V335" s="28"/>
      <c r="W335" s="34"/>
      <c r="X335" s="34"/>
      <c r="Y335" s="34"/>
      <c r="Z335" s="1"/>
      <c r="AA335" s="35"/>
      <c r="AB335" s="35"/>
      <c r="AC335" s="35"/>
      <c r="AD335" s="35"/>
      <c r="AE335" s="35"/>
      <c r="AF335" s="35"/>
      <c r="AG335" s="35"/>
      <c r="AH335" s="1"/>
      <c r="AI335" s="35"/>
      <c r="AJ335" s="35"/>
      <c r="AK335" s="35"/>
      <c r="AL335" s="35"/>
      <c r="AM335" s="35"/>
      <c r="AN335" s="35"/>
      <c r="AO335" s="35"/>
      <c r="AP335" s="1"/>
      <c r="AQ335" s="36"/>
      <c r="AR335" s="36"/>
      <c r="AS335" s="36"/>
      <c r="AT335" s="36"/>
      <c r="AU335" s="36"/>
      <c r="AV335" s="36"/>
      <c r="AW335" s="1"/>
      <c r="AX335" s="1"/>
      <c r="AY335" s="35"/>
      <c r="AZ335" s="35"/>
      <c r="BA335" s="35"/>
      <c r="BB335" s="35"/>
      <c r="BC335" s="35"/>
      <c r="BD335" s="35"/>
      <c r="BE335" s="35"/>
      <c r="BF335" s="1"/>
    </row>
    <row r="336" spans="1:58" ht="13">
      <c r="A336" s="28"/>
      <c r="B336" s="55"/>
      <c r="C336" s="32"/>
      <c r="D336" s="31"/>
      <c r="E336" s="32"/>
      <c r="F336" s="32"/>
      <c r="G336" s="32"/>
      <c r="H336" s="32"/>
      <c r="I336" s="32"/>
      <c r="J336" s="10"/>
      <c r="K336" s="32"/>
      <c r="L336" s="32"/>
      <c r="M336" s="32"/>
      <c r="N336" s="31"/>
      <c r="O336" s="32"/>
      <c r="P336" s="32"/>
      <c r="Q336" s="32"/>
      <c r="R336" s="1"/>
      <c r="S336" s="37"/>
      <c r="T336" s="37"/>
      <c r="U336" s="28"/>
      <c r="V336" s="28"/>
      <c r="W336" s="34"/>
      <c r="X336" s="34"/>
      <c r="Y336" s="34"/>
      <c r="Z336" s="1"/>
      <c r="AA336" s="35"/>
      <c r="AB336" s="35"/>
      <c r="AC336" s="35"/>
      <c r="AD336" s="35"/>
      <c r="AE336" s="35"/>
      <c r="AF336" s="35"/>
      <c r="AG336" s="35"/>
      <c r="AH336" s="1"/>
      <c r="AI336" s="35"/>
      <c r="AJ336" s="35"/>
      <c r="AK336" s="35"/>
      <c r="AL336" s="35"/>
      <c r="AM336" s="35"/>
      <c r="AN336" s="35"/>
      <c r="AO336" s="35"/>
      <c r="AP336" s="1"/>
      <c r="AQ336" s="36"/>
      <c r="AR336" s="36"/>
      <c r="AS336" s="36"/>
      <c r="AT336" s="36"/>
      <c r="AU336" s="36"/>
      <c r="AV336" s="36"/>
      <c r="AW336" s="1"/>
      <c r="AX336" s="1"/>
      <c r="AY336" s="35"/>
      <c r="AZ336" s="35"/>
      <c r="BA336" s="35"/>
      <c r="BB336" s="35"/>
      <c r="BC336" s="35"/>
      <c r="BD336" s="35"/>
      <c r="BE336" s="35"/>
      <c r="BF336" s="1"/>
    </row>
    <row r="337" spans="1:58" ht="13">
      <c r="A337" s="28"/>
      <c r="B337" s="55"/>
      <c r="C337" s="32"/>
      <c r="D337" s="31"/>
      <c r="E337" s="32"/>
      <c r="F337" s="32"/>
      <c r="G337" s="32"/>
      <c r="H337" s="32"/>
      <c r="I337" s="32"/>
      <c r="J337" s="10"/>
      <c r="K337" s="32"/>
      <c r="L337" s="32"/>
      <c r="M337" s="32"/>
      <c r="N337" s="31"/>
      <c r="O337" s="32"/>
      <c r="P337" s="32"/>
      <c r="Q337" s="32"/>
      <c r="R337" s="1"/>
      <c r="S337" s="37"/>
      <c r="T337" s="37"/>
      <c r="U337" s="28"/>
      <c r="V337" s="28"/>
      <c r="W337" s="34"/>
      <c r="X337" s="34"/>
      <c r="Y337" s="34"/>
      <c r="Z337" s="1"/>
      <c r="AA337" s="35"/>
      <c r="AB337" s="35"/>
      <c r="AC337" s="35"/>
      <c r="AD337" s="35"/>
      <c r="AE337" s="35"/>
      <c r="AF337" s="35"/>
      <c r="AG337" s="35"/>
      <c r="AH337" s="1"/>
      <c r="AI337" s="35"/>
      <c r="AJ337" s="35"/>
      <c r="AK337" s="35"/>
      <c r="AL337" s="35"/>
      <c r="AM337" s="35"/>
      <c r="AN337" s="35"/>
      <c r="AO337" s="35"/>
      <c r="AP337" s="1"/>
      <c r="AQ337" s="36"/>
      <c r="AR337" s="36"/>
      <c r="AS337" s="36"/>
      <c r="AT337" s="36"/>
      <c r="AU337" s="36"/>
      <c r="AV337" s="36"/>
      <c r="AW337" s="1"/>
      <c r="AX337" s="1"/>
      <c r="AY337" s="35"/>
      <c r="AZ337" s="35"/>
      <c r="BA337" s="35"/>
      <c r="BB337" s="35"/>
      <c r="BC337" s="35"/>
      <c r="BD337" s="35"/>
      <c r="BE337" s="35"/>
      <c r="BF337" s="1"/>
    </row>
    <row r="338" spans="1:58" ht="13">
      <c r="A338" s="28"/>
      <c r="B338" s="55"/>
      <c r="C338" s="31"/>
      <c r="D338" s="32"/>
      <c r="E338" s="32"/>
      <c r="F338" s="32"/>
      <c r="G338" s="32"/>
      <c r="H338" s="32"/>
      <c r="I338" s="32"/>
      <c r="J338" s="10"/>
      <c r="K338" s="32"/>
      <c r="L338" s="32"/>
      <c r="M338" s="32"/>
      <c r="N338" s="31"/>
      <c r="O338" s="32"/>
      <c r="P338" s="32"/>
      <c r="Q338" s="32"/>
      <c r="R338" s="1"/>
      <c r="S338" s="37"/>
      <c r="T338" s="37"/>
      <c r="U338" s="28"/>
      <c r="V338" s="28"/>
      <c r="W338" s="34"/>
      <c r="X338" s="34"/>
      <c r="Y338" s="34"/>
      <c r="Z338" s="1"/>
      <c r="AA338" s="35"/>
      <c r="AB338" s="35"/>
      <c r="AC338" s="35"/>
      <c r="AD338" s="35"/>
      <c r="AE338" s="35"/>
      <c r="AF338" s="35"/>
      <c r="AG338" s="35"/>
      <c r="AH338" s="1"/>
      <c r="AI338" s="35"/>
      <c r="AJ338" s="35"/>
      <c r="AK338" s="35"/>
      <c r="AL338" s="35"/>
      <c r="AM338" s="35"/>
      <c r="AN338" s="35"/>
      <c r="AO338" s="35"/>
      <c r="AP338" s="1"/>
      <c r="AQ338" s="36"/>
      <c r="AR338" s="36"/>
      <c r="AS338" s="36"/>
      <c r="AT338" s="36"/>
      <c r="AU338" s="36"/>
      <c r="AV338" s="36"/>
      <c r="AW338" s="1"/>
      <c r="AX338" s="1"/>
      <c r="AY338" s="35"/>
      <c r="AZ338" s="35"/>
      <c r="BA338" s="35"/>
      <c r="BB338" s="35"/>
      <c r="BC338" s="35"/>
      <c r="BD338" s="35"/>
      <c r="BE338" s="35"/>
      <c r="BF338" s="1"/>
    </row>
    <row r="339" spans="1:58" ht="13">
      <c r="A339" s="28"/>
      <c r="B339" s="55"/>
      <c r="C339" s="32"/>
      <c r="D339" s="31"/>
      <c r="E339" s="32"/>
      <c r="F339" s="32"/>
      <c r="G339" s="32"/>
      <c r="H339" s="32"/>
      <c r="I339" s="32"/>
      <c r="J339" s="10"/>
      <c r="K339" s="31"/>
      <c r="L339" s="32"/>
      <c r="M339" s="32"/>
      <c r="N339" s="32"/>
      <c r="O339" s="32"/>
      <c r="P339" s="32"/>
      <c r="Q339" s="32"/>
      <c r="R339" s="1"/>
      <c r="S339" s="37"/>
      <c r="T339" s="37"/>
      <c r="U339" s="28"/>
      <c r="V339" s="34"/>
      <c r="W339" s="28"/>
      <c r="X339" s="34"/>
      <c r="Y339" s="34"/>
      <c r="Z339" s="1"/>
      <c r="AA339" s="35"/>
      <c r="AB339" s="35"/>
      <c r="AC339" s="35"/>
      <c r="AD339" s="35"/>
      <c r="AE339" s="35"/>
      <c r="AF339" s="35"/>
      <c r="AG339" s="35"/>
      <c r="AH339" s="1"/>
      <c r="AI339" s="35"/>
      <c r="AJ339" s="35"/>
      <c r="AK339" s="35"/>
      <c r="AL339" s="35"/>
      <c r="AM339" s="35"/>
      <c r="AN339" s="35"/>
      <c r="AO339" s="35"/>
      <c r="AP339" s="1"/>
      <c r="AQ339" s="36"/>
      <c r="AR339" s="36"/>
      <c r="AS339" s="36"/>
      <c r="AT339" s="36"/>
      <c r="AU339" s="36"/>
      <c r="AV339" s="36"/>
      <c r="AW339" s="1"/>
      <c r="AX339" s="1"/>
      <c r="AY339" s="35"/>
      <c r="AZ339" s="35"/>
      <c r="BA339" s="35"/>
      <c r="BB339" s="35"/>
      <c r="BC339" s="35"/>
      <c r="BD339" s="35"/>
      <c r="BE339" s="35"/>
      <c r="BF339" s="1"/>
    </row>
    <row r="340" spans="1:58" ht="13">
      <c r="A340" s="28"/>
      <c r="B340" s="55"/>
      <c r="C340" s="31"/>
      <c r="D340" s="32"/>
      <c r="E340" s="32"/>
      <c r="F340" s="32"/>
      <c r="G340" s="32"/>
      <c r="H340" s="32"/>
      <c r="I340" s="32"/>
      <c r="J340" s="10"/>
      <c r="K340" s="31"/>
      <c r="L340" s="32"/>
      <c r="M340" s="32"/>
      <c r="N340" s="32"/>
      <c r="O340" s="32"/>
      <c r="P340" s="32"/>
      <c r="Q340" s="32"/>
      <c r="R340" s="1"/>
      <c r="S340" s="37"/>
      <c r="T340" s="28"/>
      <c r="U340" s="28"/>
      <c r="V340" s="34"/>
      <c r="W340" s="34"/>
      <c r="X340" s="34"/>
      <c r="Y340" s="34"/>
      <c r="Z340" s="1"/>
      <c r="AA340" s="35"/>
      <c r="AB340" s="35"/>
      <c r="AC340" s="35"/>
      <c r="AD340" s="35"/>
      <c r="AE340" s="35"/>
      <c r="AF340" s="35"/>
      <c r="AG340" s="35"/>
      <c r="AH340" s="1"/>
      <c r="AI340" s="35"/>
      <c r="AJ340" s="35"/>
      <c r="AK340" s="35"/>
      <c r="AL340" s="35"/>
      <c r="AM340" s="35"/>
      <c r="AN340" s="35"/>
      <c r="AO340" s="35"/>
      <c r="AP340" s="1"/>
      <c r="AQ340" s="36"/>
      <c r="AR340" s="36"/>
      <c r="AS340" s="36"/>
      <c r="AT340" s="36"/>
      <c r="AU340" s="36"/>
      <c r="AV340" s="36"/>
      <c r="AW340" s="1"/>
      <c r="AX340" s="1"/>
      <c r="AY340" s="35"/>
      <c r="AZ340" s="35"/>
      <c r="BA340" s="35"/>
      <c r="BB340" s="35"/>
      <c r="BC340" s="35"/>
      <c r="BD340" s="35"/>
      <c r="BE340" s="35"/>
      <c r="BF340" s="1"/>
    </row>
    <row r="341" spans="1:58" ht="13">
      <c r="A341" s="28"/>
      <c r="B341" s="55"/>
      <c r="C341" s="31"/>
      <c r="D341" s="32"/>
      <c r="E341" s="32"/>
      <c r="F341" s="32"/>
      <c r="G341" s="32"/>
      <c r="H341" s="32"/>
      <c r="I341" s="32"/>
      <c r="J341" s="10"/>
      <c r="K341" s="31"/>
      <c r="L341" s="32"/>
      <c r="M341" s="32"/>
      <c r="N341" s="32"/>
      <c r="O341" s="32"/>
      <c r="P341" s="32"/>
      <c r="Q341" s="32"/>
      <c r="R341" s="1"/>
      <c r="S341" s="37"/>
      <c r="T341" s="28"/>
      <c r="U341" s="28"/>
      <c r="V341" s="34"/>
      <c r="W341" s="34"/>
      <c r="X341" s="34"/>
      <c r="Y341" s="34"/>
      <c r="Z341" s="1"/>
      <c r="AA341" s="35"/>
      <c r="AB341" s="35"/>
      <c r="AC341" s="35"/>
      <c r="AD341" s="35"/>
      <c r="AE341" s="35"/>
      <c r="AF341" s="35"/>
      <c r="AG341" s="35"/>
      <c r="AH341" s="1"/>
      <c r="AI341" s="35"/>
      <c r="AJ341" s="35"/>
      <c r="AK341" s="35"/>
      <c r="AL341" s="35"/>
      <c r="AM341" s="35"/>
      <c r="AN341" s="35"/>
      <c r="AO341" s="35"/>
      <c r="AP341" s="1"/>
      <c r="AQ341" s="36"/>
      <c r="AR341" s="36"/>
      <c r="AS341" s="36"/>
      <c r="AT341" s="36"/>
      <c r="AU341" s="36"/>
      <c r="AV341" s="36"/>
      <c r="AW341" s="1"/>
      <c r="AX341" s="1"/>
      <c r="AY341" s="35"/>
      <c r="AZ341" s="35"/>
      <c r="BA341" s="35"/>
      <c r="BB341" s="35"/>
      <c r="BC341" s="35"/>
      <c r="BD341" s="35"/>
      <c r="BE341" s="35"/>
      <c r="BF341" s="1"/>
    </row>
    <row r="342" spans="1:58" ht="13">
      <c r="A342" s="28"/>
      <c r="B342" s="55"/>
      <c r="C342" s="31"/>
      <c r="D342" s="32"/>
      <c r="E342" s="32"/>
      <c r="F342" s="32"/>
      <c r="G342" s="32"/>
      <c r="H342" s="32"/>
      <c r="I342" s="32"/>
      <c r="J342" s="10"/>
      <c r="K342" s="31"/>
      <c r="L342" s="32"/>
      <c r="M342" s="32"/>
      <c r="N342" s="32"/>
      <c r="O342" s="32"/>
      <c r="P342" s="32"/>
      <c r="Q342" s="32"/>
      <c r="R342" s="1"/>
      <c r="S342" s="37"/>
      <c r="T342" s="28"/>
      <c r="U342" s="28"/>
      <c r="V342" s="34"/>
      <c r="W342" s="34"/>
      <c r="X342" s="34"/>
      <c r="Y342" s="34"/>
      <c r="Z342" s="1"/>
      <c r="AA342" s="35"/>
      <c r="AB342" s="35"/>
      <c r="AC342" s="35"/>
      <c r="AD342" s="35"/>
      <c r="AE342" s="35"/>
      <c r="AF342" s="35"/>
      <c r="AG342" s="35"/>
      <c r="AH342" s="1"/>
      <c r="AI342" s="35"/>
      <c r="AJ342" s="35"/>
      <c r="AK342" s="35"/>
      <c r="AL342" s="35"/>
      <c r="AM342" s="35"/>
      <c r="AN342" s="35"/>
      <c r="AO342" s="35"/>
      <c r="AP342" s="1"/>
      <c r="AQ342" s="36"/>
      <c r="AR342" s="36"/>
      <c r="AS342" s="36"/>
      <c r="AT342" s="36"/>
      <c r="AU342" s="36"/>
      <c r="AV342" s="36"/>
      <c r="AW342" s="1"/>
      <c r="AX342" s="1"/>
      <c r="AY342" s="35"/>
      <c r="AZ342" s="35"/>
      <c r="BA342" s="35"/>
      <c r="BB342" s="35"/>
      <c r="BC342" s="35"/>
      <c r="BD342" s="35"/>
      <c r="BE342" s="35"/>
      <c r="BF342" s="1"/>
    </row>
    <row r="343" spans="1:58" ht="13">
      <c r="A343" s="28"/>
      <c r="B343" s="55"/>
      <c r="C343" s="31"/>
      <c r="D343" s="32"/>
      <c r="E343" s="32"/>
      <c r="F343" s="32"/>
      <c r="G343" s="32"/>
      <c r="H343" s="32"/>
      <c r="I343" s="32"/>
      <c r="J343" s="10"/>
      <c r="K343" s="31"/>
      <c r="L343" s="32"/>
      <c r="M343" s="32"/>
      <c r="N343" s="32"/>
      <c r="O343" s="32"/>
      <c r="P343" s="32"/>
      <c r="Q343" s="32"/>
      <c r="R343" s="1"/>
      <c r="S343" s="37"/>
      <c r="T343" s="28"/>
      <c r="U343" s="28"/>
      <c r="V343" s="34"/>
      <c r="W343" s="28"/>
      <c r="X343" s="28"/>
      <c r="Y343" s="34"/>
      <c r="Z343" s="1"/>
      <c r="AA343" s="35"/>
      <c r="AB343" s="35"/>
      <c r="AC343" s="35"/>
      <c r="AD343" s="35"/>
      <c r="AE343" s="35"/>
      <c r="AF343" s="35"/>
      <c r="AG343" s="35"/>
      <c r="AH343" s="1"/>
      <c r="AI343" s="35"/>
      <c r="AJ343" s="35"/>
      <c r="AK343" s="35"/>
      <c r="AL343" s="35"/>
      <c r="AM343" s="35"/>
      <c r="AN343" s="35"/>
      <c r="AO343" s="35"/>
      <c r="AP343" s="1"/>
      <c r="AQ343" s="36"/>
      <c r="AR343" s="36"/>
      <c r="AS343" s="36"/>
      <c r="AT343" s="36"/>
      <c r="AU343" s="36"/>
      <c r="AV343" s="36"/>
      <c r="AW343" s="1"/>
      <c r="AX343" s="1"/>
      <c r="AY343" s="35"/>
      <c r="AZ343" s="35"/>
      <c r="BA343" s="35"/>
      <c r="BB343" s="35"/>
      <c r="BC343" s="35"/>
      <c r="BD343" s="35"/>
      <c r="BE343" s="35"/>
      <c r="BF343" s="1"/>
    </row>
    <row r="344" spans="1:58" ht="13">
      <c r="A344" s="28"/>
      <c r="B344" s="55"/>
      <c r="C344" s="32"/>
      <c r="D344" s="31"/>
      <c r="E344" s="32"/>
      <c r="F344" s="32"/>
      <c r="G344" s="32"/>
      <c r="H344" s="32"/>
      <c r="I344" s="32"/>
      <c r="J344" s="10"/>
      <c r="K344" s="32"/>
      <c r="L344" s="31"/>
      <c r="M344" s="32"/>
      <c r="N344" s="32"/>
      <c r="O344" s="32"/>
      <c r="P344" s="32"/>
      <c r="Q344" s="32"/>
      <c r="R344" s="1"/>
      <c r="S344" s="37"/>
      <c r="T344" s="37"/>
      <c r="U344" s="28"/>
      <c r="V344" s="34"/>
      <c r="W344" s="34"/>
      <c r="X344" s="34"/>
      <c r="Y344" s="34"/>
      <c r="Z344" s="1"/>
      <c r="AA344" s="35"/>
      <c r="AB344" s="35"/>
      <c r="AC344" s="35"/>
      <c r="AD344" s="35"/>
      <c r="AE344" s="35"/>
      <c r="AF344" s="35"/>
      <c r="AG344" s="35"/>
      <c r="AH344" s="1"/>
      <c r="AI344" s="35"/>
      <c r="AJ344" s="35"/>
      <c r="AK344" s="35"/>
      <c r="AL344" s="35"/>
      <c r="AM344" s="35"/>
      <c r="AN344" s="35"/>
      <c r="AO344" s="35"/>
      <c r="AP344" s="1"/>
      <c r="AQ344" s="36"/>
      <c r="AR344" s="36"/>
      <c r="AS344" s="36"/>
      <c r="AT344" s="36"/>
      <c r="AU344" s="36"/>
      <c r="AV344" s="36"/>
      <c r="AW344" s="1"/>
      <c r="AX344" s="1"/>
      <c r="AY344" s="35"/>
      <c r="AZ344" s="35"/>
      <c r="BA344" s="35"/>
      <c r="BB344" s="35"/>
      <c r="BC344" s="35"/>
      <c r="BD344" s="35"/>
      <c r="BE344" s="35"/>
      <c r="BF344" s="1"/>
    </row>
    <row r="345" spans="1:58" ht="13">
      <c r="A345" s="28"/>
      <c r="B345" s="55"/>
      <c r="C345" s="32"/>
      <c r="D345" s="31"/>
      <c r="E345" s="32"/>
      <c r="F345" s="32"/>
      <c r="G345" s="32"/>
      <c r="H345" s="32"/>
      <c r="I345" s="32"/>
      <c r="J345" s="10"/>
      <c r="K345" s="32"/>
      <c r="L345" s="31"/>
      <c r="M345" s="32"/>
      <c r="N345" s="32"/>
      <c r="O345" s="32"/>
      <c r="P345" s="32"/>
      <c r="Q345" s="32"/>
      <c r="R345" s="1"/>
      <c r="S345" s="37"/>
      <c r="T345" s="37"/>
      <c r="U345" s="28"/>
      <c r="V345" s="34"/>
      <c r="W345" s="34"/>
      <c r="X345" s="28"/>
      <c r="Y345" s="34"/>
      <c r="Z345" s="1"/>
      <c r="AA345" s="35"/>
      <c r="AB345" s="35"/>
      <c r="AC345" s="35"/>
      <c r="AD345" s="35"/>
      <c r="AE345" s="35"/>
      <c r="AF345" s="35"/>
      <c r="AG345" s="35"/>
      <c r="AH345" s="1"/>
      <c r="AI345" s="35"/>
      <c r="AJ345" s="35"/>
      <c r="AK345" s="35"/>
      <c r="AL345" s="35"/>
      <c r="AM345" s="35"/>
      <c r="AN345" s="35"/>
      <c r="AO345" s="35"/>
      <c r="AP345" s="1"/>
      <c r="AQ345" s="36"/>
      <c r="AR345" s="36"/>
      <c r="AS345" s="36"/>
      <c r="AT345" s="36"/>
      <c r="AU345" s="36"/>
      <c r="AV345" s="36"/>
      <c r="AW345" s="1"/>
      <c r="AX345" s="1"/>
      <c r="AY345" s="35"/>
      <c r="AZ345" s="35"/>
      <c r="BA345" s="35"/>
      <c r="BB345" s="35"/>
      <c r="BC345" s="35"/>
      <c r="BD345" s="35"/>
      <c r="BE345" s="35"/>
      <c r="BF345" s="1"/>
    </row>
    <row r="346" spans="1:58" ht="13">
      <c r="A346" s="28"/>
      <c r="B346" s="55"/>
      <c r="C346" s="32"/>
      <c r="D346" s="31"/>
      <c r="E346" s="32"/>
      <c r="F346" s="32"/>
      <c r="G346" s="32"/>
      <c r="H346" s="32"/>
      <c r="I346" s="32"/>
      <c r="J346" s="10"/>
      <c r="K346" s="32"/>
      <c r="L346" s="31"/>
      <c r="M346" s="32"/>
      <c r="N346" s="32"/>
      <c r="O346" s="32"/>
      <c r="P346" s="32"/>
      <c r="Q346" s="32"/>
      <c r="R346" s="1"/>
      <c r="S346" s="37"/>
      <c r="T346" s="37"/>
      <c r="U346" s="28"/>
      <c r="V346" s="34"/>
      <c r="W346" s="28"/>
      <c r="X346" s="34"/>
      <c r="Y346" s="34"/>
      <c r="Z346" s="1"/>
      <c r="AA346" s="35"/>
      <c r="AB346" s="35"/>
      <c r="AC346" s="35"/>
      <c r="AD346" s="35"/>
      <c r="AE346" s="35"/>
      <c r="AF346" s="35"/>
      <c r="AG346" s="35"/>
      <c r="AH346" s="1"/>
      <c r="AI346" s="35"/>
      <c r="AJ346" s="35"/>
      <c r="AK346" s="35"/>
      <c r="AL346" s="35"/>
      <c r="AM346" s="35"/>
      <c r="AN346" s="35"/>
      <c r="AO346" s="35"/>
      <c r="AP346" s="1"/>
      <c r="AQ346" s="36"/>
      <c r="AR346" s="36"/>
      <c r="AS346" s="36"/>
      <c r="AT346" s="36"/>
      <c r="AU346" s="36"/>
      <c r="AV346" s="36"/>
      <c r="AW346" s="1"/>
      <c r="AX346" s="1"/>
      <c r="AY346" s="35"/>
      <c r="AZ346" s="35"/>
      <c r="BA346" s="35"/>
      <c r="BB346" s="35"/>
      <c r="BC346" s="35"/>
      <c r="BD346" s="35"/>
      <c r="BE346" s="35"/>
      <c r="BF346" s="1"/>
    </row>
    <row r="347" spans="1:58" ht="13">
      <c r="A347" s="28"/>
      <c r="B347" s="55"/>
      <c r="C347" s="32"/>
      <c r="D347" s="31"/>
      <c r="E347" s="32"/>
      <c r="F347" s="32"/>
      <c r="G347" s="32"/>
      <c r="H347" s="32"/>
      <c r="I347" s="32"/>
      <c r="J347" s="10"/>
      <c r="K347" s="32"/>
      <c r="L347" s="31"/>
      <c r="M347" s="32"/>
      <c r="N347" s="32"/>
      <c r="O347" s="32"/>
      <c r="P347" s="32"/>
      <c r="Q347" s="32"/>
      <c r="R347" s="1"/>
      <c r="S347" s="37"/>
      <c r="T347" s="37"/>
      <c r="U347" s="28"/>
      <c r="V347" s="28"/>
      <c r="W347" s="28"/>
      <c r="X347" s="34"/>
      <c r="Y347" s="34"/>
      <c r="Z347" s="1"/>
      <c r="AA347" s="35"/>
      <c r="AB347" s="35"/>
      <c r="AC347" s="35"/>
      <c r="AD347" s="35"/>
      <c r="AE347" s="35"/>
      <c r="AF347" s="35"/>
      <c r="AG347" s="35"/>
      <c r="AH347" s="1"/>
      <c r="AI347" s="35"/>
      <c r="AJ347" s="35"/>
      <c r="AK347" s="35"/>
      <c r="AL347" s="35"/>
      <c r="AM347" s="35"/>
      <c r="AN347" s="35"/>
      <c r="AO347" s="35"/>
      <c r="AP347" s="1"/>
      <c r="AQ347" s="36"/>
      <c r="AR347" s="36"/>
      <c r="AS347" s="36"/>
      <c r="AT347" s="36"/>
      <c r="AU347" s="36"/>
      <c r="AV347" s="36"/>
      <c r="AW347" s="1"/>
      <c r="AX347" s="1"/>
      <c r="AY347" s="35"/>
      <c r="AZ347" s="35"/>
      <c r="BA347" s="35"/>
      <c r="BB347" s="35"/>
      <c r="BC347" s="35"/>
      <c r="BD347" s="35"/>
      <c r="BE347" s="35"/>
      <c r="BF347" s="1"/>
    </row>
    <row r="348" spans="1:58" ht="13">
      <c r="A348" s="28"/>
      <c r="B348" s="55"/>
      <c r="C348" s="32"/>
      <c r="D348" s="31"/>
      <c r="E348" s="32"/>
      <c r="F348" s="32"/>
      <c r="G348" s="32"/>
      <c r="H348" s="32"/>
      <c r="I348" s="32"/>
      <c r="J348" s="10"/>
      <c r="K348" s="32"/>
      <c r="L348" s="31"/>
      <c r="M348" s="32"/>
      <c r="N348" s="32"/>
      <c r="O348" s="32"/>
      <c r="P348" s="32"/>
      <c r="Q348" s="32"/>
      <c r="R348" s="1"/>
      <c r="S348" s="28"/>
      <c r="T348" s="37"/>
      <c r="U348" s="28"/>
      <c r="V348" s="34"/>
      <c r="W348" s="34"/>
      <c r="X348" s="34"/>
      <c r="Y348" s="34"/>
      <c r="Z348" s="1"/>
      <c r="AA348" s="35"/>
      <c r="AB348" s="35"/>
      <c r="AC348" s="35"/>
      <c r="AD348" s="35"/>
      <c r="AE348" s="35"/>
      <c r="AF348" s="35"/>
      <c r="AG348" s="35"/>
      <c r="AH348" s="1"/>
      <c r="AI348" s="35"/>
      <c r="AJ348" s="35"/>
      <c r="AK348" s="35"/>
      <c r="AL348" s="35"/>
      <c r="AM348" s="35"/>
      <c r="AN348" s="35"/>
      <c r="AO348" s="35"/>
      <c r="AP348" s="1"/>
      <c r="AQ348" s="36"/>
      <c r="AR348" s="36"/>
      <c r="AS348" s="36"/>
      <c r="AT348" s="36"/>
      <c r="AU348" s="36"/>
      <c r="AV348" s="36"/>
      <c r="AW348" s="1"/>
      <c r="AX348" s="1"/>
      <c r="AY348" s="35"/>
      <c r="AZ348" s="35"/>
      <c r="BA348" s="35"/>
      <c r="BB348" s="35"/>
      <c r="BC348" s="35"/>
      <c r="BD348" s="35"/>
      <c r="BE348" s="35"/>
      <c r="BF348" s="1"/>
    </row>
    <row r="349" spans="1:58" ht="13">
      <c r="A349" s="28"/>
      <c r="B349" s="55"/>
      <c r="C349" s="32"/>
      <c r="D349" s="31"/>
      <c r="E349" s="32"/>
      <c r="F349" s="32"/>
      <c r="G349" s="32"/>
      <c r="H349" s="32"/>
      <c r="I349" s="32"/>
      <c r="J349" s="10"/>
      <c r="K349" s="32"/>
      <c r="L349" s="31"/>
      <c r="M349" s="32"/>
      <c r="N349" s="32"/>
      <c r="O349" s="32"/>
      <c r="P349" s="32"/>
      <c r="Q349" s="32"/>
      <c r="R349" s="1"/>
      <c r="S349" s="28"/>
      <c r="T349" s="28"/>
      <c r="U349" s="34"/>
      <c r="V349" s="28"/>
      <c r="W349" s="34"/>
      <c r="X349" s="34"/>
      <c r="Y349" s="34"/>
      <c r="Z349" s="1"/>
      <c r="AA349" s="35"/>
      <c r="AB349" s="35"/>
      <c r="AC349" s="35"/>
      <c r="AD349" s="35"/>
      <c r="AE349" s="35"/>
      <c r="AF349" s="35"/>
      <c r="AG349" s="35"/>
      <c r="AH349" s="1"/>
      <c r="AI349" s="35"/>
      <c r="AJ349" s="35"/>
      <c r="AK349" s="35"/>
      <c r="AL349" s="35"/>
      <c r="AM349" s="35"/>
      <c r="AN349" s="35"/>
      <c r="AO349" s="35"/>
      <c r="AP349" s="1"/>
      <c r="AQ349" s="36"/>
      <c r="AR349" s="36"/>
      <c r="AS349" s="36"/>
      <c r="AT349" s="36"/>
      <c r="AU349" s="36"/>
      <c r="AV349" s="36"/>
      <c r="AW349" s="1"/>
      <c r="AX349" s="1"/>
      <c r="AY349" s="35"/>
      <c r="AZ349" s="35"/>
      <c r="BA349" s="35"/>
      <c r="BB349" s="35"/>
      <c r="BC349" s="35"/>
      <c r="BD349" s="35"/>
      <c r="BE349" s="35"/>
      <c r="BF349" s="1"/>
    </row>
    <row r="350" spans="1:58" ht="13">
      <c r="A350" s="28"/>
      <c r="B350" s="55"/>
      <c r="C350" s="32"/>
      <c r="D350" s="32"/>
      <c r="E350" s="31"/>
      <c r="F350" s="32"/>
      <c r="G350" s="32"/>
      <c r="H350" s="32"/>
      <c r="I350" s="32"/>
      <c r="J350" s="10"/>
      <c r="K350" s="32"/>
      <c r="L350" s="32"/>
      <c r="M350" s="31"/>
      <c r="N350" s="32"/>
      <c r="O350" s="32"/>
      <c r="P350" s="32"/>
      <c r="Q350" s="32"/>
      <c r="R350" s="1"/>
      <c r="S350" s="28"/>
      <c r="T350" s="28"/>
      <c r="U350" s="28"/>
      <c r="V350" s="34"/>
      <c r="W350" s="34"/>
      <c r="X350" s="34"/>
      <c r="Y350" s="34"/>
      <c r="Z350" s="1"/>
      <c r="AA350" s="35"/>
      <c r="AB350" s="35"/>
      <c r="AC350" s="35"/>
      <c r="AD350" s="35"/>
      <c r="AE350" s="35"/>
      <c r="AF350" s="35"/>
      <c r="AG350" s="35"/>
      <c r="AH350" s="1"/>
      <c r="AI350" s="35"/>
      <c r="AJ350" s="35"/>
      <c r="AK350" s="35"/>
      <c r="AL350" s="35"/>
      <c r="AM350" s="35"/>
      <c r="AN350" s="35"/>
      <c r="AO350" s="35"/>
      <c r="AP350" s="1"/>
      <c r="AQ350" s="36"/>
      <c r="AR350" s="36"/>
      <c r="AS350" s="36"/>
      <c r="AT350" s="36"/>
      <c r="AU350" s="36"/>
      <c r="AV350" s="36"/>
      <c r="AW350" s="1"/>
      <c r="AX350" s="1"/>
      <c r="AY350" s="35"/>
      <c r="AZ350" s="35"/>
      <c r="BA350" s="35"/>
      <c r="BB350" s="35"/>
      <c r="BC350" s="35"/>
      <c r="BD350" s="35"/>
      <c r="BE350" s="35"/>
      <c r="BF350" s="1"/>
    </row>
    <row r="351" spans="1:58" ht="13">
      <c r="A351" s="28"/>
      <c r="B351" s="55"/>
      <c r="C351" s="32"/>
      <c r="D351" s="31"/>
      <c r="E351" s="32"/>
      <c r="F351" s="32"/>
      <c r="G351" s="32"/>
      <c r="H351" s="32"/>
      <c r="I351" s="32"/>
      <c r="J351" s="10"/>
      <c r="K351" s="31"/>
      <c r="L351" s="32"/>
      <c r="M351" s="32"/>
      <c r="N351" s="32"/>
      <c r="O351" s="32"/>
      <c r="P351" s="32"/>
      <c r="Q351" s="32"/>
      <c r="R351" s="1"/>
      <c r="S351" s="28"/>
      <c r="T351" s="28"/>
      <c r="U351" s="28"/>
      <c r="V351" s="34"/>
      <c r="W351" s="34"/>
      <c r="X351" s="34"/>
      <c r="Y351" s="34"/>
      <c r="Z351" s="1"/>
      <c r="AA351" s="35"/>
      <c r="AB351" s="35"/>
      <c r="AC351" s="35"/>
      <c r="AD351" s="35"/>
      <c r="AE351" s="35"/>
      <c r="AF351" s="35"/>
      <c r="AG351" s="35"/>
      <c r="AH351" s="1"/>
      <c r="AI351" s="35"/>
      <c r="AJ351" s="35"/>
      <c r="AK351" s="35"/>
      <c r="AL351" s="35"/>
      <c r="AM351" s="35"/>
      <c r="AN351" s="35"/>
      <c r="AO351" s="35"/>
      <c r="AP351" s="1"/>
      <c r="AQ351" s="36"/>
      <c r="AR351" s="36"/>
      <c r="AS351" s="36"/>
      <c r="AT351" s="36"/>
      <c r="AU351" s="36"/>
      <c r="AV351" s="36"/>
      <c r="AW351" s="1"/>
      <c r="AX351" s="1"/>
      <c r="AY351" s="35"/>
      <c r="AZ351" s="35"/>
      <c r="BA351" s="35"/>
      <c r="BB351" s="35"/>
      <c r="BC351" s="35"/>
      <c r="BD351" s="35"/>
      <c r="BE351" s="35"/>
      <c r="BF351" s="1"/>
    </row>
    <row r="352" spans="1:58" ht="13">
      <c r="A352" s="28"/>
      <c r="B352" s="55"/>
      <c r="C352" s="32"/>
      <c r="D352" s="31"/>
      <c r="E352" s="32"/>
      <c r="F352" s="32"/>
      <c r="G352" s="32"/>
      <c r="H352" s="32"/>
      <c r="I352" s="32"/>
      <c r="J352" s="10"/>
      <c r="K352" s="32"/>
      <c r="L352" s="31"/>
      <c r="M352" s="32"/>
      <c r="N352" s="32"/>
      <c r="O352" s="32"/>
      <c r="P352" s="32"/>
      <c r="Q352" s="32"/>
      <c r="R352" s="1"/>
      <c r="S352" s="28"/>
      <c r="T352" s="28"/>
      <c r="U352" s="28"/>
      <c r="V352" s="34"/>
      <c r="W352" s="34"/>
      <c r="X352" s="34"/>
      <c r="Y352" s="34"/>
      <c r="Z352" s="1"/>
      <c r="AA352" s="35"/>
      <c r="AB352" s="35"/>
      <c r="AC352" s="35"/>
      <c r="AD352" s="35"/>
      <c r="AE352" s="35"/>
      <c r="AF352" s="35"/>
      <c r="AG352" s="35"/>
      <c r="AH352" s="1"/>
      <c r="AI352" s="35"/>
      <c r="AJ352" s="35"/>
      <c r="AK352" s="35"/>
      <c r="AL352" s="35"/>
      <c r="AM352" s="35"/>
      <c r="AN352" s="35"/>
      <c r="AO352" s="35"/>
      <c r="AP352" s="1"/>
      <c r="AQ352" s="36"/>
      <c r="AR352" s="36"/>
      <c r="AS352" s="36"/>
      <c r="AT352" s="36"/>
      <c r="AU352" s="36"/>
      <c r="AV352" s="36"/>
      <c r="AW352" s="1"/>
      <c r="AX352" s="1"/>
      <c r="AY352" s="35"/>
      <c r="AZ352" s="35"/>
      <c r="BA352" s="35"/>
      <c r="BB352" s="35"/>
      <c r="BC352" s="35"/>
      <c r="BD352" s="35"/>
      <c r="BE352" s="35"/>
      <c r="BF352" s="1"/>
    </row>
    <row r="353" spans="1:58" ht="13">
      <c r="A353" s="28"/>
      <c r="B353" s="55"/>
      <c r="C353" s="32"/>
      <c r="D353" s="31"/>
      <c r="E353" s="32"/>
      <c r="F353" s="32"/>
      <c r="G353" s="32"/>
      <c r="H353" s="32"/>
      <c r="I353" s="32"/>
      <c r="J353" s="10"/>
      <c r="K353" s="31"/>
      <c r="L353" s="32"/>
      <c r="M353" s="32"/>
      <c r="N353" s="32"/>
      <c r="O353" s="32"/>
      <c r="P353" s="32"/>
      <c r="Q353" s="32"/>
      <c r="R353" s="1"/>
      <c r="S353" s="28"/>
      <c r="T353" s="28"/>
      <c r="U353" s="28"/>
      <c r="V353" s="34"/>
      <c r="W353" s="34"/>
      <c r="X353" s="34"/>
      <c r="Y353" s="34"/>
      <c r="Z353" s="1"/>
      <c r="AA353" s="35"/>
      <c r="AB353" s="35"/>
      <c r="AC353" s="35"/>
      <c r="AD353" s="35"/>
      <c r="AE353" s="35"/>
      <c r="AF353" s="35"/>
      <c r="AG353" s="35"/>
      <c r="AH353" s="1"/>
      <c r="AI353" s="35"/>
      <c r="AJ353" s="35"/>
      <c r="AK353" s="35"/>
      <c r="AL353" s="35"/>
      <c r="AM353" s="35"/>
      <c r="AN353" s="35"/>
      <c r="AO353" s="35"/>
      <c r="AP353" s="1"/>
      <c r="AQ353" s="36"/>
      <c r="AR353" s="36"/>
      <c r="AS353" s="36"/>
      <c r="AT353" s="36"/>
      <c r="AU353" s="36"/>
      <c r="AV353" s="36"/>
      <c r="AW353" s="1"/>
      <c r="AX353" s="1"/>
      <c r="AY353" s="35"/>
      <c r="AZ353" s="35"/>
      <c r="BA353" s="35"/>
      <c r="BB353" s="35"/>
      <c r="BC353" s="35"/>
      <c r="BD353" s="35"/>
      <c r="BE353" s="35"/>
      <c r="BF353" s="1"/>
    </row>
    <row r="354" spans="1:58" ht="13">
      <c r="A354" s="28"/>
      <c r="B354" s="55"/>
      <c r="C354" s="31"/>
      <c r="D354" s="32"/>
      <c r="E354" s="32"/>
      <c r="F354" s="32"/>
      <c r="G354" s="32"/>
      <c r="H354" s="32"/>
      <c r="I354" s="32"/>
      <c r="J354" s="10"/>
      <c r="K354" s="31"/>
      <c r="L354" s="32"/>
      <c r="M354" s="32"/>
      <c r="N354" s="32"/>
      <c r="O354" s="32"/>
      <c r="P354" s="32"/>
      <c r="Q354" s="32"/>
      <c r="R354" s="1"/>
      <c r="S354" s="28"/>
      <c r="T354" s="28"/>
      <c r="U354" s="28"/>
      <c r="V354" s="34"/>
      <c r="W354" s="34"/>
      <c r="X354" s="34"/>
      <c r="Y354" s="34"/>
      <c r="Z354" s="1"/>
      <c r="AA354" s="35"/>
      <c r="AB354" s="35"/>
      <c r="AC354" s="35"/>
      <c r="AD354" s="35"/>
      <c r="AE354" s="35"/>
      <c r="AF354" s="35"/>
      <c r="AG354" s="35"/>
      <c r="AH354" s="1"/>
      <c r="AI354" s="35"/>
      <c r="AJ354" s="35"/>
      <c r="AK354" s="35"/>
      <c r="AL354" s="35"/>
      <c r="AM354" s="35"/>
      <c r="AN354" s="35"/>
      <c r="AO354" s="35"/>
      <c r="AP354" s="1"/>
      <c r="AQ354" s="36"/>
      <c r="AR354" s="36"/>
      <c r="AS354" s="36"/>
      <c r="AT354" s="36"/>
      <c r="AU354" s="36"/>
      <c r="AV354" s="36"/>
      <c r="AW354" s="1"/>
      <c r="AX354" s="1"/>
      <c r="AY354" s="35"/>
      <c r="AZ354" s="35"/>
      <c r="BA354" s="35"/>
      <c r="BB354" s="35"/>
      <c r="BC354" s="35"/>
      <c r="BD354" s="35"/>
      <c r="BE354" s="35"/>
      <c r="BF354" s="1"/>
    </row>
    <row r="355" spans="1:58" ht="13">
      <c r="A355" s="28"/>
      <c r="B355" s="55"/>
      <c r="C355" s="32"/>
      <c r="D355" s="32"/>
      <c r="E355" s="31"/>
      <c r="F355" s="32"/>
      <c r="G355" s="32"/>
      <c r="H355" s="32"/>
      <c r="I355" s="32"/>
      <c r="J355" s="10"/>
      <c r="K355" s="32"/>
      <c r="L355" s="32"/>
      <c r="M355" s="31"/>
      <c r="N355" s="32"/>
      <c r="O355" s="32"/>
      <c r="P355" s="32"/>
      <c r="Q355" s="32"/>
      <c r="R355" s="1"/>
      <c r="S355" s="28"/>
      <c r="T355" s="28"/>
      <c r="U355" s="28"/>
      <c r="V355" s="28"/>
      <c r="W355" s="34"/>
      <c r="X355" s="34"/>
      <c r="Y355" s="34"/>
      <c r="Z355" s="1"/>
      <c r="AA355" s="35"/>
      <c r="AB355" s="35"/>
      <c r="AC355" s="35"/>
      <c r="AD355" s="35"/>
      <c r="AE355" s="35"/>
      <c r="AF355" s="35"/>
      <c r="AG355" s="35"/>
      <c r="AH355" s="1"/>
      <c r="AI355" s="35"/>
      <c r="AJ355" s="35"/>
      <c r="AK355" s="35"/>
      <c r="AL355" s="35"/>
      <c r="AM355" s="35"/>
      <c r="AN355" s="35"/>
      <c r="AO355" s="35"/>
      <c r="AP355" s="1"/>
      <c r="AQ355" s="36"/>
      <c r="AR355" s="36"/>
      <c r="AS355" s="36"/>
      <c r="AT355" s="36"/>
      <c r="AU355" s="36"/>
      <c r="AV355" s="36"/>
      <c r="AW355" s="1"/>
      <c r="AX355" s="1"/>
      <c r="AY355" s="35"/>
      <c r="AZ355" s="35"/>
      <c r="BA355" s="35"/>
      <c r="BB355" s="35"/>
      <c r="BC355" s="35"/>
      <c r="BD355" s="35"/>
      <c r="BE355" s="35"/>
      <c r="BF355" s="1"/>
    </row>
    <row r="356" spans="1:58" ht="13">
      <c r="A356" s="28"/>
      <c r="B356" s="55"/>
      <c r="C356" s="32"/>
      <c r="D356" s="31"/>
      <c r="E356" s="32"/>
      <c r="F356" s="32"/>
      <c r="G356" s="32"/>
      <c r="H356" s="32"/>
      <c r="I356" s="32"/>
      <c r="J356" s="10"/>
      <c r="K356" s="32"/>
      <c r="L356" s="31"/>
      <c r="M356" s="32"/>
      <c r="N356" s="32"/>
      <c r="O356" s="32"/>
      <c r="P356" s="32"/>
      <c r="Q356" s="32"/>
      <c r="R356" s="1"/>
      <c r="S356" s="28"/>
      <c r="T356" s="28"/>
      <c r="U356" s="28"/>
      <c r="V356" s="28"/>
      <c r="W356" s="34"/>
      <c r="X356" s="34"/>
      <c r="Y356" s="34"/>
      <c r="Z356" s="1"/>
      <c r="AA356" s="35"/>
      <c r="AB356" s="35"/>
      <c r="AC356" s="35"/>
      <c r="AD356" s="35"/>
      <c r="AE356" s="35"/>
      <c r="AF356" s="35"/>
      <c r="AG356" s="35"/>
      <c r="AH356" s="1"/>
      <c r="AI356" s="35"/>
      <c r="AJ356" s="35"/>
      <c r="AK356" s="35"/>
      <c r="AL356" s="35"/>
      <c r="AM356" s="35"/>
      <c r="AN356" s="35"/>
      <c r="AO356" s="35"/>
      <c r="AP356" s="1"/>
      <c r="AQ356" s="36"/>
      <c r="AR356" s="36"/>
      <c r="AS356" s="36"/>
      <c r="AT356" s="36"/>
      <c r="AU356" s="36"/>
      <c r="AV356" s="36"/>
      <c r="AW356" s="1"/>
      <c r="AX356" s="1"/>
      <c r="AY356" s="35"/>
      <c r="AZ356" s="35"/>
      <c r="BA356" s="35"/>
      <c r="BB356" s="35"/>
      <c r="BC356" s="35"/>
      <c r="BD356" s="35"/>
      <c r="BE356" s="35"/>
      <c r="BF356" s="1"/>
    </row>
    <row r="357" spans="1:58" ht="13">
      <c r="A357" s="28"/>
      <c r="B357" s="55"/>
      <c r="C357" s="31"/>
      <c r="D357" s="32"/>
      <c r="E357" s="32"/>
      <c r="F357" s="32"/>
      <c r="G357" s="32"/>
      <c r="H357" s="32"/>
      <c r="I357" s="32"/>
      <c r="J357" s="10"/>
      <c r="K357" s="31"/>
      <c r="L357" s="32"/>
      <c r="M357" s="32"/>
      <c r="N357" s="32"/>
      <c r="O357" s="32"/>
      <c r="P357" s="32"/>
      <c r="Q357" s="32"/>
      <c r="R357" s="1"/>
      <c r="S357" s="28"/>
      <c r="T357" s="28"/>
      <c r="U357" s="28"/>
      <c r="V357" s="34"/>
      <c r="W357" s="34"/>
      <c r="X357" s="34"/>
      <c r="Y357" s="34"/>
      <c r="Z357" s="1"/>
      <c r="AA357" s="35"/>
      <c r="AB357" s="35"/>
      <c r="AC357" s="35"/>
      <c r="AD357" s="35"/>
      <c r="AE357" s="35"/>
      <c r="AF357" s="35"/>
      <c r="AG357" s="35"/>
      <c r="AH357" s="1"/>
      <c r="AI357" s="35"/>
      <c r="AJ357" s="35"/>
      <c r="AK357" s="35"/>
      <c r="AL357" s="35"/>
      <c r="AM357" s="35"/>
      <c r="AN357" s="35"/>
      <c r="AO357" s="35"/>
      <c r="AP357" s="1"/>
      <c r="AQ357" s="36"/>
      <c r="AR357" s="36"/>
      <c r="AS357" s="36"/>
      <c r="AT357" s="36"/>
      <c r="AU357" s="36"/>
      <c r="AV357" s="36"/>
      <c r="AW357" s="1"/>
      <c r="AX357" s="1"/>
      <c r="AY357" s="35"/>
      <c r="AZ357" s="35"/>
      <c r="BA357" s="35"/>
      <c r="BB357" s="35"/>
      <c r="BC357" s="35"/>
      <c r="BD357" s="35"/>
      <c r="BE357" s="35"/>
      <c r="BF357" s="1"/>
    </row>
    <row r="358" spans="1:58" ht="13">
      <c r="A358" s="28"/>
      <c r="B358" s="55"/>
      <c r="C358" s="32"/>
      <c r="D358" s="31"/>
      <c r="E358" s="32"/>
      <c r="F358" s="32"/>
      <c r="G358" s="32"/>
      <c r="H358" s="32"/>
      <c r="I358" s="32"/>
      <c r="J358" s="10"/>
      <c r="K358" s="32"/>
      <c r="L358" s="31"/>
      <c r="M358" s="32"/>
      <c r="N358" s="32"/>
      <c r="O358" s="32"/>
      <c r="P358" s="32"/>
      <c r="Q358" s="32"/>
      <c r="R358" s="1"/>
      <c r="S358" s="28"/>
      <c r="T358" s="28"/>
      <c r="U358" s="34"/>
      <c r="V358" s="34"/>
      <c r="W358" s="34"/>
      <c r="X358" s="34"/>
      <c r="Y358" s="34"/>
      <c r="Z358" s="1"/>
      <c r="AA358" s="35"/>
      <c r="AB358" s="35"/>
      <c r="AC358" s="35"/>
      <c r="AD358" s="35"/>
      <c r="AE358" s="35"/>
      <c r="AF358" s="35"/>
      <c r="AG358" s="35"/>
      <c r="AH358" s="1"/>
      <c r="AI358" s="35"/>
      <c r="AJ358" s="35"/>
      <c r="AK358" s="35"/>
      <c r="AL358" s="35"/>
      <c r="AM358" s="35"/>
      <c r="AN358" s="35"/>
      <c r="AO358" s="35"/>
      <c r="AP358" s="1"/>
      <c r="AQ358" s="36"/>
      <c r="AR358" s="36"/>
      <c r="AS358" s="36"/>
      <c r="AT358" s="36"/>
      <c r="AU358" s="36"/>
      <c r="AV358" s="36"/>
      <c r="AW358" s="1"/>
      <c r="AX358" s="1"/>
      <c r="AY358" s="35"/>
      <c r="AZ358" s="35"/>
      <c r="BA358" s="35"/>
      <c r="BB358" s="35"/>
      <c r="BC358" s="35"/>
      <c r="BD358" s="35"/>
      <c r="BE358" s="35"/>
      <c r="BF358" s="1"/>
    </row>
    <row r="359" spans="1:58" ht="13">
      <c r="A359" s="28"/>
      <c r="B359" s="55"/>
      <c r="C359" s="31"/>
      <c r="D359" s="32"/>
      <c r="E359" s="32"/>
      <c r="F359" s="32"/>
      <c r="G359" s="32"/>
      <c r="H359" s="32"/>
      <c r="I359" s="32"/>
      <c r="J359" s="10"/>
      <c r="K359" s="31"/>
      <c r="L359" s="32"/>
      <c r="M359" s="32"/>
      <c r="N359" s="32"/>
      <c r="O359" s="32"/>
      <c r="P359" s="32"/>
      <c r="Q359" s="32"/>
      <c r="R359" s="1"/>
      <c r="S359" s="28"/>
      <c r="T359" s="28"/>
      <c r="U359" s="28"/>
      <c r="V359" s="34"/>
      <c r="W359" s="34"/>
      <c r="X359" s="34"/>
      <c r="Y359" s="34"/>
      <c r="Z359" s="1"/>
      <c r="AA359" s="35"/>
      <c r="AB359" s="35"/>
      <c r="AC359" s="35"/>
      <c r="AD359" s="35"/>
      <c r="AE359" s="35"/>
      <c r="AF359" s="35"/>
      <c r="AG359" s="35"/>
      <c r="AH359" s="1"/>
      <c r="AI359" s="35"/>
      <c r="AJ359" s="35"/>
      <c r="AK359" s="35"/>
      <c r="AL359" s="35"/>
      <c r="AM359" s="35"/>
      <c r="AN359" s="35"/>
      <c r="AO359" s="35"/>
      <c r="AP359" s="1"/>
      <c r="AQ359" s="36"/>
      <c r="AR359" s="36"/>
      <c r="AS359" s="36"/>
      <c r="AT359" s="36"/>
      <c r="AU359" s="36"/>
      <c r="AV359" s="36"/>
      <c r="AW359" s="1"/>
      <c r="AX359" s="1"/>
      <c r="AY359" s="35"/>
      <c r="AZ359" s="35"/>
      <c r="BA359" s="35"/>
      <c r="BB359" s="35"/>
      <c r="BC359" s="35"/>
      <c r="BD359" s="35"/>
      <c r="BE359" s="35"/>
      <c r="BF359" s="1"/>
    </row>
    <row r="360" spans="1:58" ht="13">
      <c r="A360" s="28"/>
      <c r="B360" s="55"/>
      <c r="C360" s="32"/>
      <c r="D360" s="31"/>
      <c r="E360" s="32"/>
      <c r="F360" s="32"/>
      <c r="G360" s="32"/>
      <c r="H360" s="32"/>
      <c r="I360" s="32"/>
      <c r="J360" s="10"/>
      <c r="K360" s="32"/>
      <c r="L360" s="31"/>
      <c r="M360" s="32"/>
      <c r="N360" s="32"/>
      <c r="O360" s="32"/>
      <c r="P360" s="32"/>
      <c r="Q360" s="32"/>
      <c r="R360" s="1"/>
      <c r="S360" s="28"/>
      <c r="T360" s="28"/>
      <c r="U360" s="34"/>
      <c r="V360" s="28"/>
      <c r="W360" s="34"/>
      <c r="X360" s="34"/>
      <c r="Y360" s="34"/>
      <c r="Z360" s="1"/>
      <c r="AA360" s="35"/>
      <c r="AB360" s="35"/>
      <c r="AC360" s="35"/>
      <c r="AD360" s="35"/>
      <c r="AE360" s="35"/>
      <c r="AF360" s="35"/>
      <c r="AG360" s="35"/>
      <c r="AH360" s="1"/>
      <c r="AI360" s="35"/>
      <c r="AJ360" s="35"/>
      <c r="AK360" s="35"/>
      <c r="AL360" s="35"/>
      <c r="AM360" s="35"/>
      <c r="AN360" s="35"/>
      <c r="AO360" s="35"/>
      <c r="AP360" s="1"/>
      <c r="AQ360" s="36"/>
      <c r="AR360" s="36"/>
      <c r="AS360" s="36"/>
      <c r="AT360" s="36"/>
      <c r="AU360" s="36"/>
      <c r="AV360" s="36"/>
      <c r="AW360" s="1"/>
      <c r="AX360" s="1"/>
      <c r="AY360" s="35"/>
      <c r="AZ360" s="35"/>
      <c r="BA360" s="35"/>
      <c r="BB360" s="35"/>
      <c r="BC360" s="35"/>
      <c r="BD360" s="35"/>
      <c r="BE360" s="35"/>
      <c r="BF360" s="1"/>
    </row>
    <row r="361" spans="1:58" ht="13">
      <c r="A361" s="28"/>
      <c r="B361" s="55"/>
      <c r="C361" s="32"/>
      <c r="D361" s="31"/>
      <c r="E361" s="32"/>
      <c r="F361" s="32"/>
      <c r="G361" s="32"/>
      <c r="H361" s="32"/>
      <c r="I361" s="32"/>
      <c r="J361" s="10"/>
      <c r="K361" s="32"/>
      <c r="L361" s="31"/>
      <c r="M361" s="32"/>
      <c r="N361" s="32"/>
      <c r="O361" s="32"/>
      <c r="P361" s="32"/>
      <c r="Q361" s="32"/>
      <c r="R361" s="1"/>
      <c r="S361" s="28"/>
      <c r="T361" s="28"/>
      <c r="U361" s="34"/>
      <c r="V361" s="34"/>
      <c r="W361" s="34"/>
      <c r="X361" s="34"/>
      <c r="Y361" s="34"/>
      <c r="Z361" s="1"/>
      <c r="AA361" s="35"/>
      <c r="AB361" s="35"/>
      <c r="AC361" s="35"/>
      <c r="AD361" s="35"/>
      <c r="AE361" s="35"/>
      <c r="AF361" s="35"/>
      <c r="AG361" s="35"/>
      <c r="AH361" s="1"/>
      <c r="AI361" s="35"/>
      <c r="AJ361" s="35"/>
      <c r="AK361" s="35"/>
      <c r="AL361" s="35"/>
      <c r="AM361" s="35"/>
      <c r="AN361" s="35"/>
      <c r="AO361" s="35"/>
      <c r="AP361" s="1"/>
      <c r="AQ361" s="36"/>
      <c r="AR361" s="36"/>
      <c r="AS361" s="36"/>
      <c r="AT361" s="36"/>
      <c r="AU361" s="36"/>
      <c r="AV361" s="36"/>
      <c r="AW361" s="1"/>
      <c r="AX361" s="1"/>
      <c r="AY361" s="35"/>
      <c r="AZ361" s="35"/>
      <c r="BA361" s="35"/>
      <c r="BB361" s="35"/>
      <c r="BC361" s="35"/>
      <c r="BD361" s="35"/>
      <c r="BE361" s="35"/>
      <c r="BF361" s="1"/>
    </row>
    <row r="362" spans="1:58" ht="13">
      <c r="A362" s="28"/>
      <c r="B362" s="55"/>
      <c r="C362" s="31"/>
      <c r="D362" s="32"/>
      <c r="E362" s="32"/>
      <c r="F362" s="32"/>
      <c r="G362" s="32"/>
      <c r="H362" s="32"/>
      <c r="I362" s="32"/>
      <c r="J362" s="10"/>
      <c r="K362" s="31"/>
      <c r="L362" s="32"/>
      <c r="M362" s="32"/>
      <c r="N362" s="32"/>
      <c r="O362" s="32"/>
      <c r="P362" s="32"/>
      <c r="Q362" s="32"/>
      <c r="R362" s="1"/>
      <c r="S362" s="28"/>
      <c r="T362" s="28"/>
      <c r="U362" s="28"/>
      <c r="V362" s="34"/>
      <c r="W362" s="34"/>
      <c r="X362" s="34"/>
      <c r="Y362" s="34"/>
      <c r="Z362" s="1"/>
      <c r="AA362" s="35"/>
      <c r="AB362" s="35"/>
      <c r="AC362" s="35"/>
      <c r="AD362" s="35"/>
      <c r="AE362" s="35"/>
      <c r="AF362" s="35"/>
      <c r="AG362" s="35"/>
      <c r="AH362" s="1"/>
      <c r="AI362" s="35"/>
      <c r="AJ362" s="35"/>
      <c r="AK362" s="35"/>
      <c r="AL362" s="35"/>
      <c r="AM362" s="35"/>
      <c r="AN362" s="35"/>
      <c r="AO362" s="35"/>
      <c r="AP362" s="1"/>
      <c r="AQ362" s="36"/>
      <c r="AR362" s="36"/>
      <c r="AS362" s="36"/>
      <c r="AT362" s="36"/>
      <c r="AU362" s="36"/>
      <c r="AV362" s="36"/>
      <c r="AW362" s="1"/>
      <c r="AX362" s="1"/>
      <c r="AY362" s="35"/>
      <c r="AZ362" s="35"/>
      <c r="BA362" s="35"/>
      <c r="BB362" s="35"/>
      <c r="BC362" s="35"/>
      <c r="BD362" s="35"/>
      <c r="BE362" s="35"/>
      <c r="BF362" s="1"/>
    </row>
    <row r="363" spans="1:58" ht="13">
      <c r="A363" s="28"/>
      <c r="B363" s="55"/>
      <c r="C363" s="32"/>
      <c r="D363" s="31"/>
      <c r="E363" s="32"/>
      <c r="F363" s="32"/>
      <c r="G363" s="32"/>
      <c r="H363" s="32"/>
      <c r="I363" s="32"/>
      <c r="J363" s="10"/>
      <c r="K363" s="32"/>
      <c r="L363" s="31"/>
      <c r="M363" s="32"/>
      <c r="N363" s="32"/>
      <c r="O363" s="32"/>
      <c r="P363" s="32"/>
      <c r="Q363" s="32"/>
      <c r="R363" s="1"/>
      <c r="S363" s="28"/>
      <c r="T363" s="28"/>
      <c r="U363" s="34"/>
      <c r="V363" s="34"/>
      <c r="W363" s="34"/>
      <c r="X363" s="34"/>
      <c r="Y363" s="34"/>
      <c r="Z363" s="1"/>
      <c r="AA363" s="35"/>
      <c r="AB363" s="35"/>
      <c r="AC363" s="35"/>
      <c r="AD363" s="35"/>
      <c r="AE363" s="35"/>
      <c r="AF363" s="35"/>
      <c r="AG363" s="35"/>
      <c r="AH363" s="1"/>
      <c r="AI363" s="35"/>
      <c r="AJ363" s="35"/>
      <c r="AK363" s="35"/>
      <c r="AL363" s="35"/>
      <c r="AM363" s="35"/>
      <c r="AN363" s="35"/>
      <c r="AO363" s="35"/>
      <c r="AP363" s="1"/>
      <c r="AQ363" s="36"/>
      <c r="AR363" s="36"/>
      <c r="AS363" s="36"/>
      <c r="AT363" s="36"/>
      <c r="AU363" s="36"/>
      <c r="AV363" s="36"/>
      <c r="AW363" s="1"/>
      <c r="AX363" s="1"/>
      <c r="AY363" s="35"/>
      <c r="AZ363" s="35"/>
      <c r="BA363" s="35"/>
      <c r="BB363" s="35"/>
      <c r="BC363" s="35"/>
      <c r="BD363" s="35"/>
      <c r="BE363" s="35"/>
      <c r="BF363" s="1"/>
    </row>
    <row r="364" spans="1:58" ht="13">
      <c r="A364" s="28"/>
      <c r="B364" s="55"/>
      <c r="C364" s="32"/>
      <c r="D364" s="31"/>
      <c r="E364" s="32"/>
      <c r="F364" s="32"/>
      <c r="G364" s="32"/>
      <c r="H364" s="32"/>
      <c r="I364" s="32"/>
      <c r="J364" s="10"/>
      <c r="K364" s="32"/>
      <c r="L364" s="31"/>
      <c r="M364" s="32"/>
      <c r="N364" s="32"/>
      <c r="O364" s="32"/>
      <c r="P364" s="32"/>
      <c r="Q364" s="32"/>
      <c r="R364" s="1"/>
      <c r="S364" s="28"/>
      <c r="T364" s="28"/>
      <c r="U364" s="34"/>
      <c r="V364" s="34"/>
      <c r="W364" s="34"/>
      <c r="X364" s="34"/>
      <c r="Y364" s="34"/>
      <c r="Z364" s="1"/>
      <c r="AA364" s="35"/>
      <c r="AB364" s="35"/>
      <c r="AC364" s="35"/>
      <c r="AD364" s="35"/>
      <c r="AE364" s="35"/>
      <c r="AF364" s="35"/>
      <c r="AG364" s="35"/>
      <c r="AH364" s="1"/>
      <c r="AI364" s="35"/>
      <c r="AJ364" s="35"/>
      <c r="AK364" s="35"/>
      <c r="AL364" s="35"/>
      <c r="AM364" s="35"/>
      <c r="AN364" s="35"/>
      <c r="AO364" s="35"/>
      <c r="AP364" s="1"/>
      <c r="AQ364" s="36"/>
      <c r="AR364" s="36"/>
      <c r="AS364" s="36"/>
      <c r="AT364" s="36"/>
      <c r="AU364" s="36"/>
      <c r="AV364" s="36"/>
      <c r="AW364" s="1"/>
      <c r="AX364" s="1"/>
      <c r="AY364" s="35"/>
      <c r="AZ364" s="35"/>
      <c r="BA364" s="35"/>
      <c r="BB364" s="35"/>
      <c r="BC364" s="35"/>
      <c r="BD364" s="35"/>
      <c r="BE364" s="35"/>
      <c r="BF364" s="1"/>
    </row>
    <row r="365" spans="1:58" ht="13">
      <c r="A365" s="28"/>
      <c r="B365" s="55"/>
      <c r="C365" s="32"/>
      <c r="D365" s="31"/>
      <c r="E365" s="32"/>
      <c r="F365" s="32"/>
      <c r="G365" s="32"/>
      <c r="H365" s="32"/>
      <c r="I365" s="32"/>
      <c r="J365" s="10"/>
      <c r="K365" s="32"/>
      <c r="L365" s="31"/>
      <c r="M365" s="32"/>
      <c r="N365" s="32"/>
      <c r="O365" s="32"/>
      <c r="P365" s="32"/>
      <c r="Q365" s="32"/>
      <c r="R365" s="1"/>
      <c r="S365" s="28"/>
      <c r="T365" s="28"/>
      <c r="U365" s="34"/>
      <c r="V365" s="34"/>
      <c r="W365" s="34"/>
      <c r="X365" s="34"/>
      <c r="Y365" s="34"/>
      <c r="Z365" s="1"/>
      <c r="AA365" s="35"/>
      <c r="AB365" s="35"/>
      <c r="AC365" s="35"/>
      <c r="AD365" s="35"/>
      <c r="AE365" s="35"/>
      <c r="AF365" s="35"/>
      <c r="AG365" s="35"/>
      <c r="AH365" s="1"/>
      <c r="AI365" s="35"/>
      <c r="AJ365" s="35"/>
      <c r="AK365" s="35"/>
      <c r="AL365" s="35"/>
      <c r="AM365" s="35"/>
      <c r="AN365" s="35"/>
      <c r="AO365" s="35"/>
      <c r="AP365" s="1"/>
      <c r="AQ365" s="36"/>
      <c r="AR365" s="36"/>
      <c r="AS365" s="36"/>
      <c r="AT365" s="36"/>
      <c r="AU365" s="36"/>
      <c r="AV365" s="36"/>
      <c r="AW365" s="1"/>
      <c r="AX365" s="1"/>
      <c r="AY365" s="35"/>
      <c r="AZ365" s="35"/>
      <c r="BA365" s="35"/>
      <c r="BB365" s="35"/>
      <c r="BC365" s="35"/>
      <c r="BD365" s="35"/>
      <c r="BE365" s="35"/>
      <c r="BF365" s="1"/>
    </row>
    <row r="366" spans="1:58" ht="13">
      <c r="A366" s="28"/>
      <c r="B366" s="55"/>
      <c r="C366" s="32"/>
      <c r="D366" s="31"/>
      <c r="E366" s="32"/>
      <c r="F366" s="32"/>
      <c r="G366" s="32"/>
      <c r="H366" s="32"/>
      <c r="I366" s="32"/>
      <c r="J366" s="10"/>
      <c r="K366" s="32"/>
      <c r="L366" s="31"/>
      <c r="M366" s="32"/>
      <c r="N366" s="32"/>
      <c r="O366" s="32"/>
      <c r="P366" s="32"/>
      <c r="Q366" s="32"/>
      <c r="R366" s="1"/>
      <c r="S366" s="28"/>
      <c r="T366" s="28"/>
      <c r="U366" s="28"/>
      <c r="V366" s="28"/>
      <c r="W366" s="34"/>
      <c r="X366" s="34"/>
      <c r="Y366" s="34"/>
      <c r="Z366" s="1"/>
      <c r="AA366" s="35"/>
      <c r="AB366" s="35"/>
      <c r="AC366" s="35"/>
      <c r="AD366" s="35"/>
      <c r="AE366" s="35"/>
      <c r="AF366" s="35"/>
      <c r="AG366" s="35"/>
      <c r="AH366" s="1"/>
      <c r="AI366" s="35"/>
      <c r="AJ366" s="35"/>
      <c r="AK366" s="35"/>
      <c r="AL366" s="35"/>
      <c r="AM366" s="35"/>
      <c r="AN366" s="35"/>
      <c r="AO366" s="35"/>
      <c r="AP366" s="1"/>
      <c r="AQ366" s="36"/>
      <c r="AR366" s="36"/>
      <c r="AS366" s="36"/>
      <c r="AT366" s="36"/>
      <c r="AU366" s="36"/>
      <c r="AV366" s="36"/>
      <c r="AW366" s="1"/>
      <c r="AX366" s="1"/>
      <c r="AY366" s="35"/>
      <c r="AZ366" s="35"/>
      <c r="BA366" s="35"/>
      <c r="BB366" s="35"/>
      <c r="BC366" s="35"/>
      <c r="BD366" s="35"/>
      <c r="BE366" s="35"/>
      <c r="BF366" s="1"/>
    </row>
    <row r="367" spans="1:58" ht="13">
      <c r="A367" s="28"/>
      <c r="B367" s="55"/>
      <c r="C367" s="32"/>
      <c r="D367" s="31"/>
      <c r="E367" s="32"/>
      <c r="F367" s="32"/>
      <c r="G367" s="32"/>
      <c r="H367" s="32"/>
      <c r="I367" s="32"/>
      <c r="J367" s="10"/>
      <c r="K367" s="32"/>
      <c r="L367" s="31"/>
      <c r="M367" s="32"/>
      <c r="N367" s="32"/>
      <c r="O367" s="32"/>
      <c r="P367" s="32"/>
      <c r="Q367" s="32"/>
      <c r="R367" s="1"/>
      <c r="S367" s="28"/>
      <c r="T367" s="28"/>
      <c r="U367" s="34"/>
      <c r="V367" s="34"/>
      <c r="W367" s="34"/>
      <c r="X367" s="34"/>
      <c r="Y367" s="34"/>
      <c r="Z367" s="1"/>
      <c r="AA367" s="35"/>
      <c r="AB367" s="35"/>
      <c r="AC367" s="35"/>
      <c r="AD367" s="35"/>
      <c r="AE367" s="35"/>
      <c r="AF367" s="35"/>
      <c r="AG367" s="35"/>
      <c r="AH367" s="1"/>
      <c r="AI367" s="35"/>
      <c r="AJ367" s="35"/>
      <c r="AK367" s="35"/>
      <c r="AL367" s="35"/>
      <c r="AM367" s="35"/>
      <c r="AN367" s="35"/>
      <c r="AO367" s="35"/>
      <c r="AP367" s="1"/>
      <c r="AQ367" s="36"/>
      <c r="AR367" s="36"/>
      <c r="AS367" s="36"/>
      <c r="AT367" s="36"/>
      <c r="AU367" s="36"/>
      <c r="AV367" s="36"/>
      <c r="AW367" s="1"/>
      <c r="AX367" s="1"/>
      <c r="AY367" s="35"/>
      <c r="AZ367" s="35"/>
      <c r="BA367" s="35"/>
      <c r="BB367" s="35"/>
      <c r="BC367" s="35"/>
      <c r="BD367" s="35"/>
      <c r="BE367" s="35"/>
      <c r="BF367" s="1"/>
    </row>
    <row r="368" spans="1:58" ht="13">
      <c r="A368" s="28"/>
      <c r="B368" s="55"/>
      <c r="C368" s="32"/>
      <c r="D368" s="31"/>
      <c r="E368" s="32"/>
      <c r="F368" s="32"/>
      <c r="G368" s="32"/>
      <c r="H368" s="32"/>
      <c r="I368" s="32"/>
      <c r="J368" s="10"/>
      <c r="K368" s="32"/>
      <c r="L368" s="31"/>
      <c r="M368" s="32"/>
      <c r="N368" s="32"/>
      <c r="O368" s="32"/>
      <c r="P368" s="32"/>
      <c r="Q368" s="32"/>
      <c r="R368" s="1"/>
      <c r="S368" s="28"/>
      <c r="T368" s="28"/>
      <c r="U368" s="28"/>
      <c r="V368" s="34"/>
      <c r="W368" s="28"/>
      <c r="X368" s="34"/>
      <c r="Y368" s="34"/>
      <c r="Z368" s="1"/>
      <c r="AA368" s="35"/>
      <c r="AB368" s="35"/>
      <c r="AC368" s="35"/>
      <c r="AD368" s="35"/>
      <c r="AE368" s="35"/>
      <c r="AF368" s="35"/>
      <c r="AG368" s="35"/>
      <c r="AH368" s="1"/>
      <c r="AI368" s="35"/>
      <c r="AJ368" s="35"/>
      <c r="AK368" s="35"/>
      <c r="AL368" s="35"/>
      <c r="AM368" s="35"/>
      <c r="AN368" s="35"/>
      <c r="AO368" s="35"/>
      <c r="AP368" s="1"/>
      <c r="AQ368" s="36"/>
      <c r="AR368" s="36"/>
      <c r="AS368" s="36"/>
      <c r="AT368" s="36"/>
      <c r="AU368" s="36"/>
      <c r="AV368" s="36"/>
      <c r="AW368" s="1"/>
      <c r="AX368" s="1"/>
      <c r="AY368" s="35"/>
      <c r="AZ368" s="35"/>
      <c r="BA368" s="35"/>
      <c r="BB368" s="35"/>
      <c r="BC368" s="35"/>
      <c r="BD368" s="35"/>
      <c r="BE368" s="35"/>
      <c r="BF368" s="1"/>
    </row>
    <row r="369" spans="1:58" ht="13">
      <c r="A369" s="28"/>
      <c r="B369" s="55"/>
      <c r="C369" s="32"/>
      <c r="D369" s="31"/>
      <c r="E369" s="32"/>
      <c r="F369" s="32"/>
      <c r="G369" s="32"/>
      <c r="H369" s="32"/>
      <c r="I369" s="32"/>
      <c r="J369" s="10"/>
      <c r="K369" s="32"/>
      <c r="L369" s="31"/>
      <c r="M369" s="32"/>
      <c r="N369" s="32"/>
      <c r="O369" s="32"/>
      <c r="P369" s="32"/>
      <c r="Q369" s="32"/>
      <c r="R369" s="1"/>
      <c r="S369" s="28"/>
      <c r="T369" s="28"/>
      <c r="U369" s="28"/>
      <c r="V369" s="34"/>
      <c r="W369" s="28"/>
      <c r="X369" s="34"/>
      <c r="Y369" s="34"/>
      <c r="Z369" s="1"/>
      <c r="AA369" s="35"/>
      <c r="AB369" s="35"/>
      <c r="AC369" s="35"/>
      <c r="AD369" s="35"/>
      <c r="AE369" s="35"/>
      <c r="AF369" s="35"/>
      <c r="AG369" s="35"/>
      <c r="AH369" s="1"/>
      <c r="AI369" s="35"/>
      <c r="AJ369" s="35"/>
      <c r="AK369" s="35"/>
      <c r="AL369" s="35"/>
      <c r="AM369" s="35"/>
      <c r="AN369" s="35"/>
      <c r="AO369" s="35"/>
      <c r="AP369" s="1"/>
      <c r="AQ369" s="36"/>
      <c r="AR369" s="36"/>
      <c r="AS369" s="36"/>
      <c r="AT369" s="36"/>
      <c r="AU369" s="36"/>
      <c r="AV369" s="36"/>
      <c r="AW369" s="1"/>
      <c r="AX369" s="1"/>
      <c r="AY369" s="35"/>
      <c r="AZ369" s="35"/>
      <c r="BA369" s="35"/>
      <c r="BB369" s="35"/>
      <c r="BC369" s="35"/>
      <c r="BD369" s="35"/>
      <c r="BE369" s="35"/>
      <c r="BF369" s="1"/>
    </row>
    <row r="370" spans="1:58" ht="13">
      <c r="A370" s="28"/>
      <c r="B370" s="55"/>
      <c r="C370" s="32"/>
      <c r="D370" s="31"/>
      <c r="E370" s="32"/>
      <c r="F370" s="32"/>
      <c r="G370" s="32"/>
      <c r="H370" s="32"/>
      <c r="I370" s="32"/>
      <c r="J370" s="10"/>
      <c r="K370" s="32"/>
      <c r="L370" s="31"/>
      <c r="M370" s="32"/>
      <c r="N370" s="32"/>
      <c r="O370" s="32"/>
      <c r="P370" s="32"/>
      <c r="Q370" s="32"/>
      <c r="R370" s="1"/>
      <c r="S370" s="28"/>
      <c r="T370" s="28"/>
      <c r="U370" s="28"/>
      <c r="V370" s="34"/>
      <c r="W370" s="28"/>
      <c r="X370" s="34"/>
      <c r="Y370" s="34"/>
      <c r="Z370" s="1"/>
      <c r="AA370" s="35"/>
      <c r="AB370" s="35"/>
      <c r="AC370" s="35"/>
      <c r="AD370" s="35"/>
      <c r="AE370" s="35"/>
      <c r="AF370" s="35"/>
      <c r="AG370" s="35"/>
      <c r="AH370" s="1"/>
      <c r="AI370" s="35"/>
      <c r="AJ370" s="35"/>
      <c r="AK370" s="35"/>
      <c r="AL370" s="35"/>
      <c r="AM370" s="35"/>
      <c r="AN370" s="35"/>
      <c r="AO370" s="35"/>
      <c r="AP370" s="1"/>
      <c r="AQ370" s="36"/>
      <c r="AR370" s="36"/>
      <c r="AS370" s="36"/>
      <c r="AT370" s="36"/>
      <c r="AU370" s="36"/>
      <c r="AV370" s="36"/>
      <c r="AW370" s="1"/>
      <c r="AX370" s="1"/>
      <c r="AY370" s="35"/>
      <c r="AZ370" s="35"/>
      <c r="BA370" s="35"/>
      <c r="BB370" s="35"/>
      <c r="BC370" s="35"/>
      <c r="BD370" s="35"/>
      <c r="BE370" s="35"/>
      <c r="BF370" s="1"/>
    </row>
    <row r="371" spans="1:58" ht="13">
      <c r="A371" s="28"/>
      <c r="B371" s="55"/>
      <c r="C371" s="32"/>
      <c r="D371" s="31"/>
      <c r="E371" s="32"/>
      <c r="F371" s="32"/>
      <c r="G371" s="32"/>
      <c r="H371" s="32"/>
      <c r="I371" s="32"/>
      <c r="J371" s="10"/>
      <c r="K371" s="32"/>
      <c r="L371" s="31"/>
      <c r="M371" s="32"/>
      <c r="N371" s="32"/>
      <c r="O371" s="32"/>
      <c r="P371" s="32"/>
      <c r="Q371" s="32"/>
      <c r="R371" s="1"/>
      <c r="S371" s="28"/>
      <c r="T371" s="28"/>
      <c r="U371" s="28"/>
      <c r="V371" s="34"/>
      <c r="W371" s="28"/>
      <c r="X371" s="34"/>
      <c r="Y371" s="34"/>
      <c r="Z371" s="1"/>
      <c r="AA371" s="35"/>
      <c r="AB371" s="35"/>
      <c r="AC371" s="35"/>
      <c r="AD371" s="35"/>
      <c r="AE371" s="35"/>
      <c r="AF371" s="35"/>
      <c r="AG371" s="35"/>
      <c r="AH371" s="1"/>
      <c r="AI371" s="35"/>
      <c r="AJ371" s="35"/>
      <c r="AK371" s="35"/>
      <c r="AL371" s="35"/>
      <c r="AM371" s="35"/>
      <c r="AN371" s="35"/>
      <c r="AO371" s="35"/>
      <c r="AP371" s="1"/>
      <c r="AQ371" s="36"/>
      <c r="AR371" s="36"/>
      <c r="AS371" s="36"/>
      <c r="AT371" s="36"/>
      <c r="AU371" s="36"/>
      <c r="AV371" s="36"/>
      <c r="AW371" s="1"/>
      <c r="AX371" s="1"/>
      <c r="AY371" s="35"/>
      <c r="AZ371" s="35"/>
      <c r="BA371" s="35"/>
      <c r="BB371" s="35"/>
      <c r="BC371" s="35"/>
      <c r="BD371" s="35"/>
      <c r="BE371" s="35"/>
      <c r="BF371" s="1"/>
    </row>
    <row r="372" spans="1:58" ht="13">
      <c r="A372" s="28"/>
      <c r="B372" s="55"/>
      <c r="C372" s="32"/>
      <c r="D372" s="31"/>
      <c r="E372" s="32"/>
      <c r="F372" s="32"/>
      <c r="G372" s="32"/>
      <c r="H372" s="32"/>
      <c r="I372" s="32"/>
      <c r="J372" s="10"/>
      <c r="K372" s="31"/>
      <c r="L372" s="31"/>
      <c r="M372" s="32"/>
      <c r="N372" s="32"/>
      <c r="O372" s="32"/>
      <c r="P372" s="32"/>
      <c r="Q372" s="32"/>
      <c r="R372" s="1"/>
      <c r="S372" s="28"/>
      <c r="T372" s="28"/>
      <c r="U372" s="28"/>
      <c r="V372" s="34"/>
      <c r="W372" s="28"/>
      <c r="X372" s="34"/>
      <c r="Y372" s="34"/>
      <c r="Z372" s="1"/>
      <c r="AA372" s="35"/>
      <c r="AB372" s="35"/>
      <c r="AC372" s="35"/>
      <c r="AD372" s="35"/>
      <c r="AE372" s="35"/>
      <c r="AF372" s="35"/>
      <c r="AG372" s="35"/>
      <c r="AH372" s="1"/>
      <c r="AI372" s="35"/>
      <c r="AJ372" s="35"/>
      <c r="AK372" s="35"/>
      <c r="AL372" s="35"/>
      <c r="AM372" s="35"/>
      <c r="AN372" s="35"/>
      <c r="AO372" s="35"/>
      <c r="AP372" s="1"/>
      <c r="AQ372" s="36"/>
      <c r="AR372" s="36"/>
      <c r="AS372" s="36"/>
      <c r="AT372" s="36"/>
      <c r="AU372" s="36"/>
      <c r="AV372" s="36"/>
      <c r="AW372" s="1"/>
      <c r="AX372" s="1"/>
      <c r="AY372" s="35"/>
      <c r="AZ372" s="35"/>
      <c r="BA372" s="35"/>
      <c r="BB372" s="35"/>
      <c r="BC372" s="35"/>
      <c r="BD372" s="35"/>
      <c r="BE372" s="35"/>
      <c r="BF372" s="1"/>
    </row>
    <row r="373" spans="1:58" ht="13">
      <c r="A373" s="28"/>
      <c r="B373" s="55"/>
      <c r="C373" s="31"/>
      <c r="D373" s="32"/>
      <c r="E373" s="32"/>
      <c r="F373" s="32"/>
      <c r="G373" s="32"/>
      <c r="H373" s="32"/>
      <c r="I373" s="32"/>
      <c r="J373" s="10"/>
      <c r="K373" s="31"/>
      <c r="L373" s="31"/>
      <c r="M373" s="32"/>
      <c r="N373" s="32"/>
      <c r="O373" s="32"/>
      <c r="P373" s="32"/>
      <c r="Q373" s="32"/>
      <c r="R373" s="1"/>
      <c r="S373" s="28"/>
      <c r="T373" s="28"/>
      <c r="U373" s="28"/>
      <c r="V373" s="34"/>
      <c r="W373" s="28"/>
      <c r="X373" s="34"/>
      <c r="Y373" s="34"/>
      <c r="Z373" s="1"/>
      <c r="AA373" s="35"/>
      <c r="AB373" s="35"/>
      <c r="AC373" s="35"/>
      <c r="AD373" s="35"/>
      <c r="AE373" s="35"/>
      <c r="AF373" s="35"/>
      <c r="AG373" s="35"/>
      <c r="AH373" s="1"/>
      <c r="AI373" s="35"/>
      <c r="AJ373" s="35"/>
      <c r="AK373" s="35"/>
      <c r="AL373" s="35"/>
      <c r="AM373" s="35"/>
      <c r="AN373" s="35"/>
      <c r="AO373" s="35"/>
      <c r="AP373" s="1"/>
      <c r="AQ373" s="36"/>
      <c r="AR373" s="36"/>
      <c r="AS373" s="36"/>
      <c r="AT373" s="36"/>
      <c r="AU373" s="36"/>
      <c r="AV373" s="36"/>
      <c r="AW373" s="1"/>
      <c r="AX373" s="1"/>
      <c r="AY373" s="35"/>
      <c r="AZ373" s="35"/>
      <c r="BA373" s="35"/>
      <c r="BB373" s="35"/>
      <c r="BC373" s="35"/>
      <c r="BD373" s="35"/>
      <c r="BE373" s="35"/>
      <c r="BF373" s="1"/>
    </row>
    <row r="374" spans="1:58" ht="13">
      <c r="A374" s="28"/>
      <c r="B374" s="55"/>
      <c r="C374" s="32"/>
      <c r="D374" s="31"/>
      <c r="E374" s="32"/>
      <c r="F374" s="32"/>
      <c r="G374" s="32"/>
      <c r="H374" s="32"/>
      <c r="I374" s="32"/>
      <c r="J374" s="10"/>
      <c r="K374" s="32"/>
      <c r="L374" s="31"/>
      <c r="M374" s="32"/>
      <c r="N374" s="32"/>
      <c r="O374" s="32"/>
      <c r="P374" s="32"/>
      <c r="Q374" s="32"/>
      <c r="R374" s="1"/>
      <c r="S374" s="28"/>
      <c r="T374" s="28"/>
      <c r="U374" s="28"/>
      <c r="V374" s="34"/>
      <c r="W374" s="28"/>
      <c r="X374" s="34"/>
      <c r="Y374" s="34"/>
      <c r="Z374" s="1"/>
      <c r="AA374" s="35"/>
      <c r="AB374" s="35"/>
      <c r="AC374" s="35"/>
      <c r="AD374" s="35"/>
      <c r="AE374" s="35"/>
      <c r="AF374" s="35"/>
      <c r="AG374" s="35"/>
      <c r="AH374" s="1"/>
      <c r="AI374" s="35"/>
      <c r="AJ374" s="35"/>
      <c r="AK374" s="35"/>
      <c r="AL374" s="35"/>
      <c r="AM374" s="35"/>
      <c r="AN374" s="35"/>
      <c r="AO374" s="35"/>
      <c r="AP374" s="1"/>
      <c r="AQ374" s="36"/>
      <c r="AR374" s="36"/>
      <c r="AS374" s="36"/>
      <c r="AT374" s="36"/>
      <c r="AU374" s="36"/>
      <c r="AV374" s="36"/>
      <c r="AW374" s="1"/>
      <c r="AX374" s="1"/>
      <c r="AY374" s="35"/>
      <c r="AZ374" s="35"/>
      <c r="BA374" s="35"/>
      <c r="BB374" s="35"/>
      <c r="BC374" s="35"/>
      <c r="BD374" s="35"/>
      <c r="BE374" s="35"/>
      <c r="BF374" s="1"/>
    </row>
    <row r="375" spans="1:58" ht="13">
      <c r="A375" s="28"/>
      <c r="B375" s="55"/>
      <c r="C375" s="32"/>
      <c r="D375" s="31"/>
      <c r="E375" s="32"/>
      <c r="F375" s="32"/>
      <c r="G375" s="32"/>
      <c r="H375" s="32"/>
      <c r="I375" s="32"/>
      <c r="J375" s="10"/>
      <c r="K375" s="32"/>
      <c r="L375" s="31"/>
      <c r="M375" s="32"/>
      <c r="N375" s="32"/>
      <c r="O375" s="32"/>
      <c r="P375" s="32"/>
      <c r="Q375" s="32"/>
      <c r="R375" s="1"/>
      <c r="S375" s="28"/>
      <c r="T375" s="28"/>
      <c r="U375" s="28"/>
      <c r="V375" s="34"/>
      <c r="W375" s="28"/>
      <c r="X375" s="28"/>
      <c r="Y375" s="34"/>
      <c r="Z375" s="1"/>
      <c r="AA375" s="35"/>
      <c r="AB375" s="35"/>
      <c r="AC375" s="35"/>
      <c r="AD375" s="35"/>
      <c r="AE375" s="35"/>
      <c r="AF375" s="35"/>
      <c r="AG375" s="35"/>
      <c r="AH375" s="1"/>
      <c r="AI375" s="35"/>
      <c r="AJ375" s="35"/>
      <c r="AK375" s="35"/>
      <c r="AL375" s="35"/>
      <c r="AM375" s="35"/>
      <c r="AN375" s="35"/>
      <c r="AO375" s="35"/>
      <c r="AP375" s="1"/>
      <c r="AQ375" s="36"/>
      <c r="AR375" s="36"/>
      <c r="AS375" s="36"/>
      <c r="AT375" s="36"/>
      <c r="AU375" s="36"/>
      <c r="AV375" s="36"/>
      <c r="AW375" s="1"/>
      <c r="AX375" s="1"/>
      <c r="AY375" s="35"/>
      <c r="AZ375" s="35"/>
      <c r="BA375" s="35"/>
      <c r="BB375" s="35"/>
      <c r="BC375" s="35"/>
      <c r="BD375" s="35"/>
      <c r="BE375" s="35"/>
      <c r="BF375" s="1"/>
    </row>
    <row r="376" spans="1:58" ht="13">
      <c r="A376" s="28"/>
      <c r="B376" s="55"/>
      <c r="C376" s="32"/>
      <c r="D376" s="32"/>
      <c r="E376" s="32"/>
      <c r="F376" s="32"/>
      <c r="G376" s="31"/>
      <c r="H376" s="32"/>
      <c r="I376" s="32"/>
      <c r="J376" s="10"/>
      <c r="K376" s="32"/>
      <c r="L376" s="32"/>
      <c r="M376" s="32"/>
      <c r="N376" s="32"/>
      <c r="O376" s="31"/>
      <c r="P376" s="32"/>
      <c r="Q376" s="32"/>
      <c r="R376" s="1"/>
      <c r="S376" s="28"/>
      <c r="T376" s="28"/>
      <c r="U376" s="28"/>
      <c r="V376" s="34"/>
      <c r="W376" s="28"/>
      <c r="X376" s="34"/>
      <c r="Y376" s="34"/>
      <c r="Z376" s="1"/>
      <c r="AA376" s="35"/>
      <c r="AB376" s="35"/>
      <c r="AC376" s="35"/>
      <c r="AD376" s="35"/>
      <c r="AE376" s="35"/>
      <c r="AF376" s="35"/>
      <c r="AG376" s="35"/>
      <c r="AH376" s="1"/>
      <c r="AI376" s="35"/>
      <c r="AJ376" s="35"/>
      <c r="AK376" s="35"/>
      <c r="AL376" s="35"/>
      <c r="AM376" s="35"/>
      <c r="AN376" s="35"/>
      <c r="AO376" s="35"/>
      <c r="AP376" s="1"/>
      <c r="AQ376" s="36"/>
      <c r="AR376" s="36"/>
      <c r="AS376" s="36"/>
      <c r="AT376" s="36"/>
      <c r="AU376" s="36"/>
      <c r="AV376" s="36"/>
      <c r="AW376" s="1"/>
      <c r="AX376" s="1"/>
      <c r="AY376" s="35"/>
      <c r="AZ376" s="35"/>
      <c r="BA376" s="35"/>
      <c r="BB376" s="35"/>
      <c r="BC376" s="35"/>
      <c r="BD376" s="35"/>
      <c r="BE376" s="35"/>
      <c r="BF376" s="1"/>
    </row>
    <row r="377" spans="1:58" ht="13">
      <c r="A377" s="28"/>
      <c r="B377" s="55"/>
      <c r="C377" s="31"/>
      <c r="D377" s="32"/>
      <c r="E377" s="32"/>
      <c r="F377" s="32"/>
      <c r="G377" s="32"/>
      <c r="H377" s="32"/>
      <c r="I377" s="32"/>
      <c r="J377" s="10"/>
      <c r="K377" s="31"/>
      <c r="L377" s="32"/>
      <c r="M377" s="32"/>
      <c r="N377" s="32"/>
      <c r="O377" s="32"/>
      <c r="P377" s="32"/>
      <c r="Q377" s="32"/>
      <c r="R377" s="1"/>
      <c r="S377" s="28"/>
      <c r="T377" s="28"/>
      <c r="U377" s="28"/>
      <c r="V377" s="34"/>
      <c r="W377" s="28"/>
      <c r="X377" s="34"/>
      <c r="Y377" s="34"/>
      <c r="Z377" s="1"/>
      <c r="AA377" s="35"/>
      <c r="AB377" s="35"/>
      <c r="AC377" s="35"/>
      <c r="AD377" s="35"/>
      <c r="AE377" s="35"/>
      <c r="AF377" s="35"/>
      <c r="AG377" s="35"/>
      <c r="AH377" s="1"/>
      <c r="AI377" s="35"/>
      <c r="AJ377" s="35"/>
      <c r="AK377" s="35"/>
      <c r="AL377" s="35"/>
      <c r="AM377" s="35"/>
      <c r="AN377" s="35"/>
      <c r="AO377" s="35"/>
      <c r="AP377" s="1"/>
      <c r="AQ377" s="36"/>
      <c r="AR377" s="36"/>
      <c r="AS377" s="36"/>
      <c r="AT377" s="36"/>
      <c r="AU377" s="36"/>
      <c r="AV377" s="36"/>
      <c r="AW377" s="1"/>
      <c r="AX377" s="1"/>
      <c r="AY377" s="35"/>
      <c r="AZ377" s="35"/>
      <c r="BA377" s="35"/>
      <c r="BB377" s="35"/>
      <c r="BC377" s="35"/>
      <c r="BD377" s="35"/>
      <c r="BE377" s="35"/>
      <c r="BF377" s="1"/>
    </row>
    <row r="378" spans="1:58" ht="13">
      <c r="A378" s="28"/>
      <c r="B378" s="55"/>
      <c r="C378" s="32"/>
      <c r="D378" s="31"/>
      <c r="E378" s="32"/>
      <c r="F378" s="32"/>
      <c r="G378" s="32"/>
      <c r="H378" s="32"/>
      <c r="I378" s="32"/>
      <c r="J378" s="10"/>
      <c r="K378" s="32"/>
      <c r="L378" s="31"/>
      <c r="M378" s="32"/>
      <c r="N378" s="32"/>
      <c r="O378" s="32"/>
      <c r="P378" s="32"/>
      <c r="Q378" s="32"/>
      <c r="R378" s="1"/>
      <c r="S378" s="28"/>
      <c r="T378" s="28"/>
      <c r="U378" s="28"/>
      <c r="V378" s="34"/>
      <c r="W378" s="28"/>
      <c r="X378" s="34"/>
      <c r="Y378" s="34"/>
      <c r="Z378" s="1"/>
      <c r="AA378" s="35"/>
      <c r="AB378" s="35"/>
      <c r="AC378" s="35"/>
      <c r="AD378" s="35"/>
      <c r="AE378" s="35"/>
      <c r="AF378" s="35"/>
      <c r="AG378" s="35"/>
      <c r="AH378" s="1"/>
      <c r="AI378" s="35"/>
      <c r="AJ378" s="35"/>
      <c r="AK378" s="35"/>
      <c r="AL378" s="35"/>
      <c r="AM378" s="35"/>
      <c r="AN378" s="35"/>
      <c r="AO378" s="35"/>
      <c r="AP378" s="1"/>
      <c r="AQ378" s="36"/>
      <c r="AR378" s="36"/>
      <c r="AS378" s="36"/>
      <c r="AT378" s="36"/>
      <c r="AU378" s="36"/>
      <c r="AV378" s="36"/>
      <c r="AW378" s="1"/>
      <c r="AX378" s="1"/>
      <c r="AY378" s="35"/>
      <c r="AZ378" s="35"/>
      <c r="BA378" s="35"/>
      <c r="BB378" s="35"/>
      <c r="BC378" s="35"/>
      <c r="BD378" s="35"/>
      <c r="BE378" s="35"/>
      <c r="BF378" s="1"/>
    </row>
    <row r="379" spans="1:58" ht="13">
      <c r="A379" s="28"/>
      <c r="B379" s="55"/>
      <c r="C379" s="32"/>
      <c r="D379" s="31"/>
      <c r="E379" s="32"/>
      <c r="F379" s="32"/>
      <c r="G379" s="32"/>
      <c r="H379" s="32"/>
      <c r="I379" s="32"/>
      <c r="J379" s="10"/>
      <c r="K379" s="32"/>
      <c r="L379" s="31"/>
      <c r="M379" s="32"/>
      <c r="N379" s="32"/>
      <c r="O379" s="32"/>
      <c r="P379" s="32"/>
      <c r="Q379" s="32"/>
      <c r="R379" s="1"/>
      <c r="S379" s="28"/>
      <c r="T379" s="28"/>
      <c r="U379" s="28"/>
      <c r="V379" s="34"/>
      <c r="W379" s="28"/>
      <c r="X379" s="34"/>
      <c r="Y379" s="34"/>
      <c r="Z379" s="1"/>
      <c r="AA379" s="35"/>
      <c r="AB379" s="35"/>
      <c r="AC379" s="35"/>
      <c r="AD379" s="35"/>
      <c r="AE379" s="35"/>
      <c r="AF379" s="35"/>
      <c r="AG379" s="35"/>
      <c r="AH379" s="1"/>
      <c r="AI379" s="35"/>
      <c r="AJ379" s="35"/>
      <c r="AK379" s="35"/>
      <c r="AL379" s="35"/>
      <c r="AM379" s="35"/>
      <c r="AN379" s="35"/>
      <c r="AO379" s="35"/>
      <c r="AP379" s="1"/>
      <c r="AQ379" s="36"/>
      <c r="AR379" s="36"/>
      <c r="AS379" s="36"/>
      <c r="AT379" s="36"/>
      <c r="AU379" s="36"/>
      <c r="AV379" s="36"/>
      <c r="AW379" s="1"/>
      <c r="AX379" s="1"/>
      <c r="AY379" s="35"/>
      <c r="AZ379" s="35"/>
      <c r="BA379" s="35"/>
      <c r="BB379" s="35"/>
      <c r="BC379" s="35"/>
      <c r="BD379" s="35"/>
      <c r="BE379" s="35"/>
      <c r="BF379" s="1"/>
    </row>
    <row r="380" spans="1:58" ht="13">
      <c r="A380" s="28"/>
      <c r="B380" s="55"/>
      <c r="C380" s="31"/>
      <c r="D380" s="32"/>
      <c r="E380" s="32"/>
      <c r="F380" s="32"/>
      <c r="G380" s="32"/>
      <c r="H380" s="32"/>
      <c r="I380" s="32"/>
      <c r="J380" s="10"/>
      <c r="K380" s="31"/>
      <c r="L380" s="32"/>
      <c r="M380" s="32"/>
      <c r="N380" s="32"/>
      <c r="O380" s="32"/>
      <c r="P380" s="32"/>
      <c r="Q380" s="32"/>
      <c r="R380" s="1"/>
      <c r="S380" s="28"/>
      <c r="T380" s="28"/>
      <c r="U380" s="28"/>
      <c r="V380" s="34"/>
      <c r="W380" s="28"/>
      <c r="X380" s="34"/>
      <c r="Y380" s="34"/>
      <c r="Z380" s="1"/>
      <c r="AA380" s="35"/>
      <c r="AB380" s="35"/>
      <c r="AC380" s="35"/>
      <c r="AD380" s="35"/>
      <c r="AE380" s="35"/>
      <c r="AF380" s="35"/>
      <c r="AG380" s="35"/>
      <c r="AH380" s="1"/>
      <c r="AI380" s="35"/>
      <c r="AJ380" s="35"/>
      <c r="AK380" s="35"/>
      <c r="AL380" s="35"/>
      <c r="AM380" s="35"/>
      <c r="AN380" s="35"/>
      <c r="AO380" s="35"/>
      <c r="AP380" s="1"/>
      <c r="AQ380" s="36"/>
      <c r="AR380" s="36"/>
      <c r="AS380" s="36"/>
      <c r="AT380" s="36"/>
      <c r="AU380" s="36"/>
      <c r="AV380" s="36"/>
      <c r="AW380" s="1"/>
      <c r="AX380" s="1"/>
      <c r="AY380" s="35"/>
      <c r="AZ380" s="35"/>
      <c r="BA380" s="35"/>
      <c r="BB380" s="35"/>
      <c r="BC380" s="35"/>
      <c r="BD380" s="35"/>
      <c r="BE380" s="35"/>
      <c r="BF380" s="1"/>
    </row>
    <row r="381" spans="1:58" ht="13">
      <c r="A381" s="28"/>
      <c r="B381" s="55"/>
      <c r="C381" s="31"/>
      <c r="D381" s="32"/>
      <c r="E381" s="32"/>
      <c r="F381" s="32"/>
      <c r="G381" s="32"/>
      <c r="H381" s="32"/>
      <c r="I381" s="32"/>
      <c r="J381" s="10"/>
      <c r="K381" s="32"/>
      <c r="L381" s="32"/>
      <c r="M381" s="31"/>
      <c r="N381" s="32"/>
      <c r="O381" s="32"/>
      <c r="P381" s="32"/>
      <c r="Q381" s="32"/>
      <c r="R381" s="1"/>
      <c r="S381" s="28"/>
      <c r="T381" s="28"/>
      <c r="U381" s="28"/>
      <c r="V381" s="34"/>
      <c r="W381" s="28"/>
      <c r="X381" s="34"/>
      <c r="Y381" s="34"/>
      <c r="Z381" s="1"/>
      <c r="AA381" s="35"/>
      <c r="AB381" s="35"/>
      <c r="AC381" s="35"/>
      <c r="AD381" s="35"/>
      <c r="AE381" s="35"/>
      <c r="AF381" s="35"/>
      <c r="AG381" s="35"/>
      <c r="AH381" s="1"/>
      <c r="AI381" s="35"/>
      <c r="AJ381" s="35"/>
      <c r="AK381" s="35"/>
      <c r="AL381" s="35"/>
      <c r="AM381" s="35"/>
      <c r="AN381" s="35"/>
      <c r="AO381" s="35"/>
      <c r="AP381" s="1"/>
      <c r="AQ381" s="36"/>
      <c r="AR381" s="36"/>
      <c r="AS381" s="36"/>
      <c r="AT381" s="36"/>
      <c r="AU381" s="36"/>
      <c r="AV381" s="36"/>
      <c r="AW381" s="1"/>
      <c r="AX381" s="1"/>
      <c r="AY381" s="35"/>
      <c r="AZ381" s="35"/>
      <c r="BA381" s="35"/>
      <c r="BB381" s="35"/>
      <c r="BC381" s="35"/>
      <c r="BD381" s="35"/>
      <c r="BE381" s="35"/>
      <c r="BF381" s="1"/>
    </row>
    <row r="382" spans="1:58" ht="13">
      <c r="A382" s="28"/>
      <c r="B382" s="55"/>
      <c r="C382" s="32"/>
      <c r="D382" s="31"/>
      <c r="E382" s="32"/>
      <c r="F382" s="32"/>
      <c r="G382" s="32"/>
      <c r="H382" s="32"/>
      <c r="I382" s="32"/>
      <c r="J382" s="10"/>
      <c r="K382" s="32"/>
      <c r="L382" s="31"/>
      <c r="M382" s="32"/>
      <c r="N382" s="32"/>
      <c r="O382" s="32"/>
      <c r="P382" s="32"/>
      <c r="Q382" s="32"/>
      <c r="R382" s="1"/>
      <c r="S382" s="28"/>
      <c r="T382" s="28"/>
      <c r="U382" s="28"/>
      <c r="V382" s="34"/>
      <c r="W382" s="28"/>
      <c r="X382" s="34"/>
      <c r="Y382" s="34"/>
      <c r="Z382" s="1"/>
      <c r="AA382" s="35"/>
      <c r="AB382" s="35"/>
      <c r="AC382" s="35"/>
      <c r="AD382" s="35"/>
      <c r="AE382" s="35"/>
      <c r="AF382" s="35"/>
      <c r="AG382" s="35"/>
      <c r="AH382" s="1"/>
      <c r="AI382" s="35"/>
      <c r="AJ382" s="35"/>
      <c r="AK382" s="35"/>
      <c r="AL382" s="35"/>
      <c r="AM382" s="35"/>
      <c r="AN382" s="35"/>
      <c r="AO382" s="35"/>
      <c r="AP382" s="1"/>
      <c r="AQ382" s="36"/>
      <c r="AR382" s="36"/>
      <c r="AS382" s="36"/>
      <c r="AT382" s="36"/>
      <c r="AU382" s="36"/>
      <c r="AV382" s="36"/>
      <c r="AW382" s="1"/>
      <c r="AX382" s="1"/>
      <c r="AY382" s="35"/>
      <c r="AZ382" s="35"/>
      <c r="BA382" s="35"/>
      <c r="BB382" s="35"/>
      <c r="BC382" s="35"/>
      <c r="BD382" s="35"/>
      <c r="BE382" s="35"/>
      <c r="BF382" s="1"/>
    </row>
    <row r="383" spans="1:58" ht="13">
      <c r="A383" s="28"/>
      <c r="B383" s="55"/>
      <c r="C383" s="32"/>
      <c r="D383" s="31"/>
      <c r="E383" s="32"/>
      <c r="F383" s="32"/>
      <c r="G383" s="32"/>
      <c r="H383" s="32"/>
      <c r="I383" s="32"/>
      <c r="J383" s="10"/>
      <c r="K383" s="32"/>
      <c r="L383" s="31"/>
      <c r="M383" s="32"/>
      <c r="N383" s="32"/>
      <c r="O383" s="32"/>
      <c r="P383" s="32"/>
      <c r="Q383" s="32"/>
      <c r="R383" s="1"/>
      <c r="S383" s="28"/>
      <c r="T383" s="28"/>
      <c r="U383" s="28"/>
      <c r="V383" s="34"/>
      <c r="W383" s="28"/>
      <c r="X383" s="34"/>
      <c r="Y383" s="34"/>
      <c r="Z383" s="1"/>
      <c r="AA383" s="35"/>
      <c r="AB383" s="35"/>
      <c r="AC383" s="35"/>
      <c r="AD383" s="35"/>
      <c r="AE383" s="35"/>
      <c r="AF383" s="35"/>
      <c r="AG383" s="35"/>
      <c r="AH383" s="1"/>
      <c r="AI383" s="35"/>
      <c r="AJ383" s="35"/>
      <c r="AK383" s="35"/>
      <c r="AL383" s="35"/>
      <c r="AM383" s="35"/>
      <c r="AN383" s="35"/>
      <c r="AO383" s="35"/>
      <c r="AP383" s="1"/>
      <c r="AQ383" s="36"/>
      <c r="AR383" s="36"/>
      <c r="AS383" s="36"/>
      <c r="AT383" s="36"/>
      <c r="AU383" s="36"/>
      <c r="AV383" s="36"/>
      <c r="AW383" s="1"/>
      <c r="AX383" s="1"/>
      <c r="AY383" s="35"/>
      <c r="AZ383" s="35"/>
      <c r="BA383" s="35"/>
      <c r="BB383" s="35"/>
      <c r="BC383" s="35"/>
      <c r="BD383" s="35"/>
      <c r="BE383" s="35"/>
      <c r="BF383" s="1"/>
    </row>
    <row r="384" spans="1:58" ht="13">
      <c r="A384" s="28"/>
      <c r="B384" s="55"/>
      <c r="C384" s="31"/>
      <c r="D384" s="32"/>
      <c r="E384" s="32"/>
      <c r="F384" s="32"/>
      <c r="G384" s="32"/>
      <c r="H384" s="32"/>
      <c r="I384" s="32"/>
      <c r="J384" s="10"/>
      <c r="K384" s="31"/>
      <c r="L384" s="32"/>
      <c r="M384" s="32"/>
      <c r="N384" s="32"/>
      <c r="O384" s="32"/>
      <c r="P384" s="32"/>
      <c r="Q384" s="32"/>
      <c r="R384" s="1"/>
      <c r="S384" s="28"/>
      <c r="T384" s="28"/>
      <c r="U384" s="28"/>
      <c r="V384" s="34"/>
      <c r="W384" s="34"/>
      <c r="X384" s="34"/>
      <c r="Y384" s="34"/>
      <c r="Z384" s="1"/>
      <c r="AA384" s="35"/>
      <c r="AB384" s="35"/>
      <c r="AC384" s="35"/>
      <c r="AD384" s="35"/>
      <c r="AE384" s="35"/>
      <c r="AF384" s="35"/>
      <c r="AG384" s="35"/>
      <c r="AH384" s="1"/>
      <c r="AI384" s="35"/>
      <c r="AJ384" s="35"/>
      <c r="AK384" s="35"/>
      <c r="AL384" s="35"/>
      <c r="AM384" s="35"/>
      <c r="AN384" s="35"/>
      <c r="AO384" s="35"/>
      <c r="AP384" s="1"/>
      <c r="AQ384" s="36"/>
      <c r="AR384" s="36"/>
      <c r="AS384" s="36"/>
      <c r="AT384" s="36"/>
      <c r="AU384" s="36"/>
      <c r="AV384" s="36"/>
      <c r="AW384" s="1"/>
      <c r="AX384" s="1"/>
      <c r="AY384" s="35"/>
      <c r="AZ384" s="35"/>
      <c r="BA384" s="35"/>
      <c r="BB384" s="35"/>
      <c r="BC384" s="35"/>
      <c r="BD384" s="35"/>
      <c r="BE384" s="35"/>
      <c r="BF384" s="1"/>
    </row>
    <row r="385" spans="1:58" ht="13">
      <c r="A385" s="28"/>
      <c r="B385" s="55"/>
      <c r="C385" s="32"/>
      <c r="D385" s="31"/>
      <c r="E385" s="32"/>
      <c r="F385" s="32"/>
      <c r="G385" s="32"/>
      <c r="H385" s="32"/>
      <c r="I385" s="32"/>
      <c r="J385" s="10"/>
      <c r="K385" s="32"/>
      <c r="L385" s="31"/>
      <c r="M385" s="32"/>
      <c r="N385" s="32"/>
      <c r="O385" s="32"/>
      <c r="P385" s="32"/>
      <c r="Q385" s="32"/>
      <c r="R385" s="1"/>
      <c r="S385" s="28"/>
      <c r="T385" s="28"/>
      <c r="U385" s="28"/>
      <c r="V385" s="34"/>
      <c r="W385" s="28"/>
      <c r="X385" s="28"/>
      <c r="Y385" s="34"/>
      <c r="Z385" s="1"/>
      <c r="AA385" s="35"/>
      <c r="AB385" s="35"/>
      <c r="AC385" s="35"/>
      <c r="AD385" s="35"/>
      <c r="AE385" s="35"/>
      <c r="AF385" s="35"/>
      <c r="AG385" s="35"/>
      <c r="AH385" s="1"/>
      <c r="AI385" s="35"/>
      <c r="AJ385" s="35"/>
      <c r="AK385" s="35"/>
      <c r="AL385" s="35"/>
      <c r="AM385" s="35"/>
      <c r="AN385" s="35"/>
      <c r="AO385" s="35"/>
      <c r="AP385" s="1"/>
      <c r="AQ385" s="36"/>
      <c r="AR385" s="36"/>
      <c r="AS385" s="36"/>
      <c r="AT385" s="36"/>
      <c r="AU385" s="36"/>
      <c r="AV385" s="36"/>
      <c r="AW385" s="1"/>
      <c r="AX385" s="1"/>
      <c r="AY385" s="35"/>
      <c r="AZ385" s="35"/>
      <c r="BA385" s="35"/>
      <c r="BB385" s="35"/>
      <c r="BC385" s="35"/>
      <c r="BD385" s="35"/>
      <c r="BE385" s="35"/>
      <c r="BF385" s="1"/>
    </row>
    <row r="386" spans="1:58" ht="13">
      <c r="A386" s="28"/>
      <c r="B386" s="55"/>
      <c r="C386" s="32"/>
      <c r="D386" s="31"/>
      <c r="E386" s="32"/>
      <c r="F386" s="32"/>
      <c r="G386" s="32"/>
      <c r="H386" s="32"/>
      <c r="I386" s="32"/>
      <c r="J386" s="10"/>
      <c r="K386" s="32"/>
      <c r="L386" s="31"/>
      <c r="M386" s="32"/>
      <c r="N386" s="32"/>
      <c r="O386" s="32"/>
      <c r="P386" s="32"/>
      <c r="Q386" s="32"/>
      <c r="R386" s="1"/>
      <c r="S386" s="28"/>
      <c r="T386" s="28"/>
      <c r="U386" s="28"/>
      <c r="V386" s="34"/>
      <c r="W386" s="28"/>
      <c r="X386" s="34"/>
      <c r="Y386" s="34"/>
      <c r="Z386" s="1"/>
      <c r="AA386" s="35"/>
      <c r="AB386" s="35"/>
      <c r="AC386" s="35"/>
      <c r="AD386" s="35"/>
      <c r="AE386" s="35"/>
      <c r="AF386" s="35"/>
      <c r="AG386" s="35"/>
      <c r="AH386" s="1"/>
      <c r="AI386" s="35"/>
      <c r="AJ386" s="35"/>
      <c r="AK386" s="35"/>
      <c r="AL386" s="35"/>
      <c r="AM386" s="35"/>
      <c r="AN386" s="35"/>
      <c r="AO386" s="35"/>
      <c r="AP386" s="1"/>
      <c r="AQ386" s="36"/>
      <c r="AR386" s="36"/>
      <c r="AS386" s="36"/>
      <c r="AT386" s="36"/>
      <c r="AU386" s="36"/>
      <c r="AV386" s="36"/>
      <c r="AW386" s="1"/>
      <c r="AX386" s="1"/>
      <c r="AY386" s="35"/>
      <c r="AZ386" s="35"/>
      <c r="BA386" s="35"/>
      <c r="BB386" s="35"/>
      <c r="BC386" s="35"/>
      <c r="BD386" s="35"/>
      <c r="BE386" s="35"/>
      <c r="BF386" s="1"/>
    </row>
    <row r="387" spans="1:58" ht="13">
      <c r="A387" s="28"/>
      <c r="B387" s="55"/>
      <c r="C387" s="32"/>
      <c r="D387" s="31"/>
      <c r="E387" s="32"/>
      <c r="F387" s="32"/>
      <c r="G387" s="32"/>
      <c r="H387" s="32"/>
      <c r="I387" s="32"/>
      <c r="J387" s="10"/>
      <c r="K387" s="32"/>
      <c r="L387" s="31"/>
      <c r="M387" s="32"/>
      <c r="N387" s="32"/>
      <c r="O387" s="32"/>
      <c r="P387" s="32"/>
      <c r="Q387" s="32"/>
      <c r="R387" s="1"/>
      <c r="S387" s="28"/>
      <c r="T387" s="28"/>
      <c r="U387" s="34"/>
      <c r="V387" s="28"/>
      <c r="W387" s="34"/>
      <c r="X387" s="34"/>
      <c r="Y387" s="34"/>
      <c r="Z387" s="1"/>
      <c r="AA387" s="35"/>
      <c r="AB387" s="35"/>
      <c r="AC387" s="35"/>
      <c r="AD387" s="35"/>
      <c r="AE387" s="35"/>
      <c r="AF387" s="35"/>
      <c r="AG387" s="35"/>
      <c r="AH387" s="1"/>
      <c r="AI387" s="35"/>
      <c r="AJ387" s="35"/>
      <c r="AK387" s="35"/>
      <c r="AL387" s="35"/>
      <c r="AM387" s="35"/>
      <c r="AN387" s="35"/>
      <c r="AO387" s="35"/>
      <c r="AP387" s="1"/>
      <c r="AQ387" s="36"/>
      <c r="AR387" s="36"/>
      <c r="AS387" s="36"/>
      <c r="AT387" s="36"/>
      <c r="AU387" s="36"/>
      <c r="AV387" s="36"/>
      <c r="AW387" s="1"/>
      <c r="AX387" s="1"/>
      <c r="AY387" s="35"/>
      <c r="AZ387" s="35"/>
      <c r="BA387" s="35"/>
      <c r="BB387" s="35"/>
      <c r="BC387" s="35"/>
      <c r="BD387" s="35"/>
      <c r="BE387" s="35"/>
      <c r="BF387" s="1"/>
    </row>
    <row r="388" spans="1:58" ht="13">
      <c r="A388" s="28"/>
      <c r="B388" s="55"/>
      <c r="C388" s="32"/>
      <c r="D388" s="31"/>
      <c r="E388" s="32"/>
      <c r="F388" s="32"/>
      <c r="G388" s="32"/>
      <c r="H388" s="32"/>
      <c r="I388" s="32"/>
      <c r="J388" s="10"/>
      <c r="K388" s="32"/>
      <c r="L388" s="31"/>
      <c r="M388" s="32"/>
      <c r="N388" s="32"/>
      <c r="O388" s="32"/>
      <c r="P388" s="32"/>
      <c r="Q388" s="32"/>
      <c r="R388" s="1"/>
      <c r="S388" s="28"/>
      <c r="T388" s="28"/>
      <c r="U388" s="28"/>
      <c r="V388" s="34"/>
      <c r="W388" s="28"/>
      <c r="X388" s="34"/>
      <c r="Y388" s="34"/>
      <c r="Z388" s="1"/>
      <c r="AA388" s="35"/>
      <c r="AB388" s="35"/>
      <c r="AC388" s="35"/>
      <c r="AD388" s="35"/>
      <c r="AE388" s="35"/>
      <c r="AF388" s="35"/>
      <c r="AG388" s="35"/>
      <c r="AH388" s="1"/>
      <c r="AI388" s="35"/>
      <c r="AJ388" s="35"/>
      <c r="AK388" s="35"/>
      <c r="AL388" s="35"/>
      <c r="AM388" s="35"/>
      <c r="AN388" s="35"/>
      <c r="AO388" s="35"/>
      <c r="AP388" s="1"/>
      <c r="AQ388" s="36"/>
      <c r="AR388" s="36"/>
      <c r="AS388" s="36"/>
      <c r="AT388" s="36"/>
      <c r="AU388" s="36"/>
      <c r="AV388" s="36"/>
      <c r="AW388" s="1"/>
      <c r="AX388" s="1"/>
      <c r="AY388" s="35"/>
      <c r="AZ388" s="35"/>
      <c r="BA388" s="35"/>
      <c r="BB388" s="35"/>
      <c r="BC388" s="35"/>
      <c r="BD388" s="35"/>
      <c r="BE388" s="35"/>
      <c r="BF388" s="1"/>
    </row>
    <row r="389" spans="1:58" ht="13">
      <c r="A389" s="28"/>
      <c r="B389" s="55"/>
      <c r="C389" s="32"/>
      <c r="D389" s="31"/>
      <c r="E389" s="32"/>
      <c r="F389" s="32"/>
      <c r="G389" s="32"/>
      <c r="H389" s="32"/>
      <c r="I389" s="32"/>
      <c r="J389" s="10"/>
      <c r="K389" s="32"/>
      <c r="L389" s="31"/>
      <c r="M389" s="32"/>
      <c r="N389" s="32"/>
      <c r="O389" s="32"/>
      <c r="P389" s="32"/>
      <c r="Q389" s="32"/>
      <c r="R389" s="1"/>
      <c r="S389" s="28"/>
      <c r="T389" s="28"/>
      <c r="U389" s="34"/>
      <c r="V389" s="28"/>
      <c r="W389" s="34"/>
      <c r="X389" s="34"/>
      <c r="Y389" s="34"/>
      <c r="Z389" s="1"/>
      <c r="AA389" s="35"/>
      <c r="AB389" s="35"/>
      <c r="AC389" s="35"/>
      <c r="AD389" s="35"/>
      <c r="AE389" s="35"/>
      <c r="AF389" s="35"/>
      <c r="AG389" s="35"/>
      <c r="AH389" s="1"/>
      <c r="AI389" s="35"/>
      <c r="AJ389" s="35"/>
      <c r="AK389" s="35"/>
      <c r="AL389" s="35"/>
      <c r="AM389" s="35"/>
      <c r="AN389" s="35"/>
      <c r="AO389" s="35"/>
      <c r="AP389" s="1"/>
      <c r="AQ389" s="36"/>
      <c r="AR389" s="36"/>
      <c r="AS389" s="36"/>
      <c r="AT389" s="36"/>
      <c r="AU389" s="36"/>
      <c r="AV389" s="36"/>
      <c r="AW389" s="1"/>
      <c r="AX389" s="1"/>
      <c r="AY389" s="35"/>
      <c r="AZ389" s="35"/>
      <c r="BA389" s="35"/>
      <c r="BB389" s="35"/>
      <c r="BC389" s="35"/>
      <c r="BD389" s="35"/>
      <c r="BE389" s="35"/>
      <c r="BF389" s="1"/>
    </row>
    <row r="390" spans="1:58" ht="13">
      <c r="A390" s="28"/>
      <c r="B390" s="55"/>
      <c r="C390" s="32"/>
      <c r="D390" s="31"/>
      <c r="E390" s="32"/>
      <c r="F390" s="32"/>
      <c r="G390" s="32"/>
      <c r="H390" s="32"/>
      <c r="I390" s="32"/>
      <c r="J390" s="10"/>
      <c r="K390" s="32"/>
      <c r="L390" s="31"/>
      <c r="M390" s="32"/>
      <c r="N390" s="32"/>
      <c r="O390" s="32"/>
      <c r="P390" s="32"/>
      <c r="Q390" s="32"/>
      <c r="R390" s="1"/>
      <c r="S390" s="28"/>
      <c r="T390" s="28"/>
      <c r="U390" s="28"/>
      <c r="V390" s="34"/>
      <c r="W390" s="28"/>
      <c r="X390" s="34"/>
      <c r="Y390" s="34"/>
      <c r="Z390" s="1"/>
      <c r="AA390" s="35"/>
      <c r="AB390" s="35"/>
      <c r="AC390" s="35"/>
      <c r="AD390" s="35"/>
      <c r="AE390" s="35"/>
      <c r="AF390" s="35"/>
      <c r="AG390" s="35"/>
      <c r="AH390" s="1"/>
      <c r="AI390" s="35"/>
      <c r="AJ390" s="35"/>
      <c r="AK390" s="35"/>
      <c r="AL390" s="35"/>
      <c r="AM390" s="35"/>
      <c r="AN390" s="35"/>
      <c r="AO390" s="35"/>
      <c r="AP390" s="1"/>
      <c r="AQ390" s="36"/>
      <c r="AR390" s="36"/>
      <c r="AS390" s="36"/>
      <c r="AT390" s="36"/>
      <c r="AU390" s="36"/>
      <c r="AV390" s="36"/>
      <c r="AW390" s="1"/>
      <c r="AX390" s="1"/>
      <c r="AY390" s="35"/>
      <c r="AZ390" s="35"/>
      <c r="BA390" s="35"/>
      <c r="BB390" s="35"/>
      <c r="BC390" s="35"/>
      <c r="BD390" s="35"/>
      <c r="BE390" s="35"/>
      <c r="BF390" s="1"/>
    </row>
    <row r="391" spans="1:58" ht="13">
      <c r="A391" s="28"/>
      <c r="B391" s="55"/>
      <c r="C391" s="32"/>
      <c r="D391" s="31"/>
      <c r="E391" s="32"/>
      <c r="F391" s="32"/>
      <c r="G391" s="32"/>
      <c r="H391" s="32"/>
      <c r="I391" s="32"/>
      <c r="J391" s="10"/>
      <c r="K391" s="32"/>
      <c r="L391" s="31"/>
      <c r="M391" s="32"/>
      <c r="N391" s="32"/>
      <c r="O391" s="32"/>
      <c r="P391" s="32"/>
      <c r="Q391" s="32"/>
      <c r="R391" s="1"/>
      <c r="S391" s="28"/>
      <c r="T391" s="28"/>
      <c r="U391" s="28"/>
      <c r="V391" s="34"/>
      <c r="W391" s="34"/>
      <c r="X391" s="34"/>
      <c r="Y391" s="34"/>
      <c r="Z391" s="1"/>
      <c r="AA391" s="35"/>
      <c r="AB391" s="35"/>
      <c r="AC391" s="35"/>
      <c r="AD391" s="35"/>
      <c r="AE391" s="35"/>
      <c r="AF391" s="35"/>
      <c r="AG391" s="35"/>
      <c r="AH391" s="1"/>
      <c r="AI391" s="35"/>
      <c r="AJ391" s="35"/>
      <c r="AK391" s="35"/>
      <c r="AL391" s="35"/>
      <c r="AM391" s="35"/>
      <c r="AN391" s="35"/>
      <c r="AO391" s="35"/>
      <c r="AP391" s="1"/>
      <c r="AQ391" s="36"/>
      <c r="AR391" s="36"/>
      <c r="AS391" s="36"/>
      <c r="AT391" s="36"/>
      <c r="AU391" s="36"/>
      <c r="AV391" s="36"/>
      <c r="AW391" s="1"/>
      <c r="AX391" s="1"/>
      <c r="AY391" s="35"/>
      <c r="AZ391" s="35"/>
      <c r="BA391" s="35"/>
      <c r="BB391" s="35"/>
      <c r="BC391" s="35"/>
      <c r="BD391" s="35"/>
      <c r="BE391" s="35"/>
      <c r="BF391" s="1"/>
    </row>
    <row r="392" spans="1:58" ht="13">
      <c r="A392" s="28"/>
      <c r="B392" s="55"/>
      <c r="C392" s="32"/>
      <c r="D392" s="31"/>
      <c r="E392" s="32"/>
      <c r="F392" s="32"/>
      <c r="G392" s="32"/>
      <c r="H392" s="32"/>
      <c r="I392" s="32"/>
      <c r="J392" s="10"/>
      <c r="K392" s="32"/>
      <c r="L392" s="31"/>
      <c r="M392" s="32"/>
      <c r="N392" s="32"/>
      <c r="O392" s="32"/>
      <c r="P392" s="32"/>
      <c r="Q392" s="32"/>
      <c r="R392" s="1"/>
      <c r="S392" s="28"/>
      <c r="T392" s="28"/>
      <c r="U392" s="28"/>
      <c r="V392" s="34"/>
      <c r="W392" s="34"/>
      <c r="X392" s="34"/>
      <c r="Y392" s="34"/>
      <c r="Z392" s="1"/>
      <c r="AA392" s="35"/>
      <c r="AB392" s="35"/>
      <c r="AC392" s="35"/>
      <c r="AD392" s="35"/>
      <c r="AE392" s="35"/>
      <c r="AF392" s="35"/>
      <c r="AG392" s="35"/>
      <c r="AH392" s="1"/>
      <c r="AI392" s="35"/>
      <c r="AJ392" s="35"/>
      <c r="AK392" s="35"/>
      <c r="AL392" s="35"/>
      <c r="AM392" s="35"/>
      <c r="AN392" s="35"/>
      <c r="AO392" s="35"/>
      <c r="AP392" s="1"/>
      <c r="AQ392" s="36"/>
      <c r="AR392" s="36"/>
      <c r="AS392" s="36"/>
      <c r="AT392" s="36"/>
      <c r="AU392" s="36"/>
      <c r="AV392" s="36"/>
      <c r="AW392" s="1"/>
      <c r="AX392" s="1"/>
      <c r="AY392" s="35"/>
      <c r="AZ392" s="35"/>
      <c r="BA392" s="35"/>
      <c r="BB392" s="35"/>
      <c r="BC392" s="35"/>
      <c r="BD392" s="35"/>
      <c r="BE392" s="35"/>
      <c r="BF392" s="1"/>
    </row>
    <row r="393" spans="1:58" ht="13">
      <c r="A393" s="28"/>
      <c r="B393" s="55"/>
      <c r="C393" s="32"/>
      <c r="D393" s="32"/>
      <c r="E393" s="31"/>
      <c r="F393" s="32"/>
      <c r="G393" s="32"/>
      <c r="H393" s="32"/>
      <c r="I393" s="32"/>
      <c r="J393" s="10"/>
      <c r="K393" s="32"/>
      <c r="L393" s="31"/>
      <c r="M393" s="32"/>
      <c r="N393" s="32"/>
      <c r="O393" s="32"/>
      <c r="P393" s="32"/>
      <c r="Q393" s="32"/>
      <c r="R393" s="1"/>
      <c r="S393" s="28"/>
      <c r="T393" s="28"/>
      <c r="U393" s="28"/>
      <c r="V393" s="34"/>
      <c r="W393" s="34"/>
      <c r="X393" s="34"/>
      <c r="Y393" s="34"/>
      <c r="Z393" s="1"/>
      <c r="AA393" s="35"/>
      <c r="AB393" s="35"/>
      <c r="AC393" s="35"/>
      <c r="AD393" s="35"/>
      <c r="AE393" s="35"/>
      <c r="AF393" s="35"/>
      <c r="AG393" s="35"/>
      <c r="AH393" s="1"/>
      <c r="AI393" s="35"/>
      <c r="AJ393" s="35"/>
      <c r="AK393" s="35"/>
      <c r="AL393" s="35"/>
      <c r="AM393" s="35"/>
      <c r="AN393" s="35"/>
      <c r="AO393" s="35"/>
      <c r="AP393" s="1"/>
      <c r="AQ393" s="36"/>
      <c r="AR393" s="36"/>
      <c r="AS393" s="36"/>
      <c r="AT393" s="36"/>
      <c r="AU393" s="36"/>
      <c r="AV393" s="36"/>
      <c r="AW393" s="1"/>
      <c r="AX393" s="1"/>
      <c r="AY393" s="35"/>
      <c r="AZ393" s="35"/>
      <c r="BA393" s="35"/>
      <c r="BB393" s="35"/>
      <c r="BC393" s="35"/>
      <c r="BD393" s="35"/>
      <c r="BE393" s="35"/>
      <c r="BF393" s="1"/>
    </row>
    <row r="394" spans="1:58" ht="13">
      <c r="A394" s="28"/>
      <c r="B394" s="55"/>
      <c r="C394" s="31"/>
      <c r="D394" s="32"/>
      <c r="E394" s="32"/>
      <c r="F394" s="32"/>
      <c r="G394" s="32"/>
      <c r="H394" s="32"/>
      <c r="I394" s="32"/>
      <c r="J394" s="10"/>
      <c r="K394" s="31"/>
      <c r="L394" s="32"/>
      <c r="M394" s="32"/>
      <c r="N394" s="32"/>
      <c r="O394" s="32"/>
      <c r="P394" s="32"/>
      <c r="Q394" s="32"/>
      <c r="R394" s="1"/>
      <c r="S394" s="28"/>
      <c r="T394" s="28"/>
      <c r="U394" s="28"/>
      <c r="V394" s="34"/>
      <c r="W394" s="28"/>
      <c r="X394" s="34"/>
      <c r="Y394" s="34"/>
      <c r="Z394" s="1"/>
      <c r="AA394" s="35"/>
      <c r="AB394" s="35"/>
      <c r="AC394" s="35"/>
      <c r="AD394" s="35"/>
      <c r="AE394" s="35"/>
      <c r="AF394" s="35"/>
      <c r="AG394" s="35"/>
      <c r="AH394" s="1"/>
      <c r="AI394" s="35"/>
      <c r="AJ394" s="35"/>
      <c r="AK394" s="35"/>
      <c r="AL394" s="35"/>
      <c r="AM394" s="35"/>
      <c r="AN394" s="35"/>
      <c r="AO394" s="35"/>
      <c r="AP394" s="1"/>
      <c r="AQ394" s="36"/>
      <c r="AR394" s="36"/>
      <c r="AS394" s="36"/>
      <c r="AT394" s="36"/>
      <c r="AU394" s="36"/>
      <c r="AV394" s="36"/>
      <c r="AW394" s="1"/>
      <c r="AX394" s="1"/>
      <c r="AY394" s="35"/>
      <c r="AZ394" s="35"/>
      <c r="BA394" s="35"/>
      <c r="BB394" s="35"/>
      <c r="BC394" s="35"/>
      <c r="BD394" s="35"/>
      <c r="BE394" s="35"/>
      <c r="BF394" s="1"/>
    </row>
    <row r="395" spans="1:58" ht="13">
      <c r="A395" s="28"/>
      <c r="B395" s="55"/>
      <c r="C395" s="32"/>
      <c r="D395" s="31"/>
      <c r="E395" s="32"/>
      <c r="F395" s="32"/>
      <c r="G395" s="32"/>
      <c r="H395" s="32"/>
      <c r="I395" s="32"/>
      <c r="J395" s="10"/>
      <c r="K395" s="32"/>
      <c r="L395" s="32"/>
      <c r="M395" s="31"/>
      <c r="N395" s="32"/>
      <c r="O395" s="32"/>
      <c r="P395" s="32"/>
      <c r="Q395" s="32"/>
      <c r="R395" s="1"/>
      <c r="S395" s="28"/>
      <c r="T395" s="28"/>
      <c r="U395" s="28"/>
      <c r="V395" s="28"/>
      <c r="W395" s="34"/>
      <c r="X395" s="34"/>
      <c r="Y395" s="34"/>
      <c r="Z395" s="1"/>
      <c r="AA395" s="35"/>
      <c r="AB395" s="35"/>
      <c r="AC395" s="35"/>
      <c r="AD395" s="35"/>
      <c r="AE395" s="35"/>
      <c r="AF395" s="35"/>
      <c r="AG395" s="35"/>
      <c r="AH395" s="1"/>
      <c r="AI395" s="35"/>
      <c r="AJ395" s="35"/>
      <c r="AK395" s="35"/>
      <c r="AL395" s="35"/>
      <c r="AM395" s="35"/>
      <c r="AN395" s="35"/>
      <c r="AO395" s="35"/>
      <c r="AP395" s="1"/>
      <c r="AQ395" s="36"/>
      <c r="AR395" s="36"/>
      <c r="AS395" s="36"/>
      <c r="AT395" s="36"/>
      <c r="AU395" s="36"/>
      <c r="AV395" s="36"/>
      <c r="AW395" s="1"/>
      <c r="AX395" s="1"/>
      <c r="AY395" s="35"/>
      <c r="AZ395" s="35"/>
      <c r="BA395" s="35"/>
      <c r="BB395" s="35"/>
      <c r="BC395" s="35"/>
      <c r="BD395" s="35"/>
      <c r="BE395" s="35"/>
      <c r="BF395" s="1"/>
    </row>
    <row r="396" spans="1:58" ht="13">
      <c r="A396" s="28"/>
      <c r="B396" s="55"/>
      <c r="C396" s="32"/>
      <c r="D396" s="31"/>
      <c r="E396" s="32"/>
      <c r="F396" s="32"/>
      <c r="G396" s="32"/>
      <c r="H396" s="32"/>
      <c r="I396" s="32"/>
      <c r="J396" s="10"/>
      <c r="K396" s="32"/>
      <c r="L396" s="31"/>
      <c r="M396" s="32"/>
      <c r="N396" s="32"/>
      <c r="O396" s="32"/>
      <c r="P396" s="32"/>
      <c r="Q396" s="32"/>
      <c r="R396" s="1"/>
      <c r="S396" s="28"/>
      <c r="T396" s="28"/>
      <c r="U396" s="28"/>
      <c r="V396" s="28"/>
      <c r="W396" s="34"/>
      <c r="X396" s="28"/>
      <c r="Y396" s="34"/>
      <c r="Z396" s="1"/>
      <c r="AA396" s="35"/>
      <c r="AB396" s="35"/>
      <c r="AC396" s="35"/>
      <c r="AD396" s="35"/>
      <c r="AE396" s="35"/>
      <c r="AF396" s="35"/>
      <c r="AG396" s="35"/>
      <c r="AH396" s="1"/>
      <c r="AI396" s="35"/>
      <c r="AJ396" s="35"/>
      <c r="AK396" s="35"/>
      <c r="AL396" s="35"/>
      <c r="AM396" s="35"/>
      <c r="AN396" s="35"/>
      <c r="AO396" s="35"/>
      <c r="AP396" s="1"/>
      <c r="AQ396" s="36"/>
      <c r="AR396" s="36"/>
      <c r="AS396" s="36"/>
      <c r="AT396" s="36"/>
      <c r="AU396" s="36"/>
      <c r="AV396" s="36"/>
      <c r="AW396" s="1"/>
      <c r="AX396" s="1"/>
      <c r="AY396" s="35"/>
      <c r="AZ396" s="35"/>
      <c r="BA396" s="35"/>
      <c r="BB396" s="35"/>
      <c r="BC396" s="35"/>
      <c r="BD396" s="35"/>
      <c r="BE396" s="35"/>
      <c r="BF396" s="1"/>
    </row>
    <row r="397" spans="1:58" ht="13">
      <c r="A397" s="28"/>
      <c r="B397" s="55"/>
      <c r="C397" s="32"/>
      <c r="D397" s="31"/>
      <c r="E397" s="32"/>
      <c r="F397" s="32"/>
      <c r="G397" s="32"/>
      <c r="H397" s="32"/>
      <c r="I397" s="32"/>
      <c r="J397" s="10"/>
      <c r="K397" s="32"/>
      <c r="L397" s="31"/>
      <c r="M397" s="32"/>
      <c r="N397" s="32"/>
      <c r="O397" s="32"/>
      <c r="P397" s="32"/>
      <c r="Q397" s="32"/>
      <c r="R397" s="1"/>
      <c r="S397" s="28"/>
      <c r="T397" s="28"/>
      <c r="U397" s="28"/>
      <c r="V397" s="34"/>
      <c r="W397" s="34"/>
      <c r="X397" s="34"/>
      <c r="Y397" s="34"/>
      <c r="Z397" s="1"/>
      <c r="AA397" s="35"/>
      <c r="AB397" s="35"/>
      <c r="AC397" s="35"/>
      <c r="AD397" s="35"/>
      <c r="AE397" s="35"/>
      <c r="AF397" s="35"/>
      <c r="AG397" s="35"/>
      <c r="AH397" s="1"/>
      <c r="AI397" s="35"/>
      <c r="AJ397" s="35"/>
      <c r="AK397" s="35"/>
      <c r="AL397" s="35"/>
      <c r="AM397" s="35"/>
      <c r="AN397" s="35"/>
      <c r="AO397" s="35"/>
      <c r="AP397" s="1"/>
      <c r="AQ397" s="36"/>
      <c r="AR397" s="36"/>
      <c r="AS397" s="36"/>
      <c r="AT397" s="36"/>
      <c r="AU397" s="36"/>
      <c r="AV397" s="36"/>
      <c r="AW397" s="1"/>
      <c r="AX397" s="1"/>
      <c r="AY397" s="35"/>
      <c r="AZ397" s="35"/>
      <c r="BA397" s="35"/>
      <c r="BB397" s="35"/>
      <c r="BC397" s="35"/>
      <c r="BD397" s="35"/>
      <c r="BE397" s="35"/>
      <c r="BF397" s="1"/>
    </row>
    <row r="398" spans="1:58" ht="13">
      <c r="A398" s="28"/>
      <c r="B398" s="55"/>
      <c r="C398" s="32"/>
      <c r="D398" s="31"/>
      <c r="E398" s="32"/>
      <c r="F398" s="32"/>
      <c r="G398" s="32"/>
      <c r="H398" s="32"/>
      <c r="I398" s="32"/>
      <c r="J398" s="10"/>
      <c r="K398" s="32"/>
      <c r="L398" s="31"/>
      <c r="M398" s="32"/>
      <c r="N398" s="32"/>
      <c r="O398" s="32"/>
      <c r="P398" s="32"/>
      <c r="Q398" s="32"/>
      <c r="R398" s="1"/>
      <c r="S398" s="28"/>
      <c r="T398" s="28"/>
      <c r="U398" s="28"/>
      <c r="V398" s="28"/>
      <c r="W398" s="34"/>
      <c r="X398" s="34"/>
      <c r="Y398" s="34"/>
      <c r="Z398" s="1"/>
      <c r="AA398" s="35"/>
      <c r="AB398" s="35"/>
      <c r="AC398" s="35"/>
      <c r="AD398" s="35"/>
      <c r="AE398" s="35"/>
      <c r="AF398" s="35"/>
      <c r="AG398" s="35"/>
      <c r="AH398" s="1"/>
      <c r="AI398" s="35"/>
      <c r="AJ398" s="35"/>
      <c r="AK398" s="35"/>
      <c r="AL398" s="35"/>
      <c r="AM398" s="35"/>
      <c r="AN398" s="35"/>
      <c r="AO398" s="35"/>
      <c r="AP398" s="1"/>
      <c r="AQ398" s="36"/>
      <c r="AR398" s="36"/>
      <c r="AS398" s="36"/>
      <c r="AT398" s="36"/>
      <c r="AU398" s="36"/>
      <c r="AV398" s="36"/>
      <c r="AW398" s="1"/>
      <c r="AX398" s="1"/>
      <c r="AY398" s="35"/>
      <c r="AZ398" s="35"/>
      <c r="BA398" s="35"/>
      <c r="BB398" s="35"/>
      <c r="BC398" s="35"/>
      <c r="BD398" s="35"/>
      <c r="BE398" s="35"/>
      <c r="BF398" s="1"/>
    </row>
    <row r="399" spans="1:58" ht="13">
      <c r="A399" s="28"/>
      <c r="B399" s="55"/>
      <c r="C399" s="32"/>
      <c r="D399" s="31"/>
      <c r="E399" s="32"/>
      <c r="F399" s="32"/>
      <c r="G399" s="32"/>
      <c r="H399" s="32"/>
      <c r="I399" s="32"/>
      <c r="J399" s="10"/>
      <c r="K399" s="32"/>
      <c r="L399" s="31"/>
      <c r="M399" s="32"/>
      <c r="N399" s="32"/>
      <c r="O399" s="32"/>
      <c r="P399" s="32"/>
      <c r="Q399" s="32"/>
      <c r="R399" s="1"/>
      <c r="S399" s="28"/>
      <c r="T399" s="28"/>
      <c r="U399" s="28"/>
      <c r="V399" s="34"/>
      <c r="W399" s="34"/>
      <c r="X399" s="28"/>
      <c r="Y399" s="34"/>
      <c r="Z399" s="1"/>
      <c r="AA399" s="35"/>
      <c r="AB399" s="35"/>
      <c r="AC399" s="35"/>
      <c r="AD399" s="35"/>
      <c r="AE399" s="35"/>
      <c r="AF399" s="35"/>
      <c r="AG399" s="35"/>
      <c r="AH399" s="1"/>
      <c r="AI399" s="35"/>
      <c r="AJ399" s="35"/>
      <c r="AK399" s="35"/>
      <c r="AL399" s="35"/>
      <c r="AM399" s="35"/>
      <c r="AN399" s="35"/>
      <c r="AO399" s="35"/>
      <c r="AP399" s="1"/>
      <c r="AQ399" s="36"/>
      <c r="AR399" s="36"/>
      <c r="AS399" s="36"/>
      <c r="AT399" s="36"/>
      <c r="AU399" s="36"/>
      <c r="AV399" s="36"/>
      <c r="AW399" s="1"/>
      <c r="AX399" s="1"/>
      <c r="AY399" s="35"/>
      <c r="AZ399" s="35"/>
      <c r="BA399" s="35"/>
      <c r="BB399" s="35"/>
      <c r="BC399" s="35"/>
      <c r="BD399" s="35"/>
      <c r="BE399" s="35"/>
      <c r="BF399" s="1"/>
    </row>
    <row r="400" spans="1:58" ht="13">
      <c r="A400" s="28"/>
      <c r="B400" s="55"/>
      <c r="C400" s="31"/>
      <c r="D400" s="32"/>
      <c r="E400" s="32"/>
      <c r="F400" s="32"/>
      <c r="G400" s="32"/>
      <c r="H400" s="32"/>
      <c r="I400" s="32"/>
      <c r="J400" s="10"/>
      <c r="K400" s="31"/>
      <c r="L400" s="32"/>
      <c r="M400" s="32"/>
      <c r="N400" s="32"/>
      <c r="O400" s="32"/>
      <c r="P400" s="32"/>
      <c r="Q400" s="32"/>
      <c r="R400" s="1"/>
      <c r="S400" s="28"/>
      <c r="T400" s="28"/>
      <c r="U400" s="28"/>
      <c r="V400" s="34"/>
      <c r="W400" s="34"/>
      <c r="X400" s="34"/>
      <c r="Y400" s="34"/>
      <c r="Z400" s="1"/>
      <c r="AA400" s="35"/>
      <c r="AB400" s="35"/>
      <c r="AC400" s="35"/>
      <c r="AD400" s="35"/>
      <c r="AE400" s="35"/>
      <c r="AF400" s="35"/>
      <c r="AG400" s="35"/>
      <c r="AH400" s="1"/>
      <c r="AI400" s="35"/>
      <c r="AJ400" s="35"/>
      <c r="AK400" s="35"/>
      <c r="AL400" s="35"/>
      <c r="AM400" s="35"/>
      <c r="AN400" s="35"/>
      <c r="AO400" s="35"/>
      <c r="AP400" s="1"/>
      <c r="AQ400" s="36"/>
      <c r="AR400" s="36"/>
      <c r="AS400" s="36"/>
      <c r="AT400" s="36"/>
      <c r="AU400" s="36"/>
      <c r="AV400" s="36"/>
      <c r="AW400" s="1"/>
      <c r="AX400" s="1"/>
      <c r="AY400" s="35"/>
      <c r="AZ400" s="35"/>
      <c r="BA400" s="35"/>
      <c r="BB400" s="35"/>
      <c r="BC400" s="35"/>
      <c r="BD400" s="35"/>
      <c r="BE400" s="35"/>
      <c r="BF400" s="1"/>
    </row>
    <row r="401" spans="1:58" ht="13">
      <c r="A401" s="28"/>
      <c r="B401" s="55"/>
      <c r="C401" s="32"/>
      <c r="D401" s="31"/>
      <c r="E401" s="32"/>
      <c r="F401" s="32"/>
      <c r="G401" s="32"/>
      <c r="H401" s="32"/>
      <c r="I401" s="32"/>
      <c r="J401" s="10"/>
      <c r="K401" s="32"/>
      <c r="L401" s="31"/>
      <c r="M401" s="32"/>
      <c r="N401" s="32"/>
      <c r="O401" s="32"/>
      <c r="P401" s="32"/>
      <c r="Q401" s="32"/>
      <c r="R401" s="1"/>
      <c r="S401" s="28"/>
      <c r="T401" s="28"/>
      <c r="U401" s="28"/>
      <c r="V401" s="28"/>
      <c r="W401" s="34"/>
      <c r="X401" s="34"/>
      <c r="Y401" s="34"/>
      <c r="Z401" s="1"/>
      <c r="AA401" s="35"/>
      <c r="AB401" s="35"/>
      <c r="AC401" s="35"/>
      <c r="AD401" s="35"/>
      <c r="AE401" s="35"/>
      <c r="AF401" s="35"/>
      <c r="AG401" s="35"/>
      <c r="AH401" s="1"/>
      <c r="AI401" s="35"/>
      <c r="AJ401" s="35"/>
      <c r="AK401" s="35"/>
      <c r="AL401" s="35"/>
      <c r="AM401" s="35"/>
      <c r="AN401" s="35"/>
      <c r="AO401" s="35"/>
      <c r="AP401" s="1"/>
      <c r="AQ401" s="36"/>
      <c r="AR401" s="36"/>
      <c r="AS401" s="36"/>
      <c r="AT401" s="36"/>
      <c r="AU401" s="36"/>
      <c r="AV401" s="36"/>
      <c r="AW401" s="1"/>
      <c r="AX401" s="1"/>
      <c r="AY401" s="35"/>
      <c r="AZ401" s="35"/>
      <c r="BA401" s="35"/>
      <c r="BB401" s="35"/>
      <c r="BC401" s="35"/>
      <c r="BD401" s="35"/>
      <c r="BE401" s="35"/>
      <c r="BF401" s="1"/>
    </row>
    <row r="402" spans="1:58" ht="13">
      <c r="A402" s="28"/>
      <c r="B402" s="55"/>
      <c r="C402" s="32"/>
      <c r="D402" s="31"/>
      <c r="E402" s="32"/>
      <c r="F402" s="32"/>
      <c r="G402" s="32"/>
      <c r="H402" s="32"/>
      <c r="I402" s="32"/>
      <c r="J402" s="10"/>
      <c r="K402" s="32"/>
      <c r="L402" s="31"/>
      <c r="M402" s="32"/>
      <c r="N402" s="32"/>
      <c r="O402" s="32"/>
      <c r="P402" s="32"/>
      <c r="Q402" s="32"/>
      <c r="R402" s="1"/>
      <c r="S402" s="28"/>
      <c r="T402" s="28"/>
      <c r="U402" s="34"/>
      <c r="V402" s="28"/>
      <c r="W402" s="34"/>
      <c r="X402" s="34"/>
      <c r="Y402" s="34"/>
      <c r="Z402" s="1"/>
      <c r="AA402" s="35"/>
      <c r="AB402" s="35"/>
      <c r="AC402" s="35"/>
      <c r="AD402" s="35"/>
      <c r="AE402" s="35"/>
      <c r="AF402" s="35"/>
      <c r="AG402" s="35"/>
      <c r="AH402" s="1"/>
      <c r="AI402" s="35"/>
      <c r="AJ402" s="35"/>
      <c r="AK402" s="35"/>
      <c r="AL402" s="35"/>
      <c r="AM402" s="35"/>
      <c r="AN402" s="35"/>
      <c r="AO402" s="35"/>
      <c r="AP402" s="1"/>
      <c r="AQ402" s="36"/>
      <c r="AR402" s="36"/>
      <c r="AS402" s="36"/>
      <c r="AT402" s="36"/>
      <c r="AU402" s="36"/>
      <c r="AV402" s="36"/>
      <c r="AW402" s="1"/>
      <c r="AX402" s="1"/>
      <c r="AY402" s="35"/>
      <c r="AZ402" s="35"/>
      <c r="BA402" s="35"/>
      <c r="BB402" s="35"/>
      <c r="BC402" s="35"/>
      <c r="BD402" s="35"/>
      <c r="BE402" s="35"/>
      <c r="BF402" s="1"/>
    </row>
    <row r="403" spans="1:58" ht="13">
      <c r="A403" s="28"/>
      <c r="B403" s="55"/>
      <c r="C403" s="38"/>
      <c r="D403" s="31"/>
      <c r="E403" s="38"/>
      <c r="F403" s="32"/>
      <c r="G403" s="32"/>
      <c r="H403" s="32"/>
      <c r="I403" s="32"/>
      <c r="J403" s="10"/>
      <c r="K403" s="50"/>
      <c r="L403" s="59"/>
      <c r="M403" s="60"/>
      <c r="N403" s="50"/>
      <c r="O403" s="50"/>
      <c r="P403" s="50"/>
      <c r="Q403" s="50"/>
      <c r="R403" s="1"/>
      <c r="S403" s="28"/>
      <c r="T403" s="28"/>
      <c r="U403" s="33"/>
      <c r="V403" s="33"/>
      <c r="W403" s="28"/>
      <c r="X403" s="33"/>
      <c r="Y403" s="33"/>
      <c r="Z403" s="1"/>
      <c r="AA403" s="35"/>
      <c r="AB403" s="35"/>
      <c r="AC403" s="35"/>
      <c r="AD403" s="35"/>
      <c r="AE403" s="35"/>
      <c r="AF403" s="35"/>
      <c r="AG403" s="35"/>
      <c r="AH403" s="1"/>
      <c r="AI403" s="35"/>
      <c r="AJ403" s="35"/>
      <c r="AK403" s="35"/>
      <c r="AL403" s="35"/>
      <c r="AM403" s="35"/>
      <c r="AN403" s="35"/>
      <c r="AO403" s="35"/>
      <c r="AP403" s="1"/>
      <c r="AQ403" s="36"/>
      <c r="AR403" s="36"/>
      <c r="AS403" s="36"/>
      <c r="AT403" s="36"/>
      <c r="AU403" s="36"/>
      <c r="AV403" s="1"/>
      <c r="AW403" s="36"/>
      <c r="AX403" s="1"/>
      <c r="AY403" s="35"/>
      <c r="AZ403" s="35"/>
      <c r="BA403" s="35"/>
      <c r="BB403" s="35"/>
      <c r="BC403" s="35"/>
      <c r="BD403" s="35"/>
      <c r="BE403" s="35"/>
      <c r="BF403" s="1"/>
    </row>
    <row r="404" spans="1:58" ht="13">
      <c r="A404" s="28"/>
      <c r="B404" s="55"/>
      <c r="C404" s="38"/>
      <c r="D404" s="31"/>
      <c r="E404" s="38"/>
      <c r="F404" s="32"/>
      <c r="G404" s="32"/>
      <c r="H404" s="32"/>
      <c r="I404" s="32"/>
      <c r="J404" s="10"/>
      <c r="K404" s="50"/>
      <c r="L404" s="59"/>
      <c r="M404" s="60"/>
      <c r="N404" s="50"/>
      <c r="O404" s="50"/>
      <c r="P404" s="50"/>
      <c r="Q404" s="50"/>
      <c r="R404" s="1"/>
      <c r="S404" s="28"/>
      <c r="T404" s="28"/>
      <c r="U404" s="33"/>
      <c r="V404" s="33"/>
      <c r="W404" s="28"/>
      <c r="X404" s="33"/>
      <c r="Y404" s="33"/>
      <c r="Z404" s="1"/>
      <c r="AA404" s="35"/>
      <c r="AB404" s="35"/>
      <c r="AC404" s="35"/>
      <c r="AD404" s="35"/>
      <c r="AE404" s="35"/>
      <c r="AF404" s="35"/>
      <c r="AG404" s="35"/>
      <c r="AH404" s="1"/>
      <c r="AI404" s="35"/>
      <c r="AJ404" s="35"/>
      <c r="AK404" s="35"/>
      <c r="AL404" s="35"/>
      <c r="AM404" s="35"/>
      <c r="AN404" s="35"/>
      <c r="AO404" s="35"/>
      <c r="AP404" s="1"/>
      <c r="AQ404" s="36"/>
      <c r="AR404" s="36"/>
      <c r="AS404" s="36"/>
      <c r="AT404" s="36"/>
      <c r="AU404" s="36"/>
      <c r="AV404" s="1"/>
      <c r="AW404" s="1"/>
      <c r="AX404" s="1"/>
      <c r="AY404" s="35"/>
      <c r="AZ404" s="35"/>
      <c r="BA404" s="35"/>
      <c r="BB404" s="35"/>
      <c r="BC404" s="35"/>
      <c r="BD404" s="35"/>
      <c r="BE404" s="35"/>
      <c r="BF404" s="1"/>
    </row>
    <row r="405" spans="1:58" ht="13">
      <c r="A405" s="28"/>
      <c r="B405" s="55"/>
      <c r="C405" s="38"/>
      <c r="D405" s="31"/>
      <c r="E405" s="38"/>
      <c r="F405" s="32"/>
      <c r="G405" s="32"/>
      <c r="H405" s="32"/>
      <c r="I405" s="32"/>
      <c r="J405" s="10"/>
      <c r="K405" s="50"/>
      <c r="L405" s="59"/>
      <c r="M405" s="60"/>
      <c r="N405" s="50"/>
      <c r="O405" s="50"/>
      <c r="P405" s="50"/>
      <c r="Q405" s="50"/>
      <c r="R405" s="1"/>
      <c r="S405" s="28"/>
      <c r="T405" s="28"/>
      <c r="U405" s="33"/>
      <c r="V405" s="33"/>
      <c r="W405" s="28"/>
      <c r="X405" s="33"/>
      <c r="Y405" s="33"/>
      <c r="Z405" s="1"/>
      <c r="AA405" s="35"/>
      <c r="AB405" s="35"/>
      <c r="AC405" s="35"/>
      <c r="AD405" s="35"/>
      <c r="AE405" s="35"/>
      <c r="AF405" s="35"/>
      <c r="AG405" s="35"/>
      <c r="AH405" s="1"/>
      <c r="AI405" s="35"/>
      <c r="AJ405" s="35"/>
      <c r="AK405" s="35"/>
      <c r="AL405" s="35"/>
      <c r="AM405" s="35"/>
      <c r="AN405" s="35"/>
      <c r="AO405" s="35"/>
      <c r="AP405" s="1"/>
      <c r="AQ405" s="36"/>
      <c r="AR405" s="36"/>
      <c r="AS405" s="36"/>
      <c r="AT405" s="36"/>
      <c r="AU405" s="36"/>
      <c r="AV405" s="1"/>
      <c r="AW405" s="1"/>
      <c r="AX405" s="1"/>
      <c r="AY405" s="35"/>
      <c r="AZ405" s="35"/>
      <c r="BA405" s="35"/>
      <c r="BB405" s="35"/>
      <c r="BC405" s="35"/>
      <c r="BD405" s="35"/>
      <c r="BE405" s="35"/>
      <c r="BF405" s="1"/>
    </row>
    <row r="406" spans="1:58" ht="13">
      <c r="A406" s="28"/>
      <c r="B406" s="55"/>
      <c r="C406" s="38"/>
      <c r="D406" s="31"/>
      <c r="E406" s="38"/>
      <c r="F406" s="32"/>
      <c r="G406" s="32"/>
      <c r="H406" s="32"/>
      <c r="I406" s="32"/>
      <c r="J406" s="10"/>
      <c r="K406" s="50"/>
      <c r="L406" s="59"/>
      <c r="M406" s="60"/>
      <c r="N406" s="50"/>
      <c r="O406" s="50"/>
      <c r="P406" s="50"/>
      <c r="Q406" s="50"/>
      <c r="R406" s="1"/>
      <c r="S406" s="28"/>
      <c r="T406" s="28"/>
      <c r="U406" s="33"/>
      <c r="V406" s="28"/>
      <c r="W406" s="33"/>
      <c r="X406" s="33"/>
      <c r="Y406" s="28"/>
      <c r="Z406" s="1"/>
      <c r="AA406" s="35"/>
      <c r="AB406" s="35"/>
      <c r="AC406" s="35"/>
      <c r="AD406" s="35"/>
      <c r="AE406" s="35"/>
      <c r="AF406" s="35"/>
      <c r="AG406" s="35"/>
      <c r="AH406" s="1"/>
      <c r="AI406" s="35"/>
      <c r="AJ406" s="35"/>
      <c r="AK406" s="35"/>
      <c r="AL406" s="35"/>
      <c r="AM406" s="35"/>
      <c r="AN406" s="35"/>
      <c r="AO406" s="35"/>
      <c r="AP406" s="1"/>
      <c r="AQ406" s="36"/>
      <c r="AR406" s="36"/>
      <c r="AS406" s="36"/>
      <c r="AT406" s="36"/>
      <c r="AU406" s="36"/>
      <c r="AV406" s="1"/>
      <c r="AW406" s="1"/>
      <c r="AX406" s="1"/>
      <c r="AY406" s="35"/>
      <c r="AZ406" s="35"/>
      <c r="BA406" s="35"/>
      <c r="BB406" s="35"/>
      <c r="BC406" s="35"/>
      <c r="BD406" s="35"/>
      <c r="BE406" s="35"/>
      <c r="BF406" s="1"/>
    </row>
    <row r="407" spans="1:58" ht="13">
      <c r="A407" s="28"/>
      <c r="B407" s="55"/>
      <c r="C407" s="38"/>
      <c r="D407" s="31"/>
      <c r="E407" s="38"/>
      <c r="F407" s="32"/>
      <c r="G407" s="32"/>
      <c r="H407" s="32"/>
      <c r="I407" s="32"/>
      <c r="J407" s="10"/>
      <c r="K407" s="50"/>
      <c r="L407" s="59"/>
      <c r="M407" s="60"/>
      <c r="N407" s="50"/>
      <c r="O407" s="50"/>
      <c r="P407" s="50"/>
      <c r="Q407" s="50"/>
      <c r="R407" s="1"/>
      <c r="S407" s="28"/>
      <c r="T407" s="28"/>
      <c r="U407" s="28"/>
      <c r="V407" s="33"/>
      <c r="W407" s="28"/>
      <c r="X407" s="33"/>
      <c r="Y407" s="33"/>
      <c r="Z407" s="1"/>
      <c r="AA407" s="35"/>
      <c r="AB407" s="35"/>
      <c r="AC407" s="35"/>
      <c r="AD407" s="35"/>
      <c r="AE407" s="35"/>
      <c r="AF407" s="35"/>
      <c r="AG407" s="35"/>
      <c r="AH407" s="1"/>
      <c r="AI407" s="35"/>
      <c r="AJ407" s="35"/>
      <c r="AK407" s="35"/>
      <c r="AL407" s="35"/>
      <c r="AM407" s="35"/>
      <c r="AN407" s="35"/>
      <c r="AO407" s="35"/>
      <c r="AP407" s="1"/>
      <c r="AQ407" s="36"/>
      <c r="AR407" s="36"/>
      <c r="AS407" s="36"/>
      <c r="AT407" s="36"/>
      <c r="AU407" s="36"/>
      <c r="AV407" s="1"/>
      <c r="AW407" s="1"/>
      <c r="AX407" s="1"/>
      <c r="AY407" s="35"/>
      <c r="AZ407" s="35"/>
      <c r="BA407" s="35"/>
      <c r="BB407" s="35"/>
      <c r="BC407" s="35"/>
      <c r="BD407" s="35"/>
      <c r="BE407" s="35"/>
      <c r="BF407" s="1"/>
    </row>
    <row r="408" spans="1:58" ht="13">
      <c r="A408" s="28"/>
      <c r="B408" s="55"/>
      <c r="C408" s="38"/>
      <c r="D408" s="31"/>
      <c r="E408" s="38"/>
      <c r="F408" s="32"/>
      <c r="G408" s="32"/>
      <c r="H408" s="32"/>
      <c r="I408" s="32"/>
      <c r="J408" s="10"/>
      <c r="K408" s="50"/>
      <c r="L408" s="59"/>
      <c r="M408" s="60"/>
      <c r="N408" s="50"/>
      <c r="O408" s="50"/>
      <c r="P408" s="50"/>
      <c r="Q408" s="50"/>
      <c r="R408" s="1"/>
      <c r="S408" s="28"/>
      <c r="T408" s="28"/>
      <c r="U408" s="33"/>
      <c r="V408" s="33"/>
      <c r="W408" s="33"/>
      <c r="X408" s="33"/>
      <c r="Y408" s="28"/>
      <c r="Z408" s="1"/>
      <c r="AA408" s="35"/>
      <c r="AB408" s="35"/>
      <c r="AC408" s="35"/>
      <c r="AD408" s="35"/>
      <c r="AE408" s="35"/>
      <c r="AF408" s="35"/>
      <c r="AG408" s="35"/>
      <c r="AH408" s="1"/>
      <c r="AI408" s="35"/>
      <c r="AJ408" s="35"/>
      <c r="AK408" s="35"/>
      <c r="AL408" s="35"/>
      <c r="AM408" s="35"/>
      <c r="AN408" s="35"/>
      <c r="AO408" s="35"/>
      <c r="AP408" s="1"/>
      <c r="AQ408" s="36"/>
      <c r="AR408" s="36"/>
      <c r="AS408" s="36"/>
      <c r="AT408" s="36"/>
      <c r="AU408" s="36"/>
      <c r="AV408" s="1"/>
      <c r="AW408" s="1"/>
      <c r="AX408" s="1"/>
      <c r="AY408" s="35"/>
      <c r="AZ408" s="35"/>
      <c r="BA408" s="35"/>
      <c r="BB408" s="35"/>
      <c r="BC408" s="35"/>
      <c r="BD408" s="35"/>
      <c r="BE408" s="35"/>
      <c r="BF408" s="1"/>
    </row>
    <row r="409" spans="1:58" ht="13">
      <c r="A409" s="28"/>
      <c r="B409" s="55"/>
      <c r="C409" s="38"/>
      <c r="D409" s="31"/>
      <c r="E409" s="38"/>
      <c r="F409" s="32"/>
      <c r="G409" s="32"/>
      <c r="H409" s="32"/>
      <c r="I409" s="32"/>
      <c r="J409" s="10"/>
      <c r="K409" s="50"/>
      <c r="L409" s="59"/>
      <c r="M409" s="60"/>
      <c r="N409" s="50"/>
      <c r="O409" s="50"/>
      <c r="P409" s="50"/>
      <c r="Q409" s="50"/>
      <c r="R409" s="1"/>
      <c r="S409" s="28"/>
      <c r="T409" s="28"/>
      <c r="U409" s="33"/>
      <c r="V409" s="33"/>
      <c r="W409" s="28"/>
      <c r="X409" s="28"/>
      <c r="Y409" s="28"/>
      <c r="Z409" s="1"/>
      <c r="AA409" s="35"/>
      <c r="AB409" s="35"/>
      <c r="AC409" s="35"/>
      <c r="AD409" s="35"/>
      <c r="AE409" s="35"/>
      <c r="AF409" s="35"/>
      <c r="AG409" s="35"/>
      <c r="AH409" s="1"/>
      <c r="AI409" s="35"/>
      <c r="AJ409" s="35"/>
      <c r="AK409" s="35"/>
      <c r="AL409" s="35"/>
      <c r="AM409" s="35"/>
      <c r="AN409" s="35"/>
      <c r="AO409" s="35"/>
      <c r="AP409" s="1"/>
      <c r="AQ409" s="36"/>
      <c r="AR409" s="36"/>
      <c r="AS409" s="36"/>
      <c r="AT409" s="36"/>
      <c r="AU409" s="36"/>
      <c r="AV409" s="1"/>
      <c r="AW409" s="1"/>
      <c r="AX409" s="1"/>
      <c r="AY409" s="35"/>
      <c r="AZ409" s="35"/>
      <c r="BA409" s="35"/>
      <c r="BB409" s="35"/>
      <c r="BC409" s="35"/>
      <c r="BD409" s="35"/>
      <c r="BE409" s="35"/>
      <c r="BF409" s="1"/>
    </row>
    <row r="410" spans="1:58" ht="13">
      <c r="A410" s="28"/>
      <c r="B410" s="55"/>
      <c r="C410" s="38"/>
      <c r="D410" s="31"/>
      <c r="E410" s="38"/>
      <c r="F410" s="32"/>
      <c r="G410" s="32"/>
      <c r="H410" s="32"/>
      <c r="I410" s="32"/>
      <c r="J410" s="10"/>
      <c r="K410" s="50"/>
      <c r="L410" s="59"/>
      <c r="M410" s="60"/>
      <c r="N410" s="50"/>
      <c r="O410" s="50"/>
      <c r="P410" s="50"/>
      <c r="Q410" s="50"/>
      <c r="R410" s="1"/>
      <c r="S410" s="28"/>
      <c r="T410" s="28"/>
      <c r="U410" s="33"/>
      <c r="V410" s="33"/>
      <c r="W410" s="33"/>
      <c r="X410" s="33"/>
      <c r="Y410" s="33"/>
      <c r="Z410" s="1"/>
      <c r="AA410" s="35"/>
      <c r="AB410" s="35"/>
      <c r="AC410" s="35"/>
      <c r="AD410" s="35"/>
      <c r="AE410" s="35"/>
      <c r="AF410" s="35"/>
      <c r="AG410" s="35"/>
      <c r="AH410" s="1"/>
      <c r="AI410" s="35"/>
      <c r="AJ410" s="35"/>
      <c r="AK410" s="35"/>
      <c r="AL410" s="35"/>
      <c r="AM410" s="35"/>
      <c r="AN410" s="35"/>
      <c r="AO410" s="35"/>
      <c r="AP410" s="1"/>
      <c r="AQ410" s="36"/>
      <c r="AR410" s="36"/>
      <c r="AS410" s="36"/>
      <c r="AT410" s="36"/>
      <c r="AU410" s="36"/>
      <c r="AV410" s="1"/>
      <c r="AW410" s="1"/>
      <c r="AX410" s="1"/>
      <c r="AY410" s="35"/>
      <c r="AZ410" s="35"/>
      <c r="BA410" s="35"/>
      <c r="BB410" s="35"/>
      <c r="BC410" s="35"/>
      <c r="BD410" s="35"/>
      <c r="BE410" s="35"/>
      <c r="BF410" s="1"/>
    </row>
    <row r="411" spans="1:58" ht="13">
      <c r="A411" s="28"/>
      <c r="B411" s="55"/>
      <c r="C411" s="38"/>
      <c r="D411" s="31"/>
      <c r="E411" s="38"/>
      <c r="F411" s="32"/>
      <c r="G411" s="32"/>
      <c r="H411" s="32"/>
      <c r="I411" s="32"/>
      <c r="J411" s="10"/>
      <c r="K411" s="50"/>
      <c r="L411" s="59"/>
      <c r="M411" s="60"/>
      <c r="N411" s="50"/>
      <c r="O411" s="50"/>
      <c r="P411" s="50"/>
      <c r="Q411" s="50"/>
      <c r="R411" s="1"/>
      <c r="S411" s="28"/>
      <c r="T411" s="28"/>
      <c r="U411" s="33"/>
      <c r="V411" s="33"/>
      <c r="W411" s="28"/>
      <c r="X411" s="33"/>
      <c r="Y411" s="33"/>
      <c r="Z411" s="1"/>
      <c r="AA411" s="35"/>
      <c r="AB411" s="35"/>
      <c r="AC411" s="35"/>
      <c r="AD411" s="35"/>
      <c r="AE411" s="35"/>
      <c r="AF411" s="35"/>
      <c r="AG411" s="35"/>
      <c r="AH411" s="1"/>
      <c r="AI411" s="35"/>
      <c r="AJ411" s="35"/>
      <c r="AK411" s="35"/>
      <c r="AL411" s="35"/>
      <c r="AM411" s="35"/>
      <c r="AN411" s="35"/>
      <c r="AO411" s="35"/>
      <c r="AP411" s="1"/>
      <c r="AQ411" s="36"/>
      <c r="AR411" s="36"/>
      <c r="AS411" s="36"/>
      <c r="AT411" s="36"/>
      <c r="AU411" s="36"/>
      <c r="AV411" s="1"/>
      <c r="AW411" s="1"/>
      <c r="AX411" s="1"/>
      <c r="AY411" s="35"/>
      <c r="AZ411" s="35"/>
      <c r="BA411" s="35"/>
      <c r="BB411" s="35"/>
      <c r="BC411" s="35"/>
      <c r="BD411" s="35"/>
      <c r="BE411" s="35"/>
      <c r="BF411" s="1"/>
    </row>
    <row r="412" spans="1:58" ht="13">
      <c r="A412" s="28"/>
      <c r="B412" s="55"/>
      <c r="C412" s="31"/>
      <c r="D412" s="31"/>
      <c r="E412" s="38"/>
      <c r="F412" s="32"/>
      <c r="G412" s="32"/>
      <c r="H412" s="32"/>
      <c r="I412" s="32"/>
      <c r="J412" s="10"/>
      <c r="K412" s="50"/>
      <c r="L412" s="59"/>
      <c r="M412" s="60"/>
      <c r="N412" s="50"/>
      <c r="O412" s="50"/>
      <c r="P412" s="50"/>
      <c r="Q412" s="50"/>
      <c r="R412" s="1"/>
      <c r="S412" s="28"/>
      <c r="T412" s="28"/>
      <c r="U412" s="33"/>
      <c r="V412" s="33"/>
      <c r="W412" s="33"/>
      <c r="X412" s="33"/>
      <c r="Y412" s="33"/>
      <c r="Z412" s="1"/>
      <c r="AA412" s="35"/>
      <c r="AB412" s="35"/>
      <c r="AC412" s="35"/>
      <c r="AD412" s="35"/>
      <c r="AE412" s="35"/>
      <c r="AF412" s="35"/>
      <c r="AG412" s="35"/>
      <c r="AH412" s="1"/>
      <c r="AI412" s="35"/>
      <c r="AJ412" s="35"/>
      <c r="AK412" s="35"/>
      <c r="AL412" s="35"/>
      <c r="AM412" s="35"/>
      <c r="AN412" s="35"/>
      <c r="AO412" s="35"/>
      <c r="AP412" s="1"/>
      <c r="AQ412" s="36"/>
      <c r="AR412" s="36"/>
      <c r="AS412" s="36"/>
      <c r="AT412" s="36"/>
      <c r="AU412" s="36"/>
      <c r="AV412" s="1"/>
      <c r="AW412" s="1"/>
      <c r="AX412" s="1"/>
      <c r="AY412" s="35"/>
      <c r="AZ412" s="35"/>
      <c r="BA412" s="35"/>
      <c r="BB412" s="35"/>
      <c r="BC412" s="35"/>
      <c r="BD412" s="35"/>
      <c r="BE412" s="35"/>
      <c r="BF412" s="1"/>
    </row>
    <row r="413" spans="1:58" ht="13">
      <c r="A413" s="28"/>
      <c r="B413" s="55"/>
      <c r="C413" s="38"/>
      <c r="D413" s="31"/>
      <c r="E413" s="38"/>
      <c r="F413" s="32"/>
      <c r="G413" s="32"/>
      <c r="H413" s="32"/>
      <c r="I413" s="32"/>
      <c r="J413" s="10"/>
      <c r="K413" s="50"/>
      <c r="L413" s="59"/>
      <c r="M413" s="60"/>
      <c r="N413" s="50"/>
      <c r="O413" s="50"/>
      <c r="P413" s="50"/>
      <c r="Q413" s="50"/>
      <c r="R413" s="1"/>
      <c r="S413" s="28"/>
      <c r="T413" s="28"/>
      <c r="U413" s="33"/>
      <c r="V413" s="33"/>
      <c r="W413" s="28"/>
      <c r="X413" s="33"/>
      <c r="Y413" s="33"/>
      <c r="Z413" s="1"/>
      <c r="AA413" s="35"/>
      <c r="AB413" s="35"/>
      <c r="AC413" s="35"/>
      <c r="AD413" s="35"/>
      <c r="AE413" s="35"/>
      <c r="AF413" s="35"/>
      <c r="AG413" s="35"/>
      <c r="AH413" s="1"/>
      <c r="AI413" s="35"/>
      <c r="AJ413" s="35"/>
      <c r="AK413" s="35"/>
      <c r="AL413" s="35"/>
      <c r="AM413" s="35"/>
      <c r="AN413" s="35"/>
      <c r="AO413" s="35"/>
      <c r="AP413" s="1"/>
      <c r="AQ413" s="36"/>
      <c r="AR413" s="36"/>
      <c r="AS413" s="36"/>
      <c r="AT413" s="36"/>
      <c r="AU413" s="36"/>
      <c r="AV413" s="1"/>
      <c r="AW413" s="1"/>
      <c r="AX413" s="1"/>
      <c r="AY413" s="35"/>
      <c r="AZ413" s="35"/>
      <c r="BA413" s="35"/>
      <c r="BB413" s="35"/>
      <c r="BC413" s="35"/>
      <c r="BD413" s="35"/>
      <c r="BE413" s="35"/>
      <c r="BF413" s="1"/>
    </row>
    <row r="414" spans="1:58" ht="13">
      <c r="A414" s="28"/>
      <c r="B414" s="55"/>
      <c r="C414" s="38"/>
      <c r="D414" s="31"/>
      <c r="E414" s="38"/>
      <c r="F414" s="32"/>
      <c r="G414" s="32"/>
      <c r="H414" s="32"/>
      <c r="I414" s="32"/>
      <c r="J414" s="10"/>
      <c r="K414" s="50"/>
      <c r="L414" s="59"/>
      <c r="M414" s="60"/>
      <c r="N414" s="50"/>
      <c r="O414" s="50"/>
      <c r="P414" s="50"/>
      <c r="Q414" s="50"/>
      <c r="R414" s="1"/>
      <c r="S414" s="28"/>
      <c r="T414" s="28"/>
      <c r="U414" s="33"/>
      <c r="V414" s="33"/>
      <c r="W414" s="33"/>
      <c r="X414" s="33"/>
      <c r="Y414" s="28"/>
      <c r="Z414" s="1"/>
      <c r="AA414" s="35"/>
      <c r="AB414" s="35"/>
      <c r="AC414" s="35"/>
      <c r="AD414" s="35"/>
      <c r="AE414" s="35"/>
      <c r="AF414" s="35"/>
      <c r="AG414" s="35"/>
      <c r="AH414" s="1"/>
      <c r="AI414" s="35"/>
      <c r="AJ414" s="35"/>
      <c r="AK414" s="35"/>
      <c r="AL414" s="35"/>
      <c r="AM414" s="35"/>
      <c r="AN414" s="35"/>
      <c r="AO414" s="35"/>
      <c r="AP414" s="1"/>
      <c r="AQ414" s="36"/>
      <c r="AR414" s="36"/>
      <c r="AS414" s="36"/>
      <c r="AT414" s="36"/>
      <c r="AU414" s="36"/>
      <c r="AV414" s="1"/>
      <c r="AW414" s="1"/>
      <c r="AX414" s="1"/>
      <c r="AY414" s="35"/>
      <c r="AZ414" s="35"/>
      <c r="BA414" s="35"/>
      <c r="BB414" s="35"/>
      <c r="BC414" s="35"/>
      <c r="BD414" s="35"/>
      <c r="BE414" s="35"/>
      <c r="BF414" s="1"/>
    </row>
    <row r="415" spans="1:58" ht="13">
      <c r="A415" s="28"/>
      <c r="B415" s="55"/>
      <c r="C415" s="38"/>
      <c r="D415" s="31"/>
      <c r="E415" s="38"/>
      <c r="F415" s="32"/>
      <c r="G415" s="32"/>
      <c r="H415" s="32"/>
      <c r="I415" s="32"/>
      <c r="J415" s="10"/>
      <c r="K415" s="50"/>
      <c r="L415" s="59"/>
      <c r="M415" s="60"/>
      <c r="N415" s="50"/>
      <c r="O415" s="50"/>
      <c r="P415" s="50"/>
      <c r="Q415" s="50"/>
      <c r="R415" s="1"/>
      <c r="S415" s="28"/>
      <c r="T415" s="28"/>
      <c r="U415" s="28"/>
      <c r="V415" s="33"/>
      <c r="W415" s="33"/>
      <c r="X415" s="33"/>
      <c r="Y415" s="33"/>
      <c r="Z415" s="1"/>
      <c r="AA415" s="35"/>
      <c r="AB415" s="35"/>
      <c r="AC415" s="35"/>
      <c r="AD415" s="35"/>
      <c r="AE415" s="35"/>
      <c r="AF415" s="35"/>
      <c r="AG415" s="35"/>
      <c r="AH415" s="1"/>
      <c r="AI415" s="35"/>
      <c r="AJ415" s="35"/>
      <c r="AK415" s="35"/>
      <c r="AL415" s="35"/>
      <c r="AM415" s="35"/>
      <c r="AN415" s="35"/>
      <c r="AO415" s="35"/>
      <c r="AP415" s="1"/>
      <c r="AQ415" s="36"/>
      <c r="AR415" s="36"/>
      <c r="AS415" s="36"/>
      <c r="AT415" s="36"/>
      <c r="AU415" s="36"/>
      <c r="AV415" s="1"/>
      <c r="AW415" s="1"/>
      <c r="AX415" s="1"/>
      <c r="AY415" s="35"/>
      <c r="AZ415" s="35"/>
      <c r="BA415" s="35"/>
      <c r="BB415" s="35"/>
      <c r="BC415" s="35"/>
      <c r="BD415" s="35"/>
      <c r="BE415" s="35"/>
      <c r="BF415" s="1"/>
    </row>
    <row r="416" spans="1:58" ht="13">
      <c r="A416" s="28"/>
      <c r="B416" s="55"/>
      <c r="C416" s="38"/>
      <c r="D416" s="31"/>
      <c r="E416" s="38"/>
      <c r="F416" s="32"/>
      <c r="G416" s="32"/>
      <c r="H416" s="32"/>
      <c r="I416" s="32"/>
      <c r="J416" s="10"/>
      <c r="K416" s="50"/>
      <c r="L416" s="59"/>
      <c r="M416" s="60"/>
      <c r="N416" s="50"/>
      <c r="O416" s="50"/>
      <c r="P416" s="50"/>
      <c r="Q416" s="50"/>
      <c r="R416" s="1"/>
      <c r="S416" s="28"/>
      <c r="T416" s="28"/>
      <c r="U416" s="33"/>
      <c r="V416" s="33"/>
      <c r="W416" s="28"/>
      <c r="X416" s="33"/>
      <c r="Y416" s="33"/>
      <c r="Z416" s="1"/>
      <c r="AA416" s="35"/>
      <c r="AB416" s="35"/>
      <c r="AC416" s="35"/>
      <c r="AD416" s="35"/>
      <c r="AE416" s="35"/>
      <c r="AF416" s="35"/>
      <c r="AG416" s="35"/>
      <c r="AH416" s="1"/>
      <c r="AI416" s="35"/>
      <c r="AJ416" s="35"/>
      <c r="AK416" s="35"/>
      <c r="AL416" s="35"/>
      <c r="AM416" s="35"/>
      <c r="AN416" s="35"/>
      <c r="AO416" s="35"/>
      <c r="AP416" s="1"/>
      <c r="AQ416" s="36"/>
      <c r="AR416" s="36"/>
      <c r="AS416" s="36"/>
      <c r="AT416" s="36"/>
      <c r="AU416" s="36"/>
      <c r="AV416" s="1"/>
      <c r="AW416" s="1"/>
      <c r="AX416" s="1"/>
      <c r="AY416" s="35"/>
      <c r="AZ416" s="35"/>
      <c r="BA416" s="35"/>
      <c r="BB416" s="35"/>
      <c r="BC416" s="35"/>
      <c r="BD416" s="35"/>
      <c r="BE416" s="35"/>
      <c r="BF416" s="1"/>
    </row>
    <row r="417" spans="1:58" ht="13">
      <c r="A417" s="28"/>
      <c r="B417" s="55"/>
      <c r="C417" s="38"/>
      <c r="D417" s="31"/>
      <c r="E417" s="38"/>
      <c r="F417" s="32"/>
      <c r="G417" s="32"/>
      <c r="H417" s="32"/>
      <c r="I417" s="32"/>
      <c r="J417" s="10"/>
      <c r="K417" s="50"/>
      <c r="L417" s="50"/>
      <c r="M417" s="60"/>
      <c r="N417" s="59"/>
      <c r="O417" s="50"/>
      <c r="P417" s="50"/>
      <c r="Q417" s="50"/>
      <c r="R417" s="1"/>
      <c r="S417" s="28"/>
      <c r="T417" s="28"/>
      <c r="U417" s="33"/>
      <c r="V417" s="33"/>
      <c r="W417" s="33"/>
      <c r="X417" s="28"/>
      <c r="Y417" s="33"/>
      <c r="Z417" s="1"/>
      <c r="AA417" s="35"/>
      <c r="AB417" s="35"/>
      <c r="AC417" s="35"/>
      <c r="AD417" s="35"/>
      <c r="AE417" s="35"/>
      <c r="AF417" s="35"/>
      <c r="AG417" s="35"/>
      <c r="AH417" s="1"/>
      <c r="AI417" s="35"/>
      <c r="AJ417" s="35"/>
      <c r="AK417" s="35"/>
      <c r="AL417" s="35"/>
      <c r="AM417" s="35"/>
      <c r="AN417" s="35"/>
      <c r="AO417" s="35"/>
      <c r="AP417" s="1"/>
      <c r="AQ417" s="36"/>
      <c r="AR417" s="36"/>
      <c r="AS417" s="36"/>
      <c r="AT417" s="36"/>
      <c r="AU417" s="36"/>
      <c r="AV417" s="1"/>
      <c r="AW417" s="1"/>
      <c r="AX417" s="1"/>
      <c r="AY417" s="35"/>
      <c r="AZ417" s="35"/>
      <c r="BA417" s="35"/>
      <c r="BB417" s="35"/>
      <c r="BC417" s="35"/>
      <c r="BD417" s="35"/>
      <c r="BE417" s="35"/>
      <c r="BF417" s="1"/>
    </row>
    <row r="418" spans="1:58" ht="13">
      <c r="A418" s="28"/>
      <c r="B418" s="55"/>
      <c r="C418" s="38"/>
      <c r="D418" s="31"/>
      <c r="E418" s="38"/>
      <c r="F418" s="32"/>
      <c r="G418" s="32"/>
      <c r="H418" s="32"/>
      <c r="I418" s="32"/>
      <c r="J418" s="10"/>
      <c r="K418" s="50"/>
      <c r="L418" s="59"/>
      <c r="M418" s="60"/>
      <c r="N418" s="50"/>
      <c r="O418" s="50"/>
      <c r="P418" s="50"/>
      <c r="Q418" s="50"/>
      <c r="R418" s="1"/>
      <c r="S418" s="28"/>
      <c r="T418" s="28"/>
      <c r="U418" s="33"/>
      <c r="V418" s="33"/>
      <c r="W418" s="28"/>
      <c r="X418" s="33"/>
      <c r="Y418" s="33"/>
      <c r="Z418" s="1"/>
      <c r="AA418" s="35"/>
      <c r="AB418" s="35"/>
      <c r="AC418" s="35"/>
      <c r="AD418" s="35"/>
      <c r="AE418" s="35"/>
      <c r="AF418" s="35"/>
      <c r="AG418" s="35"/>
      <c r="AH418" s="1"/>
      <c r="AI418" s="35"/>
      <c r="AJ418" s="35"/>
      <c r="AK418" s="35"/>
      <c r="AL418" s="35"/>
      <c r="AM418" s="35"/>
      <c r="AN418" s="35"/>
      <c r="AO418" s="35"/>
      <c r="AP418" s="1"/>
      <c r="AQ418" s="36"/>
      <c r="AR418" s="36"/>
      <c r="AS418" s="36"/>
      <c r="AT418" s="36"/>
      <c r="AU418" s="36"/>
      <c r="AV418" s="1"/>
      <c r="AW418" s="1"/>
      <c r="AX418" s="1"/>
      <c r="AY418" s="35"/>
      <c r="AZ418" s="35"/>
      <c r="BA418" s="35"/>
      <c r="BB418" s="35"/>
      <c r="BC418" s="35"/>
      <c r="BD418" s="35"/>
      <c r="BE418" s="35"/>
      <c r="BF418" s="1"/>
    </row>
    <row r="419" spans="1:58" ht="13">
      <c r="A419" s="28"/>
      <c r="B419" s="55"/>
      <c r="C419" s="38"/>
      <c r="D419" s="31"/>
      <c r="E419" s="38"/>
      <c r="F419" s="32"/>
      <c r="G419" s="32"/>
      <c r="H419" s="32"/>
      <c r="I419" s="32"/>
      <c r="J419" s="10"/>
      <c r="K419" s="50"/>
      <c r="L419" s="59"/>
      <c r="M419" s="60"/>
      <c r="N419" s="50"/>
      <c r="O419" s="50"/>
      <c r="P419" s="50"/>
      <c r="Q419" s="50"/>
      <c r="R419" s="1"/>
      <c r="S419" s="28"/>
      <c r="T419" s="28"/>
      <c r="U419" s="33"/>
      <c r="V419" s="33"/>
      <c r="W419" s="28"/>
      <c r="X419" s="33"/>
      <c r="Y419" s="33"/>
      <c r="Z419" s="1"/>
      <c r="AA419" s="35"/>
      <c r="AB419" s="35"/>
      <c r="AC419" s="35"/>
      <c r="AD419" s="35"/>
      <c r="AE419" s="35"/>
      <c r="AF419" s="35"/>
      <c r="AG419" s="35"/>
      <c r="AH419" s="1"/>
      <c r="AI419" s="35"/>
      <c r="AJ419" s="35"/>
      <c r="AK419" s="35"/>
      <c r="AL419" s="35"/>
      <c r="AM419" s="35"/>
      <c r="AN419" s="35"/>
      <c r="AO419" s="35"/>
      <c r="AP419" s="1"/>
      <c r="AQ419" s="36"/>
      <c r="AR419" s="36"/>
      <c r="AS419" s="36"/>
      <c r="AT419" s="36"/>
      <c r="AU419" s="36"/>
      <c r="AV419" s="1"/>
      <c r="AW419" s="1"/>
      <c r="AX419" s="1"/>
      <c r="AY419" s="35"/>
      <c r="AZ419" s="35"/>
      <c r="BA419" s="35"/>
      <c r="BB419" s="35"/>
      <c r="BC419" s="35"/>
      <c r="BD419" s="35"/>
      <c r="BE419" s="35"/>
      <c r="BF419" s="1"/>
    </row>
    <row r="420" spans="1:58" ht="13">
      <c r="A420" s="28"/>
      <c r="B420" s="55"/>
      <c r="C420" s="38"/>
      <c r="D420" s="31"/>
      <c r="E420" s="38"/>
      <c r="F420" s="32"/>
      <c r="G420" s="32"/>
      <c r="H420" s="32"/>
      <c r="I420" s="32"/>
      <c r="J420" s="10"/>
      <c r="K420" s="50"/>
      <c r="L420" s="59"/>
      <c r="M420" s="60"/>
      <c r="N420" s="50"/>
      <c r="O420" s="50"/>
      <c r="P420" s="50"/>
      <c r="Q420" s="50"/>
      <c r="R420" s="1"/>
      <c r="S420" s="28"/>
      <c r="T420" s="28"/>
      <c r="U420" s="33"/>
      <c r="V420" s="33"/>
      <c r="W420" s="28"/>
      <c r="X420" s="33"/>
      <c r="Y420" s="33"/>
      <c r="Z420" s="1"/>
      <c r="AA420" s="35"/>
      <c r="AB420" s="35"/>
      <c r="AC420" s="35"/>
      <c r="AD420" s="35"/>
      <c r="AE420" s="35"/>
      <c r="AF420" s="35"/>
      <c r="AG420" s="35"/>
      <c r="AH420" s="1"/>
      <c r="AI420" s="35"/>
      <c r="AJ420" s="35"/>
      <c r="AK420" s="35"/>
      <c r="AL420" s="35"/>
      <c r="AM420" s="35"/>
      <c r="AN420" s="35"/>
      <c r="AO420" s="35"/>
      <c r="AP420" s="1"/>
      <c r="AQ420" s="36"/>
      <c r="AR420" s="36"/>
      <c r="AS420" s="36"/>
      <c r="AT420" s="36"/>
      <c r="AU420" s="36"/>
      <c r="AV420" s="1"/>
      <c r="AW420" s="1"/>
      <c r="AX420" s="1"/>
      <c r="AY420" s="35"/>
      <c r="AZ420" s="35"/>
      <c r="BA420" s="35"/>
      <c r="BB420" s="35"/>
      <c r="BC420" s="35"/>
      <c r="BD420" s="35"/>
      <c r="BE420" s="35"/>
      <c r="BF420" s="1"/>
    </row>
    <row r="421" spans="1:58" ht="13">
      <c r="A421" s="28"/>
      <c r="B421" s="55"/>
      <c r="C421" s="38"/>
      <c r="D421" s="31"/>
      <c r="E421" s="38"/>
      <c r="F421" s="32"/>
      <c r="G421" s="32"/>
      <c r="H421" s="32"/>
      <c r="I421" s="32"/>
      <c r="J421" s="10"/>
      <c r="K421" s="50"/>
      <c r="L421" s="59"/>
      <c r="M421" s="60"/>
      <c r="N421" s="50"/>
      <c r="O421" s="50"/>
      <c r="P421" s="50"/>
      <c r="Q421" s="50"/>
      <c r="R421" s="1"/>
      <c r="S421" s="28"/>
      <c r="T421" s="28"/>
      <c r="U421" s="33"/>
      <c r="V421" s="33"/>
      <c r="W421" s="28"/>
      <c r="X421" s="33"/>
      <c r="Y421" s="33"/>
      <c r="Z421" s="1"/>
      <c r="AA421" s="35"/>
      <c r="AB421" s="35"/>
      <c r="AC421" s="35"/>
      <c r="AD421" s="35"/>
      <c r="AE421" s="35"/>
      <c r="AF421" s="35"/>
      <c r="AG421" s="35"/>
      <c r="AH421" s="1"/>
      <c r="AI421" s="35"/>
      <c r="AJ421" s="35"/>
      <c r="AK421" s="35"/>
      <c r="AL421" s="35"/>
      <c r="AM421" s="35"/>
      <c r="AN421" s="35"/>
      <c r="AO421" s="35"/>
      <c r="AP421" s="1"/>
      <c r="AQ421" s="36"/>
      <c r="AR421" s="36"/>
      <c r="AS421" s="36"/>
      <c r="AT421" s="36"/>
      <c r="AU421" s="36"/>
      <c r="AV421" s="1"/>
      <c r="AW421" s="1"/>
      <c r="AX421" s="1"/>
      <c r="AY421" s="35"/>
      <c r="AZ421" s="35"/>
      <c r="BA421" s="35"/>
      <c r="BB421" s="35"/>
      <c r="BC421" s="35"/>
      <c r="BD421" s="35"/>
      <c r="BE421" s="35"/>
      <c r="BF421" s="1"/>
    </row>
    <row r="422" spans="1:58" ht="13">
      <c r="A422" s="28"/>
      <c r="B422" s="55"/>
      <c r="C422" s="38"/>
      <c r="D422" s="31"/>
      <c r="E422" s="38"/>
      <c r="F422" s="32"/>
      <c r="G422" s="32"/>
      <c r="H422" s="32"/>
      <c r="I422" s="32"/>
      <c r="J422" s="10"/>
      <c r="K422" s="50"/>
      <c r="L422" s="59"/>
      <c r="M422" s="60"/>
      <c r="N422" s="50"/>
      <c r="O422" s="50"/>
      <c r="P422" s="50"/>
      <c r="Q422" s="50"/>
      <c r="R422" s="1"/>
      <c r="S422" s="28"/>
      <c r="T422" s="28"/>
      <c r="U422" s="33"/>
      <c r="V422" s="33"/>
      <c r="W422" s="33"/>
      <c r="X422" s="33"/>
      <c r="Y422" s="33"/>
      <c r="Z422" s="1"/>
      <c r="AA422" s="35"/>
      <c r="AB422" s="35"/>
      <c r="AC422" s="35"/>
      <c r="AD422" s="35"/>
      <c r="AE422" s="35"/>
      <c r="AF422" s="35"/>
      <c r="AG422" s="35"/>
      <c r="AH422" s="1"/>
      <c r="AI422" s="35"/>
      <c r="AJ422" s="35"/>
      <c r="AK422" s="35"/>
      <c r="AL422" s="35"/>
      <c r="AM422" s="35"/>
      <c r="AN422" s="35"/>
      <c r="AO422" s="35"/>
      <c r="AP422" s="1"/>
      <c r="AQ422" s="36"/>
      <c r="AR422" s="36"/>
      <c r="AS422" s="36"/>
      <c r="AT422" s="36"/>
      <c r="AU422" s="36"/>
      <c r="AV422" s="1"/>
      <c r="AW422" s="1"/>
      <c r="AX422" s="1"/>
      <c r="AY422" s="35"/>
      <c r="AZ422" s="35"/>
      <c r="BA422" s="35"/>
      <c r="BB422" s="35"/>
      <c r="BC422" s="35"/>
      <c r="BD422" s="35"/>
      <c r="BE422" s="35"/>
      <c r="BF422" s="1"/>
    </row>
    <row r="423" spans="1:58" ht="13">
      <c r="A423" s="28"/>
      <c r="B423" s="55"/>
      <c r="C423" s="38"/>
      <c r="D423" s="31"/>
      <c r="E423" s="38"/>
      <c r="F423" s="32"/>
      <c r="G423" s="32"/>
      <c r="H423" s="32"/>
      <c r="I423" s="32"/>
      <c r="J423" s="10"/>
      <c r="K423" s="50"/>
      <c r="L423" s="59"/>
      <c r="M423" s="60"/>
      <c r="N423" s="50"/>
      <c r="O423" s="50"/>
      <c r="P423" s="50"/>
      <c r="Q423" s="50"/>
      <c r="R423" s="1"/>
      <c r="S423" s="28"/>
      <c r="T423" s="28"/>
      <c r="U423" s="33"/>
      <c r="V423" s="33"/>
      <c r="W423" s="28"/>
      <c r="X423" s="33"/>
      <c r="Y423" s="33"/>
      <c r="Z423" s="1"/>
      <c r="AA423" s="35"/>
      <c r="AB423" s="35"/>
      <c r="AC423" s="35"/>
      <c r="AD423" s="35"/>
      <c r="AE423" s="35"/>
      <c r="AF423" s="35"/>
      <c r="AG423" s="35"/>
      <c r="AH423" s="1"/>
      <c r="AI423" s="35"/>
      <c r="AJ423" s="35"/>
      <c r="AK423" s="35"/>
      <c r="AL423" s="35"/>
      <c r="AM423" s="35"/>
      <c r="AN423" s="35"/>
      <c r="AO423" s="35"/>
      <c r="AP423" s="1"/>
      <c r="AQ423" s="36"/>
      <c r="AR423" s="36"/>
      <c r="AS423" s="36"/>
      <c r="AT423" s="36"/>
      <c r="AU423" s="36"/>
      <c r="AV423" s="1"/>
      <c r="AW423" s="1"/>
      <c r="AX423" s="1"/>
      <c r="AY423" s="35"/>
      <c r="AZ423" s="35"/>
      <c r="BA423" s="35"/>
      <c r="BB423" s="35"/>
      <c r="BC423" s="35"/>
      <c r="BD423" s="35"/>
      <c r="BE423" s="35"/>
      <c r="BF423" s="1"/>
    </row>
    <row r="424" spans="1:58" ht="13">
      <c r="A424" s="28"/>
      <c r="B424" s="55"/>
      <c r="C424" s="38"/>
      <c r="D424" s="31"/>
      <c r="E424" s="38"/>
      <c r="F424" s="32"/>
      <c r="G424" s="32"/>
      <c r="H424" s="32"/>
      <c r="I424" s="32"/>
      <c r="J424" s="10"/>
      <c r="K424" s="50"/>
      <c r="L424" s="59"/>
      <c r="M424" s="60"/>
      <c r="N424" s="50"/>
      <c r="O424" s="50"/>
      <c r="P424" s="50"/>
      <c r="Q424" s="50"/>
      <c r="R424" s="1"/>
      <c r="S424" s="28"/>
      <c r="T424" s="28"/>
      <c r="U424" s="33"/>
      <c r="V424" s="33"/>
      <c r="W424" s="28"/>
      <c r="X424" s="33"/>
      <c r="Y424" s="33"/>
      <c r="Z424" s="1"/>
      <c r="AA424" s="35"/>
      <c r="AB424" s="35"/>
      <c r="AC424" s="35"/>
      <c r="AD424" s="35"/>
      <c r="AE424" s="35"/>
      <c r="AF424" s="35"/>
      <c r="AG424" s="35"/>
      <c r="AH424" s="1"/>
      <c r="AI424" s="35"/>
      <c r="AJ424" s="35"/>
      <c r="AK424" s="35"/>
      <c r="AL424" s="35"/>
      <c r="AM424" s="35"/>
      <c r="AN424" s="35"/>
      <c r="AO424" s="35"/>
      <c r="AP424" s="1"/>
      <c r="AQ424" s="36"/>
      <c r="AR424" s="36"/>
      <c r="AS424" s="36"/>
      <c r="AT424" s="36"/>
      <c r="AU424" s="36"/>
      <c r="AV424" s="1"/>
      <c r="AW424" s="1"/>
      <c r="AX424" s="1"/>
      <c r="AY424" s="35"/>
      <c r="AZ424" s="35"/>
      <c r="BA424" s="35"/>
      <c r="BB424" s="35"/>
      <c r="BC424" s="35"/>
      <c r="BD424" s="35"/>
      <c r="BE424" s="35"/>
      <c r="BF424" s="1"/>
    </row>
    <row r="425" spans="1:58" ht="13">
      <c r="A425" s="28"/>
      <c r="B425" s="55"/>
      <c r="C425" s="38"/>
      <c r="D425" s="31"/>
      <c r="E425" s="38"/>
      <c r="F425" s="32"/>
      <c r="G425" s="32"/>
      <c r="H425" s="32"/>
      <c r="I425" s="32"/>
      <c r="J425" s="10"/>
      <c r="K425" s="50"/>
      <c r="L425" s="59"/>
      <c r="M425" s="60"/>
      <c r="N425" s="50"/>
      <c r="O425" s="50"/>
      <c r="P425" s="50"/>
      <c r="Q425" s="50"/>
      <c r="R425" s="1"/>
      <c r="S425" s="28"/>
      <c r="T425" s="28"/>
      <c r="U425" s="33"/>
      <c r="V425" s="33"/>
      <c r="W425" s="33"/>
      <c r="X425" s="33"/>
      <c r="Y425" s="33"/>
      <c r="Z425" s="1"/>
      <c r="AA425" s="35"/>
      <c r="AB425" s="35"/>
      <c r="AC425" s="35"/>
      <c r="AD425" s="35"/>
      <c r="AE425" s="35"/>
      <c r="AF425" s="35"/>
      <c r="AG425" s="35"/>
      <c r="AH425" s="1"/>
      <c r="AI425" s="35"/>
      <c r="AJ425" s="35"/>
      <c r="AK425" s="35"/>
      <c r="AL425" s="35"/>
      <c r="AM425" s="35"/>
      <c r="AN425" s="35"/>
      <c r="AO425" s="35"/>
      <c r="AP425" s="1"/>
      <c r="AQ425" s="36"/>
      <c r="AR425" s="36"/>
      <c r="AS425" s="36"/>
      <c r="AT425" s="36"/>
      <c r="AU425" s="36"/>
      <c r="AV425" s="1"/>
      <c r="AW425" s="1"/>
      <c r="AX425" s="1"/>
      <c r="AY425" s="35"/>
      <c r="AZ425" s="35"/>
      <c r="BA425" s="35"/>
      <c r="BB425" s="35"/>
      <c r="BC425" s="35"/>
      <c r="BD425" s="35"/>
      <c r="BE425" s="35"/>
      <c r="BF425" s="1"/>
    </row>
    <row r="426" spans="1:58" ht="13">
      <c r="A426" s="28"/>
      <c r="B426" s="55"/>
      <c r="C426" s="38"/>
      <c r="D426" s="31"/>
      <c r="E426" s="38"/>
      <c r="F426" s="32"/>
      <c r="G426" s="32"/>
      <c r="H426" s="32"/>
      <c r="I426" s="32"/>
      <c r="J426" s="10"/>
      <c r="K426" s="50"/>
      <c r="L426" s="59"/>
      <c r="M426" s="60"/>
      <c r="N426" s="50"/>
      <c r="O426" s="50"/>
      <c r="P426" s="50"/>
      <c r="Q426" s="50"/>
      <c r="R426" s="1"/>
      <c r="S426" s="28"/>
      <c r="T426" s="28"/>
      <c r="U426" s="33"/>
      <c r="V426" s="33"/>
      <c r="W426" s="28"/>
      <c r="X426" s="33"/>
      <c r="Y426" s="33"/>
      <c r="Z426" s="1"/>
      <c r="AA426" s="35"/>
      <c r="AB426" s="35"/>
      <c r="AC426" s="35"/>
      <c r="AD426" s="35"/>
      <c r="AE426" s="35"/>
      <c r="AF426" s="35"/>
      <c r="AG426" s="35"/>
      <c r="AH426" s="1"/>
      <c r="AI426" s="35"/>
      <c r="AJ426" s="35"/>
      <c r="AK426" s="35"/>
      <c r="AL426" s="35"/>
      <c r="AM426" s="35"/>
      <c r="AN426" s="35"/>
      <c r="AO426" s="35"/>
      <c r="AP426" s="1"/>
      <c r="AQ426" s="36"/>
      <c r="AR426" s="36"/>
      <c r="AS426" s="36"/>
      <c r="AT426" s="36"/>
      <c r="AU426" s="36"/>
      <c r="AV426" s="1"/>
      <c r="AW426" s="1"/>
      <c r="AX426" s="1"/>
      <c r="AY426" s="35"/>
      <c r="AZ426" s="35"/>
      <c r="BA426" s="35"/>
      <c r="BB426" s="35"/>
      <c r="BC426" s="35"/>
      <c r="BD426" s="35"/>
      <c r="BE426" s="35"/>
      <c r="BF426" s="1"/>
    </row>
    <row r="427" spans="1:58" ht="13">
      <c r="A427" s="28"/>
      <c r="B427" s="55"/>
      <c r="C427" s="32"/>
      <c r="D427" s="32"/>
      <c r="E427" s="31"/>
      <c r="F427" s="32"/>
      <c r="G427" s="32"/>
      <c r="H427" s="32"/>
      <c r="I427" s="32"/>
      <c r="J427" s="10"/>
      <c r="K427" s="32"/>
      <c r="L427" s="32"/>
      <c r="M427" s="31"/>
      <c r="N427" s="32"/>
      <c r="O427" s="32"/>
      <c r="P427" s="32"/>
      <c r="Q427" s="32"/>
      <c r="R427" s="1"/>
      <c r="S427" s="28"/>
      <c r="T427" s="28"/>
      <c r="U427" s="28"/>
      <c r="V427" s="34"/>
      <c r="W427" s="28"/>
      <c r="X427" s="34"/>
      <c r="Y427" s="34"/>
      <c r="Z427" s="1"/>
      <c r="AA427" s="35"/>
      <c r="AB427" s="35"/>
      <c r="AC427" s="35"/>
      <c r="AD427" s="35"/>
      <c r="AE427" s="35"/>
      <c r="AF427" s="35"/>
      <c r="AG427" s="35"/>
      <c r="AH427" s="1"/>
      <c r="AI427" s="35"/>
      <c r="AJ427" s="35"/>
      <c r="AK427" s="35"/>
      <c r="AL427" s="35"/>
      <c r="AM427" s="35"/>
      <c r="AN427" s="35"/>
      <c r="AO427" s="35"/>
      <c r="AP427" s="1"/>
      <c r="AQ427" s="36"/>
      <c r="AR427" s="36"/>
      <c r="AS427" s="36"/>
      <c r="AT427" s="36"/>
      <c r="AU427" s="36"/>
      <c r="AV427" s="1"/>
      <c r="AW427" s="36"/>
      <c r="AX427" s="1"/>
      <c r="AY427" s="35"/>
      <c r="AZ427" s="35"/>
      <c r="BA427" s="35"/>
      <c r="BB427" s="35"/>
      <c r="BC427" s="35"/>
      <c r="BD427" s="35"/>
      <c r="BE427" s="35"/>
      <c r="BF427" s="1"/>
    </row>
    <row r="428" spans="1:58" ht="13">
      <c r="A428" s="28"/>
      <c r="B428" s="55"/>
      <c r="C428" s="32"/>
      <c r="D428" s="31"/>
      <c r="E428" s="32"/>
      <c r="F428" s="32"/>
      <c r="G428" s="32"/>
      <c r="H428" s="32"/>
      <c r="I428" s="32"/>
      <c r="J428" s="10"/>
      <c r="K428" s="32"/>
      <c r="L428" s="31"/>
      <c r="M428" s="32"/>
      <c r="N428" s="32"/>
      <c r="O428" s="32"/>
      <c r="P428" s="32"/>
      <c r="Q428" s="32"/>
      <c r="R428" s="1"/>
      <c r="S428" s="28"/>
      <c r="T428" s="28"/>
      <c r="U428" s="28"/>
      <c r="V428" s="28"/>
      <c r="W428" s="28"/>
      <c r="X428" s="34"/>
      <c r="Y428" s="34"/>
      <c r="Z428" s="1"/>
      <c r="AA428" s="35"/>
      <c r="AB428" s="35"/>
      <c r="AC428" s="35"/>
      <c r="AD428" s="35"/>
      <c r="AE428" s="35"/>
      <c r="AF428" s="35"/>
      <c r="AG428" s="35"/>
      <c r="AH428" s="1"/>
      <c r="AI428" s="35"/>
      <c r="AJ428" s="35"/>
      <c r="AK428" s="35"/>
      <c r="AL428" s="35"/>
      <c r="AM428" s="35"/>
      <c r="AN428" s="35"/>
      <c r="AO428" s="35"/>
      <c r="AP428" s="1"/>
      <c r="AQ428" s="36"/>
      <c r="AR428" s="36"/>
      <c r="AS428" s="36"/>
      <c r="AT428" s="36"/>
      <c r="AU428" s="36"/>
      <c r="AV428" s="1"/>
      <c r="AW428" s="36"/>
      <c r="AX428" s="1"/>
      <c r="AY428" s="35"/>
      <c r="AZ428" s="35"/>
      <c r="BA428" s="35"/>
      <c r="BB428" s="35"/>
      <c r="BC428" s="35"/>
      <c r="BD428" s="35"/>
      <c r="BE428" s="35"/>
      <c r="BF428" s="1"/>
    </row>
    <row r="429" spans="1:58" ht="13">
      <c r="A429" s="28"/>
      <c r="B429" s="55"/>
      <c r="C429" s="32"/>
      <c r="D429" s="31"/>
      <c r="E429" s="32"/>
      <c r="F429" s="32"/>
      <c r="G429" s="32"/>
      <c r="H429" s="32"/>
      <c r="I429" s="32"/>
      <c r="J429" s="10"/>
      <c r="K429" s="32"/>
      <c r="L429" s="31"/>
      <c r="M429" s="32"/>
      <c r="N429" s="32"/>
      <c r="O429" s="32"/>
      <c r="P429" s="32"/>
      <c r="Q429" s="32"/>
      <c r="R429" s="1"/>
      <c r="S429" s="28"/>
      <c r="T429" s="28"/>
      <c r="U429" s="28"/>
      <c r="V429" s="34"/>
      <c r="W429" s="28"/>
      <c r="X429" s="28"/>
      <c r="Y429" s="34"/>
      <c r="Z429" s="1"/>
      <c r="AA429" s="35"/>
      <c r="AB429" s="35"/>
      <c r="AC429" s="35"/>
      <c r="AD429" s="35"/>
      <c r="AE429" s="35"/>
      <c r="AF429" s="35"/>
      <c r="AG429" s="35"/>
      <c r="AH429" s="1"/>
      <c r="AI429" s="35"/>
      <c r="AJ429" s="35"/>
      <c r="AK429" s="35"/>
      <c r="AL429" s="35"/>
      <c r="AM429" s="35"/>
      <c r="AN429" s="35"/>
      <c r="AO429" s="35"/>
      <c r="AP429" s="1"/>
      <c r="AQ429" s="36"/>
      <c r="AR429" s="36"/>
      <c r="AS429" s="36"/>
      <c r="AT429" s="36"/>
      <c r="AU429" s="36"/>
      <c r="AV429" s="1"/>
      <c r="AW429" s="36"/>
      <c r="AX429" s="1"/>
      <c r="AY429" s="35"/>
      <c r="AZ429" s="35"/>
      <c r="BA429" s="35"/>
      <c r="BB429" s="35"/>
      <c r="BC429" s="35"/>
      <c r="BD429" s="35"/>
      <c r="BE429" s="35"/>
      <c r="BF429" s="1"/>
    </row>
    <row r="430" spans="1:58" ht="13">
      <c r="A430" s="28"/>
      <c r="B430" s="55"/>
      <c r="C430" s="32"/>
      <c r="D430" s="32"/>
      <c r="E430" s="32"/>
      <c r="F430" s="32"/>
      <c r="G430" s="31"/>
      <c r="H430" s="32"/>
      <c r="I430" s="32"/>
      <c r="J430" s="10"/>
      <c r="K430" s="32"/>
      <c r="L430" s="31"/>
      <c r="M430" s="32"/>
      <c r="N430" s="32"/>
      <c r="O430" s="32"/>
      <c r="P430" s="32"/>
      <c r="Q430" s="32"/>
      <c r="R430" s="1"/>
      <c r="S430" s="28"/>
      <c r="T430" s="28"/>
      <c r="U430" s="28"/>
      <c r="V430" s="34"/>
      <c r="W430" s="28"/>
      <c r="X430" s="34"/>
      <c r="Y430" s="34"/>
      <c r="Z430" s="1"/>
      <c r="AA430" s="35"/>
      <c r="AB430" s="35"/>
      <c r="AC430" s="35"/>
      <c r="AD430" s="35"/>
      <c r="AE430" s="35"/>
      <c r="AF430" s="35"/>
      <c r="AG430" s="35"/>
      <c r="AH430" s="1"/>
      <c r="AI430" s="35"/>
      <c r="AJ430" s="35"/>
      <c r="AK430" s="35"/>
      <c r="AL430" s="35"/>
      <c r="AM430" s="35"/>
      <c r="AN430" s="35"/>
      <c r="AO430" s="35"/>
      <c r="AP430" s="1"/>
      <c r="AQ430" s="36"/>
      <c r="AR430" s="36"/>
      <c r="AS430" s="36"/>
      <c r="AT430" s="36"/>
      <c r="AU430" s="36"/>
      <c r="AV430" s="1"/>
      <c r="AW430" s="36"/>
      <c r="AX430" s="1"/>
      <c r="AY430" s="35"/>
      <c r="AZ430" s="35"/>
      <c r="BA430" s="35"/>
      <c r="BB430" s="35"/>
      <c r="BC430" s="35"/>
      <c r="BD430" s="35"/>
      <c r="BE430" s="35"/>
      <c r="BF430" s="1"/>
    </row>
    <row r="431" spans="1:58" ht="13">
      <c r="A431" s="28"/>
      <c r="B431" s="55"/>
      <c r="C431" s="32"/>
      <c r="D431" s="31"/>
      <c r="E431" s="32"/>
      <c r="F431" s="32"/>
      <c r="G431" s="32"/>
      <c r="H431" s="32"/>
      <c r="I431" s="32"/>
      <c r="J431" s="10"/>
      <c r="K431" s="32"/>
      <c r="L431" s="31"/>
      <c r="M431" s="32"/>
      <c r="N431" s="32"/>
      <c r="O431" s="32"/>
      <c r="P431" s="32"/>
      <c r="Q431" s="32"/>
      <c r="R431" s="1"/>
      <c r="S431" s="28"/>
      <c r="T431" s="28"/>
      <c r="U431" s="28"/>
      <c r="V431" s="34"/>
      <c r="W431" s="28"/>
      <c r="X431" s="34"/>
      <c r="Y431" s="34"/>
      <c r="Z431" s="1"/>
      <c r="AA431" s="35"/>
      <c r="AB431" s="35"/>
      <c r="AC431" s="35"/>
      <c r="AD431" s="35"/>
      <c r="AE431" s="35"/>
      <c r="AF431" s="35"/>
      <c r="AG431" s="35"/>
      <c r="AH431" s="1"/>
      <c r="AI431" s="35"/>
      <c r="AJ431" s="35"/>
      <c r="AK431" s="35"/>
      <c r="AL431" s="35"/>
      <c r="AM431" s="35"/>
      <c r="AN431" s="35"/>
      <c r="AO431" s="35"/>
      <c r="AP431" s="1"/>
      <c r="AQ431" s="36"/>
      <c r="AR431" s="36"/>
      <c r="AS431" s="36"/>
      <c r="AT431" s="36"/>
      <c r="AU431" s="36"/>
      <c r="AV431" s="1"/>
      <c r="AW431" s="36"/>
      <c r="AX431" s="1"/>
      <c r="AY431" s="35"/>
      <c r="AZ431" s="35"/>
      <c r="BA431" s="35"/>
      <c r="BB431" s="35"/>
      <c r="BC431" s="35"/>
      <c r="BD431" s="35"/>
      <c r="BE431" s="35"/>
      <c r="BF431" s="1"/>
    </row>
    <row r="432" spans="1:58" ht="13">
      <c r="A432" s="28"/>
      <c r="B432" s="55"/>
      <c r="C432" s="32"/>
      <c r="D432" s="32"/>
      <c r="E432" s="32"/>
      <c r="F432" s="32"/>
      <c r="G432" s="31"/>
      <c r="H432" s="32"/>
      <c r="I432" s="32"/>
      <c r="J432" s="10"/>
      <c r="K432" s="32"/>
      <c r="L432" s="32"/>
      <c r="M432" s="32"/>
      <c r="N432" s="32"/>
      <c r="O432" s="31"/>
      <c r="P432" s="32"/>
      <c r="Q432" s="32"/>
      <c r="R432" s="1"/>
      <c r="S432" s="28"/>
      <c r="T432" s="28"/>
      <c r="U432" s="28"/>
      <c r="V432" s="34"/>
      <c r="W432" s="28"/>
      <c r="X432" s="34"/>
      <c r="Y432" s="34"/>
      <c r="Z432" s="1"/>
      <c r="AA432" s="35"/>
      <c r="AB432" s="35"/>
      <c r="AC432" s="35"/>
      <c r="AD432" s="35"/>
      <c r="AE432" s="35"/>
      <c r="AF432" s="35"/>
      <c r="AG432" s="35"/>
      <c r="AH432" s="1"/>
      <c r="AI432" s="35"/>
      <c r="AJ432" s="35"/>
      <c r="AK432" s="35"/>
      <c r="AL432" s="35"/>
      <c r="AM432" s="35"/>
      <c r="AN432" s="35"/>
      <c r="AO432" s="35"/>
      <c r="AP432" s="1"/>
      <c r="AQ432" s="36"/>
      <c r="AR432" s="36"/>
      <c r="AS432" s="36"/>
      <c r="AT432" s="36"/>
      <c r="AU432" s="36"/>
      <c r="AV432" s="1"/>
      <c r="AW432" s="36"/>
      <c r="AX432" s="1"/>
      <c r="AY432" s="35"/>
      <c r="AZ432" s="35"/>
      <c r="BA432" s="35"/>
      <c r="BB432" s="35"/>
      <c r="BC432" s="35"/>
      <c r="BD432" s="35"/>
      <c r="BE432" s="35"/>
      <c r="BF432" s="1"/>
    </row>
    <row r="433" spans="1:58" ht="13">
      <c r="A433" s="28"/>
      <c r="B433" s="55"/>
      <c r="C433" s="32"/>
      <c r="D433" s="31"/>
      <c r="E433" s="32"/>
      <c r="F433" s="32"/>
      <c r="G433" s="32"/>
      <c r="H433" s="32"/>
      <c r="I433" s="32"/>
      <c r="J433" s="10"/>
      <c r="K433" s="32"/>
      <c r="L433" s="31"/>
      <c r="M433" s="32"/>
      <c r="N433" s="32"/>
      <c r="O433" s="32"/>
      <c r="P433" s="32"/>
      <c r="Q433" s="32"/>
      <c r="R433" s="1"/>
      <c r="S433" s="28"/>
      <c r="T433" s="28"/>
      <c r="U433" s="28"/>
      <c r="V433" s="34"/>
      <c r="W433" s="28"/>
      <c r="X433" s="34"/>
      <c r="Y433" s="34"/>
      <c r="Z433" s="1"/>
      <c r="AA433" s="35"/>
      <c r="AB433" s="35"/>
      <c r="AC433" s="35"/>
      <c r="AD433" s="35"/>
      <c r="AE433" s="35"/>
      <c r="AF433" s="35"/>
      <c r="AG433" s="35"/>
      <c r="AH433" s="1"/>
      <c r="AI433" s="35"/>
      <c r="AJ433" s="35"/>
      <c r="AK433" s="35"/>
      <c r="AL433" s="35"/>
      <c r="AM433" s="35"/>
      <c r="AN433" s="35"/>
      <c r="AO433" s="35"/>
      <c r="AP433" s="1"/>
      <c r="AQ433" s="36"/>
      <c r="AR433" s="36"/>
      <c r="AS433" s="36"/>
      <c r="AT433" s="36"/>
      <c r="AU433" s="36"/>
      <c r="AV433" s="1"/>
      <c r="AW433" s="36"/>
      <c r="AX433" s="1"/>
      <c r="AY433" s="35"/>
      <c r="AZ433" s="35"/>
      <c r="BA433" s="35"/>
      <c r="BB433" s="35"/>
      <c r="BC433" s="35"/>
      <c r="BD433" s="35"/>
      <c r="BE433" s="35"/>
      <c r="BF433" s="1"/>
    </row>
    <row r="434" spans="1:58" ht="13">
      <c r="A434" s="28"/>
      <c r="B434" s="55"/>
      <c r="C434" s="32"/>
      <c r="D434" s="31"/>
      <c r="E434" s="32"/>
      <c r="F434" s="32"/>
      <c r="G434" s="32"/>
      <c r="H434" s="32"/>
      <c r="I434" s="32"/>
      <c r="J434" s="10"/>
      <c r="K434" s="32"/>
      <c r="L434" s="31"/>
      <c r="M434" s="32"/>
      <c r="N434" s="32"/>
      <c r="O434" s="32"/>
      <c r="P434" s="32"/>
      <c r="Q434" s="32"/>
      <c r="R434" s="1"/>
      <c r="S434" s="28"/>
      <c r="T434" s="28"/>
      <c r="U434" s="28"/>
      <c r="V434" s="34"/>
      <c r="W434" s="28"/>
      <c r="X434" s="34"/>
      <c r="Y434" s="34"/>
      <c r="Z434" s="1"/>
      <c r="AA434" s="35"/>
      <c r="AB434" s="35"/>
      <c r="AC434" s="35"/>
      <c r="AD434" s="35"/>
      <c r="AE434" s="35"/>
      <c r="AF434" s="35"/>
      <c r="AG434" s="35"/>
      <c r="AH434" s="1"/>
      <c r="AI434" s="35"/>
      <c r="AJ434" s="35"/>
      <c r="AK434" s="35"/>
      <c r="AL434" s="35"/>
      <c r="AM434" s="35"/>
      <c r="AN434" s="35"/>
      <c r="AO434" s="35"/>
      <c r="AP434" s="1"/>
      <c r="AQ434" s="36"/>
      <c r="AR434" s="36"/>
      <c r="AS434" s="36"/>
      <c r="AT434" s="36"/>
      <c r="AU434" s="36"/>
      <c r="AV434" s="1"/>
      <c r="AW434" s="36"/>
      <c r="AX434" s="1"/>
      <c r="AY434" s="35"/>
      <c r="AZ434" s="35"/>
      <c r="BA434" s="35"/>
      <c r="BB434" s="35"/>
      <c r="BC434" s="35"/>
      <c r="BD434" s="35"/>
      <c r="BE434" s="35"/>
      <c r="BF434" s="1"/>
    </row>
    <row r="435" spans="1:58" ht="13">
      <c r="A435" s="28"/>
      <c r="B435" s="55"/>
      <c r="C435" s="32"/>
      <c r="D435" s="32"/>
      <c r="E435" s="31"/>
      <c r="F435" s="32"/>
      <c r="G435" s="32"/>
      <c r="H435" s="32"/>
      <c r="I435" s="32"/>
      <c r="J435" s="10"/>
      <c r="K435" s="32"/>
      <c r="L435" s="32"/>
      <c r="M435" s="31"/>
      <c r="N435" s="32"/>
      <c r="O435" s="32"/>
      <c r="P435" s="32"/>
      <c r="Q435" s="32"/>
      <c r="R435" s="1"/>
      <c r="S435" s="28"/>
      <c r="T435" s="28"/>
      <c r="U435" s="28"/>
      <c r="V435" s="34"/>
      <c r="W435" s="28"/>
      <c r="X435" s="34"/>
      <c r="Y435" s="34"/>
      <c r="Z435" s="1"/>
      <c r="AA435" s="35"/>
      <c r="AB435" s="35"/>
      <c r="AC435" s="35"/>
      <c r="AD435" s="35"/>
      <c r="AE435" s="35"/>
      <c r="AF435" s="35"/>
      <c r="AG435" s="35"/>
      <c r="AH435" s="1"/>
      <c r="AI435" s="35"/>
      <c r="AJ435" s="35"/>
      <c r="AK435" s="35"/>
      <c r="AL435" s="35"/>
      <c r="AM435" s="35"/>
      <c r="AN435" s="35"/>
      <c r="AO435" s="35"/>
      <c r="AP435" s="1"/>
      <c r="AQ435" s="36"/>
      <c r="AR435" s="36"/>
      <c r="AS435" s="36"/>
      <c r="AT435" s="36"/>
      <c r="AU435" s="36"/>
      <c r="AV435" s="1"/>
      <c r="AW435" s="36"/>
      <c r="AX435" s="1"/>
      <c r="AY435" s="35"/>
      <c r="AZ435" s="35"/>
      <c r="BA435" s="35"/>
      <c r="BB435" s="35"/>
      <c r="BC435" s="35"/>
      <c r="BD435" s="35"/>
      <c r="BE435" s="35"/>
      <c r="BF435" s="1"/>
    </row>
    <row r="436" spans="1:58" ht="13">
      <c r="A436" s="28"/>
      <c r="B436" s="55"/>
      <c r="C436" s="32"/>
      <c r="D436" s="31"/>
      <c r="E436" s="32"/>
      <c r="F436" s="32"/>
      <c r="G436" s="32"/>
      <c r="H436" s="32"/>
      <c r="I436" s="32"/>
      <c r="J436" s="10"/>
      <c r="K436" s="32"/>
      <c r="L436" s="31"/>
      <c r="M436" s="32"/>
      <c r="N436" s="32"/>
      <c r="O436" s="32"/>
      <c r="P436" s="32"/>
      <c r="Q436" s="32"/>
      <c r="R436" s="1"/>
      <c r="S436" s="28"/>
      <c r="T436" s="28"/>
      <c r="U436" s="28"/>
      <c r="V436" s="28"/>
      <c r="W436" s="28"/>
      <c r="X436" s="34"/>
      <c r="Y436" s="34"/>
      <c r="Z436" s="1"/>
      <c r="AA436" s="35"/>
      <c r="AB436" s="35"/>
      <c r="AC436" s="35"/>
      <c r="AD436" s="35"/>
      <c r="AE436" s="35"/>
      <c r="AF436" s="35"/>
      <c r="AG436" s="35"/>
      <c r="AH436" s="1"/>
      <c r="AI436" s="35"/>
      <c r="AJ436" s="35"/>
      <c r="AK436" s="35"/>
      <c r="AL436" s="35"/>
      <c r="AM436" s="35"/>
      <c r="AN436" s="35"/>
      <c r="AO436" s="35"/>
      <c r="AP436" s="1"/>
      <c r="AQ436" s="36"/>
      <c r="AR436" s="36"/>
      <c r="AS436" s="36"/>
      <c r="AT436" s="36"/>
      <c r="AU436" s="36"/>
      <c r="AV436" s="1"/>
      <c r="AW436" s="36"/>
      <c r="AX436" s="1"/>
      <c r="AY436" s="35"/>
      <c r="AZ436" s="35"/>
      <c r="BA436" s="35"/>
      <c r="BB436" s="35"/>
      <c r="BC436" s="35"/>
      <c r="BD436" s="35"/>
      <c r="BE436" s="35"/>
      <c r="BF436" s="1"/>
    </row>
    <row r="437" spans="1:58" ht="13">
      <c r="A437" s="28"/>
      <c r="B437" s="55"/>
      <c r="C437" s="32"/>
      <c r="D437" s="32"/>
      <c r="E437" s="31"/>
      <c r="F437" s="32"/>
      <c r="G437" s="32"/>
      <c r="H437" s="32"/>
      <c r="I437" s="32"/>
      <c r="J437" s="10"/>
      <c r="K437" s="32"/>
      <c r="L437" s="32"/>
      <c r="M437" s="31"/>
      <c r="N437" s="32"/>
      <c r="O437" s="32"/>
      <c r="P437" s="32"/>
      <c r="Q437" s="32"/>
      <c r="R437" s="1"/>
      <c r="S437" s="28"/>
      <c r="T437" s="28"/>
      <c r="U437" s="28"/>
      <c r="V437" s="34"/>
      <c r="W437" s="28"/>
      <c r="X437" s="34"/>
      <c r="Y437" s="34"/>
      <c r="Z437" s="1"/>
      <c r="AA437" s="35"/>
      <c r="AB437" s="35"/>
      <c r="AC437" s="35"/>
      <c r="AD437" s="35"/>
      <c r="AE437" s="35"/>
      <c r="AF437" s="35"/>
      <c r="AG437" s="35"/>
      <c r="AH437" s="1"/>
      <c r="AI437" s="35"/>
      <c r="AJ437" s="35"/>
      <c r="AK437" s="35"/>
      <c r="AL437" s="35"/>
      <c r="AM437" s="35"/>
      <c r="AN437" s="35"/>
      <c r="AO437" s="35"/>
      <c r="AP437" s="1"/>
      <c r="AQ437" s="36"/>
      <c r="AR437" s="36"/>
      <c r="AS437" s="36"/>
      <c r="AT437" s="36"/>
      <c r="AU437" s="36"/>
      <c r="AV437" s="1"/>
      <c r="AW437" s="36"/>
      <c r="AX437" s="1"/>
      <c r="AY437" s="35"/>
      <c r="AZ437" s="35"/>
      <c r="BA437" s="35"/>
      <c r="BB437" s="35"/>
      <c r="BC437" s="35"/>
      <c r="BD437" s="35"/>
      <c r="BE437" s="35"/>
      <c r="BF437" s="1"/>
    </row>
    <row r="438" spans="1:58" ht="13">
      <c r="A438" s="28"/>
      <c r="B438" s="55"/>
      <c r="C438" s="32"/>
      <c r="D438" s="31"/>
      <c r="E438" s="32"/>
      <c r="F438" s="32"/>
      <c r="G438" s="32"/>
      <c r="H438" s="32"/>
      <c r="I438" s="32"/>
      <c r="J438" s="10"/>
      <c r="K438" s="32"/>
      <c r="L438" s="31"/>
      <c r="M438" s="32"/>
      <c r="N438" s="32"/>
      <c r="O438" s="32"/>
      <c r="P438" s="32"/>
      <c r="Q438" s="32"/>
      <c r="R438" s="1"/>
      <c r="S438" s="28"/>
      <c r="T438" s="28"/>
      <c r="U438" s="28"/>
      <c r="V438" s="34"/>
      <c r="W438" s="28"/>
      <c r="X438" s="34"/>
      <c r="Y438" s="34"/>
      <c r="Z438" s="1"/>
      <c r="AA438" s="35"/>
      <c r="AB438" s="35"/>
      <c r="AC438" s="35"/>
      <c r="AD438" s="35"/>
      <c r="AE438" s="35"/>
      <c r="AF438" s="35"/>
      <c r="AG438" s="35"/>
      <c r="AH438" s="1"/>
      <c r="AI438" s="35"/>
      <c r="AJ438" s="35"/>
      <c r="AK438" s="35"/>
      <c r="AL438" s="35"/>
      <c r="AM438" s="35"/>
      <c r="AN438" s="35"/>
      <c r="AO438" s="35"/>
      <c r="AP438" s="1"/>
      <c r="AQ438" s="36"/>
      <c r="AR438" s="36"/>
      <c r="AS438" s="36"/>
      <c r="AT438" s="36"/>
      <c r="AU438" s="36"/>
      <c r="AV438" s="1"/>
      <c r="AW438" s="36"/>
      <c r="AX438" s="1"/>
      <c r="AY438" s="35"/>
      <c r="AZ438" s="35"/>
      <c r="BA438" s="35"/>
      <c r="BB438" s="35"/>
      <c r="BC438" s="35"/>
      <c r="BD438" s="35"/>
      <c r="BE438" s="35"/>
      <c r="BF438" s="1"/>
    </row>
    <row r="439" spans="1:58" ht="13">
      <c r="A439" s="28"/>
      <c r="B439" s="55"/>
      <c r="C439" s="32"/>
      <c r="D439" s="32"/>
      <c r="E439" s="31"/>
      <c r="F439" s="32"/>
      <c r="G439" s="32"/>
      <c r="H439" s="32"/>
      <c r="I439" s="32"/>
      <c r="J439" s="10"/>
      <c r="K439" s="32"/>
      <c r="L439" s="32"/>
      <c r="M439" s="31"/>
      <c r="N439" s="32"/>
      <c r="O439" s="32"/>
      <c r="P439" s="32"/>
      <c r="Q439" s="32"/>
      <c r="R439" s="1"/>
      <c r="S439" s="28"/>
      <c r="T439" s="28"/>
      <c r="U439" s="28"/>
      <c r="V439" s="34"/>
      <c r="W439" s="28"/>
      <c r="X439" s="34"/>
      <c r="Y439" s="34"/>
      <c r="Z439" s="1"/>
      <c r="AA439" s="35"/>
      <c r="AB439" s="35"/>
      <c r="AC439" s="35"/>
      <c r="AD439" s="35"/>
      <c r="AE439" s="35"/>
      <c r="AF439" s="35"/>
      <c r="AG439" s="35"/>
      <c r="AH439" s="1"/>
      <c r="AI439" s="35"/>
      <c r="AJ439" s="35"/>
      <c r="AK439" s="35"/>
      <c r="AL439" s="35"/>
      <c r="AM439" s="35"/>
      <c r="AN439" s="35"/>
      <c r="AO439" s="35"/>
      <c r="AP439" s="1"/>
      <c r="AQ439" s="36"/>
      <c r="AR439" s="36"/>
      <c r="AS439" s="36"/>
      <c r="AT439" s="36"/>
      <c r="AU439" s="36"/>
      <c r="AV439" s="1"/>
      <c r="AW439" s="36"/>
      <c r="AX439" s="1"/>
      <c r="AY439" s="35"/>
      <c r="AZ439" s="35"/>
      <c r="BA439" s="35"/>
      <c r="BB439" s="35"/>
      <c r="BC439" s="35"/>
      <c r="BD439" s="35"/>
      <c r="BE439" s="35"/>
      <c r="BF439" s="1"/>
    </row>
    <row r="440" spans="1:58" ht="13">
      <c r="A440" s="28"/>
      <c r="B440" s="55"/>
      <c r="C440" s="32"/>
      <c r="D440" s="31"/>
      <c r="E440" s="32"/>
      <c r="F440" s="32"/>
      <c r="G440" s="32"/>
      <c r="H440" s="32"/>
      <c r="I440" s="32"/>
      <c r="J440" s="10"/>
      <c r="K440" s="32"/>
      <c r="L440" s="31"/>
      <c r="M440" s="32"/>
      <c r="N440" s="32"/>
      <c r="O440" s="32"/>
      <c r="P440" s="32"/>
      <c r="Q440" s="32"/>
      <c r="R440" s="1"/>
      <c r="S440" s="28"/>
      <c r="T440" s="28"/>
      <c r="U440" s="28"/>
      <c r="V440" s="28"/>
      <c r="W440" s="28"/>
      <c r="X440" s="34"/>
      <c r="Y440" s="34"/>
      <c r="Z440" s="1"/>
      <c r="AA440" s="35"/>
      <c r="AB440" s="35"/>
      <c r="AC440" s="35"/>
      <c r="AD440" s="35"/>
      <c r="AE440" s="35"/>
      <c r="AF440" s="35"/>
      <c r="AG440" s="35"/>
      <c r="AH440" s="1"/>
      <c r="AI440" s="35"/>
      <c r="AJ440" s="35"/>
      <c r="AK440" s="35"/>
      <c r="AL440" s="35"/>
      <c r="AM440" s="35"/>
      <c r="AN440" s="35"/>
      <c r="AO440" s="35"/>
      <c r="AP440" s="1"/>
      <c r="AQ440" s="36"/>
      <c r="AR440" s="36"/>
      <c r="AS440" s="36"/>
      <c r="AT440" s="36"/>
      <c r="AU440" s="36"/>
      <c r="AV440" s="1"/>
      <c r="AW440" s="36"/>
      <c r="AX440" s="1"/>
      <c r="AY440" s="35"/>
      <c r="AZ440" s="35"/>
      <c r="BA440" s="35"/>
      <c r="BB440" s="35"/>
      <c r="BC440" s="35"/>
      <c r="BD440" s="35"/>
      <c r="BE440" s="35"/>
      <c r="BF440" s="1"/>
    </row>
    <row r="441" spans="1:58" ht="13">
      <c r="A441" s="28"/>
      <c r="B441" s="55"/>
      <c r="C441" s="32"/>
      <c r="D441" s="32"/>
      <c r="E441" s="31"/>
      <c r="F441" s="32"/>
      <c r="G441" s="32"/>
      <c r="H441" s="32"/>
      <c r="I441" s="32"/>
      <c r="J441" s="10"/>
      <c r="K441" s="32"/>
      <c r="L441" s="32"/>
      <c r="M441" s="31"/>
      <c r="N441" s="32"/>
      <c r="O441" s="32"/>
      <c r="P441" s="32"/>
      <c r="Q441" s="32"/>
      <c r="R441" s="1"/>
      <c r="S441" s="28"/>
      <c r="T441" s="28"/>
      <c r="U441" s="28"/>
      <c r="V441" s="34"/>
      <c r="W441" s="28"/>
      <c r="X441" s="34"/>
      <c r="Y441" s="34"/>
      <c r="Z441" s="1"/>
      <c r="AA441" s="35"/>
      <c r="AB441" s="35"/>
      <c r="AC441" s="35"/>
      <c r="AD441" s="35"/>
      <c r="AE441" s="35"/>
      <c r="AF441" s="35"/>
      <c r="AG441" s="35"/>
      <c r="AH441" s="1"/>
      <c r="AI441" s="35"/>
      <c r="AJ441" s="35"/>
      <c r="AK441" s="35"/>
      <c r="AL441" s="35"/>
      <c r="AM441" s="35"/>
      <c r="AN441" s="35"/>
      <c r="AO441" s="35"/>
      <c r="AP441" s="1"/>
      <c r="AQ441" s="36"/>
      <c r="AR441" s="36"/>
      <c r="AS441" s="36"/>
      <c r="AT441" s="36"/>
      <c r="AU441" s="36"/>
      <c r="AV441" s="1"/>
      <c r="AW441" s="36"/>
      <c r="AX441" s="1"/>
      <c r="AY441" s="35"/>
      <c r="AZ441" s="35"/>
      <c r="BA441" s="35"/>
      <c r="BB441" s="35"/>
      <c r="BC441" s="35"/>
      <c r="BD441" s="35"/>
      <c r="BE441" s="35"/>
      <c r="BF441" s="1"/>
    </row>
    <row r="442" spans="1:58" ht="13">
      <c r="A442" s="28"/>
      <c r="B442" s="55"/>
      <c r="C442" s="32"/>
      <c r="D442" s="31"/>
      <c r="E442" s="32"/>
      <c r="F442" s="32"/>
      <c r="G442" s="32"/>
      <c r="H442" s="32"/>
      <c r="I442" s="32"/>
      <c r="J442" s="10"/>
      <c r="K442" s="32"/>
      <c r="L442" s="31"/>
      <c r="M442" s="32"/>
      <c r="N442" s="32"/>
      <c r="O442" s="32"/>
      <c r="P442" s="32"/>
      <c r="Q442" s="32"/>
      <c r="R442" s="1"/>
      <c r="S442" s="28"/>
      <c r="T442" s="28"/>
      <c r="U442" s="28"/>
      <c r="V442" s="28"/>
      <c r="W442" s="28"/>
      <c r="X442" s="34"/>
      <c r="Y442" s="34"/>
      <c r="Z442" s="1"/>
      <c r="AA442" s="35"/>
      <c r="AB442" s="35"/>
      <c r="AC442" s="35"/>
      <c r="AD442" s="35"/>
      <c r="AE442" s="35"/>
      <c r="AF442" s="35"/>
      <c r="AG442" s="35"/>
      <c r="AH442" s="1"/>
      <c r="AI442" s="35"/>
      <c r="AJ442" s="35"/>
      <c r="AK442" s="35"/>
      <c r="AL442" s="35"/>
      <c r="AM442" s="35"/>
      <c r="AN442" s="35"/>
      <c r="AO442" s="35"/>
      <c r="AP442" s="1"/>
      <c r="AQ442" s="36"/>
      <c r="AR442" s="36"/>
      <c r="AS442" s="36"/>
      <c r="AT442" s="36"/>
      <c r="AU442" s="36"/>
      <c r="AV442" s="1"/>
      <c r="AW442" s="36"/>
      <c r="AX442" s="1"/>
      <c r="AY442" s="35"/>
      <c r="AZ442" s="35"/>
      <c r="BA442" s="35"/>
      <c r="BB442" s="35"/>
      <c r="BC442" s="35"/>
      <c r="BD442" s="35"/>
      <c r="BE442" s="35"/>
      <c r="BF442" s="1"/>
    </row>
    <row r="443" spans="1:58" ht="13">
      <c r="A443" s="28"/>
      <c r="B443" s="55"/>
      <c r="C443" s="32"/>
      <c r="D443" s="31"/>
      <c r="E443" s="32"/>
      <c r="F443" s="32"/>
      <c r="G443" s="32"/>
      <c r="H443" s="32"/>
      <c r="I443" s="32"/>
      <c r="J443" s="10"/>
      <c r="K443" s="32"/>
      <c r="L443" s="31"/>
      <c r="M443" s="32"/>
      <c r="N443" s="32"/>
      <c r="O443" s="32"/>
      <c r="P443" s="32"/>
      <c r="Q443" s="32"/>
      <c r="R443" s="1"/>
      <c r="S443" s="28"/>
      <c r="T443" s="28"/>
      <c r="U443" s="28"/>
      <c r="V443" s="34"/>
      <c r="W443" s="28"/>
      <c r="X443" s="34"/>
      <c r="Y443" s="34"/>
      <c r="Z443" s="1"/>
      <c r="AA443" s="35"/>
      <c r="AB443" s="35"/>
      <c r="AC443" s="35"/>
      <c r="AD443" s="35"/>
      <c r="AE443" s="35"/>
      <c r="AF443" s="35"/>
      <c r="AG443" s="35"/>
      <c r="AH443" s="1"/>
      <c r="AI443" s="35"/>
      <c r="AJ443" s="35"/>
      <c r="AK443" s="35"/>
      <c r="AL443" s="35"/>
      <c r="AM443" s="35"/>
      <c r="AN443" s="35"/>
      <c r="AO443" s="35"/>
      <c r="AP443" s="1"/>
      <c r="AQ443" s="36"/>
      <c r="AR443" s="36"/>
      <c r="AS443" s="36"/>
      <c r="AT443" s="36"/>
      <c r="AU443" s="36"/>
      <c r="AV443" s="1"/>
      <c r="AW443" s="36"/>
      <c r="AX443" s="1"/>
      <c r="AY443" s="35"/>
      <c r="AZ443" s="35"/>
      <c r="BA443" s="35"/>
      <c r="BB443" s="35"/>
      <c r="BC443" s="35"/>
      <c r="BD443" s="35"/>
      <c r="BE443" s="35"/>
      <c r="BF443" s="1"/>
    </row>
    <row r="444" spans="1:58" ht="13">
      <c r="A444" s="28"/>
      <c r="B444" s="55"/>
      <c r="C444" s="32"/>
      <c r="D444" s="32"/>
      <c r="E444" s="31"/>
      <c r="F444" s="32"/>
      <c r="G444" s="32"/>
      <c r="H444" s="32"/>
      <c r="I444" s="32"/>
      <c r="J444" s="10"/>
      <c r="K444" s="32"/>
      <c r="L444" s="31"/>
      <c r="M444" s="32"/>
      <c r="N444" s="32"/>
      <c r="O444" s="32"/>
      <c r="P444" s="32"/>
      <c r="Q444" s="32"/>
      <c r="R444" s="1"/>
      <c r="S444" s="28"/>
      <c r="T444" s="28"/>
      <c r="U444" s="28"/>
      <c r="V444" s="28"/>
      <c r="W444" s="28"/>
      <c r="X444" s="34"/>
      <c r="Y444" s="34"/>
      <c r="Z444" s="1"/>
      <c r="AA444" s="35"/>
      <c r="AB444" s="35"/>
      <c r="AC444" s="35"/>
      <c r="AD444" s="35"/>
      <c r="AE444" s="35"/>
      <c r="AF444" s="35"/>
      <c r="AG444" s="35"/>
      <c r="AH444" s="1"/>
      <c r="AI444" s="35"/>
      <c r="AJ444" s="35"/>
      <c r="AK444" s="35"/>
      <c r="AL444" s="35"/>
      <c r="AM444" s="35"/>
      <c r="AN444" s="35"/>
      <c r="AO444" s="35"/>
      <c r="AP444" s="1"/>
      <c r="AQ444" s="36"/>
      <c r="AR444" s="36"/>
      <c r="AS444" s="36"/>
      <c r="AT444" s="36"/>
      <c r="AU444" s="36"/>
      <c r="AV444" s="1"/>
      <c r="AW444" s="36"/>
      <c r="AX444" s="1"/>
      <c r="AY444" s="35"/>
      <c r="AZ444" s="35"/>
      <c r="BA444" s="35"/>
      <c r="BB444" s="35"/>
      <c r="BC444" s="35"/>
      <c r="BD444" s="35"/>
      <c r="BE444" s="35"/>
      <c r="BF444" s="1"/>
    </row>
    <row r="445" spans="1:58" ht="13">
      <c r="A445" s="28"/>
      <c r="B445" s="55"/>
      <c r="C445" s="32"/>
      <c r="D445" s="32"/>
      <c r="E445" s="32"/>
      <c r="F445" s="32"/>
      <c r="G445" s="31"/>
      <c r="H445" s="32"/>
      <c r="I445" s="32"/>
      <c r="J445" s="10"/>
      <c r="K445" s="32"/>
      <c r="L445" s="31"/>
      <c r="M445" s="32"/>
      <c r="N445" s="32"/>
      <c r="O445" s="32"/>
      <c r="P445" s="32"/>
      <c r="Q445" s="32"/>
      <c r="R445" s="1"/>
      <c r="S445" s="28"/>
      <c r="T445" s="28"/>
      <c r="U445" s="28"/>
      <c r="V445" s="28"/>
      <c r="W445" s="28"/>
      <c r="X445" s="34"/>
      <c r="Y445" s="34"/>
      <c r="Z445" s="1"/>
      <c r="AA445" s="35"/>
      <c r="AB445" s="35"/>
      <c r="AC445" s="35"/>
      <c r="AD445" s="35"/>
      <c r="AE445" s="35"/>
      <c r="AF445" s="35"/>
      <c r="AG445" s="35"/>
      <c r="AH445" s="1"/>
      <c r="AI445" s="35"/>
      <c r="AJ445" s="35"/>
      <c r="AK445" s="35"/>
      <c r="AL445" s="35"/>
      <c r="AM445" s="35"/>
      <c r="AN445" s="35"/>
      <c r="AO445" s="35"/>
      <c r="AP445" s="1"/>
      <c r="AQ445" s="36"/>
      <c r="AR445" s="36"/>
      <c r="AS445" s="36"/>
      <c r="AT445" s="36"/>
      <c r="AU445" s="36"/>
      <c r="AV445" s="36"/>
      <c r="AW445" s="36"/>
      <c r="AX445" s="1"/>
      <c r="AY445" s="35"/>
      <c r="AZ445" s="35"/>
      <c r="BA445" s="35"/>
      <c r="BB445" s="35"/>
      <c r="BC445" s="35"/>
      <c r="BD445" s="35"/>
      <c r="BE445" s="35"/>
      <c r="BF445" s="1"/>
    </row>
    <row r="446" spans="1:58" ht="13">
      <c r="A446" s="28"/>
      <c r="B446" s="55"/>
      <c r="C446" s="32"/>
      <c r="D446" s="31"/>
      <c r="E446" s="32"/>
      <c r="F446" s="32"/>
      <c r="G446" s="32"/>
      <c r="H446" s="32"/>
      <c r="I446" s="32"/>
      <c r="J446" s="10"/>
      <c r="K446" s="32"/>
      <c r="L446" s="31"/>
      <c r="M446" s="32"/>
      <c r="N446" s="32"/>
      <c r="O446" s="32"/>
      <c r="P446" s="32"/>
      <c r="Q446" s="32"/>
      <c r="R446" s="1"/>
      <c r="S446" s="28"/>
      <c r="T446" s="28"/>
      <c r="U446" s="28"/>
      <c r="V446" s="34"/>
      <c r="W446" s="28"/>
      <c r="X446" s="34"/>
      <c r="Y446" s="34"/>
      <c r="Z446" s="1"/>
      <c r="AA446" s="35"/>
      <c r="AB446" s="35"/>
      <c r="AC446" s="35"/>
      <c r="AD446" s="35"/>
      <c r="AE446" s="35"/>
      <c r="AF446" s="35"/>
      <c r="AG446" s="35"/>
      <c r="AH446" s="1"/>
      <c r="AI446" s="35"/>
      <c r="AJ446" s="35"/>
      <c r="AK446" s="35"/>
      <c r="AL446" s="35"/>
      <c r="AM446" s="35"/>
      <c r="AN446" s="35"/>
      <c r="AO446" s="35"/>
      <c r="AP446" s="1"/>
      <c r="AQ446" s="36"/>
      <c r="AR446" s="36"/>
      <c r="AS446" s="36"/>
      <c r="AT446" s="36"/>
      <c r="AU446" s="36"/>
      <c r="AV446" s="1"/>
      <c r="AW446" s="36"/>
      <c r="AX446" s="1"/>
      <c r="AY446" s="35"/>
      <c r="AZ446" s="35"/>
      <c r="BA446" s="35"/>
      <c r="BB446" s="35"/>
      <c r="BC446" s="35"/>
      <c r="BD446" s="35"/>
      <c r="BE446" s="35"/>
      <c r="BF446" s="1"/>
    </row>
    <row r="447" spans="1:58" ht="13">
      <c r="A447" s="28"/>
      <c r="B447" s="55"/>
      <c r="C447" s="32"/>
      <c r="D447" s="31"/>
      <c r="E447" s="32"/>
      <c r="F447" s="32"/>
      <c r="G447" s="32"/>
      <c r="H447" s="32"/>
      <c r="I447" s="32"/>
      <c r="J447" s="10"/>
      <c r="K447" s="32"/>
      <c r="L447" s="31"/>
      <c r="M447" s="32"/>
      <c r="N447" s="32"/>
      <c r="O447" s="32"/>
      <c r="P447" s="32"/>
      <c r="Q447" s="32"/>
      <c r="R447" s="1"/>
      <c r="S447" s="28"/>
      <c r="T447" s="28"/>
      <c r="U447" s="28"/>
      <c r="V447" s="34"/>
      <c r="W447" s="28"/>
      <c r="X447" s="34"/>
      <c r="Y447" s="34"/>
      <c r="Z447" s="1"/>
      <c r="AA447" s="35"/>
      <c r="AB447" s="35"/>
      <c r="AC447" s="35"/>
      <c r="AD447" s="35"/>
      <c r="AE447" s="35"/>
      <c r="AF447" s="35"/>
      <c r="AG447" s="35"/>
      <c r="AH447" s="1"/>
      <c r="AI447" s="35"/>
      <c r="AJ447" s="35"/>
      <c r="AK447" s="35"/>
      <c r="AL447" s="35"/>
      <c r="AM447" s="35"/>
      <c r="AN447" s="35"/>
      <c r="AO447" s="35"/>
      <c r="AP447" s="1"/>
      <c r="AQ447" s="36"/>
      <c r="AR447" s="36"/>
      <c r="AS447" s="36"/>
      <c r="AT447" s="36"/>
      <c r="AU447" s="36"/>
      <c r="AV447" s="1"/>
      <c r="AW447" s="36"/>
      <c r="AX447" s="1"/>
      <c r="AY447" s="35"/>
      <c r="AZ447" s="35"/>
      <c r="BA447" s="35"/>
      <c r="BB447" s="35"/>
      <c r="BC447" s="35"/>
      <c r="BD447" s="35"/>
      <c r="BE447" s="35"/>
      <c r="BF447" s="1"/>
    </row>
    <row r="448" spans="1:58" ht="13">
      <c r="A448" s="28"/>
      <c r="B448" s="55"/>
      <c r="C448" s="32"/>
      <c r="D448" s="31"/>
      <c r="E448" s="32"/>
      <c r="F448" s="32"/>
      <c r="G448" s="32"/>
      <c r="H448" s="32"/>
      <c r="I448" s="32"/>
      <c r="J448" s="10"/>
      <c r="K448" s="32"/>
      <c r="L448" s="31"/>
      <c r="M448" s="32"/>
      <c r="N448" s="32"/>
      <c r="O448" s="32"/>
      <c r="P448" s="32"/>
      <c r="Q448" s="32"/>
      <c r="R448" s="1"/>
      <c r="S448" s="28"/>
      <c r="T448" s="28"/>
      <c r="U448" s="28"/>
      <c r="V448" s="28"/>
      <c r="W448" s="28"/>
      <c r="X448" s="34"/>
      <c r="Y448" s="34"/>
      <c r="Z448" s="1"/>
      <c r="AA448" s="35"/>
      <c r="AB448" s="35"/>
      <c r="AC448" s="35"/>
      <c r="AD448" s="35"/>
      <c r="AE448" s="35"/>
      <c r="AF448" s="35"/>
      <c r="AG448" s="35"/>
      <c r="AH448" s="1"/>
      <c r="AI448" s="35"/>
      <c r="AJ448" s="35"/>
      <c r="AK448" s="35"/>
      <c r="AL448" s="35"/>
      <c r="AM448" s="35"/>
      <c r="AN448" s="35"/>
      <c r="AO448" s="35"/>
      <c r="AP448" s="1"/>
      <c r="AQ448" s="36"/>
      <c r="AR448" s="36"/>
      <c r="AS448" s="36"/>
      <c r="AT448" s="36"/>
      <c r="AU448" s="36"/>
      <c r="AV448" s="1"/>
      <c r="AW448" s="36"/>
      <c r="AX448" s="1"/>
      <c r="AY448" s="35"/>
      <c r="AZ448" s="35"/>
      <c r="BA448" s="35"/>
      <c r="BB448" s="35"/>
      <c r="BC448" s="35"/>
      <c r="BD448" s="35"/>
      <c r="BE448" s="35"/>
      <c r="BF448" s="1"/>
    </row>
    <row r="449" spans="1:58" ht="13">
      <c r="A449" s="28"/>
      <c r="B449" s="55"/>
      <c r="C449" s="32"/>
      <c r="D449" s="31"/>
      <c r="E449" s="32"/>
      <c r="F449" s="32"/>
      <c r="G449" s="32"/>
      <c r="H449" s="32"/>
      <c r="I449" s="32"/>
      <c r="J449" s="10"/>
      <c r="K449" s="32"/>
      <c r="L449" s="31"/>
      <c r="M449" s="32"/>
      <c r="N449" s="32"/>
      <c r="O449" s="32"/>
      <c r="P449" s="32"/>
      <c r="Q449" s="32"/>
      <c r="R449" s="1"/>
      <c r="S449" s="28"/>
      <c r="T449" s="28"/>
      <c r="U449" s="28"/>
      <c r="V449" s="28"/>
      <c r="W449" s="28"/>
      <c r="X449" s="34"/>
      <c r="Y449" s="34"/>
      <c r="Z449" s="1"/>
      <c r="AA449" s="35"/>
      <c r="AB449" s="35"/>
      <c r="AC449" s="35"/>
      <c r="AD449" s="35"/>
      <c r="AE449" s="35"/>
      <c r="AF449" s="35"/>
      <c r="AG449" s="35"/>
      <c r="AH449" s="1"/>
      <c r="AI449" s="35"/>
      <c r="AJ449" s="35"/>
      <c r="AK449" s="35"/>
      <c r="AL449" s="35"/>
      <c r="AM449" s="35"/>
      <c r="AN449" s="35"/>
      <c r="AO449" s="35"/>
      <c r="AP449" s="1"/>
      <c r="AQ449" s="36"/>
      <c r="AR449" s="36"/>
      <c r="AS449" s="36"/>
      <c r="AT449" s="36"/>
      <c r="AU449" s="36"/>
      <c r="AV449" s="1"/>
      <c r="AW449" s="36"/>
      <c r="AX449" s="1"/>
      <c r="AY449" s="35"/>
      <c r="AZ449" s="35"/>
      <c r="BA449" s="35"/>
      <c r="BB449" s="35"/>
      <c r="BC449" s="35"/>
      <c r="BD449" s="35"/>
      <c r="BE449" s="35"/>
      <c r="BF449" s="1"/>
    </row>
    <row r="450" spans="1:58" ht="13">
      <c r="A450" s="28"/>
      <c r="B450" s="55"/>
      <c r="C450" s="32"/>
      <c r="D450" s="32"/>
      <c r="E450" s="31"/>
      <c r="F450" s="32"/>
      <c r="G450" s="32"/>
      <c r="H450" s="32"/>
      <c r="I450" s="32"/>
      <c r="J450" s="10"/>
      <c r="K450" s="32"/>
      <c r="L450" s="32"/>
      <c r="M450" s="31"/>
      <c r="N450" s="32"/>
      <c r="O450" s="32"/>
      <c r="P450" s="32"/>
      <c r="Q450" s="32"/>
      <c r="R450" s="1"/>
      <c r="S450" s="28"/>
      <c r="T450" s="28"/>
      <c r="U450" s="28"/>
      <c r="V450" s="34"/>
      <c r="W450" s="28"/>
      <c r="X450" s="34"/>
      <c r="Y450" s="34"/>
      <c r="Z450" s="1"/>
      <c r="AA450" s="35"/>
      <c r="AB450" s="35"/>
      <c r="AC450" s="35"/>
      <c r="AD450" s="35"/>
      <c r="AE450" s="35"/>
      <c r="AF450" s="35"/>
      <c r="AG450" s="35"/>
      <c r="AH450" s="1"/>
      <c r="AI450" s="35"/>
      <c r="AJ450" s="35"/>
      <c r="AK450" s="35"/>
      <c r="AL450" s="35"/>
      <c r="AM450" s="35"/>
      <c r="AN450" s="35"/>
      <c r="AO450" s="35"/>
      <c r="AP450" s="1"/>
      <c r="AQ450" s="36"/>
      <c r="AR450" s="36"/>
      <c r="AS450" s="36"/>
      <c r="AT450" s="36"/>
      <c r="AU450" s="36"/>
      <c r="AV450" s="1"/>
      <c r="AW450" s="36"/>
      <c r="AX450" s="1"/>
      <c r="AY450" s="35"/>
      <c r="AZ450" s="35"/>
      <c r="BA450" s="35"/>
      <c r="BB450" s="35"/>
      <c r="BC450" s="35"/>
      <c r="BD450" s="35"/>
      <c r="BE450" s="35"/>
      <c r="BF450" s="1"/>
    </row>
    <row r="451" spans="1:58" ht="13">
      <c r="A451" s="28"/>
      <c r="B451" s="55"/>
      <c r="C451" s="32"/>
      <c r="D451" s="31"/>
      <c r="E451" s="32"/>
      <c r="F451" s="32"/>
      <c r="G451" s="32"/>
      <c r="H451" s="32"/>
      <c r="I451" s="32"/>
      <c r="J451" s="10"/>
      <c r="K451" s="32"/>
      <c r="L451" s="32"/>
      <c r="M451" s="32"/>
      <c r="N451" s="31"/>
      <c r="O451" s="32"/>
      <c r="P451" s="32"/>
      <c r="Q451" s="32"/>
      <c r="R451" s="1"/>
      <c r="S451" s="28"/>
      <c r="T451" s="28"/>
      <c r="U451" s="28"/>
      <c r="V451" s="28"/>
      <c r="W451" s="28"/>
      <c r="X451" s="34"/>
      <c r="Y451" s="34"/>
      <c r="Z451" s="1"/>
      <c r="AA451" s="35"/>
      <c r="AB451" s="35"/>
      <c r="AC451" s="35"/>
      <c r="AD451" s="35"/>
      <c r="AE451" s="35"/>
      <c r="AF451" s="35"/>
      <c r="AG451" s="35"/>
      <c r="AH451" s="1"/>
      <c r="AI451" s="35"/>
      <c r="AJ451" s="35"/>
      <c r="AK451" s="35"/>
      <c r="AL451" s="35"/>
      <c r="AM451" s="35"/>
      <c r="AN451" s="35"/>
      <c r="AO451" s="35"/>
      <c r="AP451" s="1"/>
      <c r="AQ451" s="36"/>
      <c r="AR451" s="36"/>
      <c r="AS451" s="36"/>
      <c r="AT451" s="36"/>
      <c r="AU451" s="36"/>
      <c r="AV451" s="1"/>
      <c r="AW451" s="36"/>
      <c r="AX451" s="1"/>
      <c r="AY451" s="35"/>
      <c r="AZ451" s="35"/>
      <c r="BA451" s="35"/>
      <c r="BB451" s="35"/>
      <c r="BC451" s="35"/>
      <c r="BD451" s="35"/>
      <c r="BE451" s="35"/>
      <c r="BF451" s="1"/>
    </row>
    <row r="452" spans="1:58" ht="13">
      <c r="A452" s="28"/>
      <c r="B452" s="55"/>
      <c r="C452" s="32"/>
      <c r="D452" s="31"/>
      <c r="E452" s="32"/>
      <c r="F452" s="32"/>
      <c r="G452" s="32"/>
      <c r="H452" s="32"/>
      <c r="I452" s="32"/>
      <c r="J452" s="10"/>
      <c r="K452" s="32"/>
      <c r="L452" s="31"/>
      <c r="M452" s="32"/>
      <c r="N452" s="32"/>
      <c r="O452" s="32"/>
      <c r="P452" s="32"/>
      <c r="Q452" s="32"/>
      <c r="R452" s="1"/>
      <c r="S452" s="28"/>
      <c r="T452" s="28"/>
      <c r="U452" s="28"/>
      <c r="V452" s="34"/>
      <c r="W452" s="34"/>
      <c r="X452" s="34"/>
      <c r="Y452" s="34"/>
      <c r="Z452" s="1"/>
      <c r="AA452" s="35"/>
      <c r="AB452" s="35"/>
      <c r="AC452" s="35"/>
      <c r="AD452" s="35"/>
      <c r="AE452" s="35"/>
      <c r="AF452" s="35"/>
      <c r="AG452" s="35"/>
      <c r="AH452" s="1"/>
      <c r="AI452" s="35"/>
      <c r="AJ452" s="35"/>
      <c r="AK452" s="35"/>
      <c r="AL452" s="35"/>
      <c r="AM452" s="35"/>
      <c r="AN452" s="35"/>
      <c r="AO452" s="35"/>
      <c r="AP452" s="1"/>
      <c r="AQ452" s="36"/>
      <c r="AR452" s="36"/>
      <c r="AS452" s="36"/>
      <c r="AT452" s="36"/>
      <c r="AU452" s="36"/>
      <c r="AV452" s="1"/>
      <c r="AW452" s="36"/>
      <c r="AX452" s="1"/>
      <c r="AY452" s="35"/>
      <c r="AZ452" s="35"/>
      <c r="BA452" s="35"/>
      <c r="BB452" s="35"/>
      <c r="BC452" s="35"/>
      <c r="BD452" s="35"/>
      <c r="BE452" s="35"/>
      <c r="BF452" s="1"/>
    </row>
    <row r="453" spans="1:58" ht="13">
      <c r="A453" s="28"/>
      <c r="B453" s="55"/>
      <c r="C453" s="32"/>
      <c r="D453" s="32"/>
      <c r="E453" s="31"/>
      <c r="F453" s="32"/>
      <c r="G453" s="32"/>
      <c r="H453" s="32"/>
      <c r="I453" s="32"/>
      <c r="J453" s="10"/>
      <c r="K453" s="32"/>
      <c r="L453" s="31"/>
      <c r="M453" s="32"/>
      <c r="N453" s="32"/>
      <c r="O453" s="32"/>
      <c r="P453" s="32"/>
      <c r="Q453" s="32"/>
      <c r="R453" s="1"/>
      <c r="S453" s="28"/>
      <c r="T453" s="28"/>
      <c r="U453" s="28"/>
      <c r="V453" s="34"/>
      <c r="W453" s="28"/>
      <c r="X453" s="28"/>
      <c r="Y453" s="34"/>
      <c r="Z453" s="1"/>
      <c r="AA453" s="35"/>
      <c r="AB453" s="35"/>
      <c r="AC453" s="35"/>
      <c r="AD453" s="35"/>
      <c r="AE453" s="35"/>
      <c r="AF453" s="35"/>
      <c r="AG453" s="35"/>
      <c r="AH453" s="1"/>
      <c r="AI453" s="35"/>
      <c r="AJ453" s="35"/>
      <c r="AK453" s="35"/>
      <c r="AL453" s="35"/>
      <c r="AM453" s="35"/>
      <c r="AN453" s="35"/>
      <c r="AO453" s="35"/>
      <c r="AP453" s="1"/>
      <c r="AQ453" s="36"/>
      <c r="AR453" s="36"/>
      <c r="AS453" s="36"/>
      <c r="AT453" s="36"/>
      <c r="AU453" s="36"/>
      <c r="AV453" s="1"/>
      <c r="AW453" s="36"/>
      <c r="AX453" s="1"/>
      <c r="AY453" s="35"/>
      <c r="AZ453" s="35"/>
      <c r="BA453" s="35"/>
      <c r="BB453" s="35"/>
      <c r="BC453" s="35"/>
      <c r="BD453" s="35"/>
      <c r="BE453" s="35"/>
      <c r="BF453" s="1"/>
    </row>
    <row r="454" spans="1:58" ht="13">
      <c r="A454" s="28"/>
      <c r="B454" s="55"/>
      <c r="C454" s="32"/>
      <c r="D454" s="31"/>
      <c r="E454" s="32"/>
      <c r="F454" s="32"/>
      <c r="G454" s="32"/>
      <c r="H454" s="32"/>
      <c r="I454" s="32"/>
      <c r="J454" s="10"/>
      <c r="K454" s="32"/>
      <c r="L454" s="31"/>
      <c r="M454" s="32"/>
      <c r="N454" s="32"/>
      <c r="O454" s="32"/>
      <c r="P454" s="32"/>
      <c r="Q454" s="32"/>
      <c r="R454" s="1"/>
      <c r="S454" s="28"/>
      <c r="T454" s="28"/>
      <c r="U454" s="28"/>
      <c r="V454" s="34"/>
      <c r="W454" s="28"/>
      <c r="X454" s="34"/>
      <c r="Y454" s="34"/>
      <c r="Z454" s="1"/>
      <c r="AA454" s="35"/>
      <c r="AB454" s="35"/>
      <c r="AC454" s="35"/>
      <c r="AD454" s="35"/>
      <c r="AE454" s="35"/>
      <c r="AF454" s="35"/>
      <c r="AG454" s="35"/>
      <c r="AH454" s="1"/>
      <c r="AI454" s="35"/>
      <c r="AJ454" s="35"/>
      <c r="AK454" s="35"/>
      <c r="AL454" s="35"/>
      <c r="AM454" s="35"/>
      <c r="AN454" s="35"/>
      <c r="AO454" s="35"/>
      <c r="AP454" s="1"/>
      <c r="AQ454" s="36"/>
      <c r="AR454" s="36"/>
      <c r="AS454" s="36"/>
      <c r="AT454" s="36"/>
      <c r="AU454" s="36"/>
      <c r="AV454" s="1"/>
      <c r="AW454" s="36"/>
      <c r="AX454" s="1"/>
      <c r="AY454" s="35"/>
      <c r="AZ454" s="35"/>
      <c r="BA454" s="35"/>
      <c r="BB454" s="35"/>
      <c r="BC454" s="35"/>
      <c r="BD454" s="35"/>
      <c r="BE454" s="35"/>
      <c r="BF454" s="1"/>
    </row>
    <row r="455" spans="1:58" ht="13">
      <c r="A455" s="28"/>
      <c r="B455" s="55"/>
      <c r="C455" s="32"/>
      <c r="D455" s="31"/>
      <c r="E455" s="32"/>
      <c r="F455" s="32"/>
      <c r="G455" s="32"/>
      <c r="H455" s="32"/>
      <c r="I455" s="32"/>
      <c r="J455" s="10"/>
      <c r="K455" s="32"/>
      <c r="L455" s="31"/>
      <c r="M455" s="32"/>
      <c r="N455" s="32"/>
      <c r="O455" s="32"/>
      <c r="P455" s="32"/>
      <c r="Q455" s="32"/>
      <c r="R455" s="1"/>
      <c r="S455" s="28"/>
      <c r="T455" s="28"/>
      <c r="U455" s="28"/>
      <c r="V455" s="34"/>
      <c r="W455" s="28"/>
      <c r="X455" s="34"/>
      <c r="Y455" s="34"/>
      <c r="Z455" s="1"/>
      <c r="AA455" s="35"/>
      <c r="AB455" s="35"/>
      <c r="AC455" s="35"/>
      <c r="AD455" s="35"/>
      <c r="AE455" s="35"/>
      <c r="AF455" s="35"/>
      <c r="AG455" s="35"/>
      <c r="AH455" s="1"/>
      <c r="AI455" s="35"/>
      <c r="AJ455" s="35"/>
      <c r="AK455" s="35"/>
      <c r="AL455" s="35"/>
      <c r="AM455" s="35"/>
      <c r="AN455" s="35"/>
      <c r="AO455" s="35"/>
      <c r="AP455" s="1"/>
      <c r="AQ455" s="36"/>
      <c r="AR455" s="36"/>
      <c r="AS455" s="36"/>
      <c r="AT455" s="36"/>
      <c r="AU455" s="36"/>
      <c r="AV455" s="36"/>
      <c r="AW455" s="1"/>
      <c r="AX455" s="1"/>
      <c r="AY455" s="35"/>
      <c r="AZ455" s="35"/>
      <c r="BA455" s="35"/>
      <c r="BB455" s="35"/>
      <c r="BC455" s="35"/>
      <c r="BD455" s="35"/>
      <c r="BE455" s="35"/>
      <c r="BF455" s="1"/>
    </row>
    <row r="456" spans="1:58" ht="13">
      <c r="A456" s="28"/>
      <c r="B456" s="55"/>
      <c r="C456" s="32"/>
      <c r="D456" s="31"/>
      <c r="E456" s="32"/>
      <c r="F456" s="32"/>
      <c r="G456" s="32"/>
      <c r="H456" s="32"/>
      <c r="I456" s="32"/>
      <c r="J456" s="10"/>
      <c r="K456" s="32"/>
      <c r="L456" s="31"/>
      <c r="M456" s="32"/>
      <c r="N456" s="32"/>
      <c r="O456" s="32"/>
      <c r="P456" s="32"/>
      <c r="Q456" s="32"/>
      <c r="R456" s="1"/>
      <c r="S456" s="28"/>
      <c r="T456" s="28"/>
      <c r="U456" s="34"/>
      <c r="V456" s="34"/>
      <c r="W456" s="28"/>
      <c r="X456" s="34"/>
      <c r="Y456" s="34"/>
      <c r="Z456" s="1"/>
      <c r="AA456" s="35"/>
      <c r="AB456" s="35"/>
      <c r="AC456" s="35"/>
      <c r="AD456" s="35"/>
      <c r="AE456" s="35"/>
      <c r="AF456" s="35"/>
      <c r="AG456" s="35"/>
      <c r="AH456" s="1"/>
      <c r="AI456" s="35"/>
      <c r="AJ456" s="35"/>
      <c r="AK456" s="35"/>
      <c r="AL456" s="35"/>
      <c r="AM456" s="35"/>
      <c r="AN456" s="35"/>
      <c r="AO456" s="35"/>
      <c r="AP456" s="1"/>
      <c r="AQ456" s="36"/>
      <c r="AR456" s="36"/>
      <c r="AS456" s="36"/>
      <c r="AT456" s="36"/>
      <c r="AU456" s="36"/>
      <c r="AV456" s="36"/>
      <c r="AW456" s="1"/>
      <c r="AX456" s="1"/>
      <c r="AY456" s="35"/>
      <c r="AZ456" s="35"/>
      <c r="BA456" s="35"/>
      <c r="BB456" s="35"/>
      <c r="BC456" s="35"/>
      <c r="BD456" s="35"/>
      <c r="BE456" s="35"/>
      <c r="BF456" s="1"/>
    </row>
    <row r="457" spans="1:58" ht="13">
      <c r="A457" s="28"/>
      <c r="B457" s="55"/>
      <c r="C457" s="32"/>
      <c r="D457" s="31"/>
      <c r="E457" s="32"/>
      <c r="F457" s="32"/>
      <c r="G457" s="32"/>
      <c r="H457" s="32"/>
      <c r="I457" s="32"/>
      <c r="J457" s="10"/>
      <c r="K457" s="32"/>
      <c r="L457" s="31"/>
      <c r="M457" s="32"/>
      <c r="N457" s="32"/>
      <c r="O457" s="32"/>
      <c r="P457" s="32"/>
      <c r="Q457" s="32"/>
      <c r="R457" s="1"/>
      <c r="S457" s="28"/>
      <c r="T457" s="28"/>
      <c r="U457" s="34"/>
      <c r="V457" s="28"/>
      <c r="W457" s="34"/>
      <c r="X457" s="34"/>
      <c r="Y457" s="34"/>
      <c r="Z457" s="1"/>
      <c r="AA457" s="35"/>
      <c r="AB457" s="35"/>
      <c r="AC457" s="35"/>
      <c r="AD457" s="35"/>
      <c r="AE457" s="35"/>
      <c r="AF457" s="35"/>
      <c r="AG457" s="35"/>
      <c r="AH457" s="1"/>
      <c r="AI457" s="35"/>
      <c r="AJ457" s="35"/>
      <c r="AK457" s="35"/>
      <c r="AL457" s="35"/>
      <c r="AM457" s="35"/>
      <c r="AN457" s="35"/>
      <c r="AO457" s="35"/>
      <c r="AP457" s="1"/>
      <c r="AQ457" s="36"/>
      <c r="AR457" s="36"/>
      <c r="AS457" s="36"/>
      <c r="AT457" s="36"/>
      <c r="AU457" s="36"/>
      <c r="AV457" s="36"/>
      <c r="AW457" s="1"/>
      <c r="AX457" s="1"/>
      <c r="AY457" s="35"/>
      <c r="AZ457" s="35"/>
      <c r="BA457" s="35"/>
      <c r="BB457" s="35"/>
      <c r="BC457" s="35"/>
      <c r="BD457" s="35"/>
      <c r="BE457" s="35"/>
      <c r="BF457" s="1"/>
    </row>
    <row r="458" spans="1:58" ht="13">
      <c r="A458" s="28"/>
      <c r="B458" s="55"/>
      <c r="C458" s="32"/>
      <c r="D458" s="31"/>
      <c r="E458" s="32"/>
      <c r="F458" s="32"/>
      <c r="G458" s="32"/>
      <c r="H458" s="32"/>
      <c r="I458" s="32"/>
      <c r="J458" s="10"/>
      <c r="K458" s="32"/>
      <c r="L458" s="31"/>
      <c r="M458" s="32"/>
      <c r="N458" s="32"/>
      <c r="O458" s="32"/>
      <c r="P458" s="32"/>
      <c r="Q458" s="32"/>
      <c r="R458" s="1"/>
      <c r="S458" s="28"/>
      <c r="T458" s="28"/>
      <c r="U458" s="28"/>
      <c r="V458" s="34"/>
      <c r="W458" s="34"/>
      <c r="X458" s="34"/>
      <c r="Y458" s="34"/>
      <c r="Z458" s="1"/>
      <c r="AA458" s="35"/>
      <c r="AB458" s="35"/>
      <c r="AC458" s="35"/>
      <c r="AD458" s="35"/>
      <c r="AE458" s="35"/>
      <c r="AF458" s="35"/>
      <c r="AG458" s="35"/>
      <c r="AH458" s="1"/>
      <c r="AI458" s="35"/>
      <c r="AJ458" s="35"/>
      <c r="AK458" s="35"/>
      <c r="AL458" s="35"/>
      <c r="AM458" s="35"/>
      <c r="AN458" s="35"/>
      <c r="AO458" s="35"/>
      <c r="AP458" s="1"/>
      <c r="AQ458" s="36"/>
      <c r="AR458" s="36"/>
      <c r="AS458" s="36"/>
      <c r="AT458" s="36"/>
      <c r="AU458" s="36"/>
      <c r="AV458" s="36"/>
      <c r="AW458" s="1"/>
      <c r="AX458" s="1"/>
      <c r="AY458" s="35"/>
      <c r="AZ458" s="35"/>
      <c r="BA458" s="35"/>
      <c r="BB458" s="35"/>
      <c r="BC458" s="35"/>
      <c r="BD458" s="35"/>
      <c r="BE458" s="35"/>
      <c r="BF458" s="1"/>
    </row>
    <row r="459" spans="1:58" ht="13">
      <c r="A459" s="28"/>
      <c r="B459" s="55"/>
      <c r="C459" s="31"/>
      <c r="D459" s="32"/>
      <c r="E459" s="32"/>
      <c r="F459" s="32"/>
      <c r="G459" s="32"/>
      <c r="H459" s="32"/>
      <c r="I459" s="32"/>
      <c r="J459" s="10"/>
      <c r="K459" s="32"/>
      <c r="L459" s="31"/>
      <c r="M459" s="32"/>
      <c r="N459" s="32"/>
      <c r="O459" s="32"/>
      <c r="P459" s="32"/>
      <c r="Q459" s="32"/>
      <c r="R459" s="1"/>
      <c r="S459" s="28"/>
      <c r="T459" s="28"/>
      <c r="U459" s="34"/>
      <c r="V459" s="34"/>
      <c r="W459" s="34"/>
      <c r="X459" s="34"/>
      <c r="Y459" s="34"/>
      <c r="Z459" s="1"/>
      <c r="AA459" s="35"/>
      <c r="AB459" s="35"/>
      <c r="AC459" s="35"/>
      <c r="AD459" s="35"/>
      <c r="AE459" s="35"/>
      <c r="AF459" s="35"/>
      <c r="AG459" s="35"/>
      <c r="AH459" s="1"/>
      <c r="AI459" s="35"/>
      <c r="AJ459" s="35"/>
      <c r="AK459" s="35"/>
      <c r="AL459" s="35"/>
      <c r="AM459" s="35"/>
      <c r="AN459" s="35"/>
      <c r="AO459" s="35"/>
      <c r="AP459" s="1"/>
      <c r="AQ459" s="36"/>
      <c r="AR459" s="36"/>
      <c r="AS459" s="36"/>
      <c r="AT459" s="36"/>
      <c r="AU459" s="36"/>
      <c r="AV459" s="36"/>
      <c r="AW459" s="1"/>
      <c r="AX459" s="1"/>
      <c r="AY459" s="35"/>
      <c r="AZ459" s="35"/>
      <c r="BA459" s="35"/>
      <c r="BB459" s="35"/>
      <c r="BC459" s="35"/>
      <c r="BD459" s="35"/>
      <c r="BE459" s="35"/>
      <c r="BF459" s="1"/>
    </row>
    <row r="460" spans="1:58" ht="13">
      <c r="A460" s="28"/>
      <c r="B460" s="55"/>
      <c r="C460" s="32"/>
      <c r="D460" s="31"/>
      <c r="E460" s="32"/>
      <c r="F460" s="32"/>
      <c r="G460" s="32"/>
      <c r="H460" s="32"/>
      <c r="I460" s="32"/>
      <c r="J460" s="10"/>
      <c r="K460" s="32"/>
      <c r="L460" s="31"/>
      <c r="M460" s="32"/>
      <c r="N460" s="32"/>
      <c r="O460" s="32"/>
      <c r="P460" s="32"/>
      <c r="Q460" s="32"/>
      <c r="R460" s="1"/>
      <c r="S460" s="28"/>
      <c r="T460" s="28"/>
      <c r="U460" s="28"/>
      <c r="V460" s="34"/>
      <c r="W460" s="28"/>
      <c r="X460" s="34"/>
      <c r="Y460" s="34"/>
      <c r="Z460" s="1"/>
      <c r="AA460" s="35"/>
      <c r="AB460" s="35"/>
      <c r="AC460" s="35"/>
      <c r="AD460" s="35"/>
      <c r="AE460" s="35"/>
      <c r="AF460" s="35"/>
      <c r="AG460" s="35"/>
      <c r="AH460" s="1"/>
      <c r="AI460" s="35"/>
      <c r="AJ460" s="35"/>
      <c r="AK460" s="35"/>
      <c r="AL460" s="35"/>
      <c r="AM460" s="35"/>
      <c r="AN460" s="35"/>
      <c r="AO460" s="35"/>
      <c r="AP460" s="1"/>
      <c r="AQ460" s="36"/>
      <c r="AR460" s="36"/>
      <c r="AS460" s="36"/>
      <c r="AT460" s="36"/>
      <c r="AU460" s="36"/>
      <c r="AV460" s="36"/>
      <c r="AW460" s="1"/>
      <c r="AX460" s="1"/>
      <c r="AY460" s="35"/>
      <c r="AZ460" s="35"/>
      <c r="BA460" s="35"/>
      <c r="BB460" s="35"/>
      <c r="BC460" s="35"/>
      <c r="BD460" s="35"/>
      <c r="BE460" s="35"/>
      <c r="BF460" s="1"/>
    </row>
    <row r="461" spans="1:58" ht="13">
      <c r="A461" s="28"/>
      <c r="B461" s="55"/>
      <c r="C461" s="32"/>
      <c r="D461" s="31"/>
      <c r="E461" s="32"/>
      <c r="F461" s="32"/>
      <c r="G461" s="32"/>
      <c r="H461" s="32"/>
      <c r="I461" s="32"/>
      <c r="J461" s="10"/>
      <c r="K461" s="32"/>
      <c r="L461" s="32"/>
      <c r="M461" s="32"/>
      <c r="N461" s="32"/>
      <c r="O461" s="32"/>
      <c r="P461" s="31"/>
      <c r="Q461" s="32"/>
      <c r="R461" s="1"/>
      <c r="S461" s="28"/>
      <c r="T461" s="28"/>
      <c r="U461" s="34"/>
      <c r="V461" s="34"/>
      <c r="W461" s="28"/>
      <c r="X461" s="28"/>
      <c r="Y461" s="34"/>
      <c r="Z461" s="1"/>
      <c r="AA461" s="35"/>
      <c r="AB461" s="35"/>
      <c r="AC461" s="35"/>
      <c r="AD461" s="35"/>
      <c r="AE461" s="35"/>
      <c r="AF461" s="35"/>
      <c r="AG461" s="35"/>
      <c r="AH461" s="1"/>
      <c r="AI461" s="35"/>
      <c r="AJ461" s="35"/>
      <c r="AK461" s="35"/>
      <c r="AL461" s="35"/>
      <c r="AM461" s="35"/>
      <c r="AN461" s="35"/>
      <c r="AO461" s="35"/>
      <c r="AP461" s="1"/>
      <c r="AQ461" s="36"/>
      <c r="AR461" s="36"/>
      <c r="AS461" s="36"/>
      <c r="AT461" s="36"/>
      <c r="AU461" s="36"/>
      <c r="AV461" s="36"/>
      <c r="AW461" s="1"/>
      <c r="AX461" s="1"/>
      <c r="AY461" s="35"/>
      <c r="AZ461" s="35"/>
      <c r="BA461" s="35"/>
      <c r="BB461" s="35"/>
      <c r="BC461" s="35"/>
      <c r="BD461" s="35"/>
      <c r="BE461" s="35"/>
      <c r="BF461" s="1"/>
    </row>
    <row r="462" spans="1:58" ht="13">
      <c r="A462" s="28"/>
      <c r="B462" s="55"/>
      <c r="C462" s="32"/>
      <c r="D462" s="31"/>
      <c r="E462" s="32"/>
      <c r="F462" s="32"/>
      <c r="G462" s="32"/>
      <c r="H462" s="32"/>
      <c r="I462" s="32"/>
      <c r="J462" s="10"/>
      <c r="K462" s="32"/>
      <c r="L462" s="31"/>
      <c r="M462" s="32"/>
      <c r="N462" s="32"/>
      <c r="O462" s="32"/>
      <c r="P462" s="32"/>
      <c r="Q462" s="32"/>
      <c r="R462" s="1"/>
      <c r="S462" s="28"/>
      <c r="T462" s="28"/>
      <c r="U462" s="28"/>
      <c r="V462" s="34"/>
      <c r="W462" s="28"/>
      <c r="X462" s="34"/>
      <c r="Y462" s="34"/>
      <c r="Z462" s="1"/>
      <c r="AA462" s="35"/>
      <c r="AB462" s="35"/>
      <c r="AC462" s="35"/>
      <c r="AD462" s="35"/>
      <c r="AE462" s="35"/>
      <c r="AF462" s="35"/>
      <c r="AG462" s="35"/>
      <c r="AH462" s="1"/>
      <c r="AI462" s="35"/>
      <c r="AJ462" s="35"/>
      <c r="AK462" s="35"/>
      <c r="AL462" s="35"/>
      <c r="AM462" s="35"/>
      <c r="AN462" s="35"/>
      <c r="AO462" s="35"/>
      <c r="AP462" s="1"/>
      <c r="AQ462" s="36"/>
      <c r="AR462" s="36"/>
      <c r="AS462" s="36"/>
      <c r="AT462" s="36"/>
      <c r="AU462" s="36"/>
      <c r="AV462" s="36"/>
      <c r="AW462" s="1"/>
      <c r="AX462" s="1"/>
      <c r="AY462" s="35"/>
      <c r="AZ462" s="35"/>
      <c r="BA462" s="35"/>
      <c r="BB462" s="35"/>
      <c r="BC462" s="35"/>
      <c r="BD462" s="35"/>
      <c r="BE462" s="35"/>
      <c r="BF462" s="1"/>
    </row>
    <row r="463" spans="1:58" ht="13">
      <c r="A463" s="28"/>
      <c r="B463" s="55"/>
      <c r="C463" s="31"/>
      <c r="D463" s="32"/>
      <c r="E463" s="32"/>
      <c r="F463" s="32"/>
      <c r="G463" s="32"/>
      <c r="H463" s="32"/>
      <c r="I463" s="32"/>
      <c r="J463" s="10"/>
      <c r="K463" s="31"/>
      <c r="L463" s="32"/>
      <c r="M463" s="32"/>
      <c r="N463" s="32"/>
      <c r="O463" s="32"/>
      <c r="P463" s="32"/>
      <c r="Q463" s="32"/>
      <c r="R463" s="1"/>
      <c r="S463" s="28"/>
      <c r="T463" s="28"/>
      <c r="U463" s="28"/>
      <c r="V463" s="34"/>
      <c r="W463" s="28"/>
      <c r="X463" s="34"/>
      <c r="Y463" s="34"/>
      <c r="Z463" s="1"/>
      <c r="AA463" s="35"/>
      <c r="AB463" s="35"/>
      <c r="AC463" s="35"/>
      <c r="AD463" s="35"/>
      <c r="AE463" s="35"/>
      <c r="AF463" s="35"/>
      <c r="AG463" s="35"/>
      <c r="AH463" s="1"/>
      <c r="AI463" s="35"/>
      <c r="AJ463" s="35"/>
      <c r="AK463" s="35"/>
      <c r="AL463" s="35"/>
      <c r="AM463" s="35"/>
      <c r="AN463" s="35"/>
      <c r="AO463" s="35"/>
      <c r="AP463" s="1"/>
      <c r="AQ463" s="36"/>
      <c r="AR463" s="36"/>
      <c r="AS463" s="36"/>
      <c r="AT463" s="36"/>
      <c r="AU463" s="36"/>
      <c r="AV463" s="36"/>
      <c r="AW463" s="1"/>
      <c r="AX463" s="1"/>
      <c r="AY463" s="35"/>
      <c r="AZ463" s="35"/>
      <c r="BA463" s="35"/>
      <c r="BB463" s="35"/>
      <c r="BC463" s="35"/>
      <c r="BD463" s="35"/>
      <c r="BE463" s="35"/>
      <c r="BF463" s="1"/>
    </row>
    <row r="464" spans="1:58" ht="13">
      <c r="A464" s="28"/>
      <c r="B464" s="55"/>
      <c r="C464" s="32"/>
      <c r="D464" s="31"/>
      <c r="E464" s="32"/>
      <c r="F464" s="32"/>
      <c r="G464" s="32"/>
      <c r="H464" s="32"/>
      <c r="I464" s="32"/>
      <c r="J464" s="10"/>
      <c r="K464" s="32"/>
      <c r="L464" s="31"/>
      <c r="M464" s="32"/>
      <c r="N464" s="32"/>
      <c r="O464" s="32"/>
      <c r="P464" s="32"/>
      <c r="Q464" s="32"/>
      <c r="R464" s="1"/>
      <c r="S464" s="28"/>
      <c r="T464" s="28"/>
      <c r="U464" s="28"/>
      <c r="V464" s="34"/>
      <c r="W464" s="28"/>
      <c r="X464" s="34"/>
      <c r="Y464" s="34"/>
      <c r="Z464" s="1"/>
      <c r="AA464" s="35"/>
      <c r="AB464" s="35"/>
      <c r="AC464" s="35"/>
      <c r="AD464" s="35"/>
      <c r="AE464" s="35"/>
      <c r="AF464" s="35"/>
      <c r="AG464" s="35"/>
      <c r="AH464" s="1"/>
      <c r="AI464" s="35"/>
      <c r="AJ464" s="35"/>
      <c r="AK464" s="35"/>
      <c r="AL464" s="35"/>
      <c r="AM464" s="35"/>
      <c r="AN464" s="35"/>
      <c r="AO464" s="35"/>
      <c r="AP464" s="1"/>
      <c r="AQ464" s="36"/>
      <c r="AR464" s="36"/>
      <c r="AS464" s="36"/>
      <c r="AT464" s="36"/>
      <c r="AU464" s="36"/>
      <c r="AV464" s="36"/>
      <c r="AW464" s="1"/>
      <c r="AX464" s="1"/>
      <c r="AY464" s="35"/>
      <c r="AZ464" s="35"/>
      <c r="BA464" s="35"/>
      <c r="BB464" s="35"/>
      <c r="BC464" s="35"/>
      <c r="BD464" s="35"/>
      <c r="BE464" s="35"/>
      <c r="BF464" s="1"/>
    </row>
    <row r="465" spans="1:58" ht="13">
      <c r="A465" s="28"/>
      <c r="B465" s="55"/>
      <c r="C465" s="32"/>
      <c r="D465" s="31"/>
      <c r="E465" s="32"/>
      <c r="F465" s="32"/>
      <c r="G465" s="32"/>
      <c r="H465" s="32"/>
      <c r="I465" s="32"/>
      <c r="J465" s="10"/>
      <c r="K465" s="32"/>
      <c r="L465" s="31"/>
      <c r="M465" s="32"/>
      <c r="N465" s="32"/>
      <c r="O465" s="32"/>
      <c r="P465" s="32"/>
      <c r="Q465" s="32"/>
      <c r="R465" s="1"/>
      <c r="S465" s="28"/>
      <c r="T465" s="28"/>
      <c r="U465" s="28"/>
      <c r="V465" s="34"/>
      <c r="W465" s="28"/>
      <c r="X465" s="28"/>
      <c r="Y465" s="34"/>
      <c r="Z465" s="1"/>
      <c r="AA465" s="35"/>
      <c r="AB465" s="35"/>
      <c r="AC465" s="35"/>
      <c r="AD465" s="35"/>
      <c r="AE465" s="35"/>
      <c r="AF465" s="35"/>
      <c r="AG465" s="35"/>
      <c r="AH465" s="1"/>
      <c r="AI465" s="35"/>
      <c r="AJ465" s="35"/>
      <c r="AK465" s="35"/>
      <c r="AL465" s="35"/>
      <c r="AM465" s="35"/>
      <c r="AN465" s="35"/>
      <c r="AO465" s="35"/>
      <c r="AP465" s="1"/>
      <c r="AQ465" s="36"/>
      <c r="AR465" s="36"/>
      <c r="AS465" s="36"/>
      <c r="AT465" s="36"/>
      <c r="AU465" s="36"/>
      <c r="AV465" s="36"/>
      <c r="AW465" s="1"/>
      <c r="AX465" s="1"/>
      <c r="AY465" s="35"/>
      <c r="AZ465" s="35"/>
      <c r="BA465" s="35"/>
      <c r="BB465" s="35"/>
      <c r="BC465" s="35"/>
      <c r="BD465" s="35"/>
      <c r="BE465" s="35"/>
      <c r="BF465" s="1"/>
    </row>
    <row r="466" spans="1:58" ht="13">
      <c r="A466" s="28"/>
      <c r="B466" s="55"/>
      <c r="C466" s="32"/>
      <c r="D466" s="31"/>
      <c r="E466" s="32"/>
      <c r="F466" s="32"/>
      <c r="G466" s="32"/>
      <c r="H466" s="32"/>
      <c r="I466" s="32"/>
      <c r="J466" s="10"/>
      <c r="K466" s="32"/>
      <c r="L466" s="31"/>
      <c r="M466" s="32"/>
      <c r="N466" s="32"/>
      <c r="O466" s="32"/>
      <c r="P466" s="32"/>
      <c r="Q466" s="32"/>
      <c r="R466" s="1"/>
      <c r="S466" s="28"/>
      <c r="T466" s="28"/>
      <c r="U466" s="28"/>
      <c r="V466" s="34"/>
      <c r="W466" s="28"/>
      <c r="X466" s="28"/>
      <c r="Y466" s="34"/>
      <c r="Z466" s="1"/>
      <c r="AA466" s="35"/>
      <c r="AB466" s="35"/>
      <c r="AC466" s="35"/>
      <c r="AD466" s="35"/>
      <c r="AE466" s="35"/>
      <c r="AF466" s="35"/>
      <c r="AG466" s="35"/>
      <c r="AH466" s="1"/>
      <c r="AI466" s="35"/>
      <c r="AJ466" s="35"/>
      <c r="AK466" s="35"/>
      <c r="AL466" s="35"/>
      <c r="AM466" s="35"/>
      <c r="AN466" s="35"/>
      <c r="AO466" s="35"/>
      <c r="AP466" s="1"/>
      <c r="AQ466" s="36"/>
      <c r="AR466" s="36"/>
      <c r="AS466" s="36"/>
      <c r="AT466" s="36"/>
      <c r="AU466" s="36"/>
      <c r="AV466" s="36"/>
      <c r="AW466" s="1"/>
      <c r="AX466" s="1"/>
      <c r="AY466" s="35"/>
      <c r="AZ466" s="35"/>
      <c r="BA466" s="35"/>
      <c r="BB466" s="35"/>
      <c r="BC466" s="35"/>
      <c r="BD466" s="35"/>
      <c r="BE466" s="35"/>
      <c r="BF466" s="1"/>
    </row>
    <row r="467" spans="1:58" ht="13">
      <c r="A467" s="28"/>
      <c r="B467" s="55"/>
      <c r="C467" s="32"/>
      <c r="D467" s="32"/>
      <c r="E467" s="31"/>
      <c r="F467" s="32"/>
      <c r="G467" s="32"/>
      <c r="H467" s="32"/>
      <c r="I467" s="32"/>
      <c r="J467" s="10"/>
      <c r="K467" s="32"/>
      <c r="L467" s="31"/>
      <c r="M467" s="32"/>
      <c r="N467" s="32"/>
      <c r="O467" s="32"/>
      <c r="P467" s="32"/>
      <c r="Q467" s="32"/>
      <c r="R467" s="1"/>
      <c r="S467" s="28"/>
      <c r="T467" s="28"/>
      <c r="U467" s="28"/>
      <c r="V467" s="34"/>
      <c r="W467" s="28"/>
      <c r="X467" s="34"/>
      <c r="Y467" s="34"/>
      <c r="Z467" s="1"/>
      <c r="AA467" s="35"/>
      <c r="AB467" s="35"/>
      <c r="AC467" s="35"/>
      <c r="AD467" s="35"/>
      <c r="AE467" s="35"/>
      <c r="AF467" s="35"/>
      <c r="AG467" s="35"/>
      <c r="AH467" s="1"/>
      <c r="AI467" s="35"/>
      <c r="AJ467" s="35"/>
      <c r="AK467" s="35"/>
      <c r="AL467" s="35"/>
      <c r="AM467" s="35"/>
      <c r="AN467" s="35"/>
      <c r="AO467" s="35"/>
      <c r="AP467" s="1"/>
      <c r="AQ467" s="36"/>
      <c r="AR467" s="36"/>
      <c r="AS467" s="36"/>
      <c r="AT467" s="36"/>
      <c r="AU467" s="36"/>
      <c r="AV467" s="36"/>
      <c r="AW467" s="1"/>
      <c r="AX467" s="1"/>
      <c r="AY467" s="35"/>
      <c r="AZ467" s="35"/>
      <c r="BA467" s="35"/>
      <c r="BB467" s="35"/>
      <c r="BC467" s="35"/>
      <c r="BD467" s="35"/>
      <c r="BE467" s="35"/>
      <c r="BF467" s="1"/>
    </row>
    <row r="468" spans="1:58" ht="13">
      <c r="A468" s="28"/>
      <c r="B468" s="55"/>
      <c r="C468" s="32"/>
      <c r="D468" s="32"/>
      <c r="E468" s="31"/>
      <c r="F468" s="32"/>
      <c r="G468" s="32"/>
      <c r="H468" s="32"/>
      <c r="I468" s="32"/>
      <c r="J468" s="10"/>
      <c r="K468" s="32"/>
      <c r="L468" s="31"/>
      <c r="M468" s="32"/>
      <c r="N468" s="32"/>
      <c r="O468" s="32"/>
      <c r="P468" s="32"/>
      <c r="Q468" s="32"/>
      <c r="R468" s="1"/>
      <c r="S468" s="28"/>
      <c r="T468" s="28"/>
      <c r="U468" s="28"/>
      <c r="V468" s="34"/>
      <c r="W468" s="28"/>
      <c r="X468" s="34"/>
      <c r="Y468" s="34"/>
      <c r="Z468" s="1"/>
      <c r="AA468" s="35"/>
      <c r="AB468" s="35"/>
      <c r="AC468" s="35"/>
      <c r="AD468" s="35"/>
      <c r="AE468" s="35"/>
      <c r="AF468" s="35"/>
      <c r="AG468" s="35"/>
      <c r="AH468" s="1"/>
      <c r="AI468" s="35"/>
      <c r="AJ468" s="35"/>
      <c r="AK468" s="35"/>
      <c r="AL468" s="35"/>
      <c r="AM468" s="35"/>
      <c r="AN468" s="35"/>
      <c r="AO468" s="35"/>
      <c r="AP468" s="1"/>
      <c r="AQ468" s="36"/>
      <c r="AR468" s="36"/>
      <c r="AS468" s="36"/>
      <c r="AT468" s="36"/>
      <c r="AU468" s="36"/>
      <c r="AV468" s="36"/>
      <c r="AW468" s="1"/>
      <c r="AX468" s="1"/>
      <c r="AY468" s="35"/>
      <c r="AZ468" s="35"/>
      <c r="BA468" s="35"/>
      <c r="BB468" s="35"/>
      <c r="BC468" s="35"/>
      <c r="BD468" s="35"/>
      <c r="BE468" s="35"/>
      <c r="BF468" s="1"/>
    </row>
    <row r="469" spans="1:58" ht="13">
      <c r="A469" s="28"/>
      <c r="B469" s="55"/>
      <c r="C469" s="32"/>
      <c r="D469" s="31"/>
      <c r="E469" s="32"/>
      <c r="F469" s="32"/>
      <c r="G469" s="32"/>
      <c r="H469" s="32"/>
      <c r="I469" s="32"/>
      <c r="J469" s="10"/>
      <c r="K469" s="32"/>
      <c r="L469" s="31"/>
      <c r="M469" s="32"/>
      <c r="N469" s="32"/>
      <c r="O469" s="32"/>
      <c r="P469" s="32"/>
      <c r="Q469" s="32"/>
      <c r="R469" s="1"/>
      <c r="S469" s="28"/>
      <c r="T469" s="28"/>
      <c r="U469" s="34"/>
      <c r="V469" s="34"/>
      <c r="W469" s="28"/>
      <c r="X469" s="28"/>
      <c r="Y469" s="34"/>
      <c r="Z469" s="1"/>
      <c r="AA469" s="35"/>
      <c r="AB469" s="35"/>
      <c r="AC469" s="35"/>
      <c r="AD469" s="35"/>
      <c r="AE469" s="35"/>
      <c r="AF469" s="35"/>
      <c r="AG469" s="35"/>
      <c r="AH469" s="1"/>
      <c r="AI469" s="35"/>
      <c r="AJ469" s="35"/>
      <c r="AK469" s="35"/>
      <c r="AL469" s="35"/>
      <c r="AM469" s="35"/>
      <c r="AN469" s="35"/>
      <c r="AO469" s="35"/>
      <c r="AP469" s="1"/>
      <c r="AQ469" s="36"/>
      <c r="AR469" s="36"/>
      <c r="AS469" s="36"/>
      <c r="AT469" s="36"/>
      <c r="AU469" s="36"/>
      <c r="AV469" s="36"/>
      <c r="AW469" s="1"/>
      <c r="AX469" s="1"/>
      <c r="AY469" s="35"/>
      <c r="AZ469" s="35"/>
      <c r="BA469" s="35"/>
      <c r="BB469" s="35"/>
      <c r="BC469" s="35"/>
      <c r="BD469" s="35"/>
      <c r="BE469" s="35"/>
      <c r="BF469" s="1"/>
    </row>
    <row r="470" spans="1:58" ht="13">
      <c r="A470" s="28"/>
      <c r="B470" s="55"/>
      <c r="C470" s="32"/>
      <c r="D470" s="31"/>
      <c r="E470" s="32"/>
      <c r="F470" s="32"/>
      <c r="G470" s="32"/>
      <c r="H470" s="32"/>
      <c r="I470" s="32"/>
      <c r="J470" s="10"/>
      <c r="K470" s="32"/>
      <c r="L470" s="31"/>
      <c r="M470" s="32"/>
      <c r="N470" s="32"/>
      <c r="O470" s="32"/>
      <c r="P470" s="32"/>
      <c r="Q470" s="32"/>
      <c r="R470" s="1"/>
      <c r="S470" s="28"/>
      <c r="T470" s="28"/>
      <c r="U470" s="28"/>
      <c r="V470" s="34"/>
      <c r="W470" s="28"/>
      <c r="X470" s="34"/>
      <c r="Y470" s="34"/>
      <c r="Z470" s="1"/>
      <c r="AA470" s="35"/>
      <c r="AB470" s="35"/>
      <c r="AC470" s="35"/>
      <c r="AD470" s="35"/>
      <c r="AE470" s="35"/>
      <c r="AF470" s="35"/>
      <c r="AG470" s="35"/>
      <c r="AH470" s="1"/>
      <c r="AI470" s="35"/>
      <c r="AJ470" s="35"/>
      <c r="AK470" s="35"/>
      <c r="AL470" s="35"/>
      <c r="AM470" s="35"/>
      <c r="AN470" s="35"/>
      <c r="AO470" s="35"/>
      <c r="AP470" s="1"/>
      <c r="AQ470" s="36"/>
      <c r="AR470" s="36"/>
      <c r="AS470" s="36"/>
      <c r="AT470" s="36"/>
      <c r="AU470" s="36"/>
      <c r="AV470" s="36"/>
      <c r="AW470" s="1"/>
      <c r="AX470" s="1"/>
      <c r="AY470" s="35"/>
      <c r="AZ470" s="35"/>
      <c r="BA470" s="35"/>
      <c r="BB470" s="35"/>
      <c r="BC470" s="35"/>
      <c r="BD470" s="35"/>
      <c r="BE470" s="35"/>
      <c r="BF470" s="1"/>
    </row>
    <row r="471" spans="1:58" ht="13">
      <c r="A471" s="28"/>
      <c r="B471" s="55"/>
      <c r="C471" s="32"/>
      <c r="D471" s="32"/>
      <c r="E471" s="31"/>
      <c r="F471" s="32"/>
      <c r="G471" s="32"/>
      <c r="H471" s="32"/>
      <c r="I471" s="32"/>
      <c r="J471" s="10"/>
      <c r="K471" s="32"/>
      <c r="L471" s="31"/>
      <c r="M471" s="32"/>
      <c r="N471" s="32"/>
      <c r="O471" s="32"/>
      <c r="P471" s="32"/>
      <c r="Q471" s="32"/>
      <c r="R471" s="1"/>
      <c r="S471" s="28"/>
      <c r="T471" s="28"/>
      <c r="U471" s="28"/>
      <c r="V471" s="34"/>
      <c r="W471" s="28"/>
      <c r="X471" s="34"/>
      <c r="Y471" s="34"/>
      <c r="Z471" s="1"/>
      <c r="AA471" s="35"/>
      <c r="AB471" s="35"/>
      <c r="AC471" s="35"/>
      <c r="AD471" s="35"/>
      <c r="AE471" s="35"/>
      <c r="AF471" s="35"/>
      <c r="AG471" s="35"/>
      <c r="AH471" s="1"/>
      <c r="AI471" s="35"/>
      <c r="AJ471" s="35"/>
      <c r="AK471" s="35"/>
      <c r="AL471" s="35"/>
      <c r="AM471" s="35"/>
      <c r="AN471" s="35"/>
      <c r="AO471" s="35"/>
      <c r="AP471" s="1"/>
      <c r="AQ471" s="36"/>
      <c r="AR471" s="36"/>
      <c r="AS471" s="36"/>
      <c r="AT471" s="36"/>
      <c r="AU471" s="36"/>
      <c r="AV471" s="36"/>
      <c r="AW471" s="1"/>
      <c r="AX471" s="1"/>
      <c r="AY471" s="35"/>
      <c r="AZ471" s="35"/>
      <c r="BA471" s="35"/>
      <c r="BB471" s="35"/>
      <c r="BC471" s="35"/>
      <c r="BD471" s="35"/>
      <c r="BE471" s="35"/>
      <c r="BF471" s="1"/>
    </row>
    <row r="472" spans="1:58" ht="13">
      <c r="A472" s="28"/>
      <c r="B472" s="55"/>
      <c r="C472" s="32"/>
      <c r="D472" s="31"/>
      <c r="E472" s="32"/>
      <c r="F472" s="32"/>
      <c r="G472" s="32"/>
      <c r="H472" s="32"/>
      <c r="I472" s="32"/>
      <c r="J472" s="10"/>
      <c r="K472" s="32"/>
      <c r="L472" s="31"/>
      <c r="M472" s="32"/>
      <c r="N472" s="32"/>
      <c r="O472" s="32"/>
      <c r="P472" s="32"/>
      <c r="Q472" s="32"/>
      <c r="R472" s="1"/>
      <c r="S472" s="28"/>
      <c r="T472" s="28"/>
      <c r="U472" s="28"/>
      <c r="V472" s="34"/>
      <c r="W472" s="28"/>
      <c r="X472" s="34"/>
      <c r="Y472" s="34"/>
      <c r="Z472" s="1"/>
      <c r="AA472" s="35"/>
      <c r="AB472" s="35"/>
      <c r="AC472" s="35"/>
      <c r="AD472" s="35"/>
      <c r="AE472" s="35"/>
      <c r="AF472" s="35"/>
      <c r="AG472" s="35"/>
      <c r="AH472" s="1"/>
      <c r="AI472" s="35"/>
      <c r="AJ472" s="35"/>
      <c r="AK472" s="35"/>
      <c r="AL472" s="35"/>
      <c r="AM472" s="35"/>
      <c r="AN472" s="35"/>
      <c r="AO472" s="35"/>
      <c r="AP472" s="1"/>
      <c r="AQ472" s="36"/>
      <c r="AR472" s="36"/>
      <c r="AS472" s="36"/>
      <c r="AT472" s="36"/>
      <c r="AU472" s="36"/>
      <c r="AV472" s="36"/>
      <c r="AW472" s="1"/>
      <c r="AX472" s="1"/>
      <c r="AY472" s="35"/>
      <c r="AZ472" s="35"/>
      <c r="BA472" s="35"/>
      <c r="BB472" s="35"/>
      <c r="BC472" s="35"/>
      <c r="BD472" s="35"/>
      <c r="BE472" s="35"/>
      <c r="BF472" s="1"/>
    </row>
    <row r="473" spans="1:58" ht="13">
      <c r="A473" s="28"/>
      <c r="B473" s="55"/>
      <c r="C473" s="32"/>
      <c r="D473" s="31"/>
      <c r="E473" s="32"/>
      <c r="F473" s="32"/>
      <c r="G473" s="32"/>
      <c r="H473" s="32"/>
      <c r="I473" s="32"/>
      <c r="J473" s="10"/>
      <c r="K473" s="32"/>
      <c r="L473" s="31"/>
      <c r="M473" s="32"/>
      <c r="N473" s="32"/>
      <c r="O473" s="32"/>
      <c r="P473" s="32"/>
      <c r="Q473" s="32"/>
      <c r="R473" s="1"/>
      <c r="S473" s="28"/>
      <c r="T473" s="28"/>
      <c r="U473" s="28"/>
      <c r="V473" s="34"/>
      <c r="W473" s="28"/>
      <c r="X473" s="34"/>
      <c r="Y473" s="34"/>
      <c r="Z473" s="1"/>
      <c r="AA473" s="35"/>
      <c r="AB473" s="35"/>
      <c r="AC473" s="35"/>
      <c r="AD473" s="35"/>
      <c r="AE473" s="35"/>
      <c r="AF473" s="35"/>
      <c r="AG473" s="35"/>
      <c r="AH473" s="1"/>
      <c r="AI473" s="35"/>
      <c r="AJ473" s="35"/>
      <c r="AK473" s="35"/>
      <c r="AL473" s="35"/>
      <c r="AM473" s="35"/>
      <c r="AN473" s="35"/>
      <c r="AO473" s="35"/>
      <c r="AP473" s="1"/>
      <c r="AQ473" s="36"/>
      <c r="AR473" s="36"/>
      <c r="AS473" s="36"/>
      <c r="AT473" s="36"/>
      <c r="AU473" s="36"/>
      <c r="AV473" s="36"/>
      <c r="AW473" s="1"/>
      <c r="AX473" s="1"/>
      <c r="AY473" s="35"/>
      <c r="AZ473" s="35"/>
      <c r="BA473" s="35"/>
      <c r="BB473" s="35"/>
      <c r="BC473" s="35"/>
      <c r="BD473" s="35"/>
      <c r="BE473" s="35"/>
      <c r="BF473" s="1"/>
    </row>
    <row r="474" spans="1:58" ht="13">
      <c r="A474" s="28"/>
      <c r="B474" s="55"/>
      <c r="C474" s="32"/>
      <c r="D474" s="31"/>
      <c r="E474" s="32"/>
      <c r="F474" s="32"/>
      <c r="G474" s="32"/>
      <c r="H474" s="32"/>
      <c r="I474" s="32"/>
      <c r="J474" s="10"/>
      <c r="K474" s="32"/>
      <c r="L474" s="31"/>
      <c r="M474" s="32"/>
      <c r="N474" s="32"/>
      <c r="O474" s="32"/>
      <c r="P474" s="32"/>
      <c r="Q474" s="32"/>
      <c r="R474" s="1"/>
      <c r="S474" s="28"/>
      <c r="T474" s="28"/>
      <c r="U474" s="28"/>
      <c r="V474" s="34"/>
      <c r="W474" s="28"/>
      <c r="X474" s="34"/>
      <c r="Y474" s="34"/>
      <c r="Z474" s="1"/>
      <c r="AA474" s="35"/>
      <c r="AB474" s="35"/>
      <c r="AC474" s="35"/>
      <c r="AD474" s="35"/>
      <c r="AE474" s="35"/>
      <c r="AF474" s="35"/>
      <c r="AG474" s="35"/>
      <c r="AH474" s="1"/>
      <c r="AI474" s="35"/>
      <c r="AJ474" s="35"/>
      <c r="AK474" s="35"/>
      <c r="AL474" s="35"/>
      <c r="AM474" s="35"/>
      <c r="AN474" s="35"/>
      <c r="AO474" s="35"/>
      <c r="AP474" s="1"/>
      <c r="AQ474" s="36"/>
      <c r="AR474" s="36"/>
      <c r="AS474" s="36"/>
      <c r="AT474" s="36"/>
      <c r="AU474" s="36"/>
      <c r="AV474" s="36"/>
      <c r="AW474" s="1"/>
      <c r="AX474" s="1"/>
      <c r="AY474" s="35"/>
      <c r="AZ474" s="35"/>
      <c r="BA474" s="35"/>
      <c r="BB474" s="35"/>
      <c r="BC474" s="35"/>
      <c r="BD474" s="35"/>
      <c r="BE474" s="35"/>
      <c r="BF474" s="1"/>
    </row>
    <row r="475" spans="1:58" ht="13">
      <c r="A475" s="28"/>
      <c r="B475" s="55"/>
      <c r="C475" s="32"/>
      <c r="D475" s="31"/>
      <c r="E475" s="32"/>
      <c r="F475" s="32"/>
      <c r="G475" s="32"/>
      <c r="H475" s="32"/>
      <c r="I475" s="32"/>
      <c r="J475" s="10"/>
      <c r="K475" s="32"/>
      <c r="L475" s="31"/>
      <c r="M475" s="32"/>
      <c r="N475" s="32"/>
      <c r="O475" s="32"/>
      <c r="P475" s="32"/>
      <c r="Q475" s="32"/>
      <c r="R475" s="1"/>
      <c r="S475" s="28"/>
      <c r="T475" s="28"/>
      <c r="U475" s="28"/>
      <c r="V475" s="34"/>
      <c r="W475" s="28"/>
      <c r="X475" s="34"/>
      <c r="Y475" s="34"/>
      <c r="Z475" s="1"/>
      <c r="AA475" s="35"/>
      <c r="AB475" s="35"/>
      <c r="AC475" s="35"/>
      <c r="AD475" s="35"/>
      <c r="AE475" s="35"/>
      <c r="AF475" s="35"/>
      <c r="AG475" s="35"/>
      <c r="AH475" s="1"/>
      <c r="AI475" s="35"/>
      <c r="AJ475" s="35"/>
      <c r="AK475" s="35"/>
      <c r="AL475" s="35"/>
      <c r="AM475" s="35"/>
      <c r="AN475" s="35"/>
      <c r="AO475" s="35"/>
      <c r="AP475" s="1"/>
      <c r="AQ475" s="36"/>
      <c r="AR475" s="36"/>
      <c r="AS475" s="36"/>
      <c r="AT475" s="36"/>
      <c r="AU475" s="36"/>
      <c r="AV475" s="36"/>
      <c r="AW475" s="1"/>
      <c r="AX475" s="1"/>
      <c r="AY475" s="35"/>
      <c r="AZ475" s="35"/>
      <c r="BA475" s="35"/>
      <c r="BB475" s="35"/>
      <c r="BC475" s="35"/>
      <c r="BD475" s="35"/>
      <c r="BE475" s="35"/>
      <c r="BF475" s="1"/>
    </row>
    <row r="476" spans="1:58" ht="13">
      <c r="A476" s="28"/>
      <c r="B476" s="55"/>
      <c r="C476" s="31"/>
      <c r="D476" s="32"/>
      <c r="E476" s="32"/>
      <c r="F476" s="32"/>
      <c r="G476" s="32"/>
      <c r="H476" s="32"/>
      <c r="I476" s="32"/>
      <c r="J476" s="10"/>
      <c r="K476" s="32"/>
      <c r="L476" s="31"/>
      <c r="M476" s="32"/>
      <c r="N476" s="32"/>
      <c r="O476" s="32"/>
      <c r="P476" s="32"/>
      <c r="Q476" s="32"/>
      <c r="R476" s="1"/>
      <c r="S476" s="28"/>
      <c r="T476" s="28"/>
      <c r="U476" s="28"/>
      <c r="V476" s="34"/>
      <c r="W476" s="28"/>
      <c r="X476" s="34"/>
      <c r="Y476" s="34"/>
      <c r="Z476" s="1"/>
      <c r="AA476" s="35"/>
      <c r="AB476" s="35"/>
      <c r="AC476" s="35"/>
      <c r="AD476" s="35"/>
      <c r="AE476" s="35"/>
      <c r="AF476" s="35"/>
      <c r="AG476" s="35"/>
      <c r="AH476" s="1"/>
      <c r="AI476" s="35"/>
      <c r="AJ476" s="35"/>
      <c r="AK476" s="35"/>
      <c r="AL476" s="35"/>
      <c r="AM476" s="35"/>
      <c r="AN476" s="35"/>
      <c r="AO476" s="35"/>
      <c r="AP476" s="1"/>
      <c r="AQ476" s="36"/>
      <c r="AR476" s="36"/>
      <c r="AS476" s="36"/>
      <c r="AT476" s="36"/>
      <c r="AU476" s="36"/>
      <c r="AV476" s="36"/>
      <c r="AW476" s="1"/>
      <c r="AX476" s="1"/>
      <c r="AY476" s="35"/>
      <c r="AZ476" s="35"/>
      <c r="BA476" s="35"/>
      <c r="BB476" s="35"/>
      <c r="BC476" s="35"/>
      <c r="BD476" s="35"/>
      <c r="BE476" s="35"/>
      <c r="BF476" s="1"/>
    </row>
    <row r="477" spans="1:58" ht="13">
      <c r="A477" s="28"/>
      <c r="B477" s="55"/>
      <c r="C477" s="31"/>
      <c r="D477" s="32"/>
      <c r="E477" s="32"/>
      <c r="F477" s="32"/>
      <c r="G477" s="32"/>
      <c r="H477" s="32"/>
      <c r="I477" s="32"/>
      <c r="J477" s="10"/>
      <c r="K477" s="31"/>
      <c r="L477" s="32"/>
      <c r="M477" s="32"/>
      <c r="N477" s="32"/>
      <c r="O477" s="32"/>
      <c r="P477" s="32"/>
      <c r="Q477" s="32"/>
      <c r="R477" s="1"/>
      <c r="S477" s="28"/>
      <c r="T477" s="28"/>
      <c r="U477" s="28"/>
      <c r="V477" s="34"/>
      <c r="W477" s="28"/>
      <c r="X477" s="34"/>
      <c r="Y477" s="34"/>
      <c r="Z477" s="1"/>
      <c r="AA477" s="35"/>
      <c r="AB477" s="35"/>
      <c r="AC477" s="35"/>
      <c r="AD477" s="35"/>
      <c r="AE477" s="35"/>
      <c r="AF477" s="35"/>
      <c r="AG477" s="35"/>
      <c r="AH477" s="1"/>
      <c r="AI477" s="35"/>
      <c r="AJ477" s="35"/>
      <c r="AK477" s="35"/>
      <c r="AL477" s="35"/>
      <c r="AM477" s="35"/>
      <c r="AN477" s="35"/>
      <c r="AO477" s="35"/>
      <c r="AP477" s="1"/>
      <c r="AQ477" s="36"/>
      <c r="AR477" s="36"/>
      <c r="AS477" s="36"/>
      <c r="AT477" s="36"/>
      <c r="AU477" s="36"/>
      <c r="AV477" s="36"/>
      <c r="AW477" s="1"/>
      <c r="AX477" s="1"/>
      <c r="AY477" s="35"/>
      <c r="AZ477" s="35"/>
      <c r="BA477" s="35"/>
      <c r="BB477" s="35"/>
      <c r="BC477" s="35"/>
      <c r="BD477" s="35"/>
      <c r="BE477" s="35"/>
      <c r="BF477" s="1"/>
    </row>
    <row r="478" spans="1:58" ht="13">
      <c r="A478" s="28"/>
      <c r="B478" s="55"/>
      <c r="C478" s="31"/>
      <c r="D478" s="32"/>
      <c r="E478" s="32"/>
      <c r="F478" s="32"/>
      <c r="G478" s="32"/>
      <c r="H478" s="32"/>
      <c r="I478" s="32"/>
      <c r="J478" s="10"/>
      <c r="K478" s="31"/>
      <c r="L478" s="32"/>
      <c r="M478" s="32"/>
      <c r="N478" s="32"/>
      <c r="O478" s="32"/>
      <c r="P478" s="32"/>
      <c r="Q478" s="32"/>
      <c r="R478" s="1"/>
      <c r="S478" s="28"/>
      <c r="T478" s="28"/>
      <c r="U478" s="28"/>
      <c r="V478" s="34"/>
      <c r="W478" s="28"/>
      <c r="X478" s="34"/>
      <c r="Y478" s="34"/>
      <c r="Z478" s="1"/>
      <c r="AA478" s="35"/>
      <c r="AB478" s="35"/>
      <c r="AC478" s="35"/>
      <c r="AD478" s="35"/>
      <c r="AE478" s="35"/>
      <c r="AF478" s="35"/>
      <c r="AG478" s="35"/>
      <c r="AH478" s="1"/>
      <c r="AI478" s="35"/>
      <c r="AJ478" s="35"/>
      <c r="AK478" s="35"/>
      <c r="AL478" s="35"/>
      <c r="AM478" s="35"/>
      <c r="AN478" s="35"/>
      <c r="AO478" s="35"/>
      <c r="AP478" s="1"/>
      <c r="AQ478" s="36"/>
      <c r="AR478" s="36"/>
      <c r="AS478" s="36"/>
      <c r="AT478" s="36"/>
      <c r="AU478" s="36"/>
      <c r="AV478" s="36"/>
      <c r="AW478" s="1"/>
      <c r="AX478" s="1"/>
      <c r="AY478" s="35"/>
      <c r="AZ478" s="35"/>
      <c r="BA478" s="35"/>
      <c r="BB478" s="35"/>
      <c r="BC478" s="35"/>
      <c r="BD478" s="35"/>
      <c r="BE478" s="35"/>
      <c r="BF478" s="1"/>
    </row>
    <row r="479" spans="1:58" ht="13">
      <c r="A479" s="28"/>
      <c r="B479" s="55"/>
      <c r="C479" s="32"/>
      <c r="D479" s="31"/>
      <c r="E479" s="32"/>
      <c r="F479" s="32"/>
      <c r="G479" s="32"/>
      <c r="H479" s="32"/>
      <c r="I479" s="32"/>
      <c r="J479" s="10"/>
      <c r="K479" s="32"/>
      <c r="L479" s="31"/>
      <c r="M479" s="32"/>
      <c r="N479" s="32"/>
      <c r="O479" s="32"/>
      <c r="P479" s="32"/>
      <c r="Q479" s="32"/>
      <c r="R479" s="1"/>
      <c r="S479" s="28"/>
      <c r="T479" s="28"/>
      <c r="U479" s="34"/>
      <c r="V479" s="34"/>
      <c r="W479" s="28"/>
      <c r="X479" s="34"/>
      <c r="Y479" s="34"/>
      <c r="Z479" s="1"/>
      <c r="AA479" s="35"/>
      <c r="AB479" s="35"/>
      <c r="AC479" s="35"/>
      <c r="AD479" s="35"/>
      <c r="AE479" s="35"/>
      <c r="AF479" s="35"/>
      <c r="AG479" s="35"/>
      <c r="AH479" s="1"/>
      <c r="AI479" s="35"/>
      <c r="AJ479" s="35"/>
      <c r="AK479" s="35"/>
      <c r="AL479" s="35"/>
      <c r="AM479" s="35"/>
      <c r="AN479" s="35"/>
      <c r="AO479" s="35"/>
      <c r="AP479" s="1"/>
      <c r="AQ479" s="36"/>
      <c r="AR479" s="36"/>
      <c r="AS479" s="36"/>
      <c r="AT479" s="36"/>
      <c r="AU479" s="36"/>
      <c r="AV479" s="36"/>
      <c r="AW479" s="1"/>
      <c r="AX479" s="1"/>
      <c r="AY479" s="35"/>
      <c r="AZ479" s="35"/>
      <c r="BA479" s="35"/>
      <c r="BB479" s="35"/>
      <c r="BC479" s="35"/>
      <c r="BD479" s="35"/>
      <c r="BE479" s="35"/>
      <c r="BF479" s="1"/>
    </row>
    <row r="480" spans="1:58" ht="13">
      <c r="A480" s="28"/>
      <c r="B480" s="55"/>
      <c r="C480" s="32"/>
      <c r="D480" s="31"/>
      <c r="E480" s="32"/>
      <c r="F480" s="32"/>
      <c r="G480" s="32"/>
      <c r="H480" s="32"/>
      <c r="I480" s="32"/>
      <c r="J480" s="10"/>
      <c r="K480" s="32"/>
      <c r="L480" s="31"/>
      <c r="M480" s="32"/>
      <c r="N480" s="32"/>
      <c r="O480" s="32"/>
      <c r="P480" s="32"/>
      <c r="Q480" s="32"/>
      <c r="R480" s="1"/>
      <c r="S480" s="28"/>
      <c r="T480" s="28"/>
      <c r="U480" s="28"/>
      <c r="V480" s="34"/>
      <c r="W480" s="28"/>
      <c r="X480" s="34"/>
      <c r="Y480" s="34"/>
      <c r="Z480" s="1"/>
      <c r="AA480" s="35"/>
      <c r="AB480" s="35"/>
      <c r="AC480" s="35"/>
      <c r="AD480" s="35"/>
      <c r="AE480" s="35"/>
      <c r="AF480" s="35"/>
      <c r="AG480" s="35"/>
      <c r="AH480" s="1"/>
      <c r="AI480" s="35"/>
      <c r="AJ480" s="35"/>
      <c r="AK480" s="35"/>
      <c r="AL480" s="35"/>
      <c r="AM480" s="35"/>
      <c r="AN480" s="35"/>
      <c r="AO480" s="35"/>
      <c r="AP480" s="1"/>
      <c r="AQ480" s="36"/>
      <c r="AR480" s="36"/>
      <c r="AS480" s="36"/>
      <c r="AT480" s="36"/>
      <c r="AU480" s="36"/>
      <c r="AV480" s="36"/>
      <c r="AW480" s="1"/>
      <c r="AX480" s="1"/>
      <c r="AY480" s="35"/>
      <c r="AZ480" s="35"/>
      <c r="BA480" s="35"/>
      <c r="BB480" s="35"/>
      <c r="BC480" s="35"/>
      <c r="BD480" s="35"/>
      <c r="BE480" s="35"/>
      <c r="BF480" s="1"/>
    </row>
    <row r="481" spans="1:58" ht="13">
      <c r="A481" s="28"/>
      <c r="B481" s="55"/>
      <c r="C481" s="32"/>
      <c r="D481" s="31"/>
      <c r="E481" s="32"/>
      <c r="F481" s="32"/>
      <c r="G481" s="32"/>
      <c r="H481" s="32"/>
      <c r="I481" s="32"/>
      <c r="J481" s="10"/>
      <c r="K481" s="32"/>
      <c r="L481" s="31"/>
      <c r="M481" s="32"/>
      <c r="N481" s="32"/>
      <c r="O481" s="32"/>
      <c r="P481" s="32"/>
      <c r="Q481" s="32"/>
      <c r="R481" s="1"/>
      <c r="S481" s="28"/>
      <c r="T481" s="28"/>
      <c r="U481" s="28"/>
      <c r="V481" s="34"/>
      <c r="W481" s="28"/>
      <c r="X481" s="34"/>
      <c r="Y481" s="34"/>
      <c r="Z481" s="1"/>
      <c r="AA481" s="35"/>
      <c r="AB481" s="35"/>
      <c r="AC481" s="35"/>
      <c r="AD481" s="35"/>
      <c r="AE481" s="35"/>
      <c r="AF481" s="35"/>
      <c r="AG481" s="35"/>
      <c r="AH481" s="1"/>
      <c r="AI481" s="35"/>
      <c r="AJ481" s="35"/>
      <c r="AK481" s="35"/>
      <c r="AL481" s="35"/>
      <c r="AM481" s="35"/>
      <c r="AN481" s="35"/>
      <c r="AO481" s="35"/>
      <c r="AP481" s="1"/>
      <c r="AQ481" s="36"/>
      <c r="AR481" s="36"/>
      <c r="AS481" s="36"/>
      <c r="AT481" s="36"/>
      <c r="AU481" s="36"/>
      <c r="AV481" s="36"/>
      <c r="AW481" s="1"/>
      <c r="AX481" s="1"/>
      <c r="AY481" s="35"/>
      <c r="AZ481" s="35"/>
      <c r="BA481" s="35"/>
      <c r="BB481" s="35"/>
      <c r="BC481" s="35"/>
      <c r="BD481" s="35"/>
      <c r="BE481" s="35"/>
      <c r="BF481" s="1"/>
    </row>
    <row r="482" spans="1:58" ht="13">
      <c r="A482" s="28"/>
      <c r="B482" s="55"/>
      <c r="C482" s="32"/>
      <c r="D482" s="31"/>
      <c r="E482" s="32"/>
      <c r="F482" s="32"/>
      <c r="G482" s="32"/>
      <c r="H482" s="32"/>
      <c r="I482" s="32"/>
      <c r="J482" s="10"/>
      <c r="K482" s="32"/>
      <c r="L482" s="31"/>
      <c r="M482" s="32"/>
      <c r="N482" s="32"/>
      <c r="O482" s="32"/>
      <c r="P482" s="32"/>
      <c r="Q482" s="32"/>
      <c r="R482" s="1"/>
      <c r="S482" s="28"/>
      <c r="T482" s="28"/>
      <c r="U482" s="28"/>
      <c r="V482" s="34"/>
      <c r="W482" s="28"/>
      <c r="X482" s="34"/>
      <c r="Y482" s="34"/>
      <c r="Z482" s="1"/>
      <c r="AA482" s="35"/>
      <c r="AB482" s="35"/>
      <c r="AC482" s="35"/>
      <c r="AD482" s="35"/>
      <c r="AE482" s="35"/>
      <c r="AF482" s="35"/>
      <c r="AG482" s="35"/>
      <c r="AH482" s="1"/>
      <c r="AI482" s="35"/>
      <c r="AJ482" s="35"/>
      <c r="AK482" s="35"/>
      <c r="AL482" s="35"/>
      <c r="AM482" s="35"/>
      <c r="AN482" s="35"/>
      <c r="AO482" s="35"/>
      <c r="AP482" s="1"/>
      <c r="AQ482" s="36"/>
      <c r="AR482" s="36"/>
      <c r="AS482" s="36"/>
      <c r="AT482" s="36"/>
      <c r="AU482" s="36"/>
      <c r="AV482" s="36"/>
      <c r="AW482" s="1"/>
      <c r="AX482" s="1"/>
      <c r="AY482" s="35"/>
      <c r="AZ482" s="35"/>
      <c r="BA482" s="35"/>
      <c r="BB482" s="35"/>
      <c r="BC482" s="35"/>
      <c r="BD482" s="35"/>
      <c r="BE482" s="35"/>
      <c r="BF482" s="1"/>
    </row>
    <row r="483" spans="1:58" ht="13">
      <c r="A483" s="28"/>
      <c r="B483" s="55"/>
      <c r="C483" s="32"/>
      <c r="D483" s="31"/>
      <c r="E483" s="32"/>
      <c r="F483" s="32"/>
      <c r="G483" s="32"/>
      <c r="H483" s="32"/>
      <c r="I483" s="32"/>
      <c r="J483" s="10"/>
      <c r="K483" s="32"/>
      <c r="L483" s="31"/>
      <c r="M483" s="32"/>
      <c r="N483" s="32"/>
      <c r="O483" s="32"/>
      <c r="P483" s="32"/>
      <c r="Q483" s="32"/>
      <c r="R483" s="1"/>
      <c r="S483" s="28"/>
      <c r="T483" s="28"/>
      <c r="U483" s="28"/>
      <c r="V483" s="34"/>
      <c r="W483" s="28"/>
      <c r="X483" s="34"/>
      <c r="Y483" s="34"/>
      <c r="Z483" s="1"/>
      <c r="AA483" s="35"/>
      <c r="AB483" s="35"/>
      <c r="AC483" s="35"/>
      <c r="AD483" s="35"/>
      <c r="AE483" s="35"/>
      <c r="AF483" s="35"/>
      <c r="AG483" s="35"/>
      <c r="AH483" s="1"/>
      <c r="AI483" s="35"/>
      <c r="AJ483" s="35"/>
      <c r="AK483" s="35"/>
      <c r="AL483" s="35"/>
      <c r="AM483" s="35"/>
      <c r="AN483" s="35"/>
      <c r="AO483" s="35"/>
      <c r="AP483" s="1"/>
      <c r="AQ483" s="36"/>
      <c r="AR483" s="36"/>
      <c r="AS483" s="36"/>
      <c r="AT483" s="36"/>
      <c r="AU483" s="36"/>
      <c r="AV483" s="36"/>
      <c r="AW483" s="1"/>
      <c r="AX483" s="1"/>
      <c r="AY483" s="35"/>
      <c r="AZ483" s="35"/>
      <c r="BA483" s="35"/>
      <c r="BB483" s="35"/>
      <c r="BC483" s="35"/>
      <c r="BD483" s="35"/>
      <c r="BE483" s="35"/>
      <c r="BF483" s="1"/>
    </row>
    <row r="484" spans="1:58" ht="13">
      <c r="A484" s="28"/>
      <c r="B484" s="55"/>
      <c r="C484" s="31"/>
      <c r="D484" s="32"/>
      <c r="E484" s="32"/>
      <c r="F484" s="32"/>
      <c r="G484" s="32"/>
      <c r="H484" s="32"/>
      <c r="I484" s="32"/>
      <c r="J484" s="10"/>
      <c r="K484" s="31"/>
      <c r="L484" s="32"/>
      <c r="M484" s="32"/>
      <c r="N484" s="32"/>
      <c r="O484" s="32"/>
      <c r="P484" s="32"/>
      <c r="Q484" s="32"/>
      <c r="R484" s="1"/>
      <c r="S484" s="28"/>
      <c r="T484" s="28"/>
      <c r="U484" s="28"/>
      <c r="V484" s="28"/>
      <c r="W484" s="28"/>
      <c r="X484" s="34"/>
      <c r="Y484" s="34"/>
      <c r="Z484" s="1"/>
      <c r="AA484" s="35"/>
      <c r="AB484" s="35"/>
      <c r="AC484" s="35"/>
      <c r="AD484" s="35"/>
      <c r="AE484" s="35"/>
      <c r="AF484" s="35"/>
      <c r="AG484" s="35"/>
      <c r="AH484" s="1"/>
      <c r="AI484" s="35"/>
      <c r="AJ484" s="35"/>
      <c r="AK484" s="35"/>
      <c r="AL484" s="35"/>
      <c r="AM484" s="35"/>
      <c r="AN484" s="35"/>
      <c r="AO484" s="35"/>
      <c r="AP484" s="1"/>
      <c r="AQ484" s="36"/>
      <c r="AR484" s="36"/>
      <c r="AS484" s="36"/>
      <c r="AT484" s="36"/>
      <c r="AU484" s="36"/>
      <c r="AV484" s="36"/>
      <c r="AW484" s="1"/>
      <c r="AX484" s="1"/>
      <c r="AY484" s="35"/>
      <c r="AZ484" s="35"/>
      <c r="BA484" s="35"/>
      <c r="BB484" s="35"/>
      <c r="BC484" s="35"/>
      <c r="BD484" s="35"/>
      <c r="BE484" s="35"/>
      <c r="BF484" s="1"/>
    </row>
    <row r="485" spans="1:58" ht="13">
      <c r="A485" s="28"/>
      <c r="B485" s="55"/>
      <c r="C485" s="32"/>
      <c r="D485" s="31"/>
      <c r="E485" s="32"/>
      <c r="F485" s="32"/>
      <c r="G485" s="32"/>
      <c r="H485" s="32"/>
      <c r="I485" s="32"/>
      <c r="J485" s="10"/>
      <c r="K485" s="32"/>
      <c r="L485" s="31"/>
      <c r="M485" s="32"/>
      <c r="N485" s="32"/>
      <c r="O485" s="32"/>
      <c r="P485" s="32"/>
      <c r="Q485" s="32"/>
      <c r="R485" s="1"/>
      <c r="S485" s="28"/>
      <c r="T485" s="28"/>
      <c r="U485" s="28"/>
      <c r="V485" s="28"/>
      <c r="W485" s="28"/>
      <c r="X485" s="34"/>
      <c r="Y485" s="34"/>
      <c r="Z485" s="1"/>
      <c r="AA485" s="35"/>
      <c r="AB485" s="35"/>
      <c r="AC485" s="35"/>
      <c r="AD485" s="35"/>
      <c r="AE485" s="35"/>
      <c r="AF485" s="35"/>
      <c r="AG485" s="35"/>
      <c r="AH485" s="1"/>
      <c r="AI485" s="35"/>
      <c r="AJ485" s="35"/>
      <c r="AK485" s="35"/>
      <c r="AL485" s="35"/>
      <c r="AM485" s="35"/>
      <c r="AN485" s="35"/>
      <c r="AO485" s="35"/>
      <c r="AP485" s="1"/>
      <c r="AQ485" s="36"/>
      <c r="AR485" s="36"/>
      <c r="AS485" s="36"/>
      <c r="AT485" s="36"/>
      <c r="AU485" s="36"/>
      <c r="AV485" s="36"/>
      <c r="AW485" s="1"/>
      <c r="AX485" s="1"/>
      <c r="AY485" s="35"/>
      <c r="AZ485" s="35"/>
      <c r="BA485" s="35"/>
      <c r="BB485" s="35"/>
      <c r="BC485" s="35"/>
      <c r="BD485" s="35"/>
      <c r="BE485" s="35"/>
      <c r="BF485" s="1"/>
    </row>
    <row r="486" spans="1:58" ht="13">
      <c r="A486" s="28"/>
      <c r="B486" s="55"/>
      <c r="C486" s="31"/>
      <c r="D486" s="32"/>
      <c r="E486" s="32"/>
      <c r="F486" s="32"/>
      <c r="G486" s="32"/>
      <c r="H486" s="32"/>
      <c r="I486" s="32"/>
      <c r="J486" s="10"/>
      <c r="K486" s="31"/>
      <c r="L486" s="32"/>
      <c r="M486" s="32"/>
      <c r="N486" s="32"/>
      <c r="O486" s="32"/>
      <c r="P486" s="32"/>
      <c r="Q486" s="32"/>
      <c r="R486" s="1"/>
      <c r="S486" s="28"/>
      <c r="T486" s="28"/>
      <c r="U486" s="28"/>
      <c r="V486" s="28"/>
      <c r="W486" s="28"/>
      <c r="X486" s="34"/>
      <c r="Y486" s="34"/>
      <c r="Z486" s="1"/>
      <c r="AA486" s="35"/>
      <c r="AB486" s="35"/>
      <c r="AC486" s="35"/>
      <c r="AD486" s="35"/>
      <c r="AE486" s="35"/>
      <c r="AF486" s="35"/>
      <c r="AG486" s="35"/>
      <c r="AH486" s="1"/>
      <c r="AI486" s="35"/>
      <c r="AJ486" s="35"/>
      <c r="AK486" s="35"/>
      <c r="AL486" s="35"/>
      <c r="AM486" s="35"/>
      <c r="AN486" s="35"/>
      <c r="AO486" s="35"/>
      <c r="AP486" s="1"/>
      <c r="AQ486" s="36"/>
      <c r="AR486" s="36"/>
      <c r="AS486" s="36"/>
      <c r="AT486" s="36"/>
      <c r="AU486" s="36"/>
      <c r="AV486" s="36"/>
      <c r="AW486" s="1"/>
      <c r="AX486" s="1"/>
      <c r="AY486" s="35"/>
      <c r="AZ486" s="35"/>
      <c r="BA486" s="35"/>
      <c r="BB486" s="35"/>
      <c r="BC486" s="35"/>
      <c r="BD486" s="35"/>
      <c r="BE486" s="35"/>
      <c r="BF486" s="1"/>
    </row>
    <row r="487" spans="1:58" ht="13">
      <c r="A487" s="28"/>
      <c r="B487" s="55"/>
      <c r="C487" s="31"/>
      <c r="D487" s="32"/>
      <c r="E487" s="32"/>
      <c r="F487" s="32"/>
      <c r="G487" s="32"/>
      <c r="H487" s="32"/>
      <c r="I487" s="32"/>
      <c r="J487" s="10"/>
      <c r="K487" s="31"/>
      <c r="L487" s="32"/>
      <c r="M487" s="32"/>
      <c r="N487" s="32"/>
      <c r="O487" s="32"/>
      <c r="P487" s="32"/>
      <c r="Q487" s="32"/>
      <c r="R487" s="1"/>
      <c r="S487" s="28"/>
      <c r="T487" s="28"/>
      <c r="U487" s="28"/>
      <c r="V487" s="28"/>
      <c r="W487" s="28"/>
      <c r="X487" s="34"/>
      <c r="Y487" s="34"/>
      <c r="Z487" s="1"/>
      <c r="AA487" s="35"/>
      <c r="AB487" s="35"/>
      <c r="AC487" s="35"/>
      <c r="AD487" s="35"/>
      <c r="AE487" s="35"/>
      <c r="AF487" s="35"/>
      <c r="AG487" s="35"/>
      <c r="AH487" s="1"/>
      <c r="AI487" s="35"/>
      <c r="AJ487" s="35"/>
      <c r="AK487" s="35"/>
      <c r="AL487" s="35"/>
      <c r="AM487" s="35"/>
      <c r="AN487" s="35"/>
      <c r="AO487" s="35"/>
      <c r="AP487" s="1"/>
      <c r="AQ487" s="36"/>
      <c r="AR487" s="36"/>
      <c r="AS487" s="36"/>
      <c r="AT487" s="36"/>
      <c r="AU487" s="36"/>
      <c r="AV487" s="36"/>
      <c r="AW487" s="1"/>
      <c r="AX487" s="1"/>
      <c r="AY487" s="35"/>
      <c r="AZ487" s="35"/>
      <c r="BA487" s="35"/>
      <c r="BB487" s="35"/>
      <c r="BC487" s="35"/>
      <c r="BD487" s="35"/>
      <c r="BE487" s="35"/>
      <c r="BF487" s="1"/>
    </row>
    <row r="488" spans="1:58" ht="13">
      <c r="A488" s="28"/>
      <c r="B488" s="55"/>
      <c r="C488" s="32"/>
      <c r="D488" s="31"/>
      <c r="E488" s="32"/>
      <c r="F488" s="32"/>
      <c r="G488" s="32"/>
      <c r="H488" s="32"/>
      <c r="I488" s="32"/>
      <c r="J488" s="10"/>
      <c r="K488" s="32"/>
      <c r="L488" s="32"/>
      <c r="M488" s="31"/>
      <c r="N488" s="32"/>
      <c r="O488" s="32"/>
      <c r="P488" s="32"/>
      <c r="Q488" s="32"/>
      <c r="R488" s="1"/>
      <c r="S488" s="28"/>
      <c r="T488" s="28"/>
      <c r="U488" s="28"/>
      <c r="V488" s="28"/>
      <c r="W488" s="28"/>
      <c r="X488" s="34"/>
      <c r="Y488" s="34"/>
      <c r="Z488" s="1"/>
      <c r="AA488" s="35"/>
      <c r="AB488" s="35"/>
      <c r="AC488" s="35"/>
      <c r="AD488" s="35"/>
      <c r="AE488" s="35"/>
      <c r="AF488" s="35"/>
      <c r="AG488" s="35"/>
      <c r="AH488" s="1"/>
      <c r="AI488" s="35"/>
      <c r="AJ488" s="35"/>
      <c r="AK488" s="35"/>
      <c r="AL488" s="35"/>
      <c r="AM488" s="35"/>
      <c r="AN488" s="35"/>
      <c r="AO488" s="35"/>
      <c r="AP488" s="1"/>
      <c r="AQ488" s="36"/>
      <c r="AR488" s="36"/>
      <c r="AS488" s="36"/>
      <c r="AT488" s="36"/>
      <c r="AU488" s="36"/>
      <c r="AV488" s="36"/>
      <c r="AW488" s="1"/>
      <c r="AX488" s="1"/>
      <c r="AY488" s="35"/>
      <c r="AZ488" s="35"/>
      <c r="BA488" s="35"/>
      <c r="BB488" s="35"/>
      <c r="BC488" s="35"/>
      <c r="BD488" s="35"/>
      <c r="BE488" s="35"/>
      <c r="BF488" s="1"/>
    </row>
    <row r="489" spans="1:58" ht="13">
      <c r="A489" s="28"/>
      <c r="B489" s="55"/>
      <c r="C489" s="32"/>
      <c r="D489" s="31"/>
      <c r="E489" s="32"/>
      <c r="F489" s="32"/>
      <c r="G489" s="32"/>
      <c r="H489" s="32"/>
      <c r="I489" s="32"/>
      <c r="J489" s="10"/>
      <c r="K489" s="32"/>
      <c r="L489" s="31"/>
      <c r="M489" s="32"/>
      <c r="N489" s="32"/>
      <c r="O489" s="32"/>
      <c r="P489" s="32"/>
      <c r="Q489" s="32"/>
      <c r="R489" s="1"/>
      <c r="S489" s="28"/>
      <c r="T489" s="28"/>
      <c r="U489" s="28"/>
      <c r="V489" s="28"/>
      <c r="W489" s="28"/>
      <c r="X489" s="34"/>
      <c r="Y489" s="34"/>
      <c r="Z489" s="1"/>
      <c r="AA489" s="35"/>
      <c r="AB489" s="35"/>
      <c r="AC489" s="35"/>
      <c r="AD489" s="35"/>
      <c r="AE489" s="35"/>
      <c r="AF489" s="35"/>
      <c r="AG489" s="35"/>
      <c r="AH489" s="1"/>
      <c r="AI489" s="35"/>
      <c r="AJ489" s="35"/>
      <c r="AK489" s="35"/>
      <c r="AL489" s="35"/>
      <c r="AM489" s="35"/>
      <c r="AN489" s="35"/>
      <c r="AO489" s="35"/>
      <c r="AP489" s="1"/>
      <c r="AQ489" s="36"/>
      <c r="AR489" s="36"/>
      <c r="AS489" s="36"/>
      <c r="AT489" s="36"/>
      <c r="AU489" s="36"/>
      <c r="AV489" s="36"/>
      <c r="AW489" s="1"/>
      <c r="AX489" s="1"/>
      <c r="AY489" s="35"/>
      <c r="AZ489" s="35"/>
      <c r="BA489" s="35"/>
      <c r="BB489" s="35"/>
      <c r="BC489" s="35"/>
      <c r="BD489" s="35"/>
      <c r="BE489" s="35"/>
      <c r="BF489" s="1"/>
    </row>
    <row r="490" spans="1:58" ht="13">
      <c r="A490" s="28"/>
      <c r="B490" s="55"/>
      <c r="C490" s="31"/>
      <c r="D490" s="32"/>
      <c r="E490" s="32"/>
      <c r="F490" s="32"/>
      <c r="G490" s="32"/>
      <c r="H490" s="32"/>
      <c r="I490" s="32"/>
      <c r="J490" s="10"/>
      <c r="K490" s="31"/>
      <c r="L490" s="32"/>
      <c r="M490" s="32"/>
      <c r="N490" s="32"/>
      <c r="O490" s="32"/>
      <c r="P490" s="32"/>
      <c r="Q490" s="32"/>
      <c r="R490" s="1"/>
      <c r="S490" s="28"/>
      <c r="T490" s="28"/>
      <c r="U490" s="28"/>
      <c r="V490" s="28"/>
      <c r="W490" s="28"/>
      <c r="X490" s="34"/>
      <c r="Y490" s="34"/>
      <c r="Z490" s="1"/>
      <c r="AA490" s="35"/>
      <c r="AB490" s="35"/>
      <c r="AC490" s="35"/>
      <c r="AD490" s="35"/>
      <c r="AE490" s="35"/>
      <c r="AF490" s="35"/>
      <c r="AG490" s="35"/>
      <c r="AH490" s="1"/>
      <c r="AI490" s="35"/>
      <c r="AJ490" s="35"/>
      <c r="AK490" s="35"/>
      <c r="AL490" s="35"/>
      <c r="AM490" s="35"/>
      <c r="AN490" s="35"/>
      <c r="AO490" s="35"/>
      <c r="AP490" s="1"/>
      <c r="AQ490" s="36"/>
      <c r="AR490" s="36"/>
      <c r="AS490" s="36"/>
      <c r="AT490" s="36"/>
      <c r="AU490" s="36"/>
      <c r="AV490" s="36"/>
      <c r="AW490" s="1"/>
      <c r="AX490" s="1"/>
      <c r="AY490" s="35"/>
      <c r="AZ490" s="35"/>
      <c r="BA490" s="35"/>
      <c r="BB490" s="35"/>
      <c r="BC490" s="35"/>
      <c r="BD490" s="35"/>
      <c r="BE490" s="35"/>
      <c r="BF490" s="1"/>
    </row>
    <row r="491" spans="1:58" ht="13">
      <c r="A491" s="28"/>
      <c r="B491" s="55"/>
      <c r="C491" s="32"/>
      <c r="D491" s="31"/>
      <c r="E491" s="32"/>
      <c r="F491" s="32"/>
      <c r="G491" s="32"/>
      <c r="H491" s="32"/>
      <c r="I491" s="32"/>
      <c r="J491" s="10"/>
      <c r="K491" s="32"/>
      <c r="L491" s="31"/>
      <c r="M491" s="32"/>
      <c r="N491" s="32"/>
      <c r="O491" s="32"/>
      <c r="P491" s="32"/>
      <c r="Q491" s="32"/>
      <c r="R491" s="1"/>
      <c r="S491" s="28"/>
      <c r="T491" s="28"/>
      <c r="U491" s="28"/>
      <c r="V491" s="28"/>
      <c r="W491" s="28"/>
      <c r="X491" s="34"/>
      <c r="Y491" s="34"/>
      <c r="Z491" s="1"/>
      <c r="AA491" s="35"/>
      <c r="AB491" s="35"/>
      <c r="AC491" s="35"/>
      <c r="AD491" s="35"/>
      <c r="AE491" s="35"/>
      <c r="AF491" s="35"/>
      <c r="AG491" s="35"/>
      <c r="AH491" s="1"/>
      <c r="AI491" s="35"/>
      <c r="AJ491" s="35"/>
      <c r="AK491" s="35"/>
      <c r="AL491" s="35"/>
      <c r="AM491" s="35"/>
      <c r="AN491" s="35"/>
      <c r="AO491" s="35"/>
      <c r="AP491" s="1"/>
      <c r="AQ491" s="36"/>
      <c r="AR491" s="36"/>
      <c r="AS491" s="36"/>
      <c r="AT491" s="36"/>
      <c r="AU491" s="36"/>
      <c r="AV491" s="36"/>
      <c r="AW491" s="1"/>
      <c r="AX491" s="1"/>
      <c r="AY491" s="35"/>
      <c r="AZ491" s="35"/>
      <c r="BA491" s="35"/>
      <c r="BB491" s="35"/>
      <c r="BC491" s="35"/>
      <c r="BD491" s="35"/>
      <c r="BE491" s="35"/>
      <c r="BF491" s="1"/>
    </row>
    <row r="492" spans="1:58" ht="13">
      <c r="A492" s="28"/>
      <c r="B492" s="55"/>
      <c r="C492" s="31"/>
      <c r="D492" s="32"/>
      <c r="E492" s="32"/>
      <c r="F492" s="32"/>
      <c r="G492" s="32"/>
      <c r="H492" s="32"/>
      <c r="I492" s="32"/>
      <c r="J492" s="10"/>
      <c r="K492" s="31"/>
      <c r="L492" s="32"/>
      <c r="M492" s="32"/>
      <c r="N492" s="32"/>
      <c r="O492" s="32"/>
      <c r="P492" s="32"/>
      <c r="Q492" s="32"/>
      <c r="R492" s="1"/>
      <c r="S492" s="28"/>
      <c r="T492" s="28"/>
      <c r="U492" s="28"/>
      <c r="V492" s="28"/>
      <c r="W492" s="28"/>
      <c r="X492" s="34"/>
      <c r="Y492" s="34"/>
      <c r="Z492" s="1"/>
      <c r="AA492" s="35"/>
      <c r="AB492" s="35"/>
      <c r="AC492" s="35"/>
      <c r="AD492" s="35"/>
      <c r="AE492" s="35"/>
      <c r="AF492" s="35"/>
      <c r="AG492" s="35"/>
      <c r="AH492" s="1"/>
      <c r="AI492" s="35"/>
      <c r="AJ492" s="35"/>
      <c r="AK492" s="35"/>
      <c r="AL492" s="35"/>
      <c r="AM492" s="35"/>
      <c r="AN492" s="35"/>
      <c r="AO492" s="35"/>
      <c r="AP492" s="1"/>
      <c r="AQ492" s="36"/>
      <c r="AR492" s="36"/>
      <c r="AS492" s="36"/>
      <c r="AT492" s="36"/>
      <c r="AU492" s="36"/>
      <c r="AV492" s="36"/>
      <c r="AW492" s="1"/>
      <c r="AX492" s="1"/>
      <c r="AY492" s="35"/>
      <c r="AZ492" s="35"/>
      <c r="BA492" s="35"/>
      <c r="BB492" s="35"/>
      <c r="BC492" s="35"/>
      <c r="BD492" s="35"/>
      <c r="BE492" s="35"/>
      <c r="BF492" s="1"/>
    </row>
    <row r="493" spans="1:58" ht="13">
      <c r="A493" s="28"/>
      <c r="B493" s="55"/>
      <c r="C493" s="32"/>
      <c r="D493" s="31"/>
      <c r="E493" s="32"/>
      <c r="F493" s="32"/>
      <c r="G493" s="32"/>
      <c r="H493" s="32"/>
      <c r="I493" s="32"/>
      <c r="J493" s="10"/>
      <c r="K493" s="32"/>
      <c r="L493" s="31"/>
      <c r="M493" s="32"/>
      <c r="N493" s="32"/>
      <c r="O493" s="32"/>
      <c r="P493" s="32"/>
      <c r="Q493" s="32"/>
      <c r="R493" s="1"/>
      <c r="S493" s="28"/>
      <c r="T493" s="28"/>
      <c r="U493" s="28"/>
      <c r="V493" s="28"/>
      <c r="W493" s="28"/>
      <c r="X493" s="34"/>
      <c r="Y493" s="34"/>
      <c r="Z493" s="1"/>
      <c r="AA493" s="35"/>
      <c r="AB493" s="35"/>
      <c r="AC493" s="35"/>
      <c r="AD493" s="35"/>
      <c r="AE493" s="35"/>
      <c r="AF493" s="35"/>
      <c r="AG493" s="35"/>
      <c r="AH493" s="1"/>
      <c r="AI493" s="35"/>
      <c r="AJ493" s="35"/>
      <c r="AK493" s="35"/>
      <c r="AL493" s="35"/>
      <c r="AM493" s="35"/>
      <c r="AN493" s="35"/>
      <c r="AO493" s="35"/>
      <c r="AP493" s="1"/>
      <c r="AQ493" s="36"/>
      <c r="AR493" s="36"/>
      <c r="AS493" s="36"/>
      <c r="AT493" s="36"/>
      <c r="AU493" s="36"/>
      <c r="AV493" s="36"/>
      <c r="AW493" s="1"/>
      <c r="AX493" s="1"/>
      <c r="AY493" s="35"/>
      <c r="AZ493" s="35"/>
      <c r="BA493" s="35"/>
      <c r="BB493" s="35"/>
      <c r="BC493" s="35"/>
      <c r="BD493" s="35"/>
      <c r="BE493" s="35"/>
      <c r="BF493" s="1"/>
    </row>
    <row r="494" spans="1:58" ht="13">
      <c r="A494" s="28"/>
      <c r="B494" s="55"/>
      <c r="C494" s="32"/>
      <c r="D494" s="31"/>
      <c r="E494" s="32"/>
      <c r="F494" s="32"/>
      <c r="G494" s="32"/>
      <c r="H494" s="32"/>
      <c r="I494" s="32"/>
      <c r="J494" s="10"/>
      <c r="K494" s="32"/>
      <c r="L494" s="31"/>
      <c r="M494" s="32"/>
      <c r="N494" s="32"/>
      <c r="O494" s="32"/>
      <c r="P494" s="32"/>
      <c r="Q494" s="32"/>
      <c r="R494" s="1"/>
      <c r="S494" s="28"/>
      <c r="T494" s="28"/>
      <c r="U494" s="28"/>
      <c r="V494" s="28"/>
      <c r="W494" s="28"/>
      <c r="X494" s="34"/>
      <c r="Y494" s="34"/>
      <c r="Z494" s="1"/>
      <c r="AA494" s="35"/>
      <c r="AB494" s="35"/>
      <c r="AC494" s="35"/>
      <c r="AD494" s="35"/>
      <c r="AE494" s="35"/>
      <c r="AF494" s="35"/>
      <c r="AG494" s="35"/>
      <c r="AH494" s="1"/>
      <c r="AI494" s="35"/>
      <c r="AJ494" s="35"/>
      <c r="AK494" s="35"/>
      <c r="AL494" s="35"/>
      <c r="AM494" s="35"/>
      <c r="AN494" s="35"/>
      <c r="AO494" s="35"/>
      <c r="AP494" s="1"/>
      <c r="AQ494" s="36"/>
      <c r="AR494" s="36"/>
      <c r="AS494" s="36"/>
      <c r="AT494" s="36"/>
      <c r="AU494" s="36"/>
      <c r="AV494" s="36"/>
      <c r="AW494" s="1"/>
      <c r="AX494" s="1"/>
      <c r="AY494" s="35"/>
      <c r="AZ494" s="35"/>
      <c r="BA494" s="35"/>
      <c r="BB494" s="35"/>
      <c r="BC494" s="35"/>
      <c r="BD494" s="35"/>
      <c r="BE494" s="35"/>
      <c r="BF494" s="1"/>
    </row>
    <row r="495" spans="1:58" ht="13">
      <c r="A495" s="28"/>
      <c r="B495" s="55"/>
      <c r="C495" s="32"/>
      <c r="D495" s="31"/>
      <c r="E495" s="32"/>
      <c r="F495" s="32"/>
      <c r="G495" s="32"/>
      <c r="H495" s="32"/>
      <c r="I495" s="32"/>
      <c r="J495" s="10"/>
      <c r="K495" s="32"/>
      <c r="L495" s="31"/>
      <c r="M495" s="32"/>
      <c r="N495" s="32"/>
      <c r="O495" s="32"/>
      <c r="P495" s="32"/>
      <c r="Q495" s="32"/>
      <c r="R495" s="1"/>
      <c r="S495" s="28"/>
      <c r="T495" s="28"/>
      <c r="U495" s="28"/>
      <c r="V495" s="28"/>
      <c r="W495" s="28"/>
      <c r="X495" s="34"/>
      <c r="Y495" s="34"/>
      <c r="Z495" s="1"/>
      <c r="AA495" s="35"/>
      <c r="AB495" s="35"/>
      <c r="AC495" s="35"/>
      <c r="AD495" s="35"/>
      <c r="AE495" s="35"/>
      <c r="AF495" s="35"/>
      <c r="AG495" s="35"/>
      <c r="AH495" s="1"/>
      <c r="AI495" s="35"/>
      <c r="AJ495" s="35"/>
      <c r="AK495" s="35"/>
      <c r="AL495" s="35"/>
      <c r="AM495" s="35"/>
      <c r="AN495" s="35"/>
      <c r="AO495" s="35"/>
      <c r="AP495" s="1"/>
      <c r="AQ495" s="36"/>
      <c r="AR495" s="36"/>
      <c r="AS495" s="36"/>
      <c r="AT495" s="36"/>
      <c r="AU495" s="36"/>
      <c r="AV495" s="36"/>
      <c r="AW495" s="1"/>
      <c r="AX495" s="1"/>
      <c r="AY495" s="35"/>
      <c r="AZ495" s="35"/>
      <c r="BA495" s="35"/>
      <c r="BB495" s="35"/>
      <c r="BC495" s="35"/>
      <c r="BD495" s="35"/>
      <c r="BE495" s="35"/>
      <c r="BF495" s="1"/>
    </row>
    <row r="496" spans="1:58" ht="13">
      <c r="A496" s="28"/>
      <c r="B496" s="55"/>
      <c r="C496" s="31"/>
      <c r="D496" s="32"/>
      <c r="E496" s="32"/>
      <c r="F496" s="32"/>
      <c r="G496" s="32"/>
      <c r="H496" s="32"/>
      <c r="I496" s="32"/>
      <c r="J496" s="10"/>
      <c r="K496" s="31"/>
      <c r="L496" s="32"/>
      <c r="M496" s="32"/>
      <c r="N496" s="32"/>
      <c r="O496" s="32"/>
      <c r="P496" s="32"/>
      <c r="Q496" s="32"/>
      <c r="R496" s="1"/>
      <c r="S496" s="28"/>
      <c r="T496" s="28"/>
      <c r="U496" s="28"/>
      <c r="V496" s="28"/>
      <c r="W496" s="28"/>
      <c r="X496" s="34"/>
      <c r="Y496" s="34"/>
      <c r="Z496" s="1"/>
      <c r="AA496" s="35"/>
      <c r="AB496" s="35"/>
      <c r="AC496" s="35"/>
      <c r="AD496" s="35"/>
      <c r="AE496" s="35"/>
      <c r="AF496" s="35"/>
      <c r="AG496" s="35"/>
      <c r="AH496" s="1"/>
      <c r="AI496" s="35"/>
      <c r="AJ496" s="35"/>
      <c r="AK496" s="35"/>
      <c r="AL496" s="35"/>
      <c r="AM496" s="35"/>
      <c r="AN496" s="35"/>
      <c r="AO496" s="35"/>
      <c r="AP496" s="1"/>
      <c r="AQ496" s="36"/>
      <c r="AR496" s="36"/>
      <c r="AS496" s="36"/>
      <c r="AT496" s="36"/>
      <c r="AU496" s="36"/>
      <c r="AV496" s="36"/>
      <c r="AW496" s="1"/>
      <c r="AX496" s="1"/>
      <c r="AY496" s="35"/>
      <c r="AZ496" s="35"/>
      <c r="BA496" s="35"/>
      <c r="BB496" s="35"/>
      <c r="BC496" s="35"/>
      <c r="BD496" s="35"/>
      <c r="BE496" s="35"/>
      <c r="BF496" s="1"/>
    </row>
    <row r="497" spans="1:58" ht="13">
      <c r="A497" s="28"/>
      <c r="B497" s="55"/>
      <c r="C497" s="32"/>
      <c r="D497" s="31"/>
      <c r="E497" s="32"/>
      <c r="F497" s="32"/>
      <c r="G497" s="32"/>
      <c r="H497" s="32"/>
      <c r="I497" s="32"/>
      <c r="J497" s="10"/>
      <c r="K497" s="32"/>
      <c r="L497" s="31"/>
      <c r="M497" s="32"/>
      <c r="N497" s="32"/>
      <c r="O497" s="32"/>
      <c r="P497" s="32"/>
      <c r="Q497" s="32"/>
      <c r="R497" s="1"/>
      <c r="S497" s="28"/>
      <c r="T497" s="28"/>
      <c r="U497" s="28"/>
      <c r="V497" s="28"/>
      <c r="W497" s="28"/>
      <c r="X497" s="34"/>
      <c r="Y497" s="34"/>
      <c r="Z497" s="1"/>
      <c r="AA497" s="35"/>
      <c r="AB497" s="35"/>
      <c r="AC497" s="35"/>
      <c r="AD497" s="35"/>
      <c r="AE497" s="35"/>
      <c r="AF497" s="35"/>
      <c r="AG497" s="35"/>
      <c r="AH497" s="1"/>
      <c r="AI497" s="35"/>
      <c r="AJ497" s="35"/>
      <c r="AK497" s="35"/>
      <c r="AL497" s="35"/>
      <c r="AM497" s="35"/>
      <c r="AN497" s="35"/>
      <c r="AO497" s="35"/>
      <c r="AP497" s="1"/>
      <c r="AQ497" s="36"/>
      <c r="AR497" s="36"/>
      <c r="AS497" s="36"/>
      <c r="AT497" s="36"/>
      <c r="AU497" s="36"/>
      <c r="AV497" s="36"/>
      <c r="AW497" s="1"/>
      <c r="AX497" s="1"/>
      <c r="AY497" s="35"/>
      <c r="AZ497" s="35"/>
      <c r="BA497" s="35"/>
      <c r="BB497" s="35"/>
      <c r="BC497" s="35"/>
      <c r="BD497" s="35"/>
      <c r="BE497" s="35"/>
      <c r="BF497" s="1"/>
    </row>
    <row r="498" spans="1:58" ht="13">
      <c r="A498" s="28"/>
      <c r="B498" s="55"/>
      <c r="C498" s="31"/>
      <c r="D498" s="32"/>
      <c r="E498" s="32"/>
      <c r="F498" s="32"/>
      <c r="G498" s="32"/>
      <c r="H498" s="32"/>
      <c r="I498" s="32"/>
      <c r="J498" s="10"/>
      <c r="K498" s="31"/>
      <c r="L498" s="32"/>
      <c r="M498" s="32"/>
      <c r="N498" s="32"/>
      <c r="O498" s="32"/>
      <c r="P498" s="32"/>
      <c r="Q498" s="32"/>
      <c r="R498" s="1"/>
      <c r="S498" s="28"/>
      <c r="T498" s="28"/>
      <c r="U498" s="28"/>
      <c r="V498" s="28"/>
      <c r="W498" s="28"/>
      <c r="X498" s="34"/>
      <c r="Y498" s="34"/>
      <c r="Z498" s="1"/>
      <c r="AA498" s="35"/>
      <c r="AB498" s="35"/>
      <c r="AC498" s="35"/>
      <c r="AD498" s="35"/>
      <c r="AE498" s="35"/>
      <c r="AF498" s="35"/>
      <c r="AG498" s="35"/>
      <c r="AH498" s="1"/>
      <c r="AI498" s="35"/>
      <c r="AJ498" s="35"/>
      <c r="AK498" s="35"/>
      <c r="AL498" s="35"/>
      <c r="AM498" s="35"/>
      <c r="AN498" s="35"/>
      <c r="AO498" s="35"/>
      <c r="AP498" s="1"/>
      <c r="AQ498" s="36"/>
      <c r="AR498" s="36"/>
      <c r="AS498" s="36"/>
      <c r="AT498" s="36"/>
      <c r="AU498" s="36"/>
      <c r="AV498" s="36"/>
      <c r="AW498" s="1"/>
      <c r="AX498" s="1"/>
      <c r="AY498" s="35"/>
      <c r="AZ498" s="35"/>
      <c r="BA498" s="35"/>
      <c r="BB498" s="35"/>
      <c r="BC498" s="35"/>
      <c r="BD498" s="35"/>
      <c r="BE498" s="35"/>
      <c r="BF498" s="1"/>
    </row>
    <row r="499" spans="1:58" ht="13">
      <c r="A499" s="28"/>
      <c r="B499" s="55"/>
      <c r="C499" s="31"/>
      <c r="D499" s="32"/>
      <c r="E499" s="32"/>
      <c r="F499" s="32"/>
      <c r="G499" s="32"/>
      <c r="H499" s="32"/>
      <c r="I499" s="32"/>
      <c r="J499" s="10"/>
      <c r="K499" s="31"/>
      <c r="L499" s="32"/>
      <c r="M499" s="32"/>
      <c r="N499" s="32"/>
      <c r="O499" s="32"/>
      <c r="P499" s="32"/>
      <c r="Q499" s="32"/>
      <c r="R499" s="1"/>
      <c r="S499" s="28"/>
      <c r="T499" s="28"/>
      <c r="U499" s="28"/>
      <c r="V499" s="28"/>
      <c r="W499" s="28"/>
      <c r="X499" s="34"/>
      <c r="Y499" s="34"/>
      <c r="Z499" s="1"/>
      <c r="AA499" s="35"/>
      <c r="AB499" s="35"/>
      <c r="AC499" s="35"/>
      <c r="AD499" s="35"/>
      <c r="AE499" s="35"/>
      <c r="AF499" s="35"/>
      <c r="AG499" s="35"/>
      <c r="AH499" s="1"/>
      <c r="AI499" s="35"/>
      <c r="AJ499" s="35"/>
      <c r="AK499" s="35"/>
      <c r="AL499" s="35"/>
      <c r="AM499" s="35"/>
      <c r="AN499" s="35"/>
      <c r="AO499" s="35"/>
      <c r="AP499" s="1"/>
      <c r="AQ499" s="36"/>
      <c r="AR499" s="36"/>
      <c r="AS499" s="36"/>
      <c r="AT499" s="36"/>
      <c r="AU499" s="36"/>
      <c r="AV499" s="36"/>
      <c r="AW499" s="1"/>
      <c r="AX499" s="1"/>
      <c r="AY499" s="35"/>
      <c r="AZ499" s="35"/>
      <c r="BA499" s="35"/>
      <c r="BB499" s="35"/>
      <c r="BC499" s="35"/>
      <c r="BD499" s="35"/>
      <c r="BE499" s="35"/>
      <c r="BF499" s="1"/>
    </row>
    <row r="500" spans="1:58" ht="13">
      <c r="A500" s="28"/>
      <c r="B500" s="55"/>
      <c r="C500" s="31"/>
      <c r="D500" s="32"/>
      <c r="E500" s="32"/>
      <c r="F500" s="32"/>
      <c r="G500" s="32"/>
      <c r="H500" s="32"/>
      <c r="I500" s="32"/>
      <c r="J500" s="10"/>
      <c r="K500" s="31"/>
      <c r="L500" s="32"/>
      <c r="M500" s="32"/>
      <c r="N500" s="32"/>
      <c r="O500" s="32"/>
      <c r="P500" s="32"/>
      <c r="Q500" s="32"/>
      <c r="R500" s="1"/>
      <c r="S500" s="28"/>
      <c r="T500" s="28"/>
      <c r="U500" s="28"/>
      <c r="V500" s="28"/>
      <c r="W500" s="28"/>
      <c r="X500" s="34"/>
      <c r="Y500" s="34"/>
      <c r="Z500" s="1"/>
      <c r="AA500" s="35"/>
      <c r="AB500" s="35"/>
      <c r="AC500" s="35"/>
      <c r="AD500" s="35"/>
      <c r="AE500" s="35"/>
      <c r="AF500" s="35"/>
      <c r="AG500" s="35"/>
      <c r="AH500" s="1"/>
      <c r="AI500" s="35"/>
      <c r="AJ500" s="35"/>
      <c r="AK500" s="35"/>
      <c r="AL500" s="35"/>
      <c r="AM500" s="35"/>
      <c r="AN500" s="35"/>
      <c r="AO500" s="35"/>
      <c r="AP500" s="1"/>
      <c r="AQ500" s="36"/>
      <c r="AR500" s="36"/>
      <c r="AS500" s="36"/>
      <c r="AT500" s="36"/>
      <c r="AU500" s="36"/>
      <c r="AV500" s="36"/>
      <c r="AW500" s="1"/>
      <c r="AX500" s="1"/>
      <c r="AY500" s="35"/>
      <c r="AZ500" s="35"/>
      <c r="BA500" s="35"/>
      <c r="BB500" s="35"/>
      <c r="BC500" s="35"/>
      <c r="BD500" s="35"/>
      <c r="BE500" s="35"/>
      <c r="BF500" s="1"/>
    </row>
    <row r="501" spans="1:58" ht="13">
      <c r="A501" s="28"/>
      <c r="B501" s="55"/>
      <c r="C501" s="32"/>
      <c r="D501" s="31"/>
      <c r="E501" s="32"/>
      <c r="F501" s="32"/>
      <c r="G501" s="32"/>
      <c r="H501" s="32"/>
      <c r="I501" s="32"/>
      <c r="J501" s="10"/>
      <c r="K501" s="32"/>
      <c r="L501" s="31"/>
      <c r="M501" s="32"/>
      <c r="N501" s="32"/>
      <c r="O501" s="32"/>
      <c r="P501" s="32"/>
      <c r="Q501" s="32"/>
      <c r="R501" s="1"/>
      <c r="S501" s="28"/>
      <c r="T501" s="28"/>
      <c r="U501" s="28"/>
      <c r="V501" s="28"/>
      <c r="W501" s="28"/>
      <c r="X501" s="34"/>
      <c r="Y501" s="34"/>
      <c r="Z501" s="1"/>
      <c r="AA501" s="35"/>
      <c r="AB501" s="35"/>
      <c r="AC501" s="35"/>
      <c r="AD501" s="35"/>
      <c r="AE501" s="35"/>
      <c r="AF501" s="35"/>
      <c r="AG501" s="35"/>
      <c r="AH501" s="1"/>
      <c r="AI501" s="35"/>
      <c r="AJ501" s="35"/>
      <c r="AK501" s="35"/>
      <c r="AL501" s="35"/>
      <c r="AM501" s="35"/>
      <c r="AN501" s="35"/>
      <c r="AO501" s="35"/>
      <c r="AP501" s="1"/>
      <c r="AQ501" s="36"/>
      <c r="AR501" s="36"/>
      <c r="AS501" s="36"/>
      <c r="AT501" s="36"/>
      <c r="AU501" s="36"/>
      <c r="AV501" s="36"/>
      <c r="AW501" s="1"/>
      <c r="AX501" s="1"/>
      <c r="AY501" s="35"/>
      <c r="AZ501" s="35"/>
      <c r="BA501" s="35"/>
      <c r="BB501" s="35"/>
      <c r="BC501" s="35"/>
      <c r="BD501" s="35"/>
      <c r="BE501" s="35"/>
      <c r="BF501" s="1"/>
    </row>
    <row r="502" spans="1:58" ht="13">
      <c r="A502" s="28"/>
      <c r="B502" s="55"/>
      <c r="C502" s="32"/>
      <c r="D502" s="32"/>
      <c r="E502" s="31"/>
      <c r="F502" s="32"/>
      <c r="G502" s="32"/>
      <c r="H502" s="32"/>
      <c r="I502" s="32"/>
      <c r="J502" s="10"/>
      <c r="K502" s="31"/>
      <c r="L502" s="32"/>
      <c r="M502" s="32"/>
      <c r="N502" s="32"/>
      <c r="O502" s="32"/>
      <c r="P502" s="32"/>
      <c r="Q502" s="32"/>
      <c r="R502" s="1"/>
      <c r="S502" s="28"/>
      <c r="T502" s="28"/>
      <c r="U502" s="28"/>
      <c r="V502" s="28"/>
      <c r="W502" s="28"/>
      <c r="X502" s="34"/>
      <c r="Y502" s="34"/>
      <c r="Z502" s="1"/>
      <c r="AA502" s="35"/>
      <c r="AB502" s="35"/>
      <c r="AC502" s="35"/>
      <c r="AD502" s="35"/>
      <c r="AE502" s="35"/>
      <c r="AF502" s="35"/>
      <c r="AG502" s="35"/>
      <c r="AH502" s="1"/>
      <c r="AI502" s="35"/>
      <c r="AJ502" s="35"/>
      <c r="AK502" s="35"/>
      <c r="AL502" s="35"/>
      <c r="AM502" s="35"/>
      <c r="AN502" s="35"/>
      <c r="AO502" s="35"/>
      <c r="AP502" s="1"/>
      <c r="AQ502" s="36"/>
      <c r="AR502" s="36"/>
      <c r="AS502" s="36"/>
      <c r="AT502" s="36"/>
      <c r="AU502" s="36"/>
      <c r="AV502" s="36"/>
      <c r="AW502" s="1"/>
      <c r="AX502" s="1"/>
      <c r="AY502" s="35"/>
      <c r="AZ502" s="35"/>
      <c r="BA502" s="35"/>
      <c r="BB502" s="35"/>
      <c r="BC502" s="35"/>
      <c r="BD502" s="35"/>
      <c r="BE502" s="35"/>
      <c r="BF502" s="1"/>
    </row>
    <row r="503" spans="1:58" ht="13">
      <c r="A503" s="28"/>
      <c r="B503" s="55"/>
      <c r="C503" s="32"/>
      <c r="D503" s="32"/>
      <c r="E503" s="32"/>
      <c r="F503" s="32"/>
      <c r="G503" s="31"/>
      <c r="H503" s="32"/>
      <c r="I503" s="32"/>
      <c r="J503" s="10"/>
      <c r="K503" s="31"/>
      <c r="L503" s="32"/>
      <c r="M503" s="32"/>
      <c r="N503" s="32"/>
      <c r="O503" s="32"/>
      <c r="P503" s="32"/>
      <c r="Q503" s="32"/>
      <c r="R503" s="1"/>
      <c r="S503" s="28"/>
      <c r="T503" s="28"/>
      <c r="U503" s="28"/>
      <c r="V503" s="34"/>
      <c r="W503" s="28"/>
      <c r="X503" s="34"/>
      <c r="Y503" s="34"/>
      <c r="Z503" s="1"/>
      <c r="AA503" s="35"/>
      <c r="AB503" s="35"/>
      <c r="AC503" s="35"/>
      <c r="AD503" s="35"/>
      <c r="AE503" s="35"/>
      <c r="AF503" s="35"/>
      <c r="AG503" s="35"/>
      <c r="AH503" s="1"/>
      <c r="AI503" s="35"/>
      <c r="AJ503" s="35"/>
      <c r="AK503" s="35"/>
      <c r="AL503" s="35"/>
      <c r="AM503" s="35"/>
      <c r="AN503" s="35"/>
      <c r="AO503" s="35"/>
      <c r="AP503" s="1"/>
      <c r="AQ503" s="36"/>
      <c r="AR503" s="36"/>
      <c r="AS503" s="36"/>
      <c r="AT503" s="36"/>
      <c r="AU503" s="36"/>
      <c r="AV503" s="36"/>
      <c r="AW503" s="1"/>
      <c r="AX503" s="1"/>
      <c r="AY503" s="35"/>
      <c r="AZ503" s="35"/>
      <c r="BA503" s="35"/>
      <c r="BB503" s="35"/>
      <c r="BC503" s="35"/>
      <c r="BD503" s="35"/>
      <c r="BE503" s="35"/>
      <c r="BF503" s="1"/>
    </row>
    <row r="504" spans="1:58" ht="13">
      <c r="A504" s="28"/>
      <c r="B504" s="55"/>
      <c r="C504" s="31"/>
      <c r="D504" s="32"/>
      <c r="E504" s="32"/>
      <c r="F504" s="32"/>
      <c r="G504" s="32"/>
      <c r="H504" s="32"/>
      <c r="I504" s="32"/>
      <c r="J504" s="10"/>
      <c r="K504" s="31"/>
      <c r="L504" s="32"/>
      <c r="M504" s="32"/>
      <c r="N504" s="32"/>
      <c r="O504" s="32"/>
      <c r="P504" s="32"/>
      <c r="Q504" s="32"/>
      <c r="R504" s="1"/>
      <c r="S504" s="28"/>
      <c r="T504" s="28"/>
      <c r="U504" s="28"/>
      <c r="V504" s="28"/>
      <c r="W504" s="28"/>
      <c r="X504" s="34"/>
      <c r="Y504" s="34"/>
      <c r="Z504" s="1"/>
      <c r="AA504" s="35"/>
      <c r="AB504" s="35"/>
      <c r="AC504" s="35"/>
      <c r="AD504" s="35"/>
      <c r="AE504" s="35"/>
      <c r="AF504" s="35"/>
      <c r="AG504" s="35"/>
      <c r="AH504" s="1"/>
      <c r="AI504" s="35"/>
      <c r="AJ504" s="35"/>
      <c r="AK504" s="35"/>
      <c r="AL504" s="35"/>
      <c r="AM504" s="35"/>
      <c r="AN504" s="35"/>
      <c r="AO504" s="35"/>
      <c r="AP504" s="1"/>
      <c r="AQ504" s="36"/>
      <c r="AR504" s="36"/>
      <c r="AS504" s="36"/>
      <c r="AT504" s="36"/>
      <c r="AU504" s="36"/>
      <c r="AV504" s="36"/>
      <c r="AW504" s="1"/>
      <c r="AX504" s="1"/>
      <c r="AY504" s="35"/>
      <c r="AZ504" s="35"/>
      <c r="BA504" s="35"/>
      <c r="BB504" s="35"/>
      <c r="BC504" s="35"/>
      <c r="BD504" s="35"/>
      <c r="BE504" s="35"/>
      <c r="BF504" s="1"/>
    </row>
    <row r="505" spans="1:58" ht="13">
      <c r="A505" s="28"/>
      <c r="B505" s="55"/>
      <c r="C505" s="31"/>
      <c r="D505" s="32"/>
      <c r="E505" s="32"/>
      <c r="F505" s="32"/>
      <c r="G505" s="32"/>
      <c r="H505" s="32"/>
      <c r="I505" s="32"/>
      <c r="J505" s="10"/>
      <c r="K505" s="31"/>
      <c r="L505" s="32"/>
      <c r="M505" s="32"/>
      <c r="N505" s="32"/>
      <c r="O505" s="32"/>
      <c r="P505" s="32"/>
      <c r="Q505" s="32"/>
      <c r="R505" s="1"/>
      <c r="S505" s="28"/>
      <c r="T505" s="28"/>
      <c r="U505" s="28"/>
      <c r="V505" s="28"/>
      <c r="W505" s="28"/>
      <c r="X505" s="34"/>
      <c r="Y505" s="34"/>
      <c r="Z505" s="1"/>
      <c r="AA505" s="35"/>
      <c r="AB505" s="35"/>
      <c r="AC505" s="35"/>
      <c r="AD505" s="35"/>
      <c r="AE505" s="35"/>
      <c r="AF505" s="35"/>
      <c r="AG505" s="35"/>
      <c r="AH505" s="1"/>
      <c r="AI505" s="35"/>
      <c r="AJ505" s="35"/>
      <c r="AK505" s="35"/>
      <c r="AL505" s="35"/>
      <c r="AM505" s="35"/>
      <c r="AN505" s="35"/>
      <c r="AO505" s="35"/>
      <c r="AP505" s="1"/>
      <c r="AQ505" s="36"/>
      <c r="AR505" s="36"/>
      <c r="AS505" s="36"/>
      <c r="AT505" s="36"/>
      <c r="AU505" s="36"/>
      <c r="AV505" s="36"/>
      <c r="AW505" s="1"/>
      <c r="AX505" s="1"/>
      <c r="AY505" s="35"/>
      <c r="AZ505" s="35"/>
      <c r="BA505" s="35"/>
      <c r="BB505" s="35"/>
      <c r="BC505" s="35"/>
      <c r="BD505" s="35"/>
      <c r="BE505" s="35"/>
      <c r="BF505" s="1"/>
    </row>
    <row r="506" spans="1:58" ht="13">
      <c r="A506" s="28"/>
      <c r="B506" s="55"/>
      <c r="C506" s="32"/>
      <c r="D506" s="31"/>
      <c r="E506" s="32"/>
      <c r="F506" s="32"/>
      <c r="G506" s="32"/>
      <c r="H506" s="32"/>
      <c r="I506" s="32"/>
      <c r="J506" s="10"/>
      <c r="K506" s="32"/>
      <c r="L506" s="31"/>
      <c r="M506" s="32"/>
      <c r="N506" s="32"/>
      <c r="O506" s="32"/>
      <c r="P506" s="32"/>
      <c r="Q506" s="32"/>
      <c r="R506" s="1"/>
      <c r="S506" s="28"/>
      <c r="T506" s="28"/>
      <c r="U506" s="28"/>
      <c r="V506" s="28"/>
      <c r="W506" s="28"/>
      <c r="X506" s="28"/>
      <c r="Y506" s="34"/>
      <c r="Z506" s="1"/>
      <c r="AA506" s="35"/>
      <c r="AB506" s="35"/>
      <c r="AC506" s="35"/>
      <c r="AD506" s="35"/>
      <c r="AE506" s="35"/>
      <c r="AF506" s="35"/>
      <c r="AG506" s="35"/>
      <c r="AH506" s="1"/>
      <c r="AI506" s="35"/>
      <c r="AJ506" s="35"/>
      <c r="AK506" s="35"/>
      <c r="AL506" s="35"/>
      <c r="AM506" s="35"/>
      <c r="AN506" s="35"/>
      <c r="AO506" s="35"/>
      <c r="AP506" s="1"/>
      <c r="AQ506" s="36"/>
      <c r="AR506" s="36"/>
      <c r="AS506" s="36"/>
      <c r="AT506" s="36"/>
      <c r="AU506" s="36"/>
      <c r="AV506" s="36"/>
      <c r="AW506" s="1"/>
      <c r="AX506" s="1"/>
      <c r="AY506" s="35"/>
      <c r="AZ506" s="35"/>
      <c r="BA506" s="35"/>
      <c r="BB506" s="35"/>
      <c r="BC506" s="35"/>
      <c r="BD506" s="35"/>
      <c r="BE506" s="35"/>
      <c r="BF506" s="1"/>
    </row>
    <row r="507" spans="1:58" ht="13">
      <c r="A507" s="28"/>
      <c r="B507" s="55"/>
      <c r="C507" s="32"/>
      <c r="D507" s="31"/>
      <c r="E507" s="32"/>
      <c r="F507" s="32"/>
      <c r="G507" s="32"/>
      <c r="H507" s="32"/>
      <c r="I507" s="32"/>
      <c r="J507" s="10"/>
      <c r="K507" s="31"/>
      <c r="L507" s="32"/>
      <c r="M507" s="32"/>
      <c r="N507" s="32"/>
      <c r="O507" s="32"/>
      <c r="P507" s="32"/>
      <c r="Q507" s="32"/>
      <c r="R507" s="1"/>
      <c r="S507" s="28"/>
      <c r="T507" s="28"/>
      <c r="U507" s="28"/>
      <c r="V507" s="28"/>
      <c r="W507" s="28"/>
      <c r="X507" s="34"/>
      <c r="Y507" s="34"/>
      <c r="Z507" s="1"/>
      <c r="AA507" s="35"/>
      <c r="AB507" s="35"/>
      <c r="AC507" s="35"/>
      <c r="AD507" s="35"/>
      <c r="AE507" s="35"/>
      <c r="AF507" s="35"/>
      <c r="AG507" s="35"/>
      <c r="AH507" s="1"/>
      <c r="AI507" s="35"/>
      <c r="AJ507" s="35"/>
      <c r="AK507" s="35"/>
      <c r="AL507" s="35"/>
      <c r="AM507" s="35"/>
      <c r="AN507" s="35"/>
      <c r="AO507" s="35"/>
      <c r="AP507" s="1"/>
      <c r="AQ507" s="36"/>
      <c r="AR507" s="36"/>
      <c r="AS507" s="36"/>
      <c r="AT507" s="36"/>
      <c r="AU507" s="36"/>
      <c r="AV507" s="36"/>
      <c r="AW507" s="1"/>
      <c r="AX507" s="1"/>
      <c r="AY507" s="35"/>
      <c r="AZ507" s="35"/>
      <c r="BA507" s="35"/>
      <c r="BB507" s="35"/>
      <c r="BC507" s="35"/>
      <c r="BD507" s="35"/>
      <c r="BE507" s="35"/>
      <c r="BF507" s="1"/>
    </row>
    <row r="508" spans="1:58" ht="13">
      <c r="A508" s="28"/>
      <c r="B508" s="55"/>
      <c r="C508" s="32"/>
      <c r="D508" s="31"/>
      <c r="E508" s="32"/>
      <c r="F508" s="32"/>
      <c r="G508" s="32"/>
      <c r="H508" s="32"/>
      <c r="I508" s="32"/>
      <c r="J508" s="10"/>
      <c r="K508" s="32"/>
      <c r="L508" s="31"/>
      <c r="M508" s="32"/>
      <c r="N508" s="32"/>
      <c r="O508" s="32"/>
      <c r="P508" s="32"/>
      <c r="Q508" s="32"/>
      <c r="R508" s="1"/>
      <c r="S508" s="28"/>
      <c r="T508" s="28"/>
      <c r="U508" s="28"/>
      <c r="V508" s="28"/>
      <c r="W508" s="28"/>
      <c r="X508" s="34"/>
      <c r="Y508" s="34"/>
      <c r="Z508" s="1"/>
      <c r="AA508" s="35"/>
      <c r="AB508" s="35"/>
      <c r="AC508" s="35"/>
      <c r="AD508" s="35"/>
      <c r="AE508" s="35"/>
      <c r="AF508" s="35"/>
      <c r="AG508" s="35"/>
      <c r="AH508" s="1"/>
      <c r="AI508" s="35"/>
      <c r="AJ508" s="35"/>
      <c r="AK508" s="35"/>
      <c r="AL508" s="35"/>
      <c r="AM508" s="35"/>
      <c r="AN508" s="35"/>
      <c r="AO508" s="35"/>
      <c r="AP508" s="1"/>
      <c r="AQ508" s="36"/>
      <c r="AR508" s="36"/>
      <c r="AS508" s="36"/>
      <c r="AT508" s="36"/>
      <c r="AU508" s="36"/>
      <c r="AV508" s="36"/>
      <c r="AW508" s="1"/>
      <c r="AX508" s="1"/>
      <c r="AY508" s="35"/>
      <c r="AZ508" s="35"/>
      <c r="BA508" s="35"/>
      <c r="BB508" s="35"/>
      <c r="BC508" s="35"/>
      <c r="BD508" s="35"/>
      <c r="BE508" s="35"/>
      <c r="BF508" s="1"/>
    </row>
    <row r="509" spans="1:58" ht="13">
      <c r="A509" s="28"/>
      <c r="B509" s="55"/>
      <c r="C509" s="32"/>
      <c r="D509" s="31"/>
      <c r="E509" s="32"/>
      <c r="F509" s="32"/>
      <c r="G509" s="32"/>
      <c r="H509" s="32"/>
      <c r="I509" s="32"/>
      <c r="J509" s="10"/>
      <c r="K509" s="32"/>
      <c r="L509" s="31"/>
      <c r="M509" s="32"/>
      <c r="N509" s="32"/>
      <c r="O509" s="32"/>
      <c r="P509" s="32"/>
      <c r="Q509" s="32"/>
      <c r="R509" s="1"/>
      <c r="S509" s="28"/>
      <c r="T509" s="28"/>
      <c r="U509" s="28"/>
      <c r="V509" s="34"/>
      <c r="W509" s="28"/>
      <c r="X509" s="34"/>
      <c r="Y509" s="34"/>
      <c r="Z509" s="1"/>
      <c r="AA509" s="35"/>
      <c r="AB509" s="35"/>
      <c r="AC509" s="35"/>
      <c r="AD509" s="35"/>
      <c r="AE509" s="35"/>
      <c r="AF509" s="35"/>
      <c r="AG509" s="35"/>
      <c r="AH509" s="1"/>
      <c r="AI509" s="35"/>
      <c r="AJ509" s="35"/>
      <c r="AK509" s="35"/>
      <c r="AL509" s="35"/>
      <c r="AM509" s="35"/>
      <c r="AN509" s="35"/>
      <c r="AO509" s="35"/>
      <c r="AP509" s="1"/>
      <c r="AQ509" s="36"/>
      <c r="AR509" s="36"/>
      <c r="AS509" s="36"/>
      <c r="AT509" s="36"/>
      <c r="AU509" s="36"/>
      <c r="AV509" s="36"/>
      <c r="AW509" s="1"/>
      <c r="AX509" s="1"/>
      <c r="AY509" s="35"/>
      <c r="AZ509" s="35"/>
      <c r="BA509" s="35"/>
      <c r="BB509" s="35"/>
      <c r="BC509" s="35"/>
      <c r="BD509" s="35"/>
      <c r="BE509" s="35"/>
      <c r="BF509" s="1"/>
    </row>
    <row r="510" spans="1:58" ht="13">
      <c r="A510" s="28"/>
      <c r="B510" s="55"/>
      <c r="C510" s="32"/>
      <c r="D510" s="31"/>
      <c r="E510" s="32"/>
      <c r="F510" s="32"/>
      <c r="G510" s="32"/>
      <c r="H510" s="32"/>
      <c r="I510" s="32"/>
      <c r="J510" s="10"/>
      <c r="K510" s="31"/>
      <c r="L510" s="32"/>
      <c r="M510" s="32"/>
      <c r="N510" s="32"/>
      <c r="O510" s="32"/>
      <c r="P510" s="32"/>
      <c r="Q510" s="32"/>
      <c r="R510" s="1"/>
      <c r="S510" s="28"/>
      <c r="T510" s="28"/>
      <c r="U510" s="28"/>
      <c r="V510" s="28"/>
      <c r="W510" s="28"/>
      <c r="X510" s="34"/>
      <c r="Y510" s="34"/>
      <c r="Z510" s="1"/>
      <c r="AA510" s="35"/>
      <c r="AB510" s="35"/>
      <c r="AC510" s="35"/>
      <c r="AD510" s="35"/>
      <c r="AE510" s="35"/>
      <c r="AF510" s="35"/>
      <c r="AG510" s="35"/>
      <c r="AH510" s="1"/>
      <c r="AI510" s="35"/>
      <c r="AJ510" s="35"/>
      <c r="AK510" s="35"/>
      <c r="AL510" s="35"/>
      <c r="AM510" s="35"/>
      <c r="AN510" s="35"/>
      <c r="AO510" s="35"/>
      <c r="AP510" s="1"/>
      <c r="AQ510" s="36"/>
      <c r="AR510" s="36"/>
      <c r="AS510" s="36"/>
      <c r="AT510" s="36"/>
      <c r="AU510" s="36"/>
      <c r="AV510" s="36"/>
      <c r="AW510" s="1"/>
      <c r="AX510" s="1"/>
      <c r="AY510" s="35"/>
      <c r="AZ510" s="35"/>
      <c r="BA510" s="35"/>
      <c r="BB510" s="35"/>
      <c r="BC510" s="35"/>
      <c r="BD510" s="35"/>
      <c r="BE510" s="35"/>
      <c r="BF510" s="1"/>
    </row>
    <row r="511" spans="1:58" ht="13">
      <c r="A511" s="28"/>
      <c r="B511" s="55"/>
      <c r="C511" s="32"/>
      <c r="D511" s="31"/>
      <c r="E511" s="32"/>
      <c r="F511" s="32"/>
      <c r="G511" s="32"/>
      <c r="H511" s="32"/>
      <c r="I511" s="32"/>
      <c r="J511" s="10"/>
      <c r="K511" s="31"/>
      <c r="L511" s="32"/>
      <c r="M511" s="32"/>
      <c r="N511" s="32"/>
      <c r="O511" s="32"/>
      <c r="P511" s="32"/>
      <c r="Q511" s="32"/>
      <c r="R511" s="1"/>
      <c r="S511" s="28"/>
      <c r="T511" s="28"/>
      <c r="U511" s="28"/>
      <c r="V511" s="28"/>
      <c r="W511" s="28"/>
      <c r="X511" s="34"/>
      <c r="Y511" s="34"/>
      <c r="Z511" s="1"/>
      <c r="AA511" s="35"/>
      <c r="AB511" s="35"/>
      <c r="AC511" s="35"/>
      <c r="AD511" s="35"/>
      <c r="AE511" s="35"/>
      <c r="AF511" s="35"/>
      <c r="AG511" s="35"/>
      <c r="AH511" s="1"/>
      <c r="AI511" s="35"/>
      <c r="AJ511" s="35"/>
      <c r="AK511" s="35"/>
      <c r="AL511" s="35"/>
      <c r="AM511" s="35"/>
      <c r="AN511" s="35"/>
      <c r="AO511" s="35"/>
      <c r="AP511" s="1"/>
      <c r="AQ511" s="36"/>
      <c r="AR511" s="36"/>
      <c r="AS511" s="36"/>
      <c r="AT511" s="36"/>
      <c r="AU511" s="36"/>
      <c r="AV511" s="36"/>
      <c r="AW511" s="1"/>
      <c r="AX511" s="1"/>
      <c r="AY511" s="35"/>
      <c r="AZ511" s="35"/>
      <c r="BA511" s="35"/>
      <c r="BB511" s="35"/>
      <c r="BC511" s="35"/>
      <c r="BD511" s="35"/>
      <c r="BE511" s="35"/>
      <c r="BF511" s="1"/>
    </row>
    <row r="512" spans="1:58" ht="13">
      <c r="A512" s="28"/>
      <c r="B512" s="55"/>
      <c r="C512" s="32"/>
      <c r="D512" s="31"/>
      <c r="E512" s="32"/>
      <c r="F512" s="32"/>
      <c r="G512" s="32"/>
      <c r="H512" s="32"/>
      <c r="I512" s="32"/>
      <c r="J512" s="10"/>
      <c r="K512" s="31"/>
      <c r="L512" s="32"/>
      <c r="M512" s="32"/>
      <c r="N512" s="32"/>
      <c r="O512" s="32"/>
      <c r="P512" s="32"/>
      <c r="Q512" s="32"/>
      <c r="R512" s="1"/>
      <c r="S512" s="28"/>
      <c r="T512" s="28"/>
      <c r="U512" s="28"/>
      <c r="V512" s="28"/>
      <c r="W512" s="28"/>
      <c r="X512" s="34"/>
      <c r="Y512" s="34"/>
      <c r="Z512" s="1"/>
      <c r="AA512" s="35"/>
      <c r="AB512" s="35"/>
      <c r="AC512" s="35"/>
      <c r="AD512" s="35"/>
      <c r="AE512" s="35"/>
      <c r="AF512" s="35"/>
      <c r="AG512" s="35"/>
      <c r="AH512" s="1"/>
      <c r="AI512" s="35"/>
      <c r="AJ512" s="35"/>
      <c r="AK512" s="35"/>
      <c r="AL512" s="35"/>
      <c r="AM512" s="35"/>
      <c r="AN512" s="35"/>
      <c r="AO512" s="35"/>
      <c r="AP512" s="1"/>
      <c r="AQ512" s="36"/>
      <c r="AR512" s="36"/>
      <c r="AS512" s="36"/>
      <c r="AT512" s="36"/>
      <c r="AU512" s="36"/>
      <c r="AV512" s="36"/>
      <c r="AW512" s="1"/>
      <c r="AX512" s="1"/>
      <c r="AY512" s="35"/>
      <c r="AZ512" s="35"/>
      <c r="BA512" s="35"/>
      <c r="BB512" s="35"/>
      <c r="BC512" s="35"/>
      <c r="BD512" s="35"/>
      <c r="BE512" s="35"/>
      <c r="BF512" s="1"/>
    </row>
    <row r="513" spans="1:58" ht="13">
      <c r="A513" s="28"/>
      <c r="B513" s="55"/>
      <c r="C513" s="32"/>
      <c r="D513" s="31"/>
      <c r="E513" s="32"/>
      <c r="F513" s="32"/>
      <c r="G513" s="32"/>
      <c r="H513" s="32"/>
      <c r="I513" s="32"/>
      <c r="J513" s="10"/>
      <c r="K513" s="32"/>
      <c r="L513" s="31"/>
      <c r="M513" s="32"/>
      <c r="N513" s="32"/>
      <c r="O513" s="32"/>
      <c r="P513" s="32"/>
      <c r="Q513" s="32"/>
      <c r="R513" s="1"/>
      <c r="S513" s="28"/>
      <c r="T513" s="28"/>
      <c r="U513" s="28"/>
      <c r="V513" s="28"/>
      <c r="W513" s="34"/>
      <c r="X513" s="28"/>
      <c r="Y513" s="34"/>
      <c r="Z513" s="1"/>
      <c r="AA513" s="35"/>
      <c r="AB513" s="35"/>
      <c r="AC513" s="35"/>
      <c r="AD513" s="35"/>
      <c r="AE513" s="35"/>
      <c r="AF513" s="35"/>
      <c r="AG513" s="35"/>
      <c r="AH513" s="1"/>
      <c r="AI513" s="35"/>
      <c r="AJ513" s="35"/>
      <c r="AK513" s="35"/>
      <c r="AL513" s="35"/>
      <c r="AM513" s="35"/>
      <c r="AN513" s="35"/>
      <c r="AO513" s="35"/>
      <c r="AP513" s="1"/>
      <c r="AQ513" s="36"/>
      <c r="AR513" s="36"/>
      <c r="AS513" s="36"/>
      <c r="AT513" s="36"/>
      <c r="AU513" s="36"/>
      <c r="AV513" s="36"/>
      <c r="AW513" s="1"/>
      <c r="AX513" s="1"/>
      <c r="AY513" s="35"/>
      <c r="AZ513" s="35"/>
      <c r="BA513" s="35"/>
      <c r="BB513" s="35"/>
      <c r="BC513" s="35"/>
      <c r="BD513" s="35"/>
      <c r="BE513" s="35"/>
      <c r="BF513" s="1"/>
    </row>
    <row r="514" spans="1:58" ht="13">
      <c r="A514" s="28"/>
      <c r="B514" s="55"/>
      <c r="C514" s="31"/>
      <c r="D514" s="32"/>
      <c r="E514" s="32"/>
      <c r="F514" s="32"/>
      <c r="G514" s="32"/>
      <c r="H514" s="32"/>
      <c r="I514" s="32"/>
      <c r="J514" s="10"/>
      <c r="K514" s="31"/>
      <c r="L514" s="32"/>
      <c r="M514" s="32"/>
      <c r="N514" s="32"/>
      <c r="O514" s="32"/>
      <c r="P514" s="32"/>
      <c r="Q514" s="32"/>
      <c r="R514" s="1"/>
      <c r="S514" s="28"/>
      <c r="T514" s="28"/>
      <c r="U514" s="28"/>
      <c r="V514" s="34"/>
      <c r="W514" s="28"/>
      <c r="X514" s="28"/>
      <c r="Y514" s="34"/>
      <c r="Z514" s="1"/>
      <c r="AA514" s="35"/>
      <c r="AB514" s="35"/>
      <c r="AC514" s="35"/>
      <c r="AD514" s="35"/>
      <c r="AE514" s="35"/>
      <c r="AF514" s="35"/>
      <c r="AG514" s="35"/>
      <c r="AH514" s="1"/>
      <c r="AI514" s="35"/>
      <c r="AJ514" s="35"/>
      <c r="AK514" s="35"/>
      <c r="AL514" s="35"/>
      <c r="AM514" s="35"/>
      <c r="AN514" s="35"/>
      <c r="AO514" s="35"/>
      <c r="AP514" s="1"/>
      <c r="AQ514" s="36"/>
      <c r="AR514" s="36"/>
      <c r="AS514" s="36"/>
      <c r="AT514" s="36"/>
      <c r="AU514" s="36"/>
      <c r="AV514" s="36"/>
      <c r="AW514" s="1"/>
      <c r="AX514" s="1"/>
      <c r="AY514" s="35"/>
      <c r="AZ514" s="35"/>
      <c r="BA514" s="35"/>
      <c r="BB514" s="35"/>
      <c r="BC514" s="35"/>
      <c r="BD514" s="35"/>
      <c r="BE514" s="35"/>
      <c r="BF514" s="1"/>
    </row>
    <row r="515" spans="1:58" ht="13">
      <c r="A515" s="28"/>
      <c r="B515" s="55"/>
      <c r="C515" s="31"/>
      <c r="D515" s="32"/>
      <c r="E515" s="32"/>
      <c r="F515" s="32"/>
      <c r="G515" s="32"/>
      <c r="H515" s="32"/>
      <c r="I515" s="32"/>
      <c r="J515" s="10"/>
      <c r="K515" s="31"/>
      <c r="L515" s="32"/>
      <c r="M515" s="32"/>
      <c r="N515" s="32"/>
      <c r="O515" s="32"/>
      <c r="P515" s="32"/>
      <c r="Q515" s="32"/>
      <c r="R515" s="1"/>
      <c r="S515" s="28"/>
      <c r="T515" s="28"/>
      <c r="U515" s="28"/>
      <c r="V515" s="34"/>
      <c r="W515" s="28"/>
      <c r="X515" s="34"/>
      <c r="Y515" s="34"/>
      <c r="Z515" s="1"/>
      <c r="AA515" s="35"/>
      <c r="AB515" s="35"/>
      <c r="AC515" s="35"/>
      <c r="AD515" s="35"/>
      <c r="AE515" s="35"/>
      <c r="AF515" s="35"/>
      <c r="AG515" s="35"/>
      <c r="AH515" s="1"/>
      <c r="AI515" s="35"/>
      <c r="AJ515" s="35"/>
      <c r="AK515" s="35"/>
      <c r="AL515" s="35"/>
      <c r="AM515" s="35"/>
      <c r="AN515" s="35"/>
      <c r="AO515" s="35"/>
      <c r="AP515" s="1"/>
      <c r="AQ515" s="36"/>
      <c r="AR515" s="36"/>
      <c r="AS515" s="36"/>
      <c r="AT515" s="36"/>
      <c r="AU515" s="36"/>
      <c r="AV515" s="36"/>
      <c r="AW515" s="1"/>
      <c r="AX515" s="1"/>
      <c r="AY515" s="35"/>
      <c r="AZ515" s="35"/>
      <c r="BA515" s="35"/>
      <c r="BB515" s="35"/>
      <c r="BC515" s="35"/>
      <c r="BD515" s="35"/>
      <c r="BE515" s="35"/>
      <c r="BF515" s="1"/>
    </row>
    <row r="516" spans="1:58" ht="13">
      <c r="A516" s="28"/>
      <c r="B516" s="55"/>
      <c r="C516" s="32"/>
      <c r="D516" s="31"/>
      <c r="E516" s="32"/>
      <c r="F516" s="32"/>
      <c r="G516" s="32"/>
      <c r="H516" s="32"/>
      <c r="I516" s="32"/>
      <c r="J516" s="10"/>
      <c r="K516" s="32"/>
      <c r="L516" s="31"/>
      <c r="M516" s="32"/>
      <c r="N516" s="32"/>
      <c r="O516" s="32"/>
      <c r="P516" s="32"/>
      <c r="Q516" s="32"/>
      <c r="R516" s="1"/>
      <c r="S516" s="28"/>
      <c r="T516" s="28"/>
      <c r="U516" s="28"/>
      <c r="V516" s="28"/>
      <c r="W516" s="28"/>
      <c r="X516" s="34"/>
      <c r="Y516" s="34"/>
      <c r="Z516" s="1"/>
      <c r="AA516" s="35"/>
      <c r="AB516" s="35"/>
      <c r="AC516" s="35"/>
      <c r="AD516" s="35"/>
      <c r="AE516" s="35"/>
      <c r="AF516" s="35"/>
      <c r="AG516" s="35"/>
      <c r="AH516" s="1"/>
      <c r="AI516" s="35"/>
      <c r="AJ516" s="35"/>
      <c r="AK516" s="35"/>
      <c r="AL516" s="35"/>
      <c r="AM516" s="35"/>
      <c r="AN516" s="35"/>
      <c r="AO516" s="35"/>
      <c r="AP516" s="1"/>
      <c r="AQ516" s="36"/>
      <c r="AR516" s="36"/>
      <c r="AS516" s="36"/>
      <c r="AT516" s="36"/>
      <c r="AU516" s="36"/>
      <c r="AV516" s="36"/>
      <c r="AW516" s="1"/>
      <c r="AX516" s="1"/>
      <c r="AY516" s="35"/>
      <c r="AZ516" s="35"/>
      <c r="BA516" s="35"/>
      <c r="BB516" s="35"/>
      <c r="BC516" s="35"/>
      <c r="BD516" s="35"/>
      <c r="BE516" s="35"/>
      <c r="BF516" s="1"/>
    </row>
    <row r="517" spans="1:58" ht="13">
      <c r="A517" s="28"/>
      <c r="B517" s="55"/>
      <c r="C517" s="32"/>
      <c r="D517" s="31"/>
      <c r="E517" s="32"/>
      <c r="F517" s="32"/>
      <c r="G517" s="32"/>
      <c r="H517" s="32"/>
      <c r="I517" s="32"/>
      <c r="J517" s="10"/>
      <c r="K517" s="32"/>
      <c r="L517" s="31"/>
      <c r="M517" s="32"/>
      <c r="N517" s="32"/>
      <c r="O517" s="32"/>
      <c r="P517" s="32"/>
      <c r="Q517" s="32"/>
      <c r="R517" s="1"/>
      <c r="S517" s="28"/>
      <c r="T517" s="28"/>
      <c r="U517" s="28"/>
      <c r="V517" s="34"/>
      <c r="W517" s="28"/>
      <c r="X517" s="34"/>
      <c r="Y517" s="34"/>
      <c r="Z517" s="1"/>
      <c r="AA517" s="35"/>
      <c r="AB517" s="35"/>
      <c r="AC517" s="35"/>
      <c r="AD517" s="35"/>
      <c r="AE517" s="35"/>
      <c r="AF517" s="35"/>
      <c r="AG517" s="35"/>
      <c r="AH517" s="1"/>
      <c r="AI517" s="35"/>
      <c r="AJ517" s="35"/>
      <c r="AK517" s="35"/>
      <c r="AL517" s="35"/>
      <c r="AM517" s="35"/>
      <c r="AN517" s="35"/>
      <c r="AO517" s="35"/>
      <c r="AP517" s="1"/>
      <c r="AQ517" s="36"/>
      <c r="AR517" s="36"/>
      <c r="AS517" s="36"/>
      <c r="AT517" s="36"/>
      <c r="AU517" s="36"/>
      <c r="AV517" s="36"/>
      <c r="AW517" s="1"/>
      <c r="AX517" s="1"/>
      <c r="AY517" s="35"/>
      <c r="AZ517" s="35"/>
      <c r="BA517" s="35"/>
      <c r="BB517" s="35"/>
      <c r="BC517" s="35"/>
      <c r="BD517" s="35"/>
      <c r="BE517" s="35"/>
      <c r="BF517" s="1"/>
    </row>
    <row r="518" spans="1:58" ht="13">
      <c r="A518" s="28"/>
      <c r="B518" s="55"/>
      <c r="C518" s="32"/>
      <c r="D518" s="31"/>
      <c r="E518" s="32"/>
      <c r="F518" s="32"/>
      <c r="G518" s="32"/>
      <c r="H518" s="32"/>
      <c r="I518" s="32"/>
      <c r="J518" s="10"/>
      <c r="K518" s="32"/>
      <c r="L518" s="31"/>
      <c r="M518" s="32"/>
      <c r="N518" s="32"/>
      <c r="O518" s="32"/>
      <c r="P518" s="32"/>
      <c r="Q518" s="32"/>
      <c r="R518" s="1"/>
      <c r="S518" s="28"/>
      <c r="T518" s="28"/>
      <c r="U518" s="28"/>
      <c r="V518" s="34"/>
      <c r="W518" s="28"/>
      <c r="X518" s="34"/>
      <c r="Y518" s="34"/>
      <c r="Z518" s="1"/>
      <c r="AA518" s="35"/>
      <c r="AB518" s="35"/>
      <c r="AC518" s="35"/>
      <c r="AD518" s="35"/>
      <c r="AE518" s="35"/>
      <c r="AF518" s="35"/>
      <c r="AG518" s="35"/>
      <c r="AH518" s="1"/>
      <c r="AI518" s="35"/>
      <c r="AJ518" s="35"/>
      <c r="AK518" s="35"/>
      <c r="AL518" s="35"/>
      <c r="AM518" s="35"/>
      <c r="AN518" s="35"/>
      <c r="AO518" s="35"/>
      <c r="AP518" s="1"/>
      <c r="AQ518" s="36"/>
      <c r="AR518" s="36"/>
      <c r="AS518" s="36"/>
      <c r="AT518" s="36"/>
      <c r="AU518" s="36"/>
      <c r="AV518" s="36"/>
      <c r="AW518" s="1"/>
      <c r="AX518" s="1"/>
      <c r="AY518" s="35"/>
      <c r="AZ518" s="35"/>
      <c r="BA518" s="35"/>
      <c r="BB518" s="35"/>
      <c r="BC518" s="35"/>
      <c r="BD518" s="35"/>
      <c r="BE518" s="35"/>
      <c r="BF518" s="1"/>
    </row>
    <row r="519" spans="1:58" ht="13">
      <c r="A519" s="28"/>
      <c r="B519" s="55"/>
      <c r="C519" s="31"/>
      <c r="D519" s="32"/>
      <c r="E519" s="32"/>
      <c r="F519" s="32"/>
      <c r="G519" s="32"/>
      <c r="H519" s="32"/>
      <c r="I519" s="32"/>
      <c r="J519" s="10"/>
      <c r="K519" s="31"/>
      <c r="L519" s="32"/>
      <c r="M519" s="32"/>
      <c r="N519" s="32"/>
      <c r="O519" s="32"/>
      <c r="P519" s="32"/>
      <c r="Q519" s="32"/>
      <c r="R519" s="1"/>
      <c r="S519" s="28"/>
      <c r="T519" s="28"/>
      <c r="U519" s="28"/>
      <c r="V519" s="34"/>
      <c r="W519" s="28"/>
      <c r="X519" s="34"/>
      <c r="Y519" s="34"/>
      <c r="Z519" s="1"/>
      <c r="AA519" s="35"/>
      <c r="AB519" s="35"/>
      <c r="AC519" s="35"/>
      <c r="AD519" s="35"/>
      <c r="AE519" s="35"/>
      <c r="AF519" s="35"/>
      <c r="AG519" s="35"/>
      <c r="AH519" s="1"/>
      <c r="AI519" s="35"/>
      <c r="AJ519" s="35"/>
      <c r="AK519" s="35"/>
      <c r="AL519" s="35"/>
      <c r="AM519" s="35"/>
      <c r="AN519" s="35"/>
      <c r="AO519" s="35"/>
      <c r="AP519" s="1"/>
      <c r="AQ519" s="36"/>
      <c r="AR519" s="36"/>
      <c r="AS519" s="36"/>
      <c r="AT519" s="36"/>
      <c r="AU519" s="36"/>
      <c r="AV519" s="36"/>
      <c r="AW519" s="1"/>
      <c r="AX519" s="1"/>
      <c r="AY519" s="35"/>
      <c r="AZ519" s="35"/>
      <c r="BA519" s="35"/>
      <c r="BB519" s="35"/>
      <c r="BC519" s="35"/>
      <c r="BD519" s="35"/>
      <c r="BE519" s="35"/>
      <c r="BF519" s="1"/>
    </row>
    <row r="520" spans="1:58" ht="13">
      <c r="A520" s="28"/>
      <c r="B520" s="55"/>
      <c r="C520" s="32"/>
      <c r="D520" s="31"/>
      <c r="E520" s="32"/>
      <c r="F520" s="32"/>
      <c r="G520" s="32"/>
      <c r="H520" s="32"/>
      <c r="I520" s="32"/>
      <c r="J520" s="10"/>
      <c r="K520" s="32"/>
      <c r="L520" s="31"/>
      <c r="M520" s="32"/>
      <c r="N520" s="32"/>
      <c r="O520" s="32"/>
      <c r="P520" s="32"/>
      <c r="Q520" s="32"/>
      <c r="R520" s="1"/>
      <c r="S520" s="28"/>
      <c r="T520" s="28"/>
      <c r="U520" s="28"/>
      <c r="V520" s="28"/>
      <c r="W520" s="28"/>
      <c r="X520" s="34"/>
      <c r="Y520" s="34"/>
      <c r="Z520" s="1"/>
      <c r="AA520" s="35"/>
      <c r="AB520" s="35"/>
      <c r="AC520" s="35"/>
      <c r="AD520" s="35"/>
      <c r="AE520" s="35"/>
      <c r="AF520" s="35"/>
      <c r="AG520" s="35"/>
      <c r="AH520" s="1"/>
      <c r="AI520" s="35"/>
      <c r="AJ520" s="35"/>
      <c r="AK520" s="35"/>
      <c r="AL520" s="35"/>
      <c r="AM520" s="35"/>
      <c r="AN520" s="35"/>
      <c r="AO520" s="35"/>
      <c r="AP520" s="1"/>
      <c r="AQ520" s="36"/>
      <c r="AR520" s="36"/>
      <c r="AS520" s="36"/>
      <c r="AT520" s="36"/>
      <c r="AU520" s="36"/>
      <c r="AV520" s="36"/>
      <c r="AW520" s="1"/>
      <c r="AX520" s="1"/>
      <c r="AY520" s="35"/>
      <c r="AZ520" s="35"/>
      <c r="BA520" s="35"/>
      <c r="BB520" s="35"/>
      <c r="BC520" s="35"/>
      <c r="BD520" s="35"/>
      <c r="BE520" s="35"/>
      <c r="BF520" s="1"/>
    </row>
    <row r="521" spans="1:58" ht="13">
      <c r="A521" s="28"/>
      <c r="B521" s="55"/>
      <c r="C521" s="31"/>
      <c r="D521" s="32"/>
      <c r="E521" s="32"/>
      <c r="F521" s="32"/>
      <c r="G521" s="32"/>
      <c r="H521" s="32"/>
      <c r="I521" s="32"/>
      <c r="J521" s="10"/>
      <c r="K521" s="31"/>
      <c r="L521" s="32"/>
      <c r="M521" s="32"/>
      <c r="N521" s="32"/>
      <c r="O521" s="32"/>
      <c r="P521" s="32"/>
      <c r="Q521" s="32"/>
      <c r="R521" s="1"/>
      <c r="S521" s="28"/>
      <c r="T521" s="28"/>
      <c r="U521" s="28"/>
      <c r="V521" s="34"/>
      <c r="W521" s="28"/>
      <c r="X521" s="34"/>
      <c r="Y521" s="34"/>
      <c r="Z521" s="1"/>
      <c r="AA521" s="35"/>
      <c r="AB521" s="35"/>
      <c r="AC521" s="35"/>
      <c r="AD521" s="35"/>
      <c r="AE521" s="35"/>
      <c r="AF521" s="35"/>
      <c r="AG521" s="35"/>
      <c r="AH521" s="1"/>
      <c r="AI521" s="35"/>
      <c r="AJ521" s="35"/>
      <c r="AK521" s="35"/>
      <c r="AL521" s="35"/>
      <c r="AM521" s="35"/>
      <c r="AN521" s="35"/>
      <c r="AO521" s="35"/>
      <c r="AP521" s="1"/>
      <c r="AQ521" s="36"/>
      <c r="AR521" s="36"/>
      <c r="AS521" s="36"/>
      <c r="AT521" s="36"/>
      <c r="AU521" s="36"/>
      <c r="AV521" s="36"/>
      <c r="AW521" s="1"/>
      <c r="AX521" s="1"/>
      <c r="AY521" s="35"/>
      <c r="AZ521" s="35"/>
      <c r="BA521" s="35"/>
      <c r="BB521" s="35"/>
      <c r="BC521" s="35"/>
      <c r="BD521" s="35"/>
      <c r="BE521" s="35"/>
      <c r="BF521" s="1"/>
    </row>
    <row r="522" spans="1:58" ht="13">
      <c r="A522" s="28"/>
      <c r="B522" s="55"/>
      <c r="C522" s="32"/>
      <c r="D522" s="31"/>
      <c r="E522" s="32"/>
      <c r="F522" s="32"/>
      <c r="G522" s="32"/>
      <c r="H522" s="32"/>
      <c r="I522" s="32"/>
      <c r="J522" s="10"/>
      <c r="K522" s="32"/>
      <c r="L522" s="31"/>
      <c r="M522" s="32"/>
      <c r="N522" s="32"/>
      <c r="O522" s="32"/>
      <c r="P522" s="32"/>
      <c r="Q522" s="32"/>
      <c r="R522" s="1"/>
      <c r="S522" s="28"/>
      <c r="T522" s="28"/>
      <c r="U522" s="28"/>
      <c r="V522" s="28"/>
      <c r="W522" s="28"/>
      <c r="X522" s="34"/>
      <c r="Y522" s="34"/>
      <c r="Z522" s="1"/>
      <c r="AA522" s="35"/>
      <c r="AB522" s="35"/>
      <c r="AC522" s="35"/>
      <c r="AD522" s="35"/>
      <c r="AE522" s="35"/>
      <c r="AF522" s="35"/>
      <c r="AG522" s="35"/>
      <c r="AH522" s="1"/>
      <c r="AI522" s="35"/>
      <c r="AJ522" s="35"/>
      <c r="AK522" s="35"/>
      <c r="AL522" s="35"/>
      <c r="AM522" s="35"/>
      <c r="AN522" s="35"/>
      <c r="AO522" s="35"/>
      <c r="AP522" s="1"/>
      <c r="AQ522" s="36"/>
      <c r="AR522" s="36"/>
      <c r="AS522" s="36"/>
      <c r="AT522" s="36"/>
      <c r="AU522" s="36"/>
      <c r="AV522" s="36"/>
      <c r="AW522" s="1"/>
      <c r="AX522" s="1"/>
      <c r="AY522" s="35"/>
      <c r="AZ522" s="35"/>
      <c r="BA522" s="35"/>
      <c r="BB522" s="35"/>
      <c r="BC522" s="35"/>
      <c r="BD522" s="35"/>
      <c r="BE522" s="35"/>
      <c r="BF522" s="1"/>
    </row>
    <row r="523" spans="1:58" ht="13">
      <c r="A523" s="28"/>
      <c r="B523" s="55"/>
      <c r="C523" s="31"/>
      <c r="D523" s="32"/>
      <c r="E523" s="32"/>
      <c r="F523" s="32"/>
      <c r="G523" s="32"/>
      <c r="H523" s="32"/>
      <c r="I523" s="32"/>
      <c r="J523" s="10"/>
      <c r="K523" s="32"/>
      <c r="L523" s="32"/>
      <c r="M523" s="31"/>
      <c r="N523" s="32"/>
      <c r="O523" s="32"/>
      <c r="P523" s="32"/>
      <c r="Q523" s="32"/>
      <c r="R523" s="1"/>
      <c r="S523" s="28"/>
      <c r="T523" s="28"/>
      <c r="U523" s="28"/>
      <c r="V523" s="34"/>
      <c r="W523" s="28"/>
      <c r="X523" s="34"/>
      <c r="Y523" s="34"/>
      <c r="Z523" s="1"/>
      <c r="AA523" s="35"/>
      <c r="AB523" s="35"/>
      <c r="AC523" s="35"/>
      <c r="AD523" s="35"/>
      <c r="AE523" s="35"/>
      <c r="AF523" s="35"/>
      <c r="AG523" s="35"/>
      <c r="AH523" s="1"/>
      <c r="AI523" s="35"/>
      <c r="AJ523" s="35"/>
      <c r="AK523" s="35"/>
      <c r="AL523" s="35"/>
      <c r="AM523" s="35"/>
      <c r="AN523" s="35"/>
      <c r="AO523" s="35"/>
      <c r="AP523" s="1"/>
      <c r="AQ523" s="36"/>
      <c r="AR523" s="36"/>
      <c r="AS523" s="36"/>
      <c r="AT523" s="36"/>
      <c r="AU523" s="36"/>
      <c r="AV523" s="36"/>
      <c r="AW523" s="1"/>
      <c r="AX523" s="1"/>
      <c r="AY523" s="35"/>
      <c r="AZ523" s="35"/>
      <c r="BA523" s="35"/>
      <c r="BB523" s="35"/>
      <c r="BC523" s="35"/>
      <c r="BD523" s="35"/>
      <c r="BE523" s="35"/>
      <c r="BF523" s="1"/>
    </row>
    <row r="524" spans="1:58" ht="13">
      <c r="A524" s="28"/>
      <c r="B524" s="55"/>
      <c r="C524" s="31"/>
      <c r="D524" s="32"/>
      <c r="E524" s="32"/>
      <c r="F524" s="32"/>
      <c r="G524" s="32"/>
      <c r="H524" s="32"/>
      <c r="I524" s="32"/>
      <c r="J524" s="10"/>
      <c r="K524" s="31"/>
      <c r="L524" s="32"/>
      <c r="M524" s="32"/>
      <c r="N524" s="32"/>
      <c r="O524" s="32"/>
      <c r="P524" s="32"/>
      <c r="Q524" s="32"/>
      <c r="R524" s="1"/>
      <c r="S524" s="28"/>
      <c r="T524" s="28"/>
      <c r="U524" s="28"/>
      <c r="V524" s="33"/>
      <c r="W524" s="33"/>
      <c r="X524" s="34"/>
      <c r="Y524" s="34"/>
      <c r="Z524" s="1"/>
      <c r="AA524" s="35"/>
      <c r="AB524" s="35"/>
      <c r="AC524" s="35"/>
      <c r="AD524" s="35"/>
      <c r="AE524" s="35"/>
      <c r="AF524" s="35"/>
      <c r="AG524" s="35"/>
      <c r="AH524" s="1"/>
      <c r="AI524" s="35"/>
      <c r="AJ524" s="35"/>
      <c r="AK524" s="35"/>
      <c r="AL524" s="35"/>
      <c r="AM524" s="35"/>
      <c r="AN524" s="35"/>
      <c r="AO524" s="35"/>
      <c r="AP524" s="1"/>
      <c r="AQ524" s="36"/>
      <c r="AR524" s="36"/>
      <c r="AS524" s="36"/>
      <c r="AT524" s="36"/>
      <c r="AU524" s="36"/>
      <c r="AV524" s="36"/>
      <c r="AW524" s="1"/>
      <c r="AX524" s="1"/>
      <c r="AY524" s="35"/>
      <c r="AZ524" s="35"/>
      <c r="BA524" s="35"/>
      <c r="BB524" s="35"/>
      <c r="BC524" s="35"/>
      <c r="BD524" s="35"/>
      <c r="BE524" s="35"/>
      <c r="BF524" s="1"/>
    </row>
    <row r="525" spans="1:58" ht="13">
      <c r="A525" s="28"/>
      <c r="B525" s="55"/>
      <c r="C525" s="31"/>
      <c r="D525" s="32"/>
      <c r="E525" s="32"/>
      <c r="F525" s="32"/>
      <c r="G525" s="32"/>
      <c r="H525" s="32"/>
      <c r="I525" s="32"/>
      <c r="J525" s="10"/>
      <c r="K525" s="31"/>
      <c r="L525" s="32"/>
      <c r="M525" s="32"/>
      <c r="N525" s="32"/>
      <c r="O525" s="32"/>
      <c r="P525" s="32"/>
      <c r="Q525" s="32"/>
      <c r="R525" s="1"/>
      <c r="S525" s="28"/>
      <c r="T525" s="28"/>
      <c r="U525" s="33"/>
      <c r="V525" s="33"/>
      <c r="W525" s="33"/>
      <c r="X525" s="34"/>
      <c r="Y525" s="34"/>
      <c r="Z525" s="1"/>
      <c r="AA525" s="35"/>
      <c r="AB525" s="35"/>
      <c r="AC525" s="35"/>
      <c r="AD525" s="35"/>
      <c r="AE525" s="35"/>
      <c r="AF525" s="35"/>
      <c r="AG525" s="35"/>
      <c r="AH525" s="1"/>
      <c r="AI525" s="35"/>
      <c r="AJ525" s="35"/>
      <c r="AK525" s="35"/>
      <c r="AL525" s="35"/>
      <c r="AM525" s="35"/>
      <c r="AN525" s="35"/>
      <c r="AO525" s="35"/>
      <c r="AP525" s="1"/>
      <c r="AQ525" s="36"/>
      <c r="AR525" s="36"/>
      <c r="AS525" s="36"/>
      <c r="AT525" s="36"/>
      <c r="AU525" s="36"/>
      <c r="AV525" s="36"/>
      <c r="AW525" s="1"/>
      <c r="AX525" s="1"/>
      <c r="AY525" s="35"/>
      <c r="AZ525" s="35"/>
      <c r="BA525" s="35"/>
      <c r="BB525" s="35"/>
      <c r="BC525" s="35"/>
      <c r="BD525" s="35"/>
      <c r="BE525" s="35"/>
      <c r="BF525" s="1"/>
    </row>
    <row r="526" spans="1:58" ht="13">
      <c r="A526" s="28"/>
      <c r="B526" s="55"/>
      <c r="C526" s="38"/>
      <c r="D526" s="31"/>
      <c r="E526" s="32"/>
      <c r="F526" s="32"/>
      <c r="G526" s="32"/>
      <c r="H526" s="32"/>
      <c r="I526" s="32"/>
      <c r="J526" s="10"/>
      <c r="K526" s="38"/>
      <c r="L526" s="31"/>
      <c r="M526" s="32"/>
      <c r="N526" s="32"/>
      <c r="O526" s="32"/>
      <c r="P526" s="32"/>
      <c r="Q526" s="32"/>
      <c r="R526" s="1"/>
      <c r="S526" s="28"/>
      <c r="T526" s="28"/>
      <c r="U526" s="33"/>
      <c r="V526" s="33"/>
      <c r="W526" s="33"/>
      <c r="X526" s="34"/>
      <c r="Y526" s="34"/>
      <c r="Z526" s="1"/>
      <c r="AA526" s="35"/>
      <c r="AB526" s="35"/>
      <c r="AC526" s="35"/>
      <c r="AD526" s="35"/>
      <c r="AE526" s="35"/>
      <c r="AF526" s="35"/>
      <c r="AG526" s="35"/>
      <c r="AH526" s="1"/>
      <c r="AI526" s="35"/>
      <c r="AJ526" s="35"/>
      <c r="AK526" s="35"/>
      <c r="AL526" s="35"/>
      <c r="AM526" s="35"/>
      <c r="AN526" s="35"/>
      <c r="AO526" s="35"/>
      <c r="AP526" s="1"/>
      <c r="AQ526" s="36"/>
      <c r="AR526" s="36"/>
      <c r="AS526" s="36"/>
      <c r="AT526" s="36"/>
      <c r="AU526" s="36"/>
      <c r="AV526" s="36"/>
      <c r="AW526" s="1"/>
      <c r="AX526" s="1"/>
      <c r="AY526" s="35"/>
      <c r="AZ526" s="35"/>
      <c r="BA526" s="35"/>
      <c r="BB526" s="35"/>
      <c r="BC526" s="35"/>
      <c r="BD526" s="35"/>
      <c r="BE526" s="35"/>
      <c r="BF526" s="1"/>
    </row>
    <row r="527" spans="1:58" ht="13">
      <c r="A527" s="28"/>
      <c r="B527" s="55"/>
      <c r="C527" s="38"/>
      <c r="D527" s="31"/>
      <c r="E527" s="32"/>
      <c r="F527" s="32"/>
      <c r="G527" s="32"/>
      <c r="H527" s="32"/>
      <c r="I527" s="32"/>
      <c r="J527" s="10"/>
      <c r="K527" s="38"/>
      <c r="L527" s="31"/>
      <c r="M527" s="32"/>
      <c r="N527" s="32"/>
      <c r="O527" s="32"/>
      <c r="P527" s="32"/>
      <c r="Q527" s="32"/>
      <c r="R527" s="1"/>
      <c r="S527" s="28"/>
      <c r="T527" s="28"/>
      <c r="U527" s="33"/>
      <c r="V527" s="33"/>
      <c r="W527" s="33"/>
      <c r="X527" s="34"/>
      <c r="Y527" s="34"/>
      <c r="Z527" s="1"/>
      <c r="AA527" s="35"/>
      <c r="AB527" s="35"/>
      <c r="AC527" s="35"/>
      <c r="AD527" s="35"/>
      <c r="AE527" s="35"/>
      <c r="AF527" s="35"/>
      <c r="AG527" s="35"/>
      <c r="AH527" s="1"/>
      <c r="AI527" s="35"/>
      <c r="AJ527" s="35"/>
      <c r="AK527" s="35"/>
      <c r="AL527" s="35"/>
      <c r="AM527" s="35"/>
      <c r="AN527" s="35"/>
      <c r="AO527" s="35"/>
      <c r="AP527" s="1"/>
      <c r="AQ527" s="36"/>
      <c r="AR527" s="36"/>
      <c r="AS527" s="36"/>
      <c r="AT527" s="36"/>
      <c r="AU527" s="36"/>
      <c r="AV527" s="36"/>
      <c r="AW527" s="36"/>
      <c r="AX527" s="1"/>
      <c r="AY527" s="35"/>
      <c r="AZ527" s="35"/>
      <c r="BA527" s="35"/>
      <c r="BB527" s="35"/>
      <c r="BC527" s="35"/>
      <c r="BD527" s="35"/>
      <c r="BE527" s="35"/>
      <c r="BF527" s="1"/>
    </row>
    <row r="528" spans="1:58" ht="13">
      <c r="A528" s="28"/>
      <c r="B528" s="55"/>
      <c r="C528" s="38"/>
      <c r="D528" s="31"/>
      <c r="E528" s="32"/>
      <c r="F528" s="32"/>
      <c r="G528" s="32"/>
      <c r="H528" s="32"/>
      <c r="I528" s="32"/>
      <c r="J528" s="10"/>
      <c r="K528" s="38"/>
      <c r="L528" s="31"/>
      <c r="M528" s="32"/>
      <c r="N528" s="32"/>
      <c r="O528" s="32"/>
      <c r="P528" s="32"/>
      <c r="Q528" s="32"/>
      <c r="R528" s="1"/>
      <c r="S528" s="28"/>
      <c r="T528" s="28"/>
      <c r="U528" s="33"/>
      <c r="V528" s="33"/>
      <c r="W528" s="28"/>
      <c r="X528" s="28"/>
      <c r="Y528" s="34"/>
      <c r="Z528" s="1"/>
      <c r="AA528" s="35"/>
      <c r="AB528" s="35"/>
      <c r="AC528" s="35"/>
      <c r="AD528" s="35"/>
      <c r="AE528" s="35"/>
      <c r="AF528" s="35"/>
      <c r="AG528" s="35"/>
      <c r="AH528" s="1"/>
      <c r="AI528" s="35"/>
      <c r="AJ528" s="35"/>
      <c r="AK528" s="35"/>
      <c r="AL528" s="35"/>
      <c r="AM528" s="35"/>
      <c r="AN528" s="35"/>
      <c r="AO528" s="35"/>
      <c r="AP528" s="1"/>
      <c r="AQ528" s="36"/>
      <c r="AR528" s="36"/>
      <c r="AS528" s="36"/>
      <c r="AT528" s="36"/>
      <c r="AU528" s="36"/>
      <c r="AV528" s="36"/>
      <c r="AW528" s="1"/>
      <c r="AX528" s="1"/>
      <c r="AY528" s="35"/>
      <c r="AZ528" s="35"/>
      <c r="BA528" s="35"/>
      <c r="BB528" s="35"/>
      <c r="BC528" s="35"/>
      <c r="BD528" s="35"/>
      <c r="BE528" s="35"/>
      <c r="BF528" s="1"/>
    </row>
    <row r="529" spans="1:58" ht="13">
      <c r="A529" s="28"/>
      <c r="B529" s="55"/>
      <c r="C529" s="31"/>
      <c r="D529" s="32"/>
      <c r="E529" s="32"/>
      <c r="F529" s="32"/>
      <c r="G529" s="32"/>
      <c r="H529" s="32"/>
      <c r="I529" s="32"/>
      <c r="J529" s="10"/>
      <c r="K529" s="38"/>
      <c r="L529" s="31"/>
      <c r="M529" s="32"/>
      <c r="N529" s="32"/>
      <c r="O529" s="32"/>
      <c r="P529" s="32"/>
      <c r="Q529" s="32"/>
      <c r="R529" s="1"/>
      <c r="S529" s="28"/>
      <c r="T529" s="28"/>
      <c r="U529" s="33"/>
      <c r="V529" s="33"/>
      <c r="W529" s="33"/>
      <c r="X529" s="34"/>
      <c r="Y529" s="34"/>
      <c r="Z529" s="1"/>
      <c r="AA529" s="35"/>
      <c r="AB529" s="35"/>
      <c r="AC529" s="35"/>
      <c r="AD529" s="35"/>
      <c r="AE529" s="35"/>
      <c r="AF529" s="35"/>
      <c r="AG529" s="35"/>
      <c r="AH529" s="1"/>
      <c r="AI529" s="35"/>
      <c r="AJ529" s="35"/>
      <c r="AK529" s="35"/>
      <c r="AL529" s="35"/>
      <c r="AM529" s="35"/>
      <c r="AN529" s="35"/>
      <c r="AO529" s="35"/>
      <c r="AP529" s="1"/>
      <c r="AQ529" s="36"/>
      <c r="AR529" s="36"/>
      <c r="AS529" s="36"/>
      <c r="AT529" s="36"/>
      <c r="AU529" s="36"/>
      <c r="AV529" s="36"/>
      <c r="AW529" s="1"/>
      <c r="AX529" s="1"/>
      <c r="AY529" s="35"/>
      <c r="AZ529" s="35"/>
      <c r="BA529" s="35"/>
      <c r="BB529" s="35"/>
      <c r="BC529" s="35"/>
      <c r="BD529" s="35"/>
      <c r="BE529" s="35"/>
      <c r="BF529" s="1"/>
    </row>
    <row r="530" spans="1:58" ht="13">
      <c r="A530" s="28"/>
      <c r="B530" s="55"/>
      <c r="C530" s="31"/>
      <c r="D530" s="32"/>
      <c r="E530" s="32"/>
      <c r="F530" s="32"/>
      <c r="G530" s="32"/>
      <c r="H530" s="32"/>
      <c r="I530" s="32"/>
      <c r="J530" s="10"/>
      <c r="K530" s="31"/>
      <c r="L530" s="32"/>
      <c r="M530" s="32"/>
      <c r="N530" s="32"/>
      <c r="O530" s="32"/>
      <c r="P530" s="32"/>
      <c r="Q530" s="32"/>
      <c r="R530" s="1"/>
      <c r="S530" s="28"/>
      <c r="T530" s="28"/>
      <c r="U530" s="33"/>
      <c r="V530" s="33"/>
      <c r="W530" s="33"/>
      <c r="X530" s="34"/>
      <c r="Y530" s="34"/>
      <c r="Z530" s="1"/>
      <c r="AA530" s="35"/>
      <c r="AB530" s="35"/>
      <c r="AC530" s="35"/>
      <c r="AD530" s="35"/>
      <c r="AE530" s="35"/>
      <c r="AF530" s="35"/>
      <c r="AG530" s="35"/>
      <c r="AH530" s="1"/>
      <c r="AI530" s="35"/>
      <c r="AJ530" s="35"/>
      <c r="AK530" s="35"/>
      <c r="AL530" s="35"/>
      <c r="AM530" s="35"/>
      <c r="AN530" s="35"/>
      <c r="AO530" s="35"/>
      <c r="AP530" s="1"/>
      <c r="AQ530" s="36"/>
      <c r="AR530" s="36"/>
      <c r="AS530" s="36"/>
      <c r="AT530" s="36"/>
      <c r="AU530" s="36"/>
      <c r="AV530" s="36"/>
      <c r="AW530" s="1"/>
      <c r="AX530" s="1"/>
      <c r="AY530" s="35"/>
      <c r="AZ530" s="35"/>
      <c r="BA530" s="35"/>
      <c r="BB530" s="35"/>
      <c r="BC530" s="35"/>
      <c r="BD530" s="35"/>
      <c r="BE530" s="35"/>
      <c r="BF530" s="1"/>
    </row>
    <row r="531" spans="1:58" ht="13">
      <c r="A531" s="28"/>
      <c r="B531" s="55"/>
      <c r="C531" s="31"/>
      <c r="D531" s="32"/>
      <c r="E531" s="32"/>
      <c r="F531" s="32"/>
      <c r="G531" s="32"/>
      <c r="H531" s="32"/>
      <c r="I531" s="32"/>
      <c r="J531" s="10"/>
      <c r="K531" s="38"/>
      <c r="L531" s="32"/>
      <c r="M531" s="32"/>
      <c r="N531" s="31"/>
      <c r="O531" s="32"/>
      <c r="P531" s="32"/>
      <c r="Q531" s="32"/>
      <c r="R531" s="1"/>
      <c r="S531" s="28"/>
      <c r="T531" s="28"/>
      <c r="U531" s="33"/>
      <c r="V531" s="28"/>
      <c r="W531" s="28"/>
      <c r="X531" s="34"/>
      <c r="Y531" s="34"/>
      <c r="Z531" s="1"/>
      <c r="AA531" s="35"/>
      <c r="AB531" s="35"/>
      <c r="AC531" s="35"/>
      <c r="AD531" s="35"/>
      <c r="AE531" s="35"/>
      <c r="AF531" s="35"/>
      <c r="AG531" s="35"/>
      <c r="AH531" s="1"/>
      <c r="AI531" s="35"/>
      <c r="AJ531" s="35"/>
      <c r="AK531" s="35"/>
      <c r="AL531" s="35"/>
      <c r="AM531" s="35"/>
      <c r="AN531" s="35"/>
      <c r="AO531" s="35"/>
      <c r="AP531" s="1"/>
      <c r="AQ531" s="36"/>
      <c r="AR531" s="36"/>
      <c r="AS531" s="36"/>
      <c r="AT531" s="36"/>
      <c r="AU531" s="36"/>
      <c r="AV531" s="36"/>
      <c r="AW531" s="1"/>
      <c r="AX531" s="1"/>
      <c r="AY531" s="35"/>
      <c r="AZ531" s="35"/>
      <c r="BA531" s="35"/>
      <c r="BB531" s="35"/>
      <c r="BC531" s="35"/>
      <c r="BD531" s="35"/>
      <c r="BE531" s="35"/>
      <c r="BF531" s="1"/>
    </row>
    <row r="532" spans="1:58" ht="13">
      <c r="A532" s="28"/>
      <c r="B532" s="55"/>
      <c r="C532" s="38"/>
      <c r="D532" s="32"/>
      <c r="E532" s="32"/>
      <c r="F532" s="32"/>
      <c r="G532" s="32"/>
      <c r="H532" s="31"/>
      <c r="I532" s="32"/>
      <c r="J532" s="10"/>
      <c r="K532" s="38"/>
      <c r="L532" s="32"/>
      <c r="M532" s="32"/>
      <c r="N532" s="32"/>
      <c r="O532" s="32"/>
      <c r="P532" s="31"/>
      <c r="Q532" s="32"/>
      <c r="R532" s="1"/>
      <c r="S532" s="28"/>
      <c r="T532" s="28"/>
      <c r="U532" s="28"/>
      <c r="V532" s="33"/>
      <c r="W532" s="33"/>
      <c r="X532" s="28"/>
      <c r="Y532" s="34"/>
      <c r="Z532" s="1"/>
      <c r="AA532" s="35"/>
      <c r="AB532" s="35"/>
      <c r="AC532" s="35"/>
      <c r="AD532" s="35"/>
      <c r="AE532" s="35"/>
      <c r="AF532" s="35"/>
      <c r="AG532" s="35"/>
      <c r="AH532" s="1"/>
      <c r="AI532" s="35"/>
      <c r="AJ532" s="35"/>
      <c r="AK532" s="35"/>
      <c r="AL532" s="35"/>
      <c r="AM532" s="35"/>
      <c r="AN532" s="35"/>
      <c r="AO532" s="35"/>
      <c r="AP532" s="1"/>
      <c r="AQ532" s="36"/>
      <c r="AR532" s="36"/>
      <c r="AS532" s="36"/>
      <c r="AT532" s="36"/>
      <c r="AU532" s="36"/>
      <c r="AV532" s="36"/>
      <c r="AW532" s="1"/>
      <c r="AX532" s="1"/>
      <c r="AY532" s="35"/>
      <c r="AZ532" s="35"/>
      <c r="BA532" s="35"/>
      <c r="BB532" s="35"/>
      <c r="BC532" s="35"/>
      <c r="BD532" s="35"/>
      <c r="BE532" s="35"/>
      <c r="BF532" s="1"/>
    </row>
    <row r="533" spans="1:58" ht="13">
      <c r="A533" s="28"/>
      <c r="B533" s="55"/>
      <c r="C533" s="31"/>
      <c r="D533" s="32"/>
      <c r="E533" s="32"/>
      <c r="F533" s="32"/>
      <c r="G533" s="32"/>
      <c r="H533" s="32"/>
      <c r="I533" s="32"/>
      <c r="J533" s="10"/>
      <c r="K533" s="31"/>
      <c r="L533" s="32"/>
      <c r="M533" s="32"/>
      <c r="N533" s="32"/>
      <c r="O533" s="32"/>
      <c r="P533" s="32"/>
      <c r="Q533" s="32"/>
      <c r="R533" s="1"/>
      <c r="S533" s="28"/>
      <c r="T533" s="28"/>
      <c r="U533" s="28"/>
      <c r="V533" s="28"/>
      <c r="W533" s="33"/>
      <c r="X533" s="34"/>
      <c r="Y533" s="34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36"/>
      <c r="AR533" s="36"/>
      <c r="AS533" s="36"/>
      <c r="AT533" s="36"/>
      <c r="AU533" s="36"/>
      <c r="AV533" s="36"/>
      <c r="AW533" s="1"/>
      <c r="AX533" s="1"/>
      <c r="AY533" s="35"/>
      <c r="AZ533" s="35"/>
      <c r="BA533" s="35"/>
      <c r="BB533" s="35"/>
      <c r="BC533" s="35"/>
      <c r="BD533" s="35"/>
      <c r="BE533" s="35"/>
      <c r="BF533" s="1"/>
    </row>
    <row r="534" spans="1:58" ht="13">
      <c r="A534" s="28"/>
      <c r="B534" s="55"/>
      <c r="C534" s="38"/>
      <c r="D534" s="31"/>
      <c r="E534" s="32"/>
      <c r="F534" s="32"/>
      <c r="G534" s="32"/>
      <c r="H534" s="32"/>
      <c r="I534" s="32"/>
      <c r="J534" s="10"/>
      <c r="K534" s="38"/>
      <c r="L534" s="31"/>
      <c r="M534" s="32"/>
      <c r="N534" s="32"/>
      <c r="O534" s="32"/>
      <c r="P534" s="32"/>
      <c r="Q534" s="32"/>
      <c r="R534" s="1"/>
      <c r="S534" s="28"/>
      <c r="T534" s="28"/>
      <c r="U534" s="33"/>
      <c r="V534" s="33"/>
      <c r="W534" s="33"/>
      <c r="X534" s="34"/>
      <c r="Y534" s="34"/>
      <c r="Z534" s="1"/>
      <c r="AA534" s="35"/>
      <c r="AB534" s="35"/>
      <c r="AC534" s="35"/>
      <c r="AD534" s="35"/>
      <c r="AE534" s="35"/>
      <c r="AF534" s="35"/>
      <c r="AG534" s="35"/>
      <c r="AH534" s="1"/>
      <c r="AI534" s="35"/>
      <c r="AJ534" s="35"/>
      <c r="AK534" s="35"/>
      <c r="AL534" s="35"/>
      <c r="AM534" s="35"/>
      <c r="AN534" s="35"/>
      <c r="AO534" s="35"/>
      <c r="AP534" s="1"/>
      <c r="AQ534" s="36"/>
      <c r="AR534" s="36"/>
      <c r="AS534" s="36"/>
      <c r="AT534" s="36"/>
      <c r="AU534" s="36"/>
      <c r="AV534" s="36"/>
      <c r="AW534" s="1"/>
      <c r="AX534" s="1"/>
      <c r="AY534" s="35"/>
      <c r="AZ534" s="35"/>
      <c r="BA534" s="35"/>
      <c r="BB534" s="35"/>
      <c r="BC534" s="35"/>
      <c r="BD534" s="35"/>
      <c r="BE534" s="35"/>
      <c r="BF534" s="1"/>
    </row>
    <row r="535" spans="1:58" ht="13">
      <c r="A535" s="28"/>
      <c r="B535" s="55"/>
      <c r="C535" s="31"/>
      <c r="D535" s="32"/>
      <c r="E535" s="32"/>
      <c r="F535" s="32"/>
      <c r="G535" s="32"/>
      <c r="H535" s="32"/>
      <c r="I535" s="32"/>
      <c r="J535" s="10"/>
      <c r="K535" s="31"/>
      <c r="L535" s="32"/>
      <c r="M535" s="32"/>
      <c r="N535" s="32"/>
      <c r="O535" s="32"/>
      <c r="P535" s="32"/>
      <c r="Q535" s="32"/>
      <c r="R535" s="1"/>
      <c r="S535" s="28"/>
      <c r="T535" s="28"/>
      <c r="U535" s="28"/>
      <c r="V535" s="28"/>
      <c r="W535" s="33"/>
      <c r="X535" s="34"/>
      <c r="Y535" s="34"/>
      <c r="Z535" s="1"/>
      <c r="AA535" s="35"/>
      <c r="AB535" s="35"/>
      <c r="AC535" s="35"/>
      <c r="AD535" s="35"/>
      <c r="AE535" s="35"/>
      <c r="AF535" s="35"/>
      <c r="AG535" s="35"/>
      <c r="AH535" s="1"/>
      <c r="AI535" s="35"/>
      <c r="AJ535" s="35"/>
      <c r="AK535" s="35"/>
      <c r="AL535" s="35"/>
      <c r="AM535" s="35"/>
      <c r="AN535" s="35"/>
      <c r="AO535" s="35"/>
      <c r="AP535" s="1"/>
      <c r="AQ535" s="36"/>
      <c r="AR535" s="36"/>
      <c r="AS535" s="36"/>
      <c r="AT535" s="36"/>
      <c r="AU535" s="36"/>
      <c r="AV535" s="36"/>
      <c r="AW535" s="1"/>
      <c r="AX535" s="1"/>
      <c r="AY535" s="35"/>
      <c r="AZ535" s="35"/>
      <c r="BA535" s="35"/>
      <c r="BB535" s="35"/>
      <c r="BC535" s="35"/>
      <c r="BD535" s="35"/>
      <c r="BE535" s="35"/>
      <c r="BF535" s="1"/>
    </row>
    <row r="536" spans="1:58" ht="13">
      <c r="A536" s="28"/>
      <c r="B536" s="55"/>
      <c r="C536" s="38"/>
      <c r="D536" s="31"/>
      <c r="E536" s="32"/>
      <c r="F536" s="32"/>
      <c r="G536" s="32"/>
      <c r="H536" s="32"/>
      <c r="I536" s="32"/>
      <c r="J536" s="10"/>
      <c r="K536" s="31"/>
      <c r="L536" s="32"/>
      <c r="M536" s="32"/>
      <c r="N536" s="32"/>
      <c r="O536" s="32"/>
      <c r="P536" s="32"/>
      <c r="Q536" s="32"/>
      <c r="R536" s="1"/>
      <c r="S536" s="28"/>
      <c r="T536" s="28"/>
      <c r="U536" s="28"/>
      <c r="V536" s="28"/>
      <c r="W536" s="33"/>
      <c r="X536" s="34"/>
      <c r="Y536" s="34"/>
      <c r="Z536" s="1"/>
      <c r="AA536" s="35"/>
      <c r="AB536" s="35"/>
      <c r="AC536" s="35"/>
      <c r="AD536" s="35"/>
      <c r="AE536" s="35"/>
      <c r="AF536" s="35"/>
      <c r="AG536" s="35"/>
      <c r="AH536" s="1"/>
      <c r="AI536" s="35"/>
      <c r="AJ536" s="35"/>
      <c r="AK536" s="35"/>
      <c r="AL536" s="35"/>
      <c r="AM536" s="35"/>
      <c r="AN536" s="35"/>
      <c r="AO536" s="35"/>
      <c r="AP536" s="1"/>
      <c r="AQ536" s="36"/>
      <c r="AR536" s="36"/>
      <c r="AS536" s="36"/>
      <c r="AT536" s="36"/>
      <c r="AU536" s="36"/>
      <c r="AV536" s="36"/>
      <c r="AW536" s="1"/>
      <c r="AX536" s="1"/>
      <c r="AY536" s="35"/>
      <c r="AZ536" s="35"/>
      <c r="BA536" s="35"/>
      <c r="BB536" s="35"/>
      <c r="BC536" s="35"/>
      <c r="BD536" s="35"/>
      <c r="BE536" s="35"/>
      <c r="BF536" s="1"/>
    </row>
    <row r="537" spans="1:58" ht="13">
      <c r="A537" s="28"/>
      <c r="B537" s="55"/>
      <c r="C537" s="38"/>
      <c r="D537" s="31"/>
      <c r="E537" s="32"/>
      <c r="F537" s="32"/>
      <c r="G537" s="32"/>
      <c r="H537" s="32"/>
      <c r="I537" s="32"/>
      <c r="J537" s="10"/>
      <c r="K537" s="38"/>
      <c r="L537" s="31"/>
      <c r="M537" s="32"/>
      <c r="N537" s="32"/>
      <c r="O537" s="32"/>
      <c r="P537" s="32"/>
      <c r="Q537" s="32"/>
      <c r="R537" s="1"/>
      <c r="S537" s="28"/>
      <c r="T537" s="28"/>
      <c r="U537" s="33"/>
      <c r="V537" s="33"/>
      <c r="W537" s="33"/>
      <c r="X537" s="34"/>
      <c r="Y537" s="34"/>
      <c r="Z537" s="1"/>
      <c r="AA537" s="35"/>
      <c r="AB537" s="35"/>
      <c r="AC537" s="35"/>
      <c r="AD537" s="35"/>
      <c r="AE537" s="35"/>
      <c r="AF537" s="35"/>
      <c r="AG537" s="35"/>
      <c r="AH537" s="1"/>
      <c r="AI537" s="35"/>
      <c r="AJ537" s="35"/>
      <c r="AK537" s="35"/>
      <c r="AL537" s="35"/>
      <c r="AM537" s="35"/>
      <c r="AN537" s="35"/>
      <c r="AO537" s="35"/>
      <c r="AP537" s="1"/>
      <c r="AQ537" s="36"/>
      <c r="AR537" s="36"/>
      <c r="AS537" s="36"/>
      <c r="AT537" s="36"/>
      <c r="AU537" s="36"/>
      <c r="AV537" s="36"/>
      <c r="AW537" s="1"/>
      <c r="AX537" s="1"/>
      <c r="AY537" s="35"/>
      <c r="AZ537" s="35"/>
      <c r="BA537" s="35"/>
      <c r="BB537" s="35"/>
      <c r="BC537" s="35"/>
      <c r="BD537" s="35"/>
      <c r="BE537" s="35"/>
      <c r="BF537" s="1"/>
    </row>
    <row r="538" spans="1:58" ht="13">
      <c r="A538" s="28"/>
      <c r="B538" s="55"/>
      <c r="C538" s="31"/>
      <c r="D538" s="32"/>
      <c r="E538" s="32"/>
      <c r="F538" s="32"/>
      <c r="G538" s="32"/>
      <c r="H538" s="32"/>
      <c r="I538" s="32"/>
      <c r="J538" s="10"/>
      <c r="K538" s="38"/>
      <c r="L538" s="31"/>
      <c r="M538" s="32"/>
      <c r="N538" s="32"/>
      <c r="O538" s="32"/>
      <c r="P538" s="32"/>
      <c r="Q538" s="32"/>
      <c r="R538" s="1"/>
      <c r="S538" s="28"/>
      <c r="T538" s="28"/>
      <c r="U538" s="28"/>
      <c r="V538" s="33"/>
      <c r="W538" s="28"/>
      <c r="X538" s="34"/>
      <c r="Y538" s="34"/>
      <c r="Z538" s="1"/>
      <c r="AA538" s="35"/>
      <c r="AB538" s="35"/>
      <c r="AC538" s="35"/>
      <c r="AD538" s="35"/>
      <c r="AE538" s="35"/>
      <c r="AF538" s="35"/>
      <c r="AG538" s="35"/>
      <c r="AH538" s="1"/>
      <c r="AI538" s="35"/>
      <c r="AJ538" s="35"/>
      <c r="AK538" s="35"/>
      <c r="AL538" s="35"/>
      <c r="AM538" s="35"/>
      <c r="AN538" s="35"/>
      <c r="AO538" s="35"/>
      <c r="AP538" s="1"/>
      <c r="AQ538" s="36"/>
      <c r="AR538" s="36"/>
      <c r="AS538" s="36"/>
      <c r="AT538" s="36"/>
      <c r="AU538" s="36"/>
      <c r="AV538" s="36"/>
      <c r="AW538" s="1"/>
      <c r="AX538" s="1"/>
      <c r="AY538" s="35"/>
      <c r="AZ538" s="35"/>
      <c r="BA538" s="35"/>
      <c r="BB538" s="35"/>
      <c r="BC538" s="35"/>
      <c r="BD538" s="35"/>
      <c r="BE538" s="35"/>
      <c r="BF538" s="1"/>
    </row>
    <row r="539" spans="1:58" ht="13">
      <c r="A539" s="28"/>
      <c r="B539" s="55"/>
      <c r="C539" s="31"/>
      <c r="D539" s="32"/>
      <c r="E539" s="32"/>
      <c r="F539" s="32"/>
      <c r="G539" s="32"/>
      <c r="H539" s="32"/>
      <c r="I539" s="32"/>
      <c r="J539" s="10"/>
      <c r="K539" s="38"/>
      <c r="L539" s="32"/>
      <c r="M539" s="32"/>
      <c r="N539" s="31"/>
      <c r="O539" s="32"/>
      <c r="P539" s="32"/>
      <c r="Q539" s="32"/>
      <c r="R539" s="1"/>
      <c r="S539" s="28"/>
      <c r="T539" s="28"/>
      <c r="U539" s="28"/>
      <c r="V539" s="28"/>
      <c r="W539" s="33"/>
      <c r="X539" s="34"/>
      <c r="Y539" s="34"/>
      <c r="Z539" s="1"/>
      <c r="AA539" s="35"/>
      <c r="AB539" s="35"/>
      <c r="AC539" s="35"/>
      <c r="AD539" s="35"/>
      <c r="AE539" s="35"/>
      <c r="AF539" s="35"/>
      <c r="AG539" s="35"/>
      <c r="AH539" s="1"/>
      <c r="AI539" s="35"/>
      <c r="AJ539" s="35"/>
      <c r="AK539" s="35"/>
      <c r="AL539" s="35"/>
      <c r="AM539" s="35"/>
      <c r="AN539" s="35"/>
      <c r="AO539" s="35"/>
      <c r="AP539" s="1"/>
      <c r="AQ539" s="36"/>
      <c r="AR539" s="36"/>
      <c r="AS539" s="36"/>
      <c r="AT539" s="36"/>
      <c r="AU539" s="36"/>
      <c r="AV539" s="36"/>
      <c r="AW539" s="1"/>
      <c r="AX539" s="1"/>
      <c r="AY539" s="35"/>
      <c r="AZ539" s="35"/>
      <c r="BA539" s="35"/>
      <c r="BB539" s="35"/>
      <c r="BC539" s="35"/>
      <c r="BD539" s="35"/>
      <c r="BE539" s="35"/>
      <c r="BF539" s="1"/>
    </row>
    <row r="540" spans="1:58" ht="13">
      <c r="A540" s="28"/>
      <c r="B540" s="55"/>
      <c r="C540" s="38"/>
      <c r="D540" s="31"/>
      <c r="E540" s="32"/>
      <c r="F540" s="32"/>
      <c r="G540" s="32"/>
      <c r="H540" s="32"/>
      <c r="I540" s="32"/>
      <c r="J540" s="10"/>
      <c r="K540" s="38"/>
      <c r="L540" s="31"/>
      <c r="M540" s="32"/>
      <c r="N540" s="32"/>
      <c r="O540" s="32"/>
      <c r="P540" s="32"/>
      <c r="Q540" s="32"/>
      <c r="R540" s="1"/>
      <c r="S540" s="28"/>
      <c r="T540" s="28"/>
      <c r="U540" s="33"/>
      <c r="V540" s="33"/>
      <c r="W540" s="28"/>
      <c r="X540" s="28"/>
      <c r="Y540" s="34"/>
      <c r="Z540" s="1"/>
      <c r="AA540" s="35"/>
      <c r="AB540" s="35"/>
      <c r="AC540" s="35"/>
      <c r="AD540" s="35"/>
      <c r="AE540" s="35"/>
      <c r="AF540" s="35"/>
      <c r="AG540" s="35"/>
      <c r="AH540" s="1"/>
      <c r="AI540" s="35"/>
      <c r="AJ540" s="35"/>
      <c r="AK540" s="35"/>
      <c r="AL540" s="35"/>
      <c r="AM540" s="35"/>
      <c r="AN540" s="35"/>
      <c r="AO540" s="35"/>
      <c r="AP540" s="1"/>
      <c r="AQ540" s="36"/>
      <c r="AR540" s="36"/>
      <c r="AS540" s="36"/>
      <c r="AT540" s="36"/>
      <c r="AU540" s="36"/>
      <c r="AV540" s="36"/>
      <c r="AW540" s="1"/>
      <c r="AX540" s="1"/>
      <c r="AY540" s="35"/>
      <c r="AZ540" s="35"/>
      <c r="BA540" s="35"/>
      <c r="BB540" s="35"/>
      <c r="BC540" s="35"/>
      <c r="BD540" s="35"/>
      <c r="BE540" s="35"/>
      <c r="BF540" s="1"/>
    </row>
    <row r="541" spans="1:58" ht="13">
      <c r="A541" s="28"/>
      <c r="B541" s="55"/>
      <c r="C541" s="31"/>
      <c r="D541" s="32"/>
      <c r="E541" s="32"/>
      <c r="F541" s="32"/>
      <c r="G541" s="32"/>
      <c r="H541" s="32"/>
      <c r="I541" s="32"/>
      <c r="J541" s="10"/>
      <c r="K541" s="31"/>
      <c r="L541" s="32"/>
      <c r="M541" s="32"/>
      <c r="N541" s="32"/>
      <c r="O541" s="32"/>
      <c r="P541" s="32"/>
      <c r="Q541" s="32"/>
      <c r="R541" s="1"/>
      <c r="S541" s="28"/>
      <c r="T541" s="28"/>
      <c r="U541" s="28"/>
      <c r="V541" s="33"/>
      <c r="W541" s="33"/>
      <c r="X541" s="34"/>
      <c r="Y541" s="34"/>
      <c r="Z541" s="1"/>
      <c r="AA541" s="35"/>
      <c r="AB541" s="35"/>
      <c r="AC541" s="35"/>
      <c r="AD541" s="35"/>
      <c r="AE541" s="35"/>
      <c r="AF541" s="35"/>
      <c r="AG541" s="35"/>
      <c r="AH541" s="1"/>
      <c r="AI541" s="35"/>
      <c r="AJ541" s="35"/>
      <c r="AK541" s="35"/>
      <c r="AL541" s="35"/>
      <c r="AM541" s="35"/>
      <c r="AN541" s="35"/>
      <c r="AO541" s="35"/>
      <c r="AP541" s="1"/>
      <c r="AQ541" s="36"/>
      <c r="AR541" s="36"/>
      <c r="AS541" s="36"/>
      <c r="AT541" s="36"/>
      <c r="AU541" s="36"/>
      <c r="AV541" s="36"/>
      <c r="AW541" s="1"/>
      <c r="AX541" s="1"/>
      <c r="AY541" s="35"/>
      <c r="AZ541" s="35"/>
      <c r="BA541" s="35"/>
      <c r="BB541" s="35"/>
      <c r="BC541" s="35"/>
      <c r="BD541" s="35"/>
      <c r="BE541" s="35"/>
      <c r="BF541" s="1"/>
    </row>
    <row r="542" spans="1:58" ht="13">
      <c r="A542" s="28"/>
      <c r="B542" s="55"/>
      <c r="C542" s="31"/>
      <c r="D542" s="32"/>
      <c r="E542" s="32"/>
      <c r="F542" s="32"/>
      <c r="G542" s="32"/>
      <c r="H542" s="32"/>
      <c r="I542" s="32"/>
      <c r="J542" s="10"/>
      <c r="K542" s="38"/>
      <c r="L542" s="32"/>
      <c r="M542" s="32"/>
      <c r="N542" s="31"/>
      <c r="O542" s="32"/>
      <c r="P542" s="32"/>
      <c r="Q542" s="32"/>
      <c r="R542" s="1"/>
      <c r="S542" s="28"/>
      <c r="T542" s="28"/>
      <c r="U542" s="28"/>
      <c r="V542" s="28"/>
      <c r="W542" s="33"/>
      <c r="X542" s="34"/>
      <c r="Y542" s="34"/>
      <c r="Z542" s="1"/>
      <c r="AA542" s="35"/>
      <c r="AB542" s="35"/>
      <c r="AC542" s="35"/>
      <c r="AD542" s="35"/>
      <c r="AE542" s="35"/>
      <c r="AF542" s="35"/>
      <c r="AG542" s="35"/>
      <c r="AH542" s="1"/>
      <c r="AI542" s="35"/>
      <c r="AJ542" s="35"/>
      <c r="AK542" s="35"/>
      <c r="AL542" s="35"/>
      <c r="AM542" s="35"/>
      <c r="AN542" s="35"/>
      <c r="AO542" s="35"/>
      <c r="AP542" s="1"/>
      <c r="AQ542" s="36"/>
      <c r="AR542" s="36"/>
      <c r="AS542" s="36"/>
      <c r="AT542" s="36"/>
      <c r="AU542" s="36"/>
      <c r="AV542" s="36"/>
      <c r="AW542" s="1"/>
      <c r="AX542" s="1"/>
      <c r="AY542" s="35"/>
      <c r="AZ542" s="35"/>
      <c r="BA542" s="35"/>
      <c r="BB542" s="35"/>
      <c r="BC542" s="35"/>
      <c r="BD542" s="35"/>
      <c r="BE542" s="35"/>
      <c r="BF542" s="1"/>
    </row>
    <row r="543" spans="1:58" ht="13">
      <c r="A543" s="28"/>
      <c r="B543" s="55"/>
      <c r="C543" s="38"/>
      <c r="D543" s="31"/>
      <c r="E543" s="32"/>
      <c r="F543" s="32"/>
      <c r="G543" s="32"/>
      <c r="H543" s="32"/>
      <c r="I543" s="32"/>
      <c r="J543" s="10"/>
      <c r="K543" s="38"/>
      <c r="L543" s="31"/>
      <c r="M543" s="32"/>
      <c r="N543" s="32"/>
      <c r="O543" s="32"/>
      <c r="P543" s="32"/>
      <c r="Q543" s="32"/>
      <c r="R543" s="1"/>
      <c r="S543" s="28"/>
      <c r="T543" s="28"/>
      <c r="U543" s="33"/>
      <c r="V543" s="28"/>
      <c r="W543" s="33"/>
      <c r="X543" s="34"/>
      <c r="Y543" s="34"/>
      <c r="Z543" s="1"/>
      <c r="AA543" s="35"/>
      <c r="AB543" s="35"/>
      <c r="AC543" s="35"/>
      <c r="AD543" s="35"/>
      <c r="AE543" s="35"/>
      <c r="AF543" s="35"/>
      <c r="AG543" s="35"/>
      <c r="AH543" s="1"/>
      <c r="AI543" s="35"/>
      <c r="AJ543" s="35"/>
      <c r="AK543" s="35"/>
      <c r="AL543" s="35"/>
      <c r="AM543" s="35"/>
      <c r="AN543" s="35"/>
      <c r="AO543" s="35"/>
      <c r="AP543" s="1"/>
      <c r="AQ543" s="36"/>
      <c r="AR543" s="36"/>
      <c r="AS543" s="36"/>
      <c r="AT543" s="36"/>
      <c r="AU543" s="36"/>
      <c r="AV543" s="36"/>
      <c r="AW543" s="1"/>
      <c r="AX543" s="1"/>
      <c r="AY543" s="35"/>
      <c r="AZ543" s="35"/>
      <c r="BA543" s="35"/>
      <c r="BB543" s="35"/>
      <c r="BC543" s="35"/>
      <c r="BD543" s="35"/>
      <c r="BE543" s="35"/>
      <c r="BF543" s="1"/>
    </row>
    <row r="544" spans="1:58" ht="13">
      <c r="A544" s="28"/>
      <c r="B544" s="55"/>
      <c r="C544" s="32"/>
      <c r="D544" s="31"/>
      <c r="E544" s="32"/>
      <c r="F544" s="32"/>
      <c r="G544" s="32"/>
      <c r="H544" s="32"/>
      <c r="I544" s="32"/>
      <c r="J544" s="10"/>
      <c r="K544" s="31"/>
      <c r="L544" s="31"/>
      <c r="M544" s="32"/>
      <c r="N544" s="32"/>
      <c r="O544" s="32"/>
      <c r="P544" s="32"/>
      <c r="Q544" s="32"/>
      <c r="R544" s="1"/>
      <c r="S544" s="28"/>
      <c r="T544" s="28"/>
      <c r="U544" s="28"/>
      <c r="V544" s="34"/>
      <c r="W544" s="28"/>
      <c r="X544" s="34"/>
      <c r="Y544" s="34"/>
      <c r="Z544" s="1"/>
      <c r="AA544" s="35"/>
      <c r="AB544" s="35"/>
      <c r="AC544" s="35"/>
      <c r="AD544" s="35"/>
      <c r="AE544" s="35"/>
      <c r="AF544" s="35"/>
      <c r="AG544" s="35"/>
      <c r="AH544" s="1"/>
      <c r="AI544" s="35"/>
      <c r="AJ544" s="35"/>
      <c r="AK544" s="35"/>
      <c r="AL544" s="35"/>
      <c r="AM544" s="35"/>
      <c r="AN544" s="35"/>
      <c r="AO544" s="35"/>
      <c r="AP544" s="1"/>
      <c r="AQ544" s="36"/>
      <c r="AR544" s="36"/>
      <c r="AS544" s="36"/>
      <c r="AT544" s="36"/>
      <c r="AU544" s="36"/>
      <c r="AV544" s="36"/>
      <c r="AW544" s="1"/>
      <c r="AX544" s="1"/>
      <c r="AY544" s="35"/>
      <c r="AZ544" s="35"/>
      <c r="BA544" s="35"/>
      <c r="BB544" s="35"/>
      <c r="BC544" s="35"/>
      <c r="BD544" s="35"/>
      <c r="BE544" s="35"/>
      <c r="BF544" s="1"/>
    </row>
    <row r="545" spans="1:58" ht="13">
      <c r="A545" s="28"/>
      <c r="B545" s="55"/>
      <c r="C545" s="31"/>
      <c r="D545" s="32"/>
      <c r="E545" s="32"/>
      <c r="F545" s="32"/>
      <c r="G545" s="32"/>
      <c r="H545" s="32"/>
      <c r="I545" s="32"/>
      <c r="J545" s="10"/>
      <c r="K545" s="31"/>
      <c r="L545" s="32"/>
      <c r="M545" s="32"/>
      <c r="N545" s="32"/>
      <c r="O545" s="32"/>
      <c r="P545" s="32"/>
      <c r="Q545" s="32"/>
      <c r="R545" s="1"/>
      <c r="S545" s="28"/>
      <c r="T545" s="28"/>
      <c r="U545" s="28"/>
      <c r="V545" s="34"/>
      <c r="W545" s="28"/>
      <c r="X545" s="34"/>
      <c r="Y545" s="34"/>
      <c r="Z545" s="1"/>
      <c r="AA545" s="35"/>
      <c r="AB545" s="35"/>
      <c r="AC545" s="35"/>
      <c r="AD545" s="35"/>
      <c r="AE545" s="35"/>
      <c r="AF545" s="35"/>
      <c r="AG545" s="35"/>
      <c r="AH545" s="1"/>
      <c r="AI545" s="35"/>
      <c r="AJ545" s="35"/>
      <c r="AK545" s="35"/>
      <c r="AL545" s="35"/>
      <c r="AM545" s="35"/>
      <c r="AN545" s="35"/>
      <c r="AO545" s="35"/>
      <c r="AP545" s="1"/>
      <c r="AQ545" s="36"/>
      <c r="AR545" s="36"/>
      <c r="AS545" s="36"/>
      <c r="AT545" s="36"/>
      <c r="AU545" s="36"/>
      <c r="AV545" s="36"/>
      <c r="AW545" s="1"/>
      <c r="AX545" s="1"/>
      <c r="AY545" s="35"/>
      <c r="AZ545" s="35"/>
      <c r="BA545" s="35"/>
      <c r="BB545" s="35"/>
      <c r="BC545" s="35"/>
      <c r="BD545" s="35"/>
      <c r="BE545" s="35"/>
      <c r="BF545" s="1"/>
    </row>
    <row r="546" spans="1:58" ht="13">
      <c r="A546" s="28"/>
      <c r="B546" s="55"/>
      <c r="C546" s="31"/>
      <c r="D546" s="32"/>
      <c r="E546" s="32"/>
      <c r="F546" s="32"/>
      <c r="G546" s="32"/>
      <c r="H546" s="32"/>
      <c r="I546" s="32"/>
      <c r="J546" s="10"/>
      <c r="K546" s="31"/>
      <c r="L546" s="32"/>
      <c r="M546" s="32"/>
      <c r="N546" s="32"/>
      <c r="O546" s="32"/>
      <c r="P546" s="32"/>
      <c r="Q546" s="32"/>
      <c r="R546" s="1"/>
      <c r="S546" s="28"/>
      <c r="T546" s="28"/>
      <c r="U546" s="28"/>
      <c r="V546" s="34"/>
      <c r="W546" s="28"/>
      <c r="X546" s="34"/>
      <c r="Y546" s="34"/>
      <c r="Z546" s="1"/>
      <c r="AA546" s="35"/>
      <c r="AB546" s="35"/>
      <c r="AC546" s="35"/>
      <c r="AD546" s="35"/>
      <c r="AE546" s="35"/>
      <c r="AF546" s="35"/>
      <c r="AG546" s="35"/>
      <c r="AH546" s="1"/>
      <c r="AI546" s="35"/>
      <c r="AJ546" s="35"/>
      <c r="AK546" s="35"/>
      <c r="AL546" s="35"/>
      <c r="AM546" s="35"/>
      <c r="AN546" s="35"/>
      <c r="AO546" s="35"/>
      <c r="AP546" s="1"/>
      <c r="AQ546" s="36"/>
      <c r="AR546" s="36"/>
      <c r="AS546" s="36"/>
      <c r="AT546" s="36"/>
      <c r="AU546" s="36"/>
      <c r="AV546" s="36"/>
      <c r="AW546" s="1"/>
      <c r="AX546" s="1"/>
      <c r="AY546" s="35"/>
      <c r="AZ546" s="35"/>
      <c r="BA546" s="35"/>
      <c r="BB546" s="35"/>
      <c r="BC546" s="35"/>
      <c r="BD546" s="35"/>
      <c r="BE546" s="35"/>
      <c r="BF546" s="1"/>
    </row>
    <row r="547" spans="1:58" ht="13">
      <c r="A547" s="28"/>
      <c r="B547" s="55"/>
      <c r="C547" s="31"/>
      <c r="D547" s="31"/>
      <c r="E547" s="32"/>
      <c r="F547" s="32"/>
      <c r="G547" s="32"/>
      <c r="H547" s="32"/>
      <c r="I547" s="32"/>
      <c r="J547" s="10"/>
      <c r="K547" s="31"/>
      <c r="L547" s="32"/>
      <c r="M547" s="32"/>
      <c r="N547" s="32"/>
      <c r="O547" s="32"/>
      <c r="P547" s="32"/>
      <c r="Q547" s="32"/>
      <c r="R547" s="1"/>
      <c r="S547" s="28"/>
      <c r="T547" s="28"/>
      <c r="U547" s="28"/>
      <c r="V547" s="34"/>
      <c r="W547" s="28"/>
      <c r="X547" s="34"/>
      <c r="Y547" s="34"/>
      <c r="Z547" s="1"/>
      <c r="AA547" s="35"/>
      <c r="AB547" s="35"/>
      <c r="AC547" s="35"/>
      <c r="AD547" s="35"/>
      <c r="AE547" s="35"/>
      <c r="AF547" s="35"/>
      <c r="AG547" s="35"/>
      <c r="AH547" s="1"/>
      <c r="AI547" s="35"/>
      <c r="AJ547" s="35"/>
      <c r="AK547" s="35"/>
      <c r="AL547" s="35"/>
      <c r="AM547" s="35"/>
      <c r="AN547" s="35"/>
      <c r="AO547" s="35"/>
      <c r="AP547" s="1"/>
      <c r="AQ547" s="36"/>
      <c r="AR547" s="36"/>
      <c r="AS547" s="36"/>
      <c r="AT547" s="36"/>
      <c r="AU547" s="36"/>
      <c r="AV547" s="36"/>
      <c r="AW547" s="1"/>
      <c r="AX547" s="1"/>
      <c r="AY547" s="35"/>
      <c r="AZ547" s="35"/>
      <c r="BA547" s="35"/>
      <c r="BB547" s="35"/>
      <c r="BC547" s="35"/>
      <c r="BD547" s="35"/>
      <c r="BE547" s="35"/>
      <c r="BF547" s="1"/>
    </row>
    <row r="548" spans="1:58" ht="13">
      <c r="A548" s="28"/>
      <c r="B548" s="55"/>
      <c r="C548" s="31"/>
      <c r="D548" s="32"/>
      <c r="E548" s="32"/>
      <c r="F548" s="32"/>
      <c r="G548" s="32"/>
      <c r="H548" s="32"/>
      <c r="I548" s="32"/>
      <c r="J548" s="10"/>
      <c r="K548" s="31"/>
      <c r="L548" s="32"/>
      <c r="M548" s="32"/>
      <c r="N548" s="32"/>
      <c r="O548" s="32"/>
      <c r="P548" s="32"/>
      <c r="Q548" s="32"/>
      <c r="R548" s="1"/>
      <c r="S548" s="28"/>
      <c r="T548" s="28"/>
      <c r="U548" s="28"/>
      <c r="V548" s="34"/>
      <c r="W548" s="28"/>
      <c r="X548" s="34"/>
      <c r="Y548" s="34"/>
      <c r="Z548" s="1"/>
      <c r="AA548" s="35"/>
      <c r="AB548" s="35"/>
      <c r="AC548" s="35"/>
      <c r="AD548" s="35"/>
      <c r="AE548" s="35"/>
      <c r="AF548" s="35"/>
      <c r="AG548" s="35"/>
      <c r="AH548" s="1"/>
      <c r="AI548" s="35"/>
      <c r="AJ548" s="35"/>
      <c r="AK548" s="35"/>
      <c r="AL548" s="35"/>
      <c r="AM548" s="35"/>
      <c r="AN548" s="35"/>
      <c r="AO548" s="35"/>
      <c r="AP548" s="1"/>
      <c r="AQ548" s="36"/>
      <c r="AR548" s="36"/>
      <c r="AS548" s="36"/>
      <c r="AT548" s="36"/>
      <c r="AU548" s="36"/>
      <c r="AV548" s="36"/>
      <c r="AW548" s="1"/>
      <c r="AX548" s="1"/>
      <c r="AY548" s="35"/>
      <c r="AZ548" s="35"/>
      <c r="BA548" s="35"/>
      <c r="BB548" s="35"/>
      <c r="BC548" s="35"/>
      <c r="BD548" s="35"/>
      <c r="BE548" s="35"/>
      <c r="BF548" s="1"/>
    </row>
    <row r="549" spans="1:58" ht="13">
      <c r="A549" s="28"/>
      <c r="B549" s="55"/>
      <c r="C549" s="32"/>
      <c r="D549" s="31"/>
      <c r="E549" s="32"/>
      <c r="F549" s="32"/>
      <c r="G549" s="32"/>
      <c r="H549" s="32"/>
      <c r="I549" s="32"/>
      <c r="J549" s="10"/>
      <c r="K549" s="32"/>
      <c r="L549" s="31"/>
      <c r="M549" s="32"/>
      <c r="N549" s="32"/>
      <c r="O549" s="32"/>
      <c r="P549" s="32"/>
      <c r="Q549" s="32"/>
      <c r="R549" s="1"/>
      <c r="S549" s="28"/>
      <c r="T549" s="28"/>
      <c r="U549" s="28"/>
      <c r="V549" s="34"/>
      <c r="W549" s="28"/>
      <c r="X549" s="34"/>
      <c r="Y549" s="34"/>
      <c r="Z549" s="1"/>
      <c r="AA549" s="35"/>
      <c r="AB549" s="35"/>
      <c r="AC549" s="35"/>
      <c r="AD549" s="35"/>
      <c r="AE549" s="35"/>
      <c r="AF549" s="35"/>
      <c r="AG549" s="35"/>
      <c r="AH549" s="1"/>
      <c r="AI549" s="35"/>
      <c r="AJ549" s="35"/>
      <c r="AK549" s="35"/>
      <c r="AL549" s="35"/>
      <c r="AM549" s="35"/>
      <c r="AN549" s="35"/>
      <c r="AO549" s="35"/>
      <c r="AP549" s="1"/>
      <c r="AQ549" s="36"/>
      <c r="AR549" s="36"/>
      <c r="AS549" s="36"/>
      <c r="AT549" s="36"/>
      <c r="AU549" s="36"/>
      <c r="AV549" s="36"/>
      <c r="AW549" s="1"/>
      <c r="AX549" s="1"/>
      <c r="AY549" s="35"/>
      <c r="AZ549" s="35"/>
      <c r="BA549" s="35"/>
      <c r="BB549" s="35"/>
      <c r="BC549" s="35"/>
      <c r="BD549" s="35"/>
      <c r="BE549" s="35"/>
      <c r="BF549" s="1"/>
    </row>
    <row r="550" spans="1:58" ht="13">
      <c r="A550" s="28"/>
      <c r="B550" s="55"/>
      <c r="C550" s="31"/>
      <c r="D550" s="31"/>
      <c r="E550" s="32"/>
      <c r="F550" s="32"/>
      <c r="G550" s="32"/>
      <c r="H550" s="32"/>
      <c r="I550" s="32"/>
      <c r="J550" s="10"/>
      <c r="K550" s="32"/>
      <c r="L550" s="31"/>
      <c r="M550" s="32"/>
      <c r="N550" s="32"/>
      <c r="O550" s="32"/>
      <c r="P550" s="32"/>
      <c r="Q550" s="32"/>
      <c r="R550" s="1"/>
      <c r="S550" s="28"/>
      <c r="T550" s="28"/>
      <c r="U550" s="28"/>
      <c r="V550" s="34"/>
      <c r="W550" s="34"/>
      <c r="X550" s="28"/>
      <c r="Y550" s="34"/>
      <c r="Z550" s="1"/>
      <c r="AA550" s="35"/>
      <c r="AB550" s="35"/>
      <c r="AC550" s="35"/>
      <c r="AD550" s="35"/>
      <c r="AE550" s="35"/>
      <c r="AF550" s="35"/>
      <c r="AG550" s="35"/>
      <c r="AH550" s="1"/>
      <c r="AI550" s="35"/>
      <c r="AJ550" s="35"/>
      <c r="AK550" s="35"/>
      <c r="AL550" s="35"/>
      <c r="AM550" s="35"/>
      <c r="AN550" s="35"/>
      <c r="AO550" s="35"/>
      <c r="AP550" s="1"/>
      <c r="AQ550" s="36"/>
      <c r="AR550" s="36"/>
      <c r="AS550" s="36"/>
      <c r="AT550" s="36"/>
      <c r="AU550" s="36"/>
      <c r="AV550" s="36"/>
      <c r="AW550" s="1"/>
      <c r="AX550" s="1"/>
      <c r="AY550" s="35"/>
      <c r="AZ550" s="35"/>
      <c r="BA550" s="35"/>
      <c r="BB550" s="35"/>
      <c r="BC550" s="35"/>
      <c r="BD550" s="35"/>
      <c r="BE550" s="35"/>
      <c r="BF550" s="1"/>
    </row>
    <row r="551" spans="1:58" ht="13">
      <c r="A551" s="28"/>
      <c r="B551" s="55"/>
      <c r="C551" s="32"/>
      <c r="D551" s="31"/>
      <c r="E551" s="32"/>
      <c r="F551" s="32"/>
      <c r="G551" s="32"/>
      <c r="H551" s="32"/>
      <c r="I551" s="32"/>
      <c r="J551" s="10"/>
      <c r="K551" s="32"/>
      <c r="L551" s="31"/>
      <c r="M551" s="32"/>
      <c r="N551" s="32"/>
      <c r="O551" s="32"/>
      <c r="P551" s="32"/>
      <c r="Q551" s="32"/>
      <c r="R551" s="1"/>
      <c r="S551" s="28"/>
      <c r="T551" s="28"/>
      <c r="U551" s="34"/>
      <c r="V551" s="34"/>
      <c r="W551" s="34"/>
      <c r="X551" s="34"/>
      <c r="Y551" s="34"/>
      <c r="Z551" s="1"/>
      <c r="AA551" s="35"/>
      <c r="AB551" s="35"/>
      <c r="AC551" s="35"/>
      <c r="AD551" s="35"/>
      <c r="AE551" s="35"/>
      <c r="AF551" s="35"/>
      <c r="AG551" s="35"/>
      <c r="AH551" s="1"/>
      <c r="AI551" s="35"/>
      <c r="AJ551" s="35"/>
      <c r="AK551" s="35"/>
      <c r="AL551" s="35"/>
      <c r="AM551" s="35"/>
      <c r="AN551" s="35"/>
      <c r="AO551" s="35"/>
      <c r="AP551" s="1"/>
      <c r="AQ551" s="36"/>
      <c r="AR551" s="36"/>
      <c r="AS551" s="36"/>
      <c r="AT551" s="36"/>
      <c r="AU551" s="36"/>
      <c r="AV551" s="36"/>
      <c r="AW551" s="1"/>
      <c r="AX551" s="1"/>
      <c r="AY551" s="35"/>
      <c r="AZ551" s="35"/>
      <c r="BA551" s="35"/>
      <c r="BB551" s="35"/>
      <c r="BC551" s="35"/>
      <c r="BD551" s="35"/>
      <c r="BE551" s="35"/>
      <c r="BF551" s="1"/>
    </row>
    <row r="552" spans="1:58" ht="13">
      <c r="A552" s="28"/>
      <c r="B552" s="55"/>
      <c r="C552" s="31"/>
      <c r="D552" s="32"/>
      <c r="E552" s="32"/>
      <c r="F552" s="32"/>
      <c r="G552" s="32"/>
      <c r="H552" s="32"/>
      <c r="I552" s="32"/>
      <c r="J552" s="10"/>
      <c r="K552" s="31"/>
      <c r="L552" s="32"/>
      <c r="M552" s="32"/>
      <c r="N552" s="32"/>
      <c r="O552" s="32"/>
      <c r="P552" s="32"/>
      <c r="Q552" s="32"/>
      <c r="R552" s="1"/>
      <c r="S552" s="28"/>
      <c r="T552" s="28"/>
      <c r="U552" s="28"/>
      <c r="V552" s="34"/>
      <c r="W552" s="34"/>
      <c r="X552" s="34"/>
      <c r="Y552" s="34"/>
      <c r="Z552" s="1"/>
      <c r="AA552" s="35"/>
      <c r="AB552" s="35"/>
      <c r="AC552" s="35"/>
      <c r="AD552" s="35"/>
      <c r="AE552" s="35"/>
      <c r="AF552" s="35"/>
      <c r="AG552" s="35"/>
      <c r="AH552" s="1"/>
      <c r="AI552" s="35"/>
      <c r="AJ552" s="35"/>
      <c r="AK552" s="35"/>
      <c r="AL552" s="35"/>
      <c r="AM552" s="35"/>
      <c r="AN552" s="35"/>
      <c r="AO552" s="35"/>
      <c r="AP552" s="1"/>
      <c r="AQ552" s="36"/>
      <c r="AR552" s="36"/>
      <c r="AS552" s="36"/>
      <c r="AT552" s="36"/>
      <c r="AU552" s="36"/>
      <c r="AV552" s="36"/>
      <c r="AW552" s="1"/>
      <c r="AX552" s="1"/>
      <c r="AY552" s="35"/>
      <c r="AZ552" s="35"/>
      <c r="BA552" s="35"/>
      <c r="BB552" s="35"/>
      <c r="BC552" s="35"/>
      <c r="BD552" s="35"/>
      <c r="BE552" s="35"/>
      <c r="BF552" s="1"/>
    </row>
    <row r="553" spans="1:58" ht="13">
      <c r="A553" s="28"/>
      <c r="B553" s="55"/>
      <c r="C553" s="31"/>
      <c r="D553" s="32"/>
      <c r="E553" s="32"/>
      <c r="F553" s="32"/>
      <c r="G553" s="32"/>
      <c r="H553" s="32"/>
      <c r="I553" s="32"/>
      <c r="J553" s="10"/>
      <c r="K553" s="31"/>
      <c r="L553" s="32"/>
      <c r="M553" s="32"/>
      <c r="N553" s="32"/>
      <c r="O553" s="32"/>
      <c r="P553" s="32"/>
      <c r="Q553" s="32"/>
      <c r="R553" s="1"/>
      <c r="S553" s="28"/>
      <c r="T553" s="28"/>
      <c r="U553" s="28"/>
      <c r="V553" s="34"/>
      <c r="W553" s="34"/>
      <c r="X553" s="34"/>
      <c r="Y553" s="34"/>
      <c r="Z553" s="1"/>
      <c r="AA553" s="35"/>
      <c r="AB553" s="35"/>
      <c r="AC553" s="35"/>
      <c r="AD553" s="35"/>
      <c r="AE553" s="35"/>
      <c r="AF553" s="35"/>
      <c r="AG553" s="35"/>
      <c r="AH553" s="1"/>
      <c r="AI553" s="35"/>
      <c r="AJ553" s="35"/>
      <c r="AK553" s="35"/>
      <c r="AL553" s="35"/>
      <c r="AM553" s="35"/>
      <c r="AN553" s="35"/>
      <c r="AO553" s="35"/>
      <c r="AP553" s="1"/>
      <c r="AQ553" s="36"/>
      <c r="AR553" s="36"/>
      <c r="AS553" s="36"/>
      <c r="AT553" s="36"/>
      <c r="AU553" s="36"/>
      <c r="AV553" s="36"/>
      <c r="AW553" s="1"/>
      <c r="AX553" s="1"/>
      <c r="AY553" s="35"/>
      <c r="AZ553" s="35"/>
      <c r="BA553" s="35"/>
      <c r="BB553" s="35"/>
      <c r="BC553" s="35"/>
      <c r="BD553" s="35"/>
      <c r="BE553" s="35"/>
      <c r="BF553" s="1"/>
    </row>
    <row r="554" spans="1:58" ht="13">
      <c r="A554" s="28"/>
      <c r="B554" s="55"/>
      <c r="C554" s="31"/>
      <c r="D554" s="32"/>
      <c r="E554" s="32"/>
      <c r="F554" s="32"/>
      <c r="G554" s="32"/>
      <c r="H554" s="32"/>
      <c r="I554" s="32"/>
      <c r="J554" s="10"/>
      <c r="K554" s="31"/>
      <c r="L554" s="32"/>
      <c r="M554" s="32"/>
      <c r="N554" s="32"/>
      <c r="O554" s="32"/>
      <c r="P554" s="32"/>
      <c r="Q554" s="32"/>
      <c r="R554" s="1"/>
      <c r="S554" s="28"/>
      <c r="T554" s="28"/>
      <c r="U554" s="28"/>
      <c r="V554" s="34"/>
      <c r="W554" s="34"/>
      <c r="X554" s="34"/>
      <c r="Y554" s="34"/>
      <c r="Z554" s="1"/>
      <c r="AA554" s="35"/>
      <c r="AB554" s="35"/>
      <c r="AC554" s="35"/>
      <c r="AD554" s="35"/>
      <c r="AE554" s="35"/>
      <c r="AF554" s="35"/>
      <c r="AG554" s="35"/>
      <c r="AH554" s="1"/>
      <c r="AI554" s="35"/>
      <c r="AJ554" s="35"/>
      <c r="AK554" s="35"/>
      <c r="AL554" s="35"/>
      <c r="AM554" s="35"/>
      <c r="AN554" s="35"/>
      <c r="AO554" s="35"/>
      <c r="AP554" s="1"/>
      <c r="AQ554" s="36"/>
      <c r="AR554" s="36"/>
      <c r="AS554" s="36"/>
      <c r="AT554" s="36"/>
      <c r="AU554" s="36"/>
      <c r="AV554" s="36"/>
      <c r="AW554" s="1"/>
      <c r="AX554" s="1"/>
      <c r="AY554" s="35"/>
      <c r="AZ554" s="35"/>
      <c r="BA554" s="35"/>
      <c r="BB554" s="35"/>
      <c r="BC554" s="35"/>
      <c r="BD554" s="35"/>
      <c r="BE554" s="35"/>
      <c r="BF554" s="1"/>
    </row>
    <row r="555" spans="1:58" ht="13">
      <c r="A555" s="28"/>
      <c r="B555" s="55"/>
      <c r="C555" s="31"/>
      <c r="D555" s="32"/>
      <c r="E555" s="32"/>
      <c r="F555" s="32"/>
      <c r="G555" s="32"/>
      <c r="H555" s="32"/>
      <c r="I555" s="32"/>
      <c r="J555" s="10"/>
      <c r="K555" s="31"/>
      <c r="L555" s="32"/>
      <c r="M555" s="32"/>
      <c r="N555" s="32"/>
      <c r="O555" s="32"/>
      <c r="P555" s="32"/>
      <c r="Q555" s="32"/>
      <c r="R555" s="1"/>
      <c r="S555" s="28"/>
      <c r="T555" s="28"/>
      <c r="U555" s="28"/>
      <c r="V555" s="34"/>
      <c r="W555" s="34"/>
      <c r="X555" s="34"/>
      <c r="Y555" s="34"/>
      <c r="Z555" s="1"/>
      <c r="AA555" s="35"/>
      <c r="AB555" s="35"/>
      <c r="AC555" s="35"/>
      <c r="AD555" s="35"/>
      <c r="AE555" s="35"/>
      <c r="AF555" s="35"/>
      <c r="AG555" s="35"/>
      <c r="AH555" s="1"/>
      <c r="AI555" s="35"/>
      <c r="AJ555" s="35"/>
      <c r="AK555" s="35"/>
      <c r="AL555" s="35"/>
      <c r="AM555" s="35"/>
      <c r="AN555" s="35"/>
      <c r="AO555" s="35"/>
      <c r="AP555" s="1"/>
      <c r="AQ555" s="36"/>
      <c r="AR555" s="36"/>
      <c r="AS555" s="36"/>
      <c r="AT555" s="36"/>
      <c r="AU555" s="36"/>
      <c r="AV555" s="36"/>
      <c r="AW555" s="1"/>
      <c r="AX555" s="1"/>
      <c r="AY555" s="35"/>
      <c r="AZ555" s="35"/>
      <c r="BA555" s="35"/>
      <c r="BB555" s="35"/>
      <c r="BC555" s="35"/>
      <c r="BD555" s="35"/>
      <c r="BE555" s="35"/>
      <c r="BF555" s="1"/>
    </row>
    <row r="556" spans="1:58" ht="13">
      <c r="A556" s="28"/>
      <c r="B556" s="55"/>
      <c r="C556" s="32"/>
      <c r="D556" s="31"/>
      <c r="E556" s="32"/>
      <c r="F556" s="32"/>
      <c r="G556" s="32"/>
      <c r="H556" s="32"/>
      <c r="I556" s="32"/>
      <c r="J556" s="10"/>
      <c r="K556" s="31"/>
      <c r="L556" s="31"/>
      <c r="M556" s="32"/>
      <c r="N556" s="32"/>
      <c r="O556" s="32"/>
      <c r="P556" s="32"/>
      <c r="Q556" s="32"/>
      <c r="R556" s="1"/>
      <c r="S556" s="28"/>
      <c r="T556" s="28"/>
      <c r="U556" s="28"/>
      <c r="V556" s="34"/>
      <c r="W556" s="34"/>
      <c r="X556" s="34"/>
      <c r="Y556" s="34"/>
      <c r="Z556" s="1"/>
      <c r="AA556" s="35"/>
      <c r="AB556" s="35"/>
      <c r="AC556" s="35"/>
      <c r="AD556" s="35"/>
      <c r="AE556" s="35"/>
      <c r="AF556" s="35"/>
      <c r="AG556" s="35"/>
      <c r="AH556" s="1"/>
      <c r="AI556" s="35"/>
      <c r="AJ556" s="35"/>
      <c r="AK556" s="35"/>
      <c r="AL556" s="35"/>
      <c r="AM556" s="35"/>
      <c r="AN556" s="35"/>
      <c r="AO556" s="35"/>
      <c r="AP556" s="1"/>
      <c r="AQ556" s="36"/>
      <c r="AR556" s="36"/>
      <c r="AS556" s="36"/>
      <c r="AT556" s="36"/>
      <c r="AU556" s="36"/>
      <c r="AV556" s="36"/>
      <c r="AW556" s="1"/>
      <c r="AX556" s="1"/>
      <c r="AY556" s="35"/>
      <c r="AZ556" s="35"/>
      <c r="BA556" s="35"/>
      <c r="BB556" s="35"/>
      <c r="BC556" s="35"/>
      <c r="BD556" s="35"/>
      <c r="BE556" s="35"/>
      <c r="BF556" s="1"/>
    </row>
    <row r="557" spans="1:58" ht="13">
      <c r="A557" s="28"/>
      <c r="B557" s="55"/>
      <c r="C557" s="31"/>
      <c r="D557" s="32"/>
      <c r="E557" s="32"/>
      <c r="F557" s="32"/>
      <c r="G557" s="32"/>
      <c r="H557" s="32"/>
      <c r="I557" s="32"/>
      <c r="J557" s="10"/>
      <c r="K557" s="31"/>
      <c r="L557" s="32"/>
      <c r="M557" s="32"/>
      <c r="N557" s="32"/>
      <c r="O557" s="32"/>
      <c r="P557" s="32"/>
      <c r="Q557" s="32"/>
      <c r="R557" s="1"/>
      <c r="S557" s="28"/>
      <c r="T557" s="28"/>
      <c r="U557" s="28"/>
      <c r="V557" s="34"/>
      <c r="W557" s="28"/>
      <c r="X557" s="34"/>
      <c r="Y557" s="34"/>
      <c r="Z557" s="1"/>
      <c r="AA557" s="35"/>
      <c r="AB557" s="35"/>
      <c r="AC557" s="35"/>
      <c r="AD557" s="35"/>
      <c r="AE557" s="35"/>
      <c r="AF557" s="35"/>
      <c r="AG557" s="35"/>
      <c r="AH557" s="1"/>
      <c r="AI557" s="35"/>
      <c r="AJ557" s="35"/>
      <c r="AK557" s="35"/>
      <c r="AL557" s="35"/>
      <c r="AM557" s="35"/>
      <c r="AN557" s="35"/>
      <c r="AO557" s="35"/>
      <c r="AP557" s="1"/>
      <c r="AQ557" s="36"/>
      <c r="AR557" s="36"/>
      <c r="AS557" s="36"/>
      <c r="AT557" s="36"/>
      <c r="AU557" s="36"/>
      <c r="AV557" s="36"/>
      <c r="AW557" s="1"/>
      <c r="AX557" s="1"/>
      <c r="AY557" s="35"/>
      <c r="AZ557" s="35"/>
      <c r="BA557" s="35"/>
      <c r="BB557" s="35"/>
      <c r="BC557" s="35"/>
      <c r="BD557" s="35"/>
      <c r="BE557" s="35"/>
      <c r="BF557" s="1"/>
    </row>
    <row r="558" spans="1:58" ht="13">
      <c r="A558" s="28"/>
      <c r="B558" s="55"/>
      <c r="C558" s="32"/>
      <c r="D558" s="31"/>
      <c r="E558" s="32"/>
      <c r="F558" s="32"/>
      <c r="G558" s="32"/>
      <c r="H558" s="32"/>
      <c r="I558" s="32"/>
      <c r="J558" s="10"/>
      <c r="K558" s="32"/>
      <c r="L558" s="31"/>
      <c r="M558" s="32"/>
      <c r="N558" s="32"/>
      <c r="O558" s="32"/>
      <c r="P558" s="32"/>
      <c r="Q558" s="32"/>
      <c r="R558" s="1"/>
      <c r="S558" s="28"/>
      <c r="T558" s="28"/>
      <c r="U558" s="28"/>
      <c r="V558" s="34"/>
      <c r="W558" s="34"/>
      <c r="X558" s="34"/>
      <c r="Y558" s="34"/>
      <c r="Z558" s="1"/>
      <c r="AA558" s="35"/>
      <c r="AB558" s="35"/>
      <c r="AC558" s="35"/>
      <c r="AD558" s="35"/>
      <c r="AE558" s="35"/>
      <c r="AF558" s="35"/>
      <c r="AG558" s="35"/>
      <c r="AH558" s="1"/>
      <c r="AI558" s="35"/>
      <c r="AJ558" s="35"/>
      <c r="AK558" s="35"/>
      <c r="AL558" s="35"/>
      <c r="AM558" s="35"/>
      <c r="AN558" s="35"/>
      <c r="AO558" s="35"/>
      <c r="AP558" s="1"/>
      <c r="AQ558" s="36"/>
      <c r="AR558" s="36"/>
      <c r="AS558" s="36"/>
      <c r="AT558" s="36"/>
      <c r="AU558" s="36"/>
      <c r="AV558" s="36"/>
      <c r="AW558" s="1"/>
      <c r="AX558" s="1"/>
      <c r="AY558" s="35"/>
      <c r="AZ558" s="35"/>
      <c r="BA558" s="35"/>
      <c r="BB558" s="35"/>
      <c r="BC558" s="35"/>
      <c r="BD558" s="35"/>
      <c r="BE558" s="35"/>
      <c r="BF558" s="1"/>
    </row>
    <row r="559" spans="1:58" ht="13">
      <c r="A559" s="28"/>
      <c r="B559" s="55"/>
      <c r="C559" s="31"/>
      <c r="D559" s="32"/>
      <c r="E559" s="32"/>
      <c r="F559" s="32"/>
      <c r="G559" s="32"/>
      <c r="H559" s="32"/>
      <c r="I559" s="32"/>
      <c r="J559" s="10"/>
      <c r="K559" s="31"/>
      <c r="L559" s="32"/>
      <c r="M559" s="32"/>
      <c r="N559" s="32"/>
      <c r="O559" s="32"/>
      <c r="P559" s="32"/>
      <c r="Q559" s="32"/>
      <c r="R559" s="1"/>
      <c r="S559" s="28"/>
      <c r="T559" s="28"/>
      <c r="U559" s="28"/>
      <c r="V559" s="34"/>
      <c r="W559" s="28"/>
      <c r="X559" s="34"/>
      <c r="Y559" s="34"/>
      <c r="Z559" s="1"/>
      <c r="AA559" s="35"/>
      <c r="AB559" s="35"/>
      <c r="AC559" s="35"/>
      <c r="AD559" s="35"/>
      <c r="AE559" s="35"/>
      <c r="AF559" s="35"/>
      <c r="AG559" s="35"/>
      <c r="AH559" s="1"/>
      <c r="AI559" s="35"/>
      <c r="AJ559" s="35"/>
      <c r="AK559" s="35"/>
      <c r="AL559" s="35"/>
      <c r="AM559" s="35"/>
      <c r="AN559" s="35"/>
      <c r="AO559" s="35"/>
      <c r="AP559" s="1"/>
      <c r="AQ559" s="36"/>
      <c r="AR559" s="36"/>
      <c r="AS559" s="36"/>
      <c r="AT559" s="36"/>
      <c r="AU559" s="36"/>
      <c r="AV559" s="36"/>
      <c r="AW559" s="1"/>
      <c r="AX559" s="1"/>
      <c r="AY559" s="35"/>
      <c r="AZ559" s="35"/>
      <c r="BA559" s="35"/>
      <c r="BB559" s="35"/>
      <c r="BC559" s="35"/>
      <c r="BD559" s="35"/>
      <c r="BE559" s="35"/>
      <c r="BF559" s="1"/>
    </row>
    <row r="560" spans="1:58" ht="13">
      <c r="A560" s="28"/>
      <c r="B560" s="55"/>
      <c r="C560" s="31"/>
      <c r="D560" s="32"/>
      <c r="E560" s="32"/>
      <c r="F560" s="32"/>
      <c r="G560" s="32"/>
      <c r="H560" s="32"/>
      <c r="I560" s="32"/>
      <c r="J560" s="10"/>
      <c r="K560" s="31"/>
      <c r="L560" s="32"/>
      <c r="M560" s="32"/>
      <c r="N560" s="32"/>
      <c r="O560" s="32"/>
      <c r="P560" s="32"/>
      <c r="Q560" s="32"/>
      <c r="R560" s="1"/>
      <c r="S560" s="28"/>
      <c r="T560" s="28"/>
      <c r="U560" s="28"/>
      <c r="V560" s="34"/>
      <c r="W560" s="28"/>
      <c r="X560" s="34"/>
      <c r="Y560" s="34"/>
      <c r="Z560" s="1"/>
      <c r="AA560" s="35"/>
      <c r="AB560" s="35"/>
      <c r="AC560" s="35"/>
      <c r="AD560" s="35"/>
      <c r="AE560" s="35"/>
      <c r="AF560" s="35"/>
      <c r="AG560" s="35"/>
      <c r="AH560" s="1"/>
      <c r="AI560" s="35"/>
      <c r="AJ560" s="35"/>
      <c r="AK560" s="35"/>
      <c r="AL560" s="35"/>
      <c r="AM560" s="35"/>
      <c r="AN560" s="35"/>
      <c r="AO560" s="35"/>
      <c r="AP560" s="1"/>
      <c r="AQ560" s="36"/>
      <c r="AR560" s="36"/>
      <c r="AS560" s="36"/>
      <c r="AT560" s="36"/>
      <c r="AU560" s="36"/>
      <c r="AV560" s="36"/>
      <c r="AW560" s="1"/>
      <c r="AX560" s="1"/>
      <c r="AY560" s="35"/>
      <c r="AZ560" s="35"/>
      <c r="BA560" s="35"/>
      <c r="BB560" s="35"/>
      <c r="BC560" s="35"/>
      <c r="BD560" s="35"/>
      <c r="BE560" s="35"/>
      <c r="BF560" s="1"/>
    </row>
    <row r="561" spans="1:58" ht="13">
      <c r="A561" s="28"/>
      <c r="B561" s="55"/>
      <c r="C561" s="31"/>
      <c r="D561" s="32"/>
      <c r="E561" s="32"/>
      <c r="F561" s="32"/>
      <c r="G561" s="32"/>
      <c r="H561" s="32"/>
      <c r="I561" s="32"/>
      <c r="J561" s="10"/>
      <c r="K561" s="31"/>
      <c r="L561" s="32"/>
      <c r="M561" s="32"/>
      <c r="N561" s="32"/>
      <c r="O561" s="32"/>
      <c r="P561" s="32"/>
      <c r="Q561" s="32"/>
      <c r="R561" s="1"/>
      <c r="S561" s="28"/>
      <c r="T561" s="28"/>
      <c r="U561" s="28"/>
      <c r="V561" s="34"/>
      <c r="W561" s="34"/>
      <c r="X561" s="34"/>
      <c r="Y561" s="34"/>
      <c r="Z561" s="1"/>
      <c r="AA561" s="35"/>
      <c r="AB561" s="35"/>
      <c r="AC561" s="35"/>
      <c r="AD561" s="35"/>
      <c r="AE561" s="35"/>
      <c r="AF561" s="35"/>
      <c r="AG561" s="35"/>
      <c r="AH561" s="1"/>
      <c r="AI561" s="35"/>
      <c r="AJ561" s="35"/>
      <c r="AK561" s="35"/>
      <c r="AL561" s="35"/>
      <c r="AM561" s="35"/>
      <c r="AN561" s="35"/>
      <c r="AO561" s="35"/>
      <c r="AP561" s="1"/>
      <c r="AQ561" s="36"/>
      <c r="AR561" s="36"/>
      <c r="AS561" s="36"/>
      <c r="AT561" s="36"/>
      <c r="AU561" s="36"/>
      <c r="AV561" s="36"/>
      <c r="AW561" s="1"/>
      <c r="AX561" s="1"/>
      <c r="AY561" s="35"/>
      <c r="AZ561" s="35"/>
      <c r="BA561" s="35"/>
      <c r="BB561" s="35"/>
      <c r="BC561" s="35"/>
      <c r="BD561" s="35"/>
      <c r="BE561" s="35"/>
      <c r="BF561" s="1"/>
    </row>
    <row r="562" spans="1:58" ht="13">
      <c r="A562" s="28"/>
      <c r="B562" s="55"/>
      <c r="C562" s="31"/>
      <c r="D562" s="32"/>
      <c r="E562" s="32"/>
      <c r="F562" s="32"/>
      <c r="G562" s="32"/>
      <c r="H562" s="32"/>
      <c r="I562" s="32"/>
      <c r="J562" s="10"/>
      <c r="K562" s="31"/>
      <c r="L562" s="32"/>
      <c r="M562" s="32"/>
      <c r="N562" s="32"/>
      <c r="O562" s="32"/>
      <c r="P562" s="32"/>
      <c r="Q562" s="32"/>
      <c r="R562" s="1"/>
      <c r="S562" s="28"/>
      <c r="T562" s="28"/>
      <c r="U562" s="28"/>
      <c r="V562" s="34"/>
      <c r="W562" s="28"/>
      <c r="X562" s="34"/>
      <c r="Y562" s="34"/>
      <c r="Z562" s="1"/>
      <c r="AA562" s="35"/>
      <c r="AB562" s="35"/>
      <c r="AC562" s="35"/>
      <c r="AD562" s="35"/>
      <c r="AE562" s="35"/>
      <c r="AF562" s="35"/>
      <c r="AG562" s="35"/>
      <c r="AH562" s="1"/>
      <c r="AI562" s="35"/>
      <c r="AJ562" s="35"/>
      <c r="AK562" s="35"/>
      <c r="AL562" s="35"/>
      <c r="AM562" s="35"/>
      <c r="AN562" s="35"/>
      <c r="AO562" s="35"/>
      <c r="AP562" s="1"/>
      <c r="AQ562" s="36"/>
      <c r="AR562" s="36"/>
      <c r="AS562" s="36"/>
      <c r="AT562" s="36"/>
      <c r="AU562" s="36"/>
      <c r="AV562" s="36"/>
      <c r="AW562" s="1"/>
      <c r="AX562" s="1"/>
      <c r="AY562" s="35"/>
      <c r="AZ562" s="35"/>
      <c r="BA562" s="35"/>
      <c r="BB562" s="35"/>
      <c r="BC562" s="35"/>
      <c r="BD562" s="35"/>
      <c r="BE562" s="35"/>
      <c r="BF562" s="1"/>
    </row>
    <row r="563" spans="1:58" ht="13">
      <c r="A563" s="28"/>
      <c r="B563" s="55"/>
      <c r="C563" s="31"/>
      <c r="D563" s="32"/>
      <c r="E563" s="32"/>
      <c r="F563" s="32"/>
      <c r="G563" s="32"/>
      <c r="H563" s="32"/>
      <c r="I563" s="32"/>
      <c r="J563" s="10"/>
      <c r="K563" s="31"/>
      <c r="L563" s="32"/>
      <c r="M563" s="32"/>
      <c r="N563" s="32"/>
      <c r="O563" s="32"/>
      <c r="P563" s="32"/>
      <c r="Q563" s="32"/>
      <c r="R563" s="1"/>
      <c r="S563" s="28"/>
      <c r="T563" s="28"/>
      <c r="U563" s="28"/>
      <c r="V563" s="34"/>
      <c r="W563" s="34"/>
      <c r="X563" s="34"/>
      <c r="Y563" s="34"/>
      <c r="Z563" s="1"/>
      <c r="AA563" s="35"/>
      <c r="AB563" s="35"/>
      <c r="AC563" s="35"/>
      <c r="AD563" s="35"/>
      <c r="AE563" s="35"/>
      <c r="AF563" s="35"/>
      <c r="AG563" s="35"/>
      <c r="AH563" s="1"/>
      <c r="AI563" s="35"/>
      <c r="AJ563" s="35"/>
      <c r="AK563" s="35"/>
      <c r="AL563" s="35"/>
      <c r="AM563" s="35"/>
      <c r="AN563" s="35"/>
      <c r="AO563" s="35"/>
      <c r="AP563" s="1"/>
      <c r="AQ563" s="36"/>
      <c r="AR563" s="36"/>
      <c r="AS563" s="36"/>
      <c r="AT563" s="36"/>
      <c r="AU563" s="36"/>
      <c r="AV563" s="36"/>
      <c r="AW563" s="1"/>
      <c r="AX563" s="1"/>
      <c r="AY563" s="35"/>
      <c r="AZ563" s="35"/>
      <c r="BA563" s="35"/>
      <c r="BB563" s="35"/>
      <c r="BC563" s="35"/>
      <c r="BD563" s="35"/>
      <c r="BE563" s="35"/>
      <c r="BF563" s="1"/>
    </row>
    <row r="564" spans="1:58" ht="13">
      <c r="A564" s="28"/>
      <c r="B564" s="55"/>
      <c r="C564" s="31"/>
      <c r="D564" s="31"/>
      <c r="E564" s="32"/>
      <c r="F564" s="32"/>
      <c r="G564" s="32"/>
      <c r="H564" s="32"/>
      <c r="I564" s="32"/>
      <c r="J564" s="10"/>
      <c r="K564" s="31"/>
      <c r="L564" s="32"/>
      <c r="M564" s="32"/>
      <c r="N564" s="32"/>
      <c r="O564" s="32"/>
      <c r="P564" s="32"/>
      <c r="Q564" s="32"/>
      <c r="R564" s="1"/>
      <c r="S564" s="28"/>
      <c r="T564" s="28"/>
      <c r="U564" s="28"/>
      <c r="V564" s="34"/>
      <c r="W564" s="28"/>
      <c r="X564" s="34"/>
      <c r="Y564" s="34"/>
      <c r="Z564" s="1"/>
      <c r="AA564" s="35"/>
      <c r="AB564" s="35"/>
      <c r="AC564" s="35"/>
      <c r="AD564" s="35"/>
      <c r="AE564" s="35"/>
      <c r="AF564" s="35"/>
      <c r="AG564" s="35"/>
      <c r="AH564" s="1"/>
      <c r="AI564" s="35"/>
      <c r="AJ564" s="35"/>
      <c r="AK564" s="35"/>
      <c r="AL564" s="35"/>
      <c r="AM564" s="35"/>
      <c r="AN564" s="35"/>
      <c r="AO564" s="35"/>
      <c r="AP564" s="1"/>
      <c r="AQ564" s="36"/>
      <c r="AR564" s="36"/>
      <c r="AS564" s="36"/>
      <c r="AT564" s="36"/>
      <c r="AU564" s="36"/>
      <c r="AV564" s="36"/>
      <c r="AW564" s="1"/>
      <c r="AX564" s="1"/>
      <c r="AY564" s="35"/>
      <c r="AZ564" s="35"/>
      <c r="BA564" s="35"/>
      <c r="BB564" s="35"/>
      <c r="BC564" s="35"/>
      <c r="BD564" s="35"/>
      <c r="BE564" s="35"/>
      <c r="BF564" s="1"/>
    </row>
    <row r="565" spans="1:58" ht="13">
      <c r="A565" s="28"/>
      <c r="B565" s="55"/>
      <c r="C565" s="32"/>
      <c r="D565" s="31"/>
      <c r="E565" s="32"/>
      <c r="F565" s="32"/>
      <c r="G565" s="32"/>
      <c r="H565" s="32"/>
      <c r="I565" s="32"/>
      <c r="J565" s="10"/>
      <c r="K565" s="32"/>
      <c r="L565" s="31"/>
      <c r="M565" s="32"/>
      <c r="N565" s="32"/>
      <c r="O565" s="32"/>
      <c r="P565" s="32"/>
      <c r="Q565" s="32"/>
      <c r="R565" s="1"/>
      <c r="S565" s="28"/>
      <c r="T565" s="28"/>
      <c r="U565" s="28"/>
      <c r="V565" s="34"/>
      <c r="W565" s="28"/>
      <c r="X565" s="34"/>
      <c r="Y565" s="34"/>
      <c r="Z565" s="1"/>
      <c r="AA565" s="35"/>
      <c r="AB565" s="35"/>
      <c r="AC565" s="35"/>
      <c r="AD565" s="35"/>
      <c r="AE565" s="35"/>
      <c r="AF565" s="35"/>
      <c r="AG565" s="35"/>
      <c r="AH565" s="1"/>
      <c r="AI565" s="35"/>
      <c r="AJ565" s="35"/>
      <c r="AK565" s="35"/>
      <c r="AL565" s="35"/>
      <c r="AM565" s="35"/>
      <c r="AN565" s="35"/>
      <c r="AO565" s="35"/>
      <c r="AP565" s="1"/>
      <c r="AQ565" s="36"/>
      <c r="AR565" s="36"/>
      <c r="AS565" s="36"/>
      <c r="AT565" s="36"/>
      <c r="AU565" s="36"/>
      <c r="AV565" s="36"/>
      <c r="AW565" s="1"/>
      <c r="AX565" s="1"/>
      <c r="AY565" s="35"/>
      <c r="AZ565" s="35"/>
      <c r="BA565" s="35"/>
      <c r="BB565" s="35"/>
      <c r="BC565" s="35"/>
      <c r="BD565" s="35"/>
      <c r="BE565" s="35"/>
      <c r="BF565" s="1"/>
    </row>
    <row r="566" spans="1:58" ht="13">
      <c r="A566" s="28"/>
      <c r="B566" s="55"/>
      <c r="C566" s="31"/>
      <c r="D566" s="32"/>
      <c r="E566" s="32"/>
      <c r="F566" s="32"/>
      <c r="G566" s="32"/>
      <c r="H566" s="32"/>
      <c r="I566" s="32"/>
      <c r="J566" s="10"/>
      <c r="K566" s="31"/>
      <c r="L566" s="32"/>
      <c r="M566" s="32"/>
      <c r="N566" s="32"/>
      <c r="O566" s="32"/>
      <c r="P566" s="32"/>
      <c r="Q566" s="32"/>
      <c r="R566" s="1"/>
      <c r="S566" s="28"/>
      <c r="T566" s="28"/>
      <c r="U566" s="34"/>
      <c r="V566" s="34"/>
      <c r="W566" s="28"/>
      <c r="X566" s="34"/>
      <c r="Y566" s="34"/>
      <c r="Z566" s="1"/>
      <c r="AA566" s="35"/>
      <c r="AB566" s="35"/>
      <c r="AC566" s="35"/>
      <c r="AD566" s="35"/>
      <c r="AE566" s="35"/>
      <c r="AF566" s="35"/>
      <c r="AG566" s="35"/>
      <c r="AH566" s="1"/>
      <c r="AI566" s="35"/>
      <c r="AJ566" s="35"/>
      <c r="AK566" s="35"/>
      <c r="AL566" s="35"/>
      <c r="AM566" s="35"/>
      <c r="AN566" s="35"/>
      <c r="AO566" s="35"/>
      <c r="AP566" s="1"/>
      <c r="AQ566" s="1"/>
      <c r="AR566" s="1"/>
      <c r="AS566" s="1"/>
      <c r="AT566" s="1"/>
      <c r="AU566" s="1"/>
      <c r="AV566" s="1"/>
      <c r="AW566" s="1"/>
      <c r="AX566" s="1"/>
      <c r="AY566" s="35"/>
      <c r="AZ566" s="35"/>
      <c r="BA566" s="35"/>
      <c r="BB566" s="35"/>
      <c r="BC566" s="35"/>
      <c r="BD566" s="35"/>
      <c r="BE566" s="35"/>
      <c r="BF566" s="1"/>
    </row>
    <row r="567" spans="1:58" ht="13">
      <c r="A567" s="28"/>
      <c r="B567" s="55"/>
      <c r="C567" s="32"/>
      <c r="D567" s="31"/>
      <c r="E567" s="32"/>
      <c r="F567" s="32"/>
      <c r="G567" s="32"/>
      <c r="H567" s="32"/>
      <c r="I567" s="32"/>
      <c r="J567" s="10"/>
      <c r="K567" s="32"/>
      <c r="L567" s="31"/>
      <c r="M567" s="32"/>
      <c r="N567" s="32"/>
      <c r="O567" s="32"/>
      <c r="P567" s="32"/>
      <c r="Q567" s="32"/>
      <c r="R567" s="1"/>
      <c r="S567" s="28"/>
      <c r="T567" s="28"/>
      <c r="U567" s="34"/>
      <c r="V567" s="28"/>
      <c r="W567" s="34"/>
      <c r="X567" s="34"/>
      <c r="Y567" s="34"/>
      <c r="Z567" s="1"/>
      <c r="AA567" s="35"/>
      <c r="AB567" s="35"/>
      <c r="AC567" s="35"/>
      <c r="AD567" s="35"/>
      <c r="AE567" s="35"/>
      <c r="AF567" s="35"/>
      <c r="AG567" s="35"/>
      <c r="AH567" s="1"/>
      <c r="AI567" s="35"/>
      <c r="AJ567" s="35"/>
      <c r="AK567" s="35"/>
      <c r="AL567" s="35"/>
      <c r="AM567" s="35"/>
      <c r="AN567" s="35"/>
      <c r="AO567" s="35"/>
      <c r="AP567" s="1"/>
      <c r="AQ567" s="36"/>
      <c r="AR567" s="36"/>
      <c r="AS567" s="36"/>
      <c r="AT567" s="36"/>
      <c r="AU567" s="36"/>
      <c r="AV567" s="36"/>
      <c r="AW567" s="1"/>
      <c r="AX567" s="1"/>
      <c r="AY567" s="35"/>
      <c r="AZ567" s="35"/>
      <c r="BA567" s="35"/>
      <c r="BB567" s="35"/>
      <c r="BC567" s="35"/>
      <c r="BD567" s="35"/>
      <c r="BE567" s="35"/>
      <c r="BF567" s="1"/>
    </row>
    <row r="568" spans="1:58" ht="13">
      <c r="A568" s="28"/>
      <c r="B568" s="55"/>
      <c r="C568" s="32"/>
      <c r="D568" s="31"/>
      <c r="E568" s="32"/>
      <c r="F568" s="32"/>
      <c r="G568" s="32"/>
      <c r="H568" s="32"/>
      <c r="I568" s="32"/>
      <c r="J568" s="10"/>
      <c r="K568" s="32"/>
      <c r="L568" s="31"/>
      <c r="M568" s="32"/>
      <c r="N568" s="32"/>
      <c r="O568" s="32"/>
      <c r="P568" s="32"/>
      <c r="Q568" s="32"/>
      <c r="R568" s="1"/>
      <c r="S568" s="28"/>
      <c r="T568" s="28"/>
      <c r="U568" s="28"/>
      <c r="V568" s="28"/>
      <c r="W568" s="34"/>
      <c r="X568" s="28"/>
      <c r="Y568" s="34"/>
      <c r="Z568" s="1"/>
      <c r="AA568" s="35"/>
      <c r="AB568" s="35"/>
      <c r="AC568" s="35"/>
      <c r="AD568" s="35"/>
      <c r="AE568" s="35"/>
      <c r="AF568" s="35"/>
      <c r="AG568" s="35"/>
      <c r="AH568" s="1"/>
      <c r="AI568" s="35"/>
      <c r="AJ568" s="35"/>
      <c r="AK568" s="35"/>
      <c r="AL568" s="35"/>
      <c r="AM568" s="35"/>
      <c r="AN568" s="35"/>
      <c r="AO568" s="35"/>
      <c r="AP568" s="1"/>
      <c r="AQ568" s="36"/>
      <c r="AR568" s="36"/>
      <c r="AS568" s="36"/>
      <c r="AT568" s="36"/>
      <c r="AU568" s="36"/>
      <c r="AV568" s="36"/>
      <c r="AW568" s="1"/>
      <c r="AX568" s="1"/>
      <c r="AY568" s="35"/>
      <c r="AZ568" s="35"/>
      <c r="BA568" s="35"/>
      <c r="BB568" s="35"/>
      <c r="BC568" s="35"/>
      <c r="BD568" s="35"/>
      <c r="BE568" s="35"/>
      <c r="BF568" s="1"/>
    </row>
    <row r="569" spans="1:58" ht="13">
      <c r="A569" s="28"/>
      <c r="B569" s="55"/>
      <c r="C569" s="32"/>
      <c r="D569" s="31"/>
      <c r="E569" s="32"/>
      <c r="F569" s="32"/>
      <c r="G569" s="32"/>
      <c r="H569" s="32"/>
      <c r="I569" s="32"/>
      <c r="J569" s="10"/>
      <c r="K569" s="32"/>
      <c r="L569" s="31"/>
      <c r="M569" s="32"/>
      <c r="N569" s="32"/>
      <c r="O569" s="32"/>
      <c r="P569" s="32"/>
      <c r="Q569" s="32"/>
      <c r="R569" s="1"/>
      <c r="S569" s="28"/>
      <c r="T569" s="28"/>
      <c r="U569" s="28"/>
      <c r="V569" s="34"/>
      <c r="W569" s="34"/>
      <c r="X569" s="34"/>
      <c r="Y569" s="34"/>
      <c r="Z569" s="1"/>
      <c r="AA569" s="35"/>
      <c r="AB569" s="35"/>
      <c r="AC569" s="35"/>
      <c r="AD569" s="35"/>
      <c r="AE569" s="35"/>
      <c r="AF569" s="35"/>
      <c r="AG569" s="35"/>
      <c r="AH569" s="1"/>
      <c r="AI569" s="35"/>
      <c r="AJ569" s="35"/>
      <c r="AK569" s="35"/>
      <c r="AL569" s="35"/>
      <c r="AM569" s="35"/>
      <c r="AN569" s="35"/>
      <c r="AO569" s="35"/>
      <c r="AP569" s="1"/>
      <c r="AQ569" s="36"/>
      <c r="AR569" s="36"/>
      <c r="AS569" s="36"/>
      <c r="AT569" s="36"/>
      <c r="AU569" s="36"/>
      <c r="AV569" s="36"/>
      <c r="AW569" s="1"/>
      <c r="AX569" s="1"/>
      <c r="AY569" s="35"/>
      <c r="AZ569" s="35"/>
      <c r="BA569" s="35"/>
      <c r="BB569" s="35"/>
      <c r="BC569" s="35"/>
      <c r="BD569" s="35"/>
      <c r="BE569" s="35"/>
      <c r="BF569" s="1"/>
    </row>
    <row r="570" spans="1:58" ht="13">
      <c r="A570" s="28"/>
      <c r="B570" s="55"/>
      <c r="C570" s="32"/>
      <c r="D570" s="31"/>
      <c r="E570" s="32"/>
      <c r="F570" s="32"/>
      <c r="G570" s="32"/>
      <c r="H570" s="32"/>
      <c r="I570" s="32"/>
      <c r="J570" s="10"/>
      <c r="K570" s="32"/>
      <c r="L570" s="31"/>
      <c r="M570" s="32"/>
      <c r="N570" s="32"/>
      <c r="O570" s="32"/>
      <c r="P570" s="32"/>
      <c r="Q570" s="32"/>
      <c r="R570" s="1"/>
      <c r="S570" s="28"/>
      <c r="T570" s="28"/>
      <c r="U570" s="28"/>
      <c r="V570" s="34"/>
      <c r="W570" s="34"/>
      <c r="X570" s="34"/>
      <c r="Y570" s="34"/>
      <c r="Z570" s="1"/>
      <c r="AA570" s="35"/>
      <c r="AB570" s="35"/>
      <c r="AC570" s="35"/>
      <c r="AD570" s="35"/>
      <c r="AE570" s="35"/>
      <c r="AF570" s="35"/>
      <c r="AG570" s="35"/>
      <c r="AH570" s="1"/>
      <c r="AI570" s="35"/>
      <c r="AJ570" s="35"/>
      <c r="AK570" s="35"/>
      <c r="AL570" s="35"/>
      <c r="AM570" s="35"/>
      <c r="AN570" s="35"/>
      <c r="AO570" s="35"/>
      <c r="AP570" s="1"/>
      <c r="AQ570" s="36"/>
      <c r="AR570" s="36"/>
      <c r="AS570" s="36"/>
      <c r="AT570" s="36"/>
      <c r="AU570" s="36"/>
      <c r="AV570" s="36"/>
      <c r="AW570" s="1"/>
      <c r="AX570" s="1"/>
      <c r="AY570" s="35"/>
      <c r="AZ570" s="35"/>
      <c r="BA570" s="35"/>
      <c r="BB570" s="35"/>
      <c r="BC570" s="35"/>
      <c r="BD570" s="35"/>
      <c r="BE570" s="35"/>
      <c r="BF570" s="1"/>
    </row>
    <row r="571" spans="1:58" ht="13">
      <c r="A571" s="28"/>
      <c r="B571" s="55"/>
      <c r="C571" s="32"/>
      <c r="D571" s="31"/>
      <c r="E571" s="32"/>
      <c r="F571" s="32"/>
      <c r="G571" s="32"/>
      <c r="H571" s="32"/>
      <c r="I571" s="32"/>
      <c r="J571" s="10"/>
      <c r="K571" s="32"/>
      <c r="L571" s="31"/>
      <c r="M571" s="32"/>
      <c r="N571" s="32"/>
      <c r="O571" s="32"/>
      <c r="P571" s="32"/>
      <c r="Q571" s="32"/>
      <c r="R571" s="1"/>
      <c r="S571" s="28"/>
      <c r="T571" s="28"/>
      <c r="U571" s="28"/>
      <c r="V571" s="34"/>
      <c r="W571" s="34"/>
      <c r="X571" s="28"/>
      <c r="Y571" s="34"/>
      <c r="Z571" s="1"/>
      <c r="AA571" s="35"/>
      <c r="AB571" s="35"/>
      <c r="AC571" s="35"/>
      <c r="AD571" s="35"/>
      <c r="AE571" s="35"/>
      <c r="AF571" s="35"/>
      <c r="AG571" s="35"/>
      <c r="AH571" s="1"/>
      <c r="AI571" s="35"/>
      <c r="AJ571" s="35"/>
      <c r="AK571" s="35"/>
      <c r="AL571" s="35"/>
      <c r="AM571" s="35"/>
      <c r="AN571" s="35"/>
      <c r="AO571" s="35"/>
      <c r="AP571" s="1"/>
      <c r="AQ571" s="36"/>
      <c r="AR571" s="36"/>
      <c r="AS571" s="36"/>
      <c r="AT571" s="36"/>
      <c r="AU571" s="36"/>
      <c r="AV571" s="36"/>
      <c r="AW571" s="1"/>
      <c r="AX571" s="1"/>
      <c r="AY571" s="35"/>
      <c r="AZ571" s="35"/>
      <c r="BA571" s="35"/>
      <c r="BB571" s="35"/>
      <c r="BC571" s="35"/>
      <c r="BD571" s="35"/>
      <c r="BE571" s="35"/>
      <c r="BF571" s="1"/>
    </row>
    <row r="572" spans="1:58" ht="13">
      <c r="A572" s="28"/>
      <c r="B572" s="55"/>
      <c r="C572" s="32"/>
      <c r="D572" s="31"/>
      <c r="E572" s="32"/>
      <c r="F572" s="32"/>
      <c r="G572" s="32"/>
      <c r="H572" s="32"/>
      <c r="I572" s="32"/>
      <c r="J572" s="10"/>
      <c r="K572" s="32"/>
      <c r="L572" s="31"/>
      <c r="M572" s="32"/>
      <c r="N572" s="32"/>
      <c r="O572" s="32"/>
      <c r="P572" s="32"/>
      <c r="Q572" s="32"/>
      <c r="R572" s="1"/>
      <c r="S572" s="28"/>
      <c r="T572" s="28"/>
      <c r="U572" s="34"/>
      <c r="V572" s="34"/>
      <c r="W572" s="34"/>
      <c r="X572" s="28"/>
      <c r="Y572" s="34"/>
      <c r="Z572" s="1"/>
      <c r="AA572" s="35"/>
      <c r="AB572" s="35"/>
      <c r="AC572" s="35"/>
      <c r="AD572" s="35"/>
      <c r="AE572" s="35"/>
      <c r="AF572" s="35"/>
      <c r="AG572" s="35"/>
      <c r="AH572" s="1"/>
      <c r="AI572" s="35"/>
      <c r="AJ572" s="35"/>
      <c r="AK572" s="35"/>
      <c r="AL572" s="35"/>
      <c r="AM572" s="35"/>
      <c r="AN572" s="35"/>
      <c r="AO572" s="35"/>
      <c r="AP572" s="1"/>
      <c r="AQ572" s="36"/>
      <c r="AR572" s="36"/>
      <c r="AS572" s="36"/>
      <c r="AT572" s="36"/>
      <c r="AU572" s="36"/>
      <c r="AV572" s="36"/>
      <c r="AW572" s="1"/>
      <c r="AX572" s="1"/>
      <c r="AY572" s="35"/>
      <c r="AZ572" s="35"/>
      <c r="BA572" s="35"/>
      <c r="BB572" s="35"/>
      <c r="BC572" s="35"/>
      <c r="BD572" s="35"/>
      <c r="BE572" s="35"/>
      <c r="BF572" s="1"/>
    </row>
    <row r="573" spans="1:58" ht="13">
      <c r="A573" s="28"/>
      <c r="B573" s="55"/>
      <c r="C573" s="32"/>
      <c r="D573" s="32"/>
      <c r="E573" s="32"/>
      <c r="F573" s="32"/>
      <c r="G573" s="32"/>
      <c r="H573" s="31"/>
      <c r="I573" s="32"/>
      <c r="J573" s="10"/>
      <c r="K573" s="32"/>
      <c r="L573" s="31"/>
      <c r="M573" s="32"/>
      <c r="N573" s="32"/>
      <c r="O573" s="32"/>
      <c r="P573" s="32"/>
      <c r="Q573" s="32"/>
      <c r="R573" s="1"/>
      <c r="S573" s="28"/>
      <c r="T573" s="28"/>
      <c r="U573" s="28"/>
      <c r="V573" s="28"/>
      <c r="W573" s="34"/>
      <c r="X573" s="28"/>
      <c r="Y573" s="34"/>
      <c r="Z573" s="1"/>
      <c r="AA573" s="35"/>
      <c r="AB573" s="35"/>
      <c r="AC573" s="35"/>
      <c r="AD573" s="35"/>
      <c r="AE573" s="35"/>
      <c r="AF573" s="35"/>
      <c r="AG573" s="35"/>
      <c r="AH573" s="1"/>
      <c r="AI573" s="35"/>
      <c r="AJ573" s="35"/>
      <c r="AK573" s="35"/>
      <c r="AL573" s="35"/>
      <c r="AM573" s="35"/>
      <c r="AN573" s="35"/>
      <c r="AO573" s="35"/>
      <c r="AP573" s="1"/>
      <c r="AQ573" s="36"/>
      <c r="AR573" s="36"/>
      <c r="AS573" s="36"/>
      <c r="AT573" s="36"/>
      <c r="AU573" s="36"/>
      <c r="AV573" s="36"/>
      <c r="AW573" s="1"/>
      <c r="AX573" s="1"/>
      <c r="AY573" s="35"/>
      <c r="AZ573" s="35"/>
      <c r="BA573" s="35"/>
      <c r="BB573" s="35"/>
      <c r="BC573" s="35"/>
      <c r="BD573" s="35"/>
      <c r="BE573" s="35"/>
      <c r="BF573" s="1"/>
    </row>
    <row r="574" spans="1:58" ht="13">
      <c r="A574" s="28"/>
      <c r="B574" s="55"/>
      <c r="C574" s="32"/>
      <c r="D574" s="31"/>
      <c r="E574" s="32"/>
      <c r="F574" s="32"/>
      <c r="G574" s="32"/>
      <c r="H574" s="32"/>
      <c r="I574" s="32"/>
      <c r="J574" s="10"/>
      <c r="K574" s="32"/>
      <c r="L574" s="31"/>
      <c r="M574" s="32"/>
      <c r="N574" s="32"/>
      <c r="O574" s="32"/>
      <c r="P574" s="32"/>
      <c r="Q574" s="32"/>
      <c r="R574" s="1"/>
      <c r="S574" s="28"/>
      <c r="T574" s="28"/>
      <c r="U574" s="34"/>
      <c r="V574" s="34"/>
      <c r="W574" s="34"/>
      <c r="X574" s="34"/>
      <c r="Y574" s="34"/>
      <c r="Z574" s="1"/>
      <c r="AA574" s="35"/>
      <c r="AB574" s="35"/>
      <c r="AC574" s="35"/>
      <c r="AD574" s="35"/>
      <c r="AE574" s="35"/>
      <c r="AF574" s="35"/>
      <c r="AG574" s="35"/>
      <c r="AH574" s="1"/>
      <c r="AI574" s="35"/>
      <c r="AJ574" s="35"/>
      <c r="AK574" s="35"/>
      <c r="AL574" s="35"/>
      <c r="AM574" s="35"/>
      <c r="AN574" s="35"/>
      <c r="AO574" s="35"/>
      <c r="AP574" s="1"/>
      <c r="AQ574" s="36"/>
      <c r="AR574" s="36"/>
      <c r="AS574" s="36"/>
      <c r="AT574" s="36"/>
      <c r="AU574" s="36"/>
      <c r="AV574" s="36"/>
      <c r="AW574" s="1"/>
      <c r="AX574" s="1"/>
      <c r="AY574" s="35"/>
      <c r="AZ574" s="35"/>
      <c r="BA574" s="35"/>
      <c r="BB574" s="35"/>
      <c r="BC574" s="35"/>
      <c r="BD574" s="35"/>
      <c r="BE574" s="35"/>
      <c r="BF574" s="1"/>
    </row>
    <row r="575" spans="1:58" ht="13">
      <c r="A575" s="28"/>
      <c r="B575" s="55"/>
      <c r="C575" s="32"/>
      <c r="D575" s="31"/>
      <c r="E575" s="32"/>
      <c r="F575" s="32"/>
      <c r="G575" s="32"/>
      <c r="H575" s="32"/>
      <c r="I575" s="32"/>
      <c r="J575" s="10"/>
      <c r="K575" s="32"/>
      <c r="L575" s="31"/>
      <c r="M575" s="32"/>
      <c r="N575" s="32"/>
      <c r="O575" s="32"/>
      <c r="P575" s="32"/>
      <c r="Q575" s="32"/>
      <c r="R575" s="1"/>
      <c r="S575" s="28"/>
      <c r="T575" s="28"/>
      <c r="U575" s="34"/>
      <c r="V575" s="34"/>
      <c r="W575" s="34"/>
      <c r="X575" s="28"/>
      <c r="Y575" s="34"/>
      <c r="Z575" s="1"/>
      <c r="AA575" s="35"/>
      <c r="AB575" s="35"/>
      <c r="AC575" s="35"/>
      <c r="AD575" s="35"/>
      <c r="AE575" s="35"/>
      <c r="AF575" s="35"/>
      <c r="AG575" s="35"/>
      <c r="AH575" s="1"/>
      <c r="AI575" s="35"/>
      <c r="AJ575" s="35"/>
      <c r="AK575" s="35"/>
      <c r="AL575" s="35"/>
      <c r="AM575" s="35"/>
      <c r="AN575" s="35"/>
      <c r="AO575" s="35"/>
      <c r="AP575" s="1"/>
      <c r="AQ575" s="36"/>
      <c r="AR575" s="36"/>
      <c r="AS575" s="36"/>
      <c r="AT575" s="36"/>
      <c r="AU575" s="36"/>
      <c r="AV575" s="36"/>
      <c r="AW575" s="1"/>
      <c r="AX575" s="1"/>
      <c r="AY575" s="35"/>
      <c r="AZ575" s="35"/>
      <c r="BA575" s="35"/>
      <c r="BB575" s="35"/>
      <c r="BC575" s="35"/>
      <c r="BD575" s="35"/>
      <c r="BE575" s="35"/>
      <c r="BF575" s="1"/>
    </row>
    <row r="576" spans="1:58" ht="13">
      <c r="A576" s="28"/>
      <c r="B576" s="55"/>
      <c r="C576" s="32"/>
      <c r="D576" s="31"/>
      <c r="E576" s="32"/>
      <c r="F576" s="32"/>
      <c r="G576" s="32"/>
      <c r="H576" s="32"/>
      <c r="I576" s="32"/>
      <c r="J576" s="10"/>
      <c r="K576" s="32"/>
      <c r="L576" s="31"/>
      <c r="M576" s="32"/>
      <c r="N576" s="32"/>
      <c r="O576" s="32"/>
      <c r="P576" s="32"/>
      <c r="Q576" s="32"/>
      <c r="R576" s="1"/>
      <c r="S576" s="28"/>
      <c r="T576" s="28"/>
      <c r="U576" s="28"/>
      <c r="V576" s="34"/>
      <c r="W576" s="28"/>
      <c r="X576" s="28"/>
      <c r="Y576" s="34"/>
      <c r="Z576" s="1"/>
      <c r="AA576" s="35"/>
      <c r="AB576" s="35"/>
      <c r="AC576" s="35"/>
      <c r="AD576" s="35"/>
      <c r="AE576" s="35"/>
      <c r="AF576" s="35"/>
      <c r="AG576" s="35"/>
      <c r="AH576" s="1"/>
      <c r="AI576" s="35"/>
      <c r="AJ576" s="35"/>
      <c r="AK576" s="35"/>
      <c r="AL576" s="35"/>
      <c r="AM576" s="35"/>
      <c r="AN576" s="35"/>
      <c r="AO576" s="35"/>
      <c r="AP576" s="1"/>
      <c r="AQ576" s="36"/>
      <c r="AR576" s="36"/>
      <c r="AS576" s="36"/>
      <c r="AT576" s="36"/>
      <c r="AU576" s="36"/>
      <c r="AV576" s="36"/>
      <c r="AW576" s="1"/>
      <c r="AX576" s="1"/>
      <c r="AY576" s="35"/>
      <c r="AZ576" s="35"/>
      <c r="BA576" s="35"/>
      <c r="BB576" s="35"/>
      <c r="BC576" s="35"/>
      <c r="BD576" s="35"/>
      <c r="BE576" s="35"/>
      <c r="BF576" s="1"/>
    </row>
    <row r="577" spans="1:58" ht="13">
      <c r="A577" s="28"/>
      <c r="B577" s="55"/>
      <c r="C577" s="32"/>
      <c r="D577" s="32"/>
      <c r="E577" s="32"/>
      <c r="F577" s="32"/>
      <c r="G577" s="32"/>
      <c r="H577" s="31"/>
      <c r="I577" s="32"/>
      <c r="J577" s="10"/>
      <c r="K577" s="32"/>
      <c r="L577" s="31"/>
      <c r="M577" s="32"/>
      <c r="N577" s="32"/>
      <c r="O577" s="32"/>
      <c r="P577" s="32"/>
      <c r="Q577" s="32"/>
      <c r="R577" s="1"/>
      <c r="S577" s="28"/>
      <c r="T577" s="28"/>
      <c r="U577" s="28"/>
      <c r="V577" s="34"/>
      <c r="W577" s="34"/>
      <c r="X577" s="28"/>
      <c r="Y577" s="34"/>
      <c r="Z577" s="1"/>
      <c r="AA577" s="35"/>
      <c r="AB577" s="35"/>
      <c r="AC577" s="35"/>
      <c r="AD577" s="35"/>
      <c r="AE577" s="35"/>
      <c r="AF577" s="35"/>
      <c r="AG577" s="35"/>
      <c r="AH577" s="1"/>
      <c r="AI577" s="35"/>
      <c r="AJ577" s="35"/>
      <c r="AK577" s="35"/>
      <c r="AL577" s="35"/>
      <c r="AM577" s="35"/>
      <c r="AN577" s="35"/>
      <c r="AO577" s="35"/>
      <c r="AP577" s="1"/>
      <c r="AQ577" s="36"/>
      <c r="AR577" s="36"/>
      <c r="AS577" s="36"/>
      <c r="AT577" s="36"/>
      <c r="AU577" s="36"/>
      <c r="AV577" s="36"/>
      <c r="AW577" s="1"/>
      <c r="AX577" s="1"/>
      <c r="AY577" s="35"/>
      <c r="AZ577" s="35"/>
      <c r="BA577" s="35"/>
      <c r="BB577" s="35"/>
      <c r="BC577" s="35"/>
      <c r="BD577" s="35"/>
      <c r="BE577" s="35"/>
      <c r="BF577" s="1"/>
    </row>
    <row r="578" spans="1:58" ht="13">
      <c r="A578" s="28"/>
      <c r="B578" s="55"/>
      <c r="C578" s="32"/>
      <c r="D578" s="31"/>
      <c r="E578" s="32"/>
      <c r="F578" s="32"/>
      <c r="G578" s="32"/>
      <c r="H578" s="32"/>
      <c r="I578" s="32"/>
      <c r="J578" s="10"/>
      <c r="K578" s="32"/>
      <c r="L578" s="31"/>
      <c r="M578" s="32"/>
      <c r="N578" s="32"/>
      <c r="O578" s="32"/>
      <c r="P578" s="32"/>
      <c r="Q578" s="32"/>
      <c r="R578" s="1"/>
      <c r="S578" s="28"/>
      <c r="T578" s="28"/>
      <c r="U578" s="34"/>
      <c r="V578" s="34"/>
      <c r="W578" s="34"/>
      <c r="X578" s="28"/>
      <c r="Y578" s="34"/>
      <c r="Z578" s="1"/>
      <c r="AA578" s="35"/>
      <c r="AB578" s="35"/>
      <c r="AC578" s="35"/>
      <c r="AD578" s="35"/>
      <c r="AE578" s="35"/>
      <c r="AF578" s="35"/>
      <c r="AG578" s="35"/>
      <c r="AH578" s="1"/>
      <c r="AI578" s="35"/>
      <c r="AJ578" s="35"/>
      <c r="AK578" s="35"/>
      <c r="AL578" s="35"/>
      <c r="AM578" s="35"/>
      <c r="AN578" s="35"/>
      <c r="AO578" s="35"/>
      <c r="AP578" s="1"/>
      <c r="AQ578" s="36"/>
      <c r="AR578" s="36"/>
      <c r="AS578" s="36"/>
      <c r="AT578" s="36"/>
      <c r="AU578" s="36"/>
      <c r="AV578" s="36"/>
      <c r="AW578" s="1"/>
      <c r="AX578" s="1"/>
      <c r="AY578" s="35"/>
      <c r="AZ578" s="35"/>
      <c r="BA578" s="35"/>
      <c r="BB578" s="35"/>
      <c r="BC578" s="35"/>
      <c r="BD578" s="35"/>
      <c r="BE578" s="35"/>
      <c r="BF578" s="1"/>
    </row>
    <row r="579" spans="1:58" ht="13">
      <c r="A579" s="28"/>
      <c r="B579" s="55"/>
      <c r="C579" s="32"/>
      <c r="D579" s="31"/>
      <c r="E579" s="32"/>
      <c r="F579" s="32"/>
      <c r="G579" s="32"/>
      <c r="H579" s="32"/>
      <c r="I579" s="32"/>
      <c r="J579" s="10"/>
      <c r="K579" s="32"/>
      <c r="L579" s="31"/>
      <c r="M579" s="32"/>
      <c r="N579" s="32"/>
      <c r="O579" s="32"/>
      <c r="P579" s="32"/>
      <c r="Q579" s="32"/>
      <c r="R579" s="1"/>
      <c r="S579" s="28"/>
      <c r="T579" s="28"/>
      <c r="U579" s="28"/>
      <c r="V579" s="34"/>
      <c r="W579" s="34"/>
      <c r="X579" s="34"/>
      <c r="Y579" s="34"/>
      <c r="Z579" s="1"/>
      <c r="AA579" s="35"/>
      <c r="AB579" s="35"/>
      <c r="AC579" s="35"/>
      <c r="AD579" s="35"/>
      <c r="AE579" s="35"/>
      <c r="AF579" s="35"/>
      <c r="AG579" s="35"/>
      <c r="AH579" s="1"/>
      <c r="AI579" s="35"/>
      <c r="AJ579" s="35"/>
      <c r="AK579" s="35"/>
      <c r="AL579" s="35"/>
      <c r="AM579" s="35"/>
      <c r="AN579" s="35"/>
      <c r="AO579" s="35"/>
      <c r="AP579" s="1"/>
      <c r="AQ579" s="36"/>
      <c r="AR579" s="36"/>
      <c r="AS579" s="36"/>
      <c r="AT579" s="36"/>
      <c r="AU579" s="36"/>
      <c r="AV579" s="36"/>
      <c r="AW579" s="1"/>
      <c r="AX579" s="1"/>
      <c r="AY579" s="35"/>
      <c r="AZ579" s="35"/>
      <c r="BA579" s="35"/>
      <c r="BB579" s="35"/>
      <c r="BC579" s="35"/>
      <c r="BD579" s="35"/>
      <c r="BE579" s="35"/>
      <c r="BF579" s="1"/>
    </row>
    <row r="580" spans="1:58" ht="13">
      <c r="A580" s="28"/>
      <c r="B580" s="55"/>
      <c r="C580" s="32"/>
      <c r="D580" s="31"/>
      <c r="E580" s="32"/>
      <c r="F580" s="32"/>
      <c r="G580" s="32"/>
      <c r="H580" s="32"/>
      <c r="I580" s="32"/>
      <c r="J580" s="10"/>
      <c r="K580" s="32"/>
      <c r="L580" s="31"/>
      <c r="M580" s="32"/>
      <c r="N580" s="32"/>
      <c r="O580" s="32"/>
      <c r="P580" s="32"/>
      <c r="Q580" s="32"/>
      <c r="R580" s="1"/>
      <c r="S580" s="28"/>
      <c r="T580" s="28"/>
      <c r="U580" s="34"/>
      <c r="V580" s="34"/>
      <c r="W580" s="34"/>
      <c r="X580" s="34"/>
      <c r="Y580" s="34"/>
      <c r="Z580" s="1"/>
      <c r="AA580" s="35"/>
      <c r="AB580" s="35"/>
      <c r="AC580" s="35"/>
      <c r="AD580" s="35"/>
      <c r="AE580" s="35"/>
      <c r="AF580" s="35"/>
      <c r="AG580" s="35"/>
      <c r="AH580" s="1"/>
      <c r="AI580" s="35"/>
      <c r="AJ580" s="35"/>
      <c r="AK580" s="35"/>
      <c r="AL580" s="35"/>
      <c r="AM580" s="35"/>
      <c r="AN580" s="35"/>
      <c r="AO580" s="35"/>
      <c r="AP580" s="1"/>
      <c r="AQ580" s="36"/>
      <c r="AR580" s="36"/>
      <c r="AS580" s="36"/>
      <c r="AT580" s="36"/>
      <c r="AU580" s="36"/>
      <c r="AV580" s="36"/>
      <c r="AW580" s="1"/>
      <c r="AX580" s="1"/>
      <c r="AY580" s="35"/>
      <c r="AZ580" s="35"/>
      <c r="BA580" s="35"/>
      <c r="BB580" s="35"/>
      <c r="BC580" s="35"/>
      <c r="BD580" s="35"/>
      <c r="BE580" s="35"/>
      <c r="BF580" s="1"/>
    </row>
    <row r="581" spans="1:58" ht="13">
      <c r="A581" s="28"/>
      <c r="B581" s="55"/>
      <c r="C581" s="32"/>
      <c r="D581" s="31"/>
      <c r="E581" s="32"/>
      <c r="F581" s="32"/>
      <c r="G581" s="32"/>
      <c r="H581" s="32"/>
      <c r="I581" s="32"/>
      <c r="J581" s="10"/>
      <c r="K581" s="32"/>
      <c r="L581" s="31"/>
      <c r="M581" s="32"/>
      <c r="N581" s="32"/>
      <c r="O581" s="32"/>
      <c r="P581" s="32"/>
      <c r="Q581" s="32"/>
      <c r="R581" s="1"/>
      <c r="S581" s="28"/>
      <c r="T581" s="28"/>
      <c r="U581" s="28"/>
      <c r="V581" s="34"/>
      <c r="W581" s="34"/>
      <c r="X581" s="28"/>
      <c r="Y581" s="34"/>
      <c r="Z581" s="1"/>
      <c r="AA581" s="35"/>
      <c r="AB581" s="35"/>
      <c r="AC581" s="35"/>
      <c r="AD581" s="35"/>
      <c r="AE581" s="35"/>
      <c r="AF581" s="35"/>
      <c r="AG581" s="35"/>
      <c r="AH581" s="1"/>
      <c r="AI581" s="35"/>
      <c r="AJ581" s="35"/>
      <c r="AK581" s="35"/>
      <c r="AL581" s="35"/>
      <c r="AM581" s="35"/>
      <c r="AN581" s="35"/>
      <c r="AO581" s="35"/>
      <c r="AP581" s="1"/>
      <c r="AQ581" s="36"/>
      <c r="AR581" s="36"/>
      <c r="AS581" s="36"/>
      <c r="AT581" s="36"/>
      <c r="AU581" s="36"/>
      <c r="AV581" s="36"/>
      <c r="AW581" s="1"/>
      <c r="AX581" s="1"/>
      <c r="AY581" s="35"/>
      <c r="AZ581" s="35"/>
      <c r="BA581" s="35"/>
      <c r="BB581" s="35"/>
      <c r="BC581" s="35"/>
      <c r="BD581" s="35"/>
      <c r="BE581" s="35"/>
      <c r="BF581" s="1"/>
    </row>
    <row r="582" spans="1:58" ht="13">
      <c r="A582" s="28"/>
      <c r="B582" s="55"/>
      <c r="C582" s="31"/>
      <c r="D582" s="32"/>
      <c r="E582" s="32"/>
      <c r="F582" s="32"/>
      <c r="G582" s="32"/>
      <c r="H582" s="32"/>
      <c r="I582" s="32"/>
      <c r="J582" s="10"/>
      <c r="K582" s="31"/>
      <c r="L582" s="32"/>
      <c r="M582" s="32"/>
      <c r="N582" s="32"/>
      <c r="O582" s="32"/>
      <c r="P582" s="32"/>
      <c r="Q582" s="32"/>
      <c r="R582" s="1"/>
      <c r="S582" s="28"/>
      <c r="T582" s="28"/>
      <c r="U582" s="34"/>
      <c r="V582" s="34"/>
      <c r="W582" s="34"/>
      <c r="X582" s="34"/>
      <c r="Y582" s="34"/>
      <c r="Z582" s="1"/>
      <c r="AA582" s="35"/>
      <c r="AB582" s="35"/>
      <c r="AC582" s="35"/>
      <c r="AD582" s="35"/>
      <c r="AE582" s="35"/>
      <c r="AF582" s="35"/>
      <c r="AG582" s="35"/>
      <c r="AH582" s="1"/>
      <c r="AI582" s="35"/>
      <c r="AJ582" s="35"/>
      <c r="AK582" s="35"/>
      <c r="AL582" s="35"/>
      <c r="AM582" s="35"/>
      <c r="AN582" s="35"/>
      <c r="AO582" s="35"/>
      <c r="AP582" s="1"/>
      <c r="AQ582" s="36"/>
      <c r="AR582" s="36"/>
      <c r="AS582" s="36"/>
      <c r="AT582" s="36"/>
      <c r="AU582" s="36"/>
      <c r="AV582" s="36"/>
      <c r="AW582" s="1"/>
      <c r="AX582" s="1"/>
      <c r="AY582" s="35"/>
      <c r="AZ582" s="35"/>
      <c r="BA582" s="35"/>
      <c r="BB582" s="35"/>
      <c r="BC582" s="35"/>
      <c r="BD582" s="35"/>
      <c r="BE582" s="35"/>
      <c r="BF582" s="1"/>
    </row>
    <row r="583" spans="1:58" ht="13">
      <c r="A583" s="28"/>
      <c r="B583" s="55"/>
      <c r="C583" s="31"/>
      <c r="D583" s="32"/>
      <c r="E583" s="32"/>
      <c r="F583" s="32"/>
      <c r="G583" s="32"/>
      <c r="H583" s="32"/>
      <c r="I583" s="32"/>
      <c r="J583" s="10"/>
      <c r="K583" s="32"/>
      <c r="L583" s="31"/>
      <c r="M583" s="32"/>
      <c r="N583" s="32"/>
      <c r="O583" s="32"/>
      <c r="P583" s="32"/>
      <c r="Q583" s="32"/>
      <c r="R583" s="1"/>
      <c r="S583" s="28"/>
      <c r="T583" s="28"/>
      <c r="U583" s="28"/>
      <c r="V583" s="34"/>
      <c r="W583" s="34"/>
      <c r="X583" s="34"/>
      <c r="Y583" s="34"/>
      <c r="Z583" s="1"/>
      <c r="AA583" s="35"/>
      <c r="AB583" s="35"/>
      <c r="AC583" s="35"/>
      <c r="AD583" s="35"/>
      <c r="AE583" s="35"/>
      <c r="AF583" s="35"/>
      <c r="AG583" s="35"/>
      <c r="AH583" s="1"/>
      <c r="AI583" s="35"/>
      <c r="AJ583" s="35"/>
      <c r="AK583" s="35"/>
      <c r="AL583" s="35"/>
      <c r="AM583" s="35"/>
      <c r="AN583" s="35"/>
      <c r="AO583" s="35"/>
      <c r="AP583" s="1"/>
      <c r="AQ583" s="36"/>
      <c r="AR583" s="36"/>
      <c r="AS583" s="36"/>
      <c r="AT583" s="36"/>
      <c r="AU583" s="36"/>
      <c r="AV583" s="36"/>
      <c r="AW583" s="1"/>
      <c r="AX583" s="1"/>
      <c r="AY583" s="35"/>
      <c r="AZ583" s="35"/>
      <c r="BA583" s="35"/>
      <c r="BB583" s="35"/>
      <c r="BC583" s="35"/>
      <c r="BD583" s="35"/>
      <c r="BE583" s="35"/>
      <c r="BF583" s="1"/>
    </row>
    <row r="584" spans="1:58" ht="13">
      <c r="A584" s="28"/>
      <c r="B584" s="55"/>
      <c r="C584" s="32"/>
      <c r="D584" s="31"/>
      <c r="E584" s="32"/>
      <c r="F584" s="32"/>
      <c r="G584" s="32"/>
      <c r="H584" s="32"/>
      <c r="I584" s="32"/>
      <c r="J584" s="10"/>
      <c r="K584" s="32"/>
      <c r="L584" s="31"/>
      <c r="M584" s="32"/>
      <c r="N584" s="32"/>
      <c r="O584" s="32"/>
      <c r="P584" s="32"/>
      <c r="Q584" s="32"/>
      <c r="R584" s="1"/>
      <c r="S584" s="28"/>
      <c r="T584" s="28"/>
      <c r="U584" s="28"/>
      <c r="V584" s="34"/>
      <c r="W584" s="34"/>
      <c r="X584" s="34"/>
      <c r="Y584" s="34"/>
      <c r="Z584" s="1"/>
      <c r="AA584" s="35"/>
      <c r="AB584" s="35"/>
      <c r="AC584" s="35"/>
      <c r="AD584" s="35"/>
      <c r="AE584" s="35"/>
      <c r="AF584" s="35"/>
      <c r="AG584" s="35"/>
      <c r="AH584" s="1"/>
      <c r="AI584" s="35"/>
      <c r="AJ584" s="35"/>
      <c r="AK584" s="35"/>
      <c r="AL584" s="35"/>
      <c r="AM584" s="35"/>
      <c r="AN584" s="35"/>
      <c r="AO584" s="35"/>
      <c r="AP584" s="1"/>
      <c r="AQ584" s="36"/>
      <c r="AR584" s="36"/>
      <c r="AS584" s="36"/>
      <c r="AT584" s="36"/>
      <c r="AU584" s="36"/>
      <c r="AV584" s="36"/>
      <c r="AW584" s="1"/>
      <c r="AX584" s="1"/>
      <c r="AY584" s="35"/>
      <c r="AZ584" s="35"/>
      <c r="BA584" s="35"/>
      <c r="BB584" s="35"/>
      <c r="BC584" s="35"/>
      <c r="BD584" s="35"/>
      <c r="BE584" s="35"/>
      <c r="BF584" s="1"/>
    </row>
    <row r="585" spans="1:58" ht="13">
      <c r="A585" s="28"/>
      <c r="B585" s="55"/>
      <c r="C585" s="32"/>
      <c r="D585" s="32"/>
      <c r="E585" s="32"/>
      <c r="F585" s="32"/>
      <c r="G585" s="32"/>
      <c r="H585" s="31"/>
      <c r="I585" s="32"/>
      <c r="J585" s="10"/>
      <c r="K585" s="32"/>
      <c r="L585" s="31"/>
      <c r="M585" s="32"/>
      <c r="N585" s="32"/>
      <c r="O585" s="32"/>
      <c r="P585" s="32"/>
      <c r="Q585" s="32"/>
      <c r="R585" s="1"/>
      <c r="S585" s="28"/>
      <c r="T585" s="28"/>
      <c r="U585" s="34"/>
      <c r="V585" s="34"/>
      <c r="W585" s="28"/>
      <c r="X585" s="28"/>
      <c r="Y585" s="34"/>
      <c r="Z585" s="1"/>
      <c r="AA585" s="35"/>
      <c r="AB585" s="35"/>
      <c r="AC585" s="35"/>
      <c r="AD585" s="35"/>
      <c r="AE585" s="35"/>
      <c r="AF585" s="35"/>
      <c r="AG585" s="35"/>
      <c r="AH585" s="1"/>
      <c r="AI585" s="35"/>
      <c r="AJ585" s="35"/>
      <c r="AK585" s="35"/>
      <c r="AL585" s="35"/>
      <c r="AM585" s="35"/>
      <c r="AN585" s="35"/>
      <c r="AO585" s="35"/>
      <c r="AP585" s="1"/>
      <c r="AQ585" s="36"/>
      <c r="AR585" s="36"/>
      <c r="AS585" s="36"/>
      <c r="AT585" s="36"/>
      <c r="AU585" s="36"/>
      <c r="AV585" s="36"/>
      <c r="AW585" s="1"/>
      <c r="AX585" s="1"/>
      <c r="AY585" s="35"/>
      <c r="AZ585" s="35"/>
      <c r="BA585" s="35"/>
      <c r="BB585" s="35"/>
      <c r="BC585" s="35"/>
      <c r="BD585" s="35"/>
      <c r="BE585" s="35"/>
      <c r="BF585" s="1"/>
    </row>
    <row r="586" spans="1:58" ht="13">
      <c r="A586" s="28"/>
      <c r="B586" s="55"/>
      <c r="C586" s="31"/>
      <c r="D586" s="32"/>
      <c r="E586" s="32"/>
      <c r="F586" s="32"/>
      <c r="G586" s="32"/>
      <c r="H586" s="32"/>
      <c r="I586" s="32"/>
      <c r="J586" s="10"/>
      <c r="K586" s="32"/>
      <c r="L586" s="32"/>
      <c r="M586" s="32"/>
      <c r="N586" s="32"/>
      <c r="O586" s="32"/>
      <c r="P586" s="32"/>
      <c r="Q586" s="32"/>
      <c r="R586" s="1"/>
      <c r="S586" s="28"/>
      <c r="T586" s="28"/>
      <c r="U586" s="34"/>
      <c r="V586" s="34"/>
      <c r="W586" s="34"/>
      <c r="X586" s="28"/>
      <c r="Y586" s="34"/>
      <c r="Z586" s="1"/>
      <c r="AA586" s="35"/>
      <c r="AB586" s="35"/>
      <c r="AC586" s="35"/>
      <c r="AD586" s="35"/>
      <c r="AE586" s="35"/>
      <c r="AF586" s="35"/>
      <c r="AG586" s="35"/>
      <c r="AH586" s="1"/>
      <c r="AI586" s="35"/>
      <c r="AJ586" s="35"/>
      <c r="AK586" s="35"/>
      <c r="AL586" s="35"/>
      <c r="AM586" s="35"/>
      <c r="AN586" s="35"/>
      <c r="AO586" s="35"/>
      <c r="AP586" s="1"/>
      <c r="AQ586" s="36"/>
      <c r="AR586" s="36"/>
      <c r="AS586" s="36"/>
      <c r="AT586" s="36"/>
      <c r="AU586" s="36"/>
      <c r="AV586" s="36"/>
      <c r="AW586" s="1"/>
      <c r="AX586" s="1"/>
      <c r="AY586" s="35"/>
      <c r="AZ586" s="35"/>
      <c r="BA586" s="35"/>
      <c r="BB586" s="35"/>
      <c r="BC586" s="35"/>
      <c r="BD586" s="35"/>
      <c r="BE586" s="35"/>
      <c r="BF586" s="1"/>
    </row>
    <row r="587" spans="1:58" ht="13">
      <c r="A587" s="28"/>
      <c r="B587" s="55"/>
      <c r="C587" s="32"/>
      <c r="D587" s="31"/>
      <c r="E587" s="32"/>
      <c r="F587" s="32"/>
      <c r="G587" s="32"/>
      <c r="H587" s="32"/>
      <c r="I587" s="32"/>
      <c r="J587" s="10"/>
      <c r="K587" s="32"/>
      <c r="L587" s="31"/>
      <c r="M587" s="32"/>
      <c r="N587" s="32"/>
      <c r="O587" s="32"/>
      <c r="P587" s="32"/>
      <c r="Q587" s="32"/>
      <c r="R587" s="1"/>
      <c r="S587" s="28"/>
      <c r="T587" s="28"/>
      <c r="U587" s="28"/>
      <c r="V587" s="34"/>
      <c r="W587" s="34"/>
      <c r="X587" s="28"/>
      <c r="Y587" s="34"/>
      <c r="Z587" s="1"/>
      <c r="AA587" s="35"/>
      <c r="AB587" s="35"/>
      <c r="AC587" s="35"/>
      <c r="AD587" s="35"/>
      <c r="AE587" s="35"/>
      <c r="AF587" s="35"/>
      <c r="AG587" s="35"/>
      <c r="AH587" s="1"/>
      <c r="AI587" s="35"/>
      <c r="AJ587" s="35"/>
      <c r="AK587" s="35"/>
      <c r="AL587" s="35"/>
      <c r="AM587" s="35"/>
      <c r="AN587" s="35"/>
      <c r="AO587" s="35"/>
      <c r="AP587" s="1"/>
      <c r="AQ587" s="36"/>
      <c r="AR587" s="36"/>
      <c r="AS587" s="36"/>
      <c r="AT587" s="36"/>
      <c r="AU587" s="36"/>
      <c r="AV587" s="36"/>
      <c r="AW587" s="1"/>
      <c r="AX587" s="1"/>
      <c r="AY587" s="35"/>
      <c r="AZ587" s="35"/>
      <c r="BA587" s="35"/>
      <c r="BB587" s="35"/>
      <c r="BC587" s="35"/>
      <c r="BD587" s="35"/>
      <c r="BE587" s="35"/>
      <c r="BF587" s="1"/>
    </row>
    <row r="588" spans="1:58" ht="13">
      <c r="A588" s="28"/>
      <c r="B588" s="55"/>
      <c r="C588" s="32"/>
      <c r="D588" s="31"/>
      <c r="E588" s="32"/>
      <c r="F588" s="32"/>
      <c r="G588" s="32"/>
      <c r="H588" s="32"/>
      <c r="I588" s="32"/>
      <c r="J588" s="10"/>
      <c r="K588" s="32"/>
      <c r="L588" s="31"/>
      <c r="M588" s="32"/>
      <c r="N588" s="32"/>
      <c r="O588" s="32"/>
      <c r="P588" s="32"/>
      <c r="Q588" s="32"/>
      <c r="R588" s="1"/>
      <c r="S588" s="28"/>
      <c r="T588" s="28"/>
      <c r="U588" s="28"/>
      <c r="V588" s="34"/>
      <c r="W588" s="34"/>
      <c r="X588" s="28"/>
      <c r="Y588" s="34"/>
      <c r="Z588" s="1"/>
      <c r="AA588" s="35"/>
      <c r="AB588" s="35"/>
      <c r="AC588" s="35"/>
      <c r="AD588" s="35"/>
      <c r="AE588" s="35"/>
      <c r="AF588" s="35"/>
      <c r="AG588" s="35"/>
      <c r="AH588" s="1"/>
      <c r="AI588" s="35"/>
      <c r="AJ588" s="35"/>
      <c r="AK588" s="35"/>
      <c r="AL588" s="35"/>
      <c r="AM588" s="35"/>
      <c r="AN588" s="35"/>
      <c r="AO588" s="35"/>
      <c r="AP588" s="1"/>
      <c r="AQ588" s="36"/>
      <c r="AR588" s="36"/>
      <c r="AS588" s="36"/>
      <c r="AT588" s="36"/>
      <c r="AU588" s="36"/>
      <c r="AV588" s="36"/>
      <c r="AW588" s="1"/>
      <c r="AX588" s="1"/>
      <c r="AY588" s="35"/>
      <c r="AZ588" s="35"/>
      <c r="BA588" s="35"/>
      <c r="BB588" s="35"/>
      <c r="BC588" s="35"/>
      <c r="BD588" s="35"/>
      <c r="BE588" s="35"/>
      <c r="BF588" s="1"/>
    </row>
    <row r="589" spans="1:58" ht="13">
      <c r="A589" s="28"/>
      <c r="B589" s="55"/>
      <c r="C589" s="32"/>
      <c r="D589" s="31"/>
      <c r="E589" s="32"/>
      <c r="F589" s="32"/>
      <c r="G589" s="32"/>
      <c r="H589" s="32"/>
      <c r="I589" s="32"/>
      <c r="J589" s="10"/>
      <c r="K589" s="32"/>
      <c r="L589" s="31"/>
      <c r="M589" s="32"/>
      <c r="N589" s="32"/>
      <c r="O589" s="32"/>
      <c r="P589" s="32"/>
      <c r="Q589" s="32"/>
      <c r="R589" s="1"/>
      <c r="S589" s="28"/>
      <c r="T589" s="28"/>
      <c r="U589" s="28"/>
      <c r="V589" s="28"/>
      <c r="W589" s="34"/>
      <c r="X589" s="34"/>
      <c r="Y589" s="34"/>
      <c r="Z589" s="1"/>
      <c r="AA589" s="35"/>
      <c r="AB589" s="35"/>
      <c r="AC589" s="35"/>
      <c r="AD589" s="35"/>
      <c r="AE589" s="35"/>
      <c r="AF589" s="35"/>
      <c r="AG589" s="35"/>
      <c r="AH589" s="1"/>
      <c r="AI589" s="35"/>
      <c r="AJ589" s="35"/>
      <c r="AK589" s="35"/>
      <c r="AL589" s="35"/>
      <c r="AM589" s="35"/>
      <c r="AN589" s="35"/>
      <c r="AO589" s="35"/>
      <c r="AP589" s="1"/>
      <c r="AQ589" s="36"/>
      <c r="AR589" s="36"/>
      <c r="AS589" s="36"/>
      <c r="AT589" s="36"/>
      <c r="AU589" s="36"/>
      <c r="AV589" s="36"/>
      <c r="AW589" s="1"/>
      <c r="AX589" s="1"/>
      <c r="AY589" s="35"/>
      <c r="AZ589" s="35"/>
      <c r="BA589" s="35"/>
      <c r="BB589" s="35"/>
      <c r="BC589" s="35"/>
      <c r="BD589" s="35"/>
      <c r="BE589" s="35"/>
      <c r="BF589" s="1"/>
    </row>
    <row r="590" spans="1:58" ht="13">
      <c r="A590" s="28"/>
      <c r="B590" s="55"/>
      <c r="C590" s="32"/>
      <c r="D590" s="31"/>
      <c r="E590" s="32"/>
      <c r="F590" s="32"/>
      <c r="G590" s="32"/>
      <c r="H590" s="32"/>
      <c r="I590" s="32"/>
      <c r="J590" s="10"/>
      <c r="K590" s="32"/>
      <c r="L590" s="31"/>
      <c r="M590" s="32"/>
      <c r="N590" s="32"/>
      <c r="O590" s="32"/>
      <c r="P590" s="32"/>
      <c r="Q590" s="32"/>
      <c r="R590" s="1"/>
      <c r="S590" s="28"/>
      <c r="T590" s="28"/>
      <c r="U590" s="28"/>
      <c r="V590" s="28"/>
      <c r="W590" s="28"/>
      <c r="X590" s="34"/>
      <c r="Y590" s="34"/>
      <c r="Z590" s="1"/>
      <c r="AA590" s="35"/>
      <c r="AB590" s="35"/>
      <c r="AC590" s="35"/>
      <c r="AD590" s="35"/>
      <c r="AE590" s="35"/>
      <c r="AF590" s="35"/>
      <c r="AG590" s="35"/>
      <c r="AH590" s="1"/>
      <c r="AI590" s="35"/>
      <c r="AJ590" s="35"/>
      <c r="AK590" s="35"/>
      <c r="AL590" s="35"/>
      <c r="AM590" s="35"/>
      <c r="AN590" s="35"/>
      <c r="AO590" s="35"/>
      <c r="AP590" s="1"/>
      <c r="AQ590" s="36"/>
      <c r="AR590" s="36"/>
      <c r="AS590" s="36"/>
      <c r="AT590" s="36"/>
      <c r="AU590" s="36"/>
      <c r="AV590" s="36"/>
      <c r="AW590" s="1"/>
      <c r="AX590" s="1"/>
      <c r="AY590" s="35"/>
      <c r="AZ590" s="35"/>
      <c r="BA590" s="35"/>
      <c r="BB590" s="35"/>
      <c r="BC590" s="35"/>
      <c r="BD590" s="35"/>
      <c r="BE590" s="35"/>
      <c r="BF590" s="1"/>
    </row>
    <row r="591" spans="1:58" ht="13">
      <c r="A591" s="28"/>
      <c r="B591" s="55"/>
      <c r="C591" s="32"/>
      <c r="D591" s="31"/>
      <c r="E591" s="32"/>
      <c r="F591" s="32"/>
      <c r="G591" s="32"/>
      <c r="H591" s="32"/>
      <c r="I591" s="32"/>
      <c r="J591" s="10"/>
      <c r="K591" s="32"/>
      <c r="L591" s="31"/>
      <c r="M591" s="32"/>
      <c r="N591" s="32"/>
      <c r="O591" s="32"/>
      <c r="P591" s="32"/>
      <c r="Q591" s="32"/>
      <c r="R591" s="1"/>
      <c r="S591" s="28"/>
      <c r="T591" s="28"/>
      <c r="U591" s="28"/>
      <c r="V591" s="28"/>
      <c r="W591" s="34"/>
      <c r="X591" s="34"/>
      <c r="Y591" s="34"/>
      <c r="Z591" s="1"/>
      <c r="AA591" s="35"/>
      <c r="AB591" s="35"/>
      <c r="AC591" s="35"/>
      <c r="AD591" s="35"/>
      <c r="AE591" s="35"/>
      <c r="AF591" s="35"/>
      <c r="AG591" s="35"/>
      <c r="AH591" s="1"/>
      <c r="AI591" s="35"/>
      <c r="AJ591" s="35"/>
      <c r="AK591" s="35"/>
      <c r="AL591" s="35"/>
      <c r="AM591" s="35"/>
      <c r="AN591" s="35"/>
      <c r="AO591" s="35"/>
      <c r="AP591" s="1"/>
      <c r="AQ591" s="36"/>
      <c r="AR591" s="36"/>
      <c r="AS591" s="36"/>
      <c r="AT591" s="36"/>
      <c r="AU591" s="36"/>
      <c r="AV591" s="36"/>
      <c r="AW591" s="1"/>
      <c r="AX591" s="1"/>
      <c r="AY591" s="35"/>
      <c r="AZ591" s="35"/>
      <c r="BA591" s="35"/>
      <c r="BB591" s="35"/>
      <c r="BC591" s="35"/>
      <c r="BD591" s="35"/>
      <c r="BE591" s="35"/>
      <c r="BF591" s="1"/>
    </row>
    <row r="592" spans="1:58" ht="13">
      <c r="A592" s="28"/>
      <c r="B592" s="55"/>
      <c r="C592" s="32"/>
      <c r="D592" s="32"/>
      <c r="E592" s="31"/>
      <c r="F592" s="32"/>
      <c r="G592" s="32"/>
      <c r="H592" s="32"/>
      <c r="I592" s="32"/>
      <c r="J592" s="10"/>
      <c r="K592" s="31"/>
      <c r="L592" s="32"/>
      <c r="M592" s="32"/>
      <c r="N592" s="32"/>
      <c r="O592" s="32"/>
      <c r="P592" s="32"/>
      <c r="Q592" s="32"/>
      <c r="R592" s="1"/>
      <c r="S592" s="28"/>
      <c r="T592" s="28"/>
      <c r="U592" s="28"/>
      <c r="V592" s="34"/>
      <c r="W592" s="34"/>
      <c r="X592" s="34"/>
      <c r="Y592" s="34"/>
      <c r="Z592" s="1"/>
      <c r="AA592" s="35"/>
      <c r="AB592" s="35"/>
      <c r="AC592" s="35"/>
      <c r="AD592" s="35"/>
      <c r="AE592" s="35"/>
      <c r="AF592" s="35"/>
      <c r="AG592" s="35"/>
      <c r="AH592" s="1"/>
      <c r="AI592" s="35"/>
      <c r="AJ592" s="35"/>
      <c r="AK592" s="35"/>
      <c r="AL592" s="35"/>
      <c r="AM592" s="35"/>
      <c r="AN592" s="35"/>
      <c r="AO592" s="35"/>
      <c r="AP592" s="1"/>
      <c r="AQ592" s="1"/>
      <c r="AR592" s="1"/>
      <c r="AS592" s="1"/>
      <c r="AT592" s="1"/>
      <c r="AU592" s="1"/>
      <c r="AV592" s="1"/>
      <c r="AW592" s="1"/>
      <c r="AX592" s="1"/>
      <c r="AY592" s="35"/>
      <c r="AZ592" s="35"/>
      <c r="BA592" s="35"/>
      <c r="BB592" s="35"/>
      <c r="BC592" s="35"/>
      <c r="BD592" s="35"/>
      <c r="BE592" s="35"/>
      <c r="BF592" s="1"/>
    </row>
    <row r="593" spans="1:58" ht="13">
      <c r="A593" s="28"/>
      <c r="B593" s="55"/>
      <c r="C593" s="32"/>
      <c r="D593" s="32"/>
      <c r="E593" s="31"/>
      <c r="F593" s="32"/>
      <c r="G593" s="32"/>
      <c r="H593" s="32"/>
      <c r="I593" s="32"/>
      <c r="J593" s="10"/>
      <c r="K593" s="32"/>
      <c r="L593" s="32"/>
      <c r="M593" s="31"/>
      <c r="N593" s="32"/>
      <c r="O593" s="32"/>
      <c r="P593" s="32"/>
      <c r="Q593" s="32"/>
      <c r="R593" s="1"/>
      <c r="S593" s="28"/>
      <c r="T593" s="28"/>
      <c r="U593" s="28"/>
      <c r="V593" s="34"/>
      <c r="W593" s="28"/>
      <c r="X593" s="34"/>
      <c r="Y593" s="34"/>
      <c r="Z593" s="1"/>
      <c r="AA593" s="35"/>
      <c r="AB593" s="35"/>
      <c r="AC593" s="35"/>
      <c r="AD593" s="35"/>
      <c r="AE593" s="35"/>
      <c r="AF593" s="35"/>
      <c r="AG593" s="35"/>
      <c r="AH593" s="1"/>
      <c r="AI593" s="35"/>
      <c r="AJ593" s="35"/>
      <c r="AK593" s="35"/>
      <c r="AL593" s="35"/>
      <c r="AM593" s="35"/>
      <c r="AN593" s="35"/>
      <c r="AO593" s="35"/>
      <c r="AP593" s="1"/>
      <c r="AQ593" s="1"/>
      <c r="AR593" s="1"/>
      <c r="AS593" s="1"/>
      <c r="AT593" s="1"/>
      <c r="AU593" s="1"/>
      <c r="AV593" s="1"/>
      <c r="AW593" s="1"/>
      <c r="AX593" s="1"/>
      <c r="AY593" s="35"/>
      <c r="AZ593" s="35"/>
      <c r="BA593" s="35"/>
      <c r="BB593" s="35"/>
      <c r="BC593" s="35"/>
      <c r="BD593" s="35"/>
      <c r="BE593" s="35"/>
      <c r="BF593" s="1"/>
    </row>
    <row r="594" spans="1:58" ht="13">
      <c r="A594" s="28"/>
      <c r="B594" s="55"/>
      <c r="C594" s="31"/>
      <c r="D594" s="32"/>
      <c r="E594" s="32"/>
      <c r="F594" s="32"/>
      <c r="G594" s="32"/>
      <c r="H594" s="32"/>
      <c r="I594" s="32"/>
      <c r="J594" s="10"/>
      <c r="K594" s="31"/>
      <c r="L594" s="32"/>
      <c r="M594" s="32"/>
      <c r="N594" s="32"/>
      <c r="O594" s="32"/>
      <c r="P594" s="32"/>
      <c r="Q594" s="32"/>
      <c r="R594" s="1"/>
      <c r="S594" s="28"/>
      <c r="T594" s="28"/>
      <c r="U594" s="34"/>
      <c r="V594" s="34"/>
      <c r="W594" s="34"/>
      <c r="X594" s="34"/>
      <c r="Y594" s="34"/>
      <c r="Z594" s="1"/>
      <c r="AA594" s="35"/>
      <c r="AB594" s="35"/>
      <c r="AC594" s="35"/>
      <c r="AD594" s="35"/>
      <c r="AE594" s="35"/>
      <c r="AF594" s="35"/>
      <c r="AG594" s="35"/>
      <c r="AH594" s="1"/>
      <c r="AI594" s="35"/>
      <c r="AJ594" s="35"/>
      <c r="AK594" s="35"/>
      <c r="AL594" s="35"/>
      <c r="AM594" s="35"/>
      <c r="AN594" s="35"/>
      <c r="AO594" s="35"/>
      <c r="AP594" s="1"/>
      <c r="AQ594" s="1"/>
      <c r="AR594" s="1"/>
      <c r="AS594" s="1"/>
      <c r="AT594" s="1"/>
      <c r="AU594" s="1"/>
      <c r="AV594" s="1"/>
      <c r="AW594" s="1"/>
      <c r="AX594" s="1"/>
      <c r="AY594" s="35"/>
      <c r="AZ594" s="35"/>
      <c r="BA594" s="35"/>
      <c r="BB594" s="35"/>
      <c r="BC594" s="35"/>
      <c r="BD594" s="35"/>
      <c r="BE594" s="35"/>
      <c r="BF594" s="1"/>
    </row>
    <row r="595" spans="1:58" ht="13">
      <c r="A595" s="28"/>
      <c r="B595" s="55"/>
      <c r="C595" s="31"/>
      <c r="D595" s="32"/>
      <c r="E595" s="32"/>
      <c r="F595" s="32"/>
      <c r="G595" s="32"/>
      <c r="H595" s="32"/>
      <c r="I595" s="32"/>
      <c r="J595" s="10"/>
      <c r="K595" s="31"/>
      <c r="L595" s="32"/>
      <c r="M595" s="32"/>
      <c r="N595" s="32"/>
      <c r="O595" s="32"/>
      <c r="P595" s="32"/>
      <c r="Q595" s="32"/>
      <c r="R595" s="1"/>
      <c r="S595" s="28"/>
      <c r="T595" s="28"/>
      <c r="U595" s="28"/>
      <c r="V595" s="34"/>
      <c r="W595" s="34"/>
      <c r="X595" s="34"/>
      <c r="Y595" s="34"/>
      <c r="Z595" s="1"/>
      <c r="AA595" s="35"/>
      <c r="AB595" s="35"/>
      <c r="AC595" s="35"/>
      <c r="AD595" s="35"/>
      <c r="AE595" s="35"/>
      <c r="AF595" s="35"/>
      <c r="AG595" s="35"/>
      <c r="AH595" s="1"/>
      <c r="AI595" s="35"/>
      <c r="AJ595" s="35"/>
      <c r="AK595" s="35"/>
      <c r="AL595" s="35"/>
      <c r="AM595" s="35"/>
      <c r="AN595" s="35"/>
      <c r="AO595" s="35"/>
      <c r="AP595" s="1"/>
      <c r="AQ595" s="1"/>
      <c r="AR595" s="1"/>
      <c r="AS595" s="1"/>
      <c r="AT595" s="1"/>
      <c r="AU595" s="1"/>
      <c r="AV595" s="1"/>
      <c r="AW595" s="1"/>
      <c r="AX595" s="1"/>
      <c r="AY595" s="35"/>
      <c r="AZ595" s="35"/>
      <c r="BA595" s="35"/>
      <c r="BB595" s="35"/>
      <c r="BC595" s="35"/>
      <c r="BD595" s="35"/>
      <c r="BE595" s="35"/>
      <c r="BF595" s="1"/>
    </row>
    <row r="596" spans="1:58" ht="13">
      <c r="A596" s="28"/>
      <c r="B596" s="55"/>
      <c r="C596" s="31"/>
      <c r="D596" s="32"/>
      <c r="E596" s="32"/>
      <c r="F596" s="32"/>
      <c r="G596" s="32"/>
      <c r="H596" s="32"/>
      <c r="I596" s="32"/>
      <c r="J596" s="10"/>
      <c r="K596" s="31"/>
      <c r="L596" s="32"/>
      <c r="M596" s="32"/>
      <c r="N596" s="32"/>
      <c r="O596" s="32"/>
      <c r="P596" s="32"/>
      <c r="Q596" s="32"/>
      <c r="R596" s="1"/>
      <c r="S596" s="28"/>
      <c r="T596" s="28"/>
      <c r="U596" s="28"/>
      <c r="V596" s="34"/>
      <c r="W596" s="34"/>
      <c r="X596" s="34"/>
      <c r="Y596" s="34"/>
      <c r="Z596" s="1"/>
      <c r="AA596" s="35"/>
      <c r="AB596" s="35"/>
      <c r="AC596" s="35"/>
      <c r="AD596" s="35"/>
      <c r="AE596" s="35"/>
      <c r="AF596" s="35"/>
      <c r="AG596" s="35"/>
      <c r="AH596" s="1"/>
      <c r="AI596" s="35"/>
      <c r="AJ596" s="35"/>
      <c r="AK596" s="35"/>
      <c r="AL596" s="35"/>
      <c r="AM596" s="35"/>
      <c r="AN596" s="35"/>
      <c r="AO596" s="35"/>
      <c r="AP596" s="1"/>
      <c r="AQ596" s="1"/>
      <c r="AR596" s="1"/>
      <c r="AS596" s="1"/>
      <c r="AT596" s="1"/>
      <c r="AU596" s="1"/>
      <c r="AV596" s="1"/>
      <c r="AW596" s="1"/>
      <c r="AX596" s="1"/>
      <c r="AY596" s="35"/>
      <c r="AZ596" s="35"/>
      <c r="BA596" s="35"/>
      <c r="BB596" s="35"/>
      <c r="BC596" s="35"/>
      <c r="BD596" s="35"/>
      <c r="BE596" s="35"/>
      <c r="BF596" s="1"/>
    </row>
    <row r="597" spans="1:58" ht="13">
      <c r="A597" s="28"/>
      <c r="B597" s="55"/>
      <c r="C597" s="31"/>
      <c r="D597" s="32"/>
      <c r="E597" s="32"/>
      <c r="F597" s="32"/>
      <c r="G597" s="32"/>
      <c r="H597" s="32"/>
      <c r="I597" s="32"/>
      <c r="J597" s="10"/>
      <c r="K597" s="31"/>
      <c r="L597" s="32"/>
      <c r="M597" s="32"/>
      <c r="N597" s="32"/>
      <c r="O597" s="32"/>
      <c r="P597" s="32"/>
      <c r="Q597" s="32"/>
      <c r="R597" s="1"/>
      <c r="S597" s="28"/>
      <c r="T597" s="28"/>
      <c r="U597" s="28"/>
      <c r="V597" s="34"/>
      <c r="W597" s="28"/>
      <c r="X597" s="34"/>
      <c r="Y597" s="34"/>
      <c r="Z597" s="1"/>
      <c r="AA597" s="35"/>
      <c r="AB597" s="35"/>
      <c r="AC597" s="35"/>
      <c r="AD597" s="35"/>
      <c r="AE597" s="35"/>
      <c r="AF597" s="35"/>
      <c r="AG597" s="35"/>
      <c r="AH597" s="1"/>
      <c r="AI597" s="35"/>
      <c r="AJ597" s="35"/>
      <c r="AK597" s="35"/>
      <c r="AL597" s="35"/>
      <c r="AM597" s="35"/>
      <c r="AN597" s="35"/>
      <c r="AO597" s="35"/>
      <c r="AP597" s="1"/>
      <c r="AQ597" s="1"/>
      <c r="AR597" s="1"/>
      <c r="AS597" s="1"/>
      <c r="AT597" s="1"/>
      <c r="AU597" s="1"/>
      <c r="AV597" s="1"/>
      <c r="AW597" s="1"/>
      <c r="AX597" s="1"/>
      <c r="AY597" s="35"/>
      <c r="AZ597" s="35"/>
      <c r="BA597" s="35"/>
      <c r="BB597" s="35"/>
      <c r="BC597" s="35"/>
      <c r="BD597" s="35"/>
      <c r="BE597" s="35"/>
      <c r="BF597" s="1"/>
    </row>
    <row r="598" spans="1:58" ht="13">
      <c r="A598" s="28"/>
      <c r="B598" s="55"/>
      <c r="C598" s="32"/>
      <c r="D598" s="32"/>
      <c r="E598" s="31"/>
      <c r="F598" s="32"/>
      <c r="G598" s="32"/>
      <c r="H598" s="32"/>
      <c r="I598" s="32"/>
      <c r="J598" s="10"/>
      <c r="K598" s="32"/>
      <c r="L598" s="32"/>
      <c r="M598" s="31"/>
      <c r="N598" s="32"/>
      <c r="O598" s="32"/>
      <c r="P598" s="32"/>
      <c r="Q598" s="32"/>
      <c r="R598" s="1"/>
      <c r="S598" s="28"/>
      <c r="T598" s="28"/>
      <c r="U598" s="28"/>
      <c r="V598" s="34"/>
      <c r="W598" s="34"/>
      <c r="X598" s="34"/>
      <c r="Y598" s="34"/>
      <c r="Z598" s="1"/>
      <c r="AA598" s="35"/>
      <c r="AB598" s="35"/>
      <c r="AC598" s="35"/>
      <c r="AD598" s="35"/>
      <c r="AE598" s="35"/>
      <c r="AF598" s="35"/>
      <c r="AG598" s="35"/>
      <c r="AH598" s="1"/>
      <c r="AI598" s="35"/>
      <c r="AJ598" s="35"/>
      <c r="AK598" s="35"/>
      <c r="AL598" s="35"/>
      <c r="AM598" s="35"/>
      <c r="AN598" s="35"/>
      <c r="AO598" s="35"/>
      <c r="AP598" s="1"/>
      <c r="AQ598" s="1"/>
      <c r="AR598" s="1"/>
      <c r="AS598" s="1"/>
      <c r="AT598" s="1"/>
      <c r="AU598" s="1"/>
      <c r="AV598" s="1"/>
      <c r="AW598" s="1"/>
      <c r="AX598" s="1"/>
      <c r="AY598" s="35"/>
      <c r="AZ598" s="35"/>
      <c r="BA598" s="35"/>
      <c r="BB598" s="35"/>
      <c r="BC598" s="35"/>
      <c r="BD598" s="35"/>
      <c r="BE598" s="35"/>
      <c r="BF598" s="1"/>
    </row>
    <row r="599" spans="1:58" ht="13">
      <c r="A599" s="28"/>
      <c r="B599" s="55"/>
      <c r="C599" s="32"/>
      <c r="D599" s="32"/>
      <c r="E599" s="31"/>
      <c r="F599" s="32"/>
      <c r="G599" s="32"/>
      <c r="H599" s="32"/>
      <c r="I599" s="32"/>
      <c r="J599" s="10"/>
      <c r="K599" s="32"/>
      <c r="L599" s="32"/>
      <c r="M599" s="31"/>
      <c r="N599" s="32"/>
      <c r="O599" s="32"/>
      <c r="P599" s="32"/>
      <c r="Q599" s="32"/>
      <c r="R599" s="1"/>
      <c r="S599" s="28"/>
      <c r="T599" s="28"/>
      <c r="U599" s="28"/>
      <c r="V599" s="34"/>
      <c r="W599" s="28"/>
      <c r="X599" s="34"/>
      <c r="Y599" s="34"/>
      <c r="Z599" s="1"/>
      <c r="AA599" s="35"/>
      <c r="AB599" s="35"/>
      <c r="AC599" s="35"/>
      <c r="AD599" s="35"/>
      <c r="AE599" s="35"/>
      <c r="AF599" s="35"/>
      <c r="AG599" s="35"/>
      <c r="AH599" s="1"/>
      <c r="AI599" s="35"/>
      <c r="AJ599" s="35"/>
      <c r="AK599" s="35"/>
      <c r="AL599" s="35"/>
      <c r="AM599" s="35"/>
      <c r="AN599" s="35"/>
      <c r="AO599" s="35"/>
      <c r="AP599" s="1"/>
      <c r="AQ599" s="1"/>
      <c r="AR599" s="1"/>
      <c r="AS599" s="1"/>
      <c r="AT599" s="1"/>
      <c r="AU599" s="1"/>
      <c r="AV599" s="1"/>
      <c r="AW599" s="1"/>
      <c r="AX599" s="1"/>
      <c r="AY599" s="35"/>
      <c r="AZ599" s="35"/>
      <c r="BA599" s="35"/>
      <c r="BB599" s="35"/>
      <c r="BC599" s="35"/>
      <c r="BD599" s="35"/>
      <c r="BE599" s="35"/>
      <c r="BF599" s="1"/>
    </row>
    <row r="600" spans="1:58" ht="13">
      <c r="A600" s="28"/>
      <c r="B600" s="55"/>
      <c r="C600" s="32"/>
      <c r="D600" s="32"/>
      <c r="E600" s="31"/>
      <c r="F600" s="32"/>
      <c r="G600" s="32"/>
      <c r="H600" s="32"/>
      <c r="I600" s="32"/>
      <c r="J600" s="10"/>
      <c r="K600" s="32"/>
      <c r="L600" s="32"/>
      <c r="M600" s="31"/>
      <c r="N600" s="32"/>
      <c r="O600" s="32"/>
      <c r="P600" s="32"/>
      <c r="Q600" s="32"/>
      <c r="R600" s="1"/>
      <c r="S600" s="28"/>
      <c r="T600" s="28"/>
      <c r="U600" s="28"/>
      <c r="V600" s="28"/>
      <c r="W600" s="34"/>
      <c r="X600" s="34"/>
      <c r="Y600" s="34"/>
      <c r="Z600" s="1"/>
      <c r="AA600" s="35"/>
      <c r="AB600" s="35"/>
      <c r="AC600" s="35"/>
      <c r="AD600" s="35"/>
      <c r="AE600" s="35"/>
      <c r="AF600" s="35"/>
      <c r="AG600" s="35"/>
      <c r="AH600" s="1"/>
      <c r="AI600" s="35"/>
      <c r="AJ600" s="35"/>
      <c r="AK600" s="35"/>
      <c r="AL600" s="35"/>
      <c r="AM600" s="35"/>
      <c r="AN600" s="35"/>
      <c r="AO600" s="35"/>
      <c r="AP600" s="1"/>
      <c r="AQ600" s="1"/>
      <c r="AR600" s="1"/>
      <c r="AS600" s="1"/>
      <c r="AT600" s="1"/>
      <c r="AU600" s="1"/>
      <c r="AV600" s="1"/>
      <c r="AW600" s="1"/>
      <c r="AX600" s="1"/>
      <c r="AY600" s="35"/>
      <c r="AZ600" s="35"/>
      <c r="BA600" s="35"/>
      <c r="BB600" s="35"/>
      <c r="BC600" s="35"/>
      <c r="BD600" s="35"/>
      <c r="BE600" s="35"/>
      <c r="BF600" s="1"/>
    </row>
    <row r="601" spans="1:58" ht="13">
      <c r="A601" s="28"/>
      <c r="B601" s="55"/>
      <c r="C601" s="32"/>
      <c r="D601" s="32"/>
      <c r="E601" s="31"/>
      <c r="F601" s="32"/>
      <c r="G601" s="32"/>
      <c r="H601" s="32"/>
      <c r="I601" s="32"/>
      <c r="J601" s="10"/>
      <c r="K601" s="31"/>
      <c r="L601" s="32"/>
      <c r="M601" s="32"/>
      <c r="N601" s="32"/>
      <c r="O601" s="32"/>
      <c r="P601" s="32"/>
      <c r="Q601" s="32"/>
      <c r="R601" s="1"/>
      <c r="S601" s="28"/>
      <c r="T601" s="28"/>
      <c r="U601" s="28"/>
      <c r="V601" s="34"/>
      <c r="W601" s="28"/>
      <c r="X601" s="34"/>
      <c r="Y601" s="34"/>
      <c r="Z601" s="1"/>
      <c r="AA601" s="35"/>
      <c r="AB601" s="35"/>
      <c r="AC601" s="35"/>
      <c r="AD601" s="35"/>
      <c r="AE601" s="35"/>
      <c r="AF601" s="35"/>
      <c r="AG601" s="35"/>
      <c r="AH601" s="1"/>
      <c r="AI601" s="35"/>
      <c r="AJ601" s="35"/>
      <c r="AK601" s="35"/>
      <c r="AL601" s="35"/>
      <c r="AM601" s="35"/>
      <c r="AN601" s="35"/>
      <c r="AO601" s="35"/>
      <c r="AP601" s="1"/>
      <c r="AQ601" s="1"/>
      <c r="AR601" s="1"/>
      <c r="AS601" s="1"/>
      <c r="AT601" s="1"/>
      <c r="AU601" s="1"/>
      <c r="AV601" s="1"/>
      <c r="AW601" s="1"/>
      <c r="AX601" s="1"/>
      <c r="AY601" s="35"/>
      <c r="AZ601" s="35"/>
      <c r="BA601" s="35"/>
      <c r="BB601" s="35"/>
      <c r="BC601" s="35"/>
      <c r="BD601" s="35"/>
      <c r="BE601" s="35"/>
      <c r="BF601" s="1"/>
    </row>
    <row r="602" spans="1:58" ht="13">
      <c r="A602" s="28"/>
      <c r="B602" s="55"/>
      <c r="C602" s="32"/>
      <c r="D602" s="32"/>
      <c r="E602" s="31"/>
      <c r="F602" s="32"/>
      <c r="G602" s="32"/>
      <c r="H602" s="32"/>
      <c r="I602" s="32"/>
      <c r="J602" s="10"/>
      <c r="K602" s="32"/>
      <c r="L602" s="32"/>
      <c r="M602" s="31"/>
      <c r="N602" s="32"/>
      <c r="O602" s="32"/>
      <c r="P602" s="32"/>
      <c r="Q602" s="32"/>
      <c r="R602" s="1"/>
      <c r="S602" s="28"/>
      <c r="T602" s="28"/>
      <c r="U602" s="28"/>
      <c r="V602" s="34"/>
      <c r="W602" s="28"/>
      <c r="X602" s="34"/>
      <c r="Y602" s="34"/>
      <c r="Z602" s="1"/>
      <c r="AA602" s="35"/>
      <c r="AB602" s="35"/>
      <c r="AC602" s="35"/>
      <c r="AD602" s="35"/>
      <c r="AE602" s="35"/>
      <c r="AF602" s="35"/>
      <c r="AG602" s="35"/>
      <c r="AH602" s="1"/>
      <c r="AI602" s="35"/>
      <c r="AJ602" s="35"/>
      <c r="AK602" s="35"/>
      <c r="AL602" s="35"/>
      <c r="AM602" s="35"/>
      <c r="AN602" s="35"/>
      <c r="AO602" s="35"/>
      <c r="AP602" s="1"/>
      <c r="AQ602" s="1"/>
      <c r="AR602" s="1"/>
      <c r="AS602" s="1"/>
      <c r="AT602" s="1"/>
      <c r="AU602" s="1"/>
      <c r="AV602" s="1"/>
      <c r="AW602" s="1"/>
      <c r="AX602" s="1"/>
      <c r="AY602" s="35"/>
      <c r="AZ602" s="35"/>
      <c r="BA602" s="35"/>
      <c r="BB602" s="35"/>
      <c r="BC602" s="35"/>
      <c r="BD602" s="35"/>
      <c r="BE602" s="35"/>
      <c r="BF602" s="1"/>
    </row>
    <row r="603" spans="1:58" ht="13">
      <c r="A603" s="28"/>
      <c r="B603" s="55"/>
      <c r="C603" s="32"/>
      <c r="D603" s="32"/>
      <c r="E603" s="31"/>
      <c r="F603" s="32"/>
      <c r="G603" s="32"/>
      <c r="H603" s="32"/>
      <c r="I603" s="32"/>
      <c r="J603" s="10"/>
      <c r="K603" s="32"/>
      <c r="L603" s="32"/>
      <c r="M603" s="31"/>
      <c r="N603" s="32"/>
      <c r="O603" s="32"/>
      <c r="P603" s="32"/>
      <c r="Q603" s="32"/>
      <c r="R603" s="1"/>
      <c r="S603" s="28"/>
      <c r="T603" s="28"/>
      <c r="U603" s="28"/>
      <c r="V603" s="34"/>
      <c r="W603" s="34"/>
      <c r="X603" s="34"/>
      <c r="Y603" s="34"/>
      <c r="Z603" s="1"/>
      <c r="AA603" s="35"/>
      <c r="AB603" s="35"/>
      <c r="AC603" s="35"/>
      <c r="AD603" s="35"/>
      <c r="AE603" s="35"/>
      <c r="AF603" s="35"/>
      <c r="AG603" s="35"/>
      <c r="AH603" s="1"/>
      <c r="AI603" s="35"/>
      <c r="AJ603" s="35"/>
      <c r="AK603" s="35"/>
      <c r="AL603" s="35"/>
      <c r="AM603" s="35"/>
      <c r="AN603" s="35"/>
      <c r="AO603" s="35"/>
      <c r="AP603" s="1"/>
      <c r="AQ603" s="1"/>
      <c r="AR603" s="1"/>
      <c r="AS603" s="1"/>
      <c r="AT603" s="1"/>
      <c r="AU603" s="1"/>
      <c r="AV603" s="1"/>
      <c r="AW603" s="1"/>
      <c r="AX603" s="1"/>
      <c r="AY603" s="35"/>
      <c r="AZ603" s="35"/>
      <c r="BA603" s="35"/>
      <c r="BB603" s="35"/>
      <c r="BC603" s="35"/>
      <c r="BD603" s="35"/>
      <c r="BE603" s="35"/>
      <c r="BF603" s="1"/>
    </row>
    <row r="604" spans="1:58" ht="13">
      <c r="A604" s="28"/>
      <c r="B604" s="55"/>
      <c r="C604" s="31"/>
      <c r="D604" s="32"/>
      <c r="E604" s="32"/>
      <c r="F604" s="32"/>
      <c r="G604" s="32"/>
      <c r="H604" s="32"/>
      <c r="I604" s="32"/>
      <c r="J604" s="10"/>
      <c r="K604" s="31"/>
      <c r="L604" s="32"/>
      <c r="M604" s="32"/>
      <c r="N604" s="32"/>
      <c r="O604" s="32"/>
      <c r="P604" s="32"/>
      <c r="Q604" s="32"/>
      <c r="R604" s="1"/>
      <c r="S604" s="28"/>
      <c r="T604" s="28"/>
      <c r="U604" s="28"/>
      <c r="V604" s="34"/>
      <c r="W604" s="34"/>
      <c r="X604" s="34"/>
      <c r="Y604" s="34"/>
      <c r="Z604" s="1"/>
      <c r="AA604" s="35"/>
      <c r="AB604" s="35"/>
      <c r="AC604" s="35"/>
      <c r="AD604" s="35"/>
      <c r="AE604" s="35"/>
      <c r="AF604" s="35"/>
      <c r="AG604" s="35"/>
      <c r="AH604" s="1"/>
      <c r="AI604" s="35"/>
      <c r="AJ604" s="35"/>
      <c r="AK604" s="35"/>
      <c r="AL604" s="35"/>
      <c r="AM604" s="35"/>
      <c r="AN604" s="35"/>
      <c r="AO604" s="35"/>
      <c r="AP604" s="1"/>
      <c r="AQ604" s="1"/>
      <c r="AR604" s="1"/>
      <c r="AS604" s="1"/>
      <c r="AT604" s="1"/>
      <c r="AU604" s="1"/>
      <c r="AV604" s="1"/>
      <c r="AW604" s="1"/>
      <c r="AX604" s="1"/>
      <c r="AY604" s="35"/>
      <c r="AZ604" s="35"/>
      <c r="BA604" s="35"/>
      <c r="BB604" s="35"/>
      <c r="BC604" s="35"/>
      <c r="BD604" s="35"/>
      <c r="BE604" s="35"/>
      <c r="BF604" s="1"/>
    </row>
    <row r="605" spans="1:58" ht="13">
      <c r="A605" s="28"/>
      <c r="B605" s="55"/>
      <c r="C605" s="32"/>
      <c r="D605" s="32"/>
      <c r="E605" s="31"/>
      <c r="F605" s="32"/>
      <c r="G605" s="32"/>
      <c r="H605" s="32"/>
      <c r="I605" s="32"/>
      <c r="J605" s="10"/>
      <c r="K605" s="32"/>
      <c r="L605" s="32"/>
      <c r="M605" s="31"/>
      <c r="N605" s="32"/>
      <c r="O605" s="32"/>
      <c r="P605" s="32"/>
      <c r="Q605" s="32"/>
      <c r="R605" s="1"/>
      <c r="S605" s="28"/>
      <c r="T605" s="28"/>
      <c r="U605" s="28"/>
      <c r="V605" s="34"/>
      <c r="W605" s="28"/>
      <c r="X605" s="34"/>
      <c r="Y605" s="34"/>
      <c r="Z605" s="1"/>
      <c r="AA605" s="35"/>
      <c r="AB605" s="35"/>
      <c r="AC605" s="35"/>
      <c r="AD605" s="35"/>
      <c r="AE605" s="35"/>
      <c r="AF605" s="35"/>
      <c r="AG605" s="35"/>
      <c r="AH605" s="1"/>
      <c r="AI605" s="35"/>
      <c r="AJ605" s="35"/>
      <c r="AK605" s="35"/>
      <c r="AL605" s="35"/>
      <c r="AM605" s="35"/>
      <c r="AN605" s="35"/>
      <c r="AO605" s="35"/>
      <c r="AP605" s="1"/>
      <c r="AQ605" s="1"/>
      <c r="AR605" s="1"/>
      <c r="AS605" s="1"/>
      <c r="AT605" s="1"/>
      <c r="AU605" s="1"/>
      <c r="AV605" s="1"/>
      <c r="AW605" s="1"/>
      <c r="AX605" s="1"/>
      <c r="AY605" s="35"/>
      <c r="AZ605" s="35"/>
      <c r="BA605" s="35"/>
      <c r="BB605" s="35"/>
      <c r="BC605" s="35"/>
      <c r="BD605" s="35"/>
      <c r="BE605" s="35"/>
      <c r="BF605" s="1"/>
    </row>
    <row r="606" spans="1:58" ht="13">
      <c r="A606" s="28"/>
      <c r="B606" s="55"/>
      <c r="C606" s="31"/>
      <c r="D606" s="32"/>
      <c r="E606" s="32"/>
      <c r="F606" s="32"/>
      <c r="G606" s="32"/>
      <c r="H606" s="32"/>
      <c r="I606" s="32"/>
      <c r="J606" s="10"/>
      <c r="K606" s="31"/>
      <c r="L606" s="32"/>
      <c r="M606" s="32"/>
      <c r="N606" s="32"/>
      <c r="O606" s="32"/>
      <c r="P606" s="32"/>
      <c r="Q606" s="32"/>
      <c r="R606" s="1"/>
      <c r="S606" s="28"/>
      <c r="T606" s="28"/>
      <c r="U606" s="28"/>
      <c r="V606" s="34"/>
      <c r="W606" s="34"/>
      <c r="X606" s="34"/>
      <c r="Y606" s="34"/>
      <c r="Z606" s="1"/>
      <c r="AA606" s="35"/>
      <c r="AB606" s="35"/>
      <c r="AC606" s="35"/>
      <c r="AD606" s="35"/>
      <c r="AE606" s="35"/>
      <c r="AF606" s="35"/>
      <c r="AG606" s="35"/>
      <c r="AH606" s="1"/>
      <c r="AI606" s="35"/>
      <c r="AJ606" s="35"/>
      <c r="AK606" s="35"/>
      <c r="AL606" s="35"/>
      <c r="AM606" s="35"/>
      <c r="AN606" s="35"/>
      <c r="AO606" s="35"/>
      <c r="AP606" s="1"/>
      <c r="AQ606" s="1"/>
      <c r="AR606" s="1"/>
      <c r="AS606" s="1"/>
      <c r="AT606" s="1"/>
      <c r="AU606" s="1"/>
      <c r="AV606" s="1"/>
      <c r="AW606" s="1"/>
      <c r="AX606" s="1"/>
      <c r="AY606" s="35"/>
      <c r="AZ606" s="35"/>
      <c r="BA606" s="35"/>
      <c r="BB606" s="35"/>
      <c r="BC606" s="35"/>
      <c r="BD606" s="35"/>
      <c r="BE606" s="35"/>
      <c r="BF606" s="1"/>
    </row>
    <row r="607" spans="1:58" ht="13">
      <c r="A607" s="28"/>
      <c r="B607" s="55"/>
      <c r="C607" s="32"/>
      <c r="D607" s="31"/>
      <c r="E607" s="32"/>
      <c r="F607" s="32"/>
      <c r="G607" s="32"/>
      <c r="H607" s="32"/>
      <c r="I607" s="32"/>
      <c r="J607" s="10"/>
      <c r="K607" s="32"/>
      <c r="L607" s="31"/>
      <c r="M607" s="32"/>
      <c r="N607" s="32"/>
      <c r="O607" s="32"/>
      <c r="P607" s="32"/>
      <c r="Q607" s="32"/>
      <c r="R607" s="1"/>
      <c r="S607" s="28"/>
      <c r="T607" s="28"/>
      <c r="U607" s="28"/>
      <c r="V607" s="34"/>
      <c r="W607" s="28"/>
      <c r="X607" s="34"/>
      <c r="Y607" s="34"/>
      <c r="Z607" s="1"/>
      <c r="AA607" s="35"/>
      <c r="AB607" s="35"/>
      <c r="AC607" s="35"/>
      <c r="AD607" s="35"/>
      <c r="AE607" s="35"/>
      <c r="AF607" s="35"/>
      <c r="AG607" s="35"/>
      <c r="AH607" s="1"/>
      <c r="AI607" s="35"/>
      <c r="AJ607" s="35"/>
      <c r="AK607" s="35"/>
      <c r="AL607" s="35"/>
      <c r="AM607" s="35"/>
      <c r="AN607" s="35"/>
      <c r="AO607" s="35"/>
      <c r="AP607" s="1"/>
      <c r="AQ607" s="36"/>
      <c r="AR607" s="36"/>
      <c r="AS607" s="36"/>
      <c r="AT607" s="36"/>
      <c r="AU607" s="36"/>
      <c r="AV607" s="36"/>
      <c r="AW607" s="1"/>
      <c r="AX607" s="1"/>
      <c r="AY607" s="35"/>
      <c r="AZ607" s="35"/>
      <c r="BA607" s="35"/>
      <c r="BB607" s="35"/>
      <c r="BC607" s="35"/>
      <c r="BD607" s="35"/>
      <c r="BE607" s="35"/>
      <c r="BF607" s="1"/>
    </row>
    <row r="608" spans="1:58" ht="13">
      <c r="A608" s="28"/>
      <c r="B608" s="55"/>
      <c r="C608" s="32"/>
      <c r="D608" s="31"/>
      <c r="E608" s="32"/>
      <c r="F608" s="32"/>
      <c r="G608" s="32"/>
      <c r="H608" s="32"/>
      <c r="I608" s="32"/>
      <c r="J608" s="10"/>
      <c r="K608" s="32"/>
      <c r="L608" s="31"/>
      <c r="M608" s="32"/>
      <c r="N608" s="32"/>
      <c r="O608" s="32"/>
      <c r="P608" s="32"/>
      <c r="Q608" s="32"/>
      <c r="R608" s="1"/>
      <c r="S608" s="28"/>
      <c r="T608" s="28"/>
      <c r="U608" s="28"/>
      <c r="V608" s="34"/>
      <c r="W608" s="28"/>
      <c r="X608" s="34"/>
      <c r="Y608" s="34"/>
      <c r="Z608" s="1"/>
      <c r="AA608" s="35"/>
      <c r="AB608" s="35"/>
      <c r="AC608" s="35"/>
      <c r="AD608" s="35"/>
      <c r="AE608" s="35"/>
      <c r="AF608" s="35"/>
      <c r="AG608" s="35"/>
      <c r="AH608" s="1"/>
      <c r="AI608" s="35"/>
      <c r="AJ608" s="35"/>
      <c r="AK608" s="35"/>
      <c r="AL608" s="35"/>
      <c r="AM608" s="35"/>
      <c r="AN608" s="35"/>
      <c r="AO608" s="35"/>
      <c r="AP608" s="1"/>
      <c r="AQ608" s="36"/>
      <c r="AR608" s="36"/>
      <c r="AS608" s="36"/>
      <c r="AT608" s="36"/>
      <c r="AU608" s="36"/>
      <c r="AV608" s="36"/>
      <c r="AW608" s="1"/>
      <c r="AX608" s="1"/>
      <c r="AY608" s="35"/>
      <c r="AZ608" s="35"/>
      <c r="BA608" s="35"/>
      <c r="BB608" s="35"/>
      <c r="BC608" s="35"/>
      <c r="BD608" s="35"/>
      <c r="BE608" s="35"/>
      <c r="BF608" s="1"/>
    </row>
    <row r="609" spans="1:58" ht="13">
      <c r="A609" s="28"/>
      <c r="B609" s="55"/>
      <c r="C609" s="32"/>
      <c r="D609" s="32"/>
      <c r="E609" s="32"/>
      <c r="F609" s="32"/>
      <c r="G609" s="31"/>
      <c r="H609" s="32"/>
      <c r="I609" s="32"/>
      <c r="J609" s="10"/>
      <c r="K609" s="32"/>
      <c r="L609" s="32"/>
      <c r="M609" s="32"/>
      <c r="N609" s="32"/>
      <c r="O609" s="31"/>
      <c r="P609" s="32"/>
      <c r="Q609" s="32"/>
      <c r="R609" s="1"/>
      <c r="S609" s="28"/>
      <c r="T609" s="28"/>
      <c r="U609" s="34"/>
      <c r="V609" s="34"/>
      <c r="W609" s="28"/>
      <c r="X609" s="34"/>
      <c r="Y609" s="34"/>
      <c r="Z609" s="1"/>
      <c r="AA609" s="35"/>
      <c r="AB609" s="35"/>
      <c r="AC609" s="35"/>
      <c r="AD609" s="35"/>
      <c r="AE609" s="35"/>
      <c r="AF609" s="35"/>
      <c r="AG609" s="35"/>
      <c r="AH609" s="1"/>
      <c r="AI609" s="35"/>
      <c r="AJ609" s="35"/>
      <c r="AK609" s="35"/>
      <c r="AL609" s="35"/>
      <c r="AM609" s="35"/>
      <c r="AN609" s="35"/>
      <c r="AO609" s="35"/>
      <c r="AP609" s="1"/>
      <c r="AQ609" s="36"/>
      <c r="AR609" s="36"/>
      <c r="AS609" s="36"/>
      <c r="AT609" s="36"/>
      <c r="AU609" s="36"/>
      <c r="AV609" s="36"/>
      <c r="AW609" s="1"/>
      <c r="AX609" s="1"/>
      <c r="AY609" s="35"/>
      <c r="AZ609" s="35"/>
      <c r="BA609" s="35"/>
      <c r="BB609" s="35"/>
      <c r="BC609" s="35"/>
      <c r="BD609" s="35"/>
      <c r="BE609" s="35"/>
      <c r="BF609" s="1"/>
    </row>
    <row r="610" spans="1:58" ht="13">
      <c r="A610" s="28"/>
      <c r="B610" s="55"/>
      <c r="C610" s="32"/>
      <c r="D610" s="31"/>
      <c r="E610" s="32"/>
      <c r="F610" s="32"/>
      <c r="G610" s="32"/>
      <c r="H610" s="32"/>
      <c r="I610" s="32"/>
      <c r="J610" s="10"/>
      <c r="K610" s="32"/>
      <c r="L610" s="31"/>
      <c r="M610" s="32"/>
      <c r="N610" s="32"/>
      <c r="O610" s="32"/>
      <c r="P610" s="32"/>
      <c r="Q610" s="32"/>
      <c r="R610" s="1"/>
      <c r="S610" s="28"/>
      <c r="T610" s="28"/>
      <c r="U610" s="28"/>
      <c r="V610" s="34"/>
      <c r="W610" s="28"/>
      <c r="X610" s="34"/>
      <c r="Y610" s="34"/>
      <c r="Z610" s="1"/>
      <c r="AA610" s="35"/>
      <c r="AB610" s="35"/>
      <c r="AC610" s="35"/>
      <c r="AD610" s="35"/>
      <c r="AE610" s="35"/>
      <c r="AF610" s="35"/>
      <c r="AG610" s="35"/>
      <c r="AH610" s="1"/>
      <c r="AI610" s="35"/>
      <c r="AJ610" s="35"/>
      <c r="AK610" s="35"/>
      <c r="AL610" s="35"/>
      <c r="AM610" s="35"/>
      <c r="AN610" s="35"/>
      <c r="AO610" s="35"/>
      <c r="AP610" s="1"/>
      <c r="AQ610" s="36"/>
      <c r="AR610" s="36"/>
      <c r="AS610" s="36"/>
      <c r="AT610" s="36"/>
      <c r="AU610" s="36"/>
      <c r="AV610" s="36"/>
      <c r="AW610" s="1"/>
      <c r="AX610" s="1"/>
      <c r="AY610" s="35"/>
      <c r="AZ610" s="35"/>
      <c r="BA610" s="35"/>
      <c r="BB610" s="35"/>
      <c r="BC610" s="35"/>
      <c r="BD610" s="35"/>
      <c r="BE610" s="35"/>
      <c r="BF610" s="1"/>
    </row>
    <row r="611" spans="1:58" ht="13">
      <c r="A611" s="28"/>
      <c r="B611" s="55"/>
      <c r="C611" s="31"/>
      <c r="D611" s="32"/>
      <c r="E611" s="32"/>
      <c r="F611" s="32"/>
      <c r="G611" s="32"/>
      <c r="H611" s="32"/>
      <c r="I611" s="32"/>
      <c r="J611" s="10"/>
      <c r="K611" s="31"/>
      <c r="L611" s="32"/>
      <c r="M611" s="32"/>
      <c r="N611" s="32"/>
      <c r="O611" s="32"/>
      <c r="P611" s="32"/>
      <c r="Q611" s="32"/>
      <c r="R611" s="1"/>
      <c r="S611" s="28"/>
      <c r="T611" s="28"/>
      <c r="U611" s="28"/>
      <c r="V611" s="34"/>
      <c r="W611" s="28"/>
      <c r="X611" s="34"/>
      <c r="Y611" s="34"/>
      <c r="Z611" s="1"/>
      <c r="AA611" s="35"/>
      <c r="AB611" s="35"/>
      <c r="AC611" s="35"/>
      <c r="AD611" s="35"/>
      <c r="AE611" s="35"/>
      <c r="AF611" s="35"/>
      <c r="AG611" s="35"/>
      <c r="AH611" s="1"/>
      <c r="AI611" s="35"/>
      <c r="AJ611" s="35"/>
      <c r="AK611" s="35"/>
      <c r="AL611" s="35"/>
      <c r="AM611" s="35"/>
      <c r="AN611" s="35"/>
      <c r="AO611" s="35"/>
      <c r="AP611" s="1"/>
      <c r="AQ611" s="36"/>
      <c r="AR611" s="36"/>
      <c r="AS611" s="36"/>
      <c r="AT611" s="36"/>
      <c r="AU611" s="36"/>
      <c r="AV611" s="36"/>
      <c r="AW611" s="1"/>
      <c r="AX611" s="1"/>
      <c r="AY611" s="35"/>
      <c r="AZ611" s="35"/>
      <c r="BA611" s="35"/>
      <c r="BB611" s="35"/>
      <c r="BC611" s="35"/>
      <c r="BD611" s="35"/>
      <c r="BE611" s="35"/>
      <c r="BF611" s="1"/>
    </row>
    <row r="612" spans="1:58" ht="13">
      <c r="A612" s="28"/>
      <c r="B612" s="55"/>
      <c r="C612" s="32"/>
      <c r="D612" s="31"/>
      <c r="E612" s="32"/>
      <c r="F612" s="32"/>
      <c r="G612" s="32"/>
      <c r="H612" s="32"/>
      <c r="I612" s="32"/>
      <c r="J612" s="10"/>
      <c r="K612" s="32"/>
      <c r="L612" s="31"/>
      <c r="M612" s="32"/>
      <c r="N612" s="32"/>
      <c r="O612" s="32"/>
      <c r="P612" s="32"/>
      <c r="Q612" s="32"/>
      <c r="R612" s="1"/>
      <c r="S612" s="28"/>
      <c r="T612" s="28"/>
      <c r="U612" s="28"/>
      <c r="V612" s="34"/>
      <c r="W612" s="28"/>
      <c r="X612" s="34"/>
      <c r="Y612" s="34"/>
      <c r="Z612" s="1"/>
      <c r="AA612" s="35"/>
      <c r="AB612" s="35"/>
      <c r="AC612" s="35"/>
      <c r="AD612" s="35"/>
      <c r="AE612" s="35"/>
      <c r="AF612" s="35"/>
      <c r="AG612" s="35"/>
      <c r="AH612" s="1"/>
      <c r="AI612" s="35"/>
      <c r="AJ612" s="35"/>
      <c r="AK612" s="35"/>
      <c r="AL612" s="35"/>
      <c r="AM612" s="35"/>
      <c r="AN612" s="35"/>
      <c r="AO612" s="35"/>
      <c r="AP612" s="1"/>
      <c r="AQ612" s="36"/>
      <c r="AR612" s="36"/>
      <c r="AS612" s="36"/>
      <c r="AT612" s="36"/>
      <c r="AU612" s="36"/>
      <c r="AV612" s="36"/>
      <c r="AW612" s="1"/>
      <c r="AX612" s="1"/>
      <c r="AY612" s="35"/>
      <c r="AZ612" s="35"/>
      <c r="BA612" s="35"/>
      <c r="BB612" s="35"/>
      <c r="BC612" s="35"/>
      <c r="BD612" s="35"/>
      <c r="BE612" s="35"/>
      <c r="BF612" s="1"/>
    </row>
    <row r="613" spans="1:58" ht="13">
      <c r="A613" s="28"/>
      <c r="B613" s="55"/>
      <c r="C613" s="32"/>
      <c r="D613" s="32"/>
      <c r="E613" s="31"/>
      <c r="F613" s="32"/>
      <c r="G613" s="32"/>
      <c r="H613" s="32"/>
      <c r="I613" s="32"/>
      <c r="J613" s="10"/>
      <c r="K613" s="32"/>
      <c r="L613" s="32"/>
      <c r="M613" s="31"/>
      <c r="N613" s="32"/>
      <c r="O613" s="32"/>
      <c r="P613" s="32"/>
      <c r="Q613" s="32"/>
      <c r="R613" s="1"/>
      <c r="S613" s="28"/>
      <c r="T613" s="28"/>
      <c r="U613" s="28"/>
      <c r="V613" s="34"/>
      <c r="W613" s="28"/>
      <c r="X613" s="34"/>
      <c r="Y613" s="34"/>
      <c r="Z613" s="1"/>
      <c r="AA613" s="35"/>
      <c r="AB613" s="35"/>
      <c r="AC613" s="35"/>
      <c r="AD613" s="35"/>
      <c r="AE613" s="35"/>
      <c r="AF613" s="35"/>
      <c r="AG613" s="35"/>
      <c r="AH613" s="1"/>
      <c r="AI613" s="35"/>
      <c r="AJ613" s="35"/>
      <c r="AK613" s="35"/>
      <c r="AL613" s="35"/>
      <c r="AM613" s="35"/>
      <c r="AN613" s="35"/>
      <c r="AO613" s="35"/>
      <c r="AP613" s="1"/>
      <c r="AQ613" s="36"/>
      <c r="AR613" s="36"/>
      <c r="AS613" s="36"/>
      <c r="AT613" s="36"/>
      <c r="AU613" s="36"/>
      <c r="AV613" s="36"/>
      <c r="AW613" s="1"/>
      <c r="AX613" s="1"/>
      <c r="AY613" s="35"/>
      <c r="AZ613" s="35"/>
      <c r="BA613" s="35"/>
      <c r="BB613" s="35"/>
      <c r="BC613" s="35"/>
      <c r="BD613" s="35"/>
      <c r="BE613" s="35"/>
      <c r="BF613" s="1"/>
    </row>
    <row r="614" spans="1:58" ht="13">
      <c r="A614" s="28"/>
      <c r="B614" s="55"/>
      <c r="C614" s="32"/>
      <c r="D614" s="31"/>
      <c r="E614" s="32"/>
      <c r="F614" s="32"/>
      <c r="G614" s="32"/>
      <c r="H614" s="32"/>
      <c r="I614" s="32"/>
      <c r="J614" s="10"/>
      <c r="K614" s="31"/>
      <c r="L614" s="32"/>
      <c r="M614" s="32"/>
      <c r="N614" s="32"/>
      <c r="O614" s="32"/>
      <c r="P614" s="32"/>
      <c r="Q614" s="32"/>
      <c r="R614" s="1"/>
      <c r="S614" s="28"/>
      <c r="T614" s="28"/>
      <c r="U614" s="28"/>
      <c r="V614" s="34"/>
      <c r="W614" s="28"/>
      <c r="X614" s="34"/>
      <c r="Y614" s="34"/>
      <c r="Z614" s="1"/>
      <c r="AA614" s="35"/>
      <c r="AB614" s="35"/>
      <c r="AC614" s="35"/>
      <c r="AD614" s="35"/>
      <c r="AE614" s="35"/>
      <c r="AF614" s="35"/>
      <c r="AG614" s="35"/>
      <c r="AH614" s="1"/>
      <c r="AI614" s="35"/>
      <c r="AJ614" s="35"/>
      <c r="AK614" s="35"/>
      <c r="AL614" s="35"/>
      <c r="AM614" s="35"/>
      <c r="AN614" s="35"/>
      <c r="AO614" s="35"/>
      <c r="AP614" s="1"/>
      <c r="AQ614" s="36"/>
      <c r="AR614" s="36"/>
      <c r="AS614" s="36"/>
      <c r="AT614" s="36"/>
      <c r="AU614" s="36"/>
      <c r="AV614" s="36"/>
      <c r="AW614" s="1"/>
      <c r="AX614" s="1"/>
      <c r="AY614" s="35"/>
      <c r="AZ614" s="35"/>
      <c r="BA614" s="35"/>
      <c r="BB614" s="35"/>
      <c r="BC614" s="35"/>
      <c r="BD614" s="35"/>
      <c r="BE614" s="35"/>
      <c r="BF614" s="1"/>
    </row>
    <row r="615" spans="1:58" ht="13">
      <c r="A615" s="28"/>
      <c r="B615" s="55"/>
      <c r="C615" s="32"/>
      <c r="D615" s="31"/>
      <c r="E615" s="32"/>
      <c r="F615" s="32"/>
      <c r="G615" s="32"/>
      <c r="H615" s="32"/>
      <c r="I615" s="32"/>
      <c r="J615" s="10"/>
      <c r="K615" s="31"/>
      <c r="L615" s="32"/>
      <c r="M615" s="32"/>
      <c r="N615" s="32"/>
      <c r="O615" s="32"/>
      <c r="P615" s="32"/>
      <c r="Q615" s="32"/>
      <c r="R615" s="1"/>
      <c r="S615" s="28"/>
      <c r="T615" s="28"/>
      <c r="U615" s="28"/>
      <c r="V615" s="34"/>
      <c r="W615" s="28"/>
      <c r="X615" s="34"/>
      <c r="Y615" s="34"/>
      <c r="Z615" s="1"/>
      <c r="AA615" s="35"/>
      <c r="AB615" s="35"/>
      <c r="AC615" s="35"/>
      <c r="AD615" s="35"/>
      <c r="AE615" s="35"/>
      <c r="AF615" s="35"/>
      <c r="AG615" s="35"/>
      <c r="AH615" s="1"/>
      <c r="AI615" s="35"/>
      <c r="AJ615" s="35"/>
      <c r="AK615" s="35"/>
      <c r="AL615" s="35"/>
      <c r="AM615" s="35"/>
      <c r="AN615" s="35"/>
      <c r="AO615" s="35"/>
      <c r="AP615" s="1"/>
      <c r="AQ615" s="36"/>
      <c r="AR615" s="36"/>
      <c r="AS615" s="36"/>
      <c r="AT615" s="36"/>
      <c r="AU615" s="36"/>
      <c r="AV615" s="36"/>
      <c r="AW615" s="1"/>
      <c r="AX615" s="1"/>
      <c r="AY615" s="35"/>
      <c r="AZ615" s="35"/>
      <c r="BA615" s="35"/>
      <c r="BB615" s="35"/>
      <c r="BC615" s="35"/>
      <c r="BD615" s="35"/>
      <c r="BE615" s="35"/>
      <c r="BF615" s="1"/>
    </row>
    <row r="616" spans="1:58" ht="13">
      <c r="A616" s="28"/>
      <c r="B616" s="55"/>
      <c r="C616" s="31"/>
      <c r="D616" s="32"/>
      <c r="E616" s="32"/>
      <c r="F616" s="32"/>
      <c r="G616" s="32"/>
      <c r="H616" s="32"/>
      <c r="I616" s="32"/>
      <c r="J616" s="10"/>
      <c r="K616" s="31"/>
      <c r="L616" s="32"/>
      <c r="M616" s="32"/>
      <c r="N616" s="32"/>
      <c r="O616" s="32"/>
      <c r="P616" s="32"/>
      <c r="Q616" s="32"/>
      <c r="R616" s="1"/>
      <c r="S616" s="28"/>
      <c r="T616" s="28"/>
      <c r="U616" s="28"/>
      <c r="V616" s="34"/>
      <c r="W616" s="28"/>
      <c r="X616" s="34"/>
      <c r="Y616" s="34"/>
      <c r="Z616" s="1"/>
      <c r="AA616" s="35"/>
      <c r="AB616" s="35"/>
      <c r="AC616" s="35"/>
      <c r="AD616" s="35"/>
      <c r="AE616" s="35"/>
      <c r="AF616" s="35"/>
      <c r="AG616" s="35"/>
      <c r="AH616" s="1"/>
      <c r="AI616" s="35"/>
      <c r="AJ616" s="35"/>
      <c r="AK616" s="35"/>
      <c r="AL616" s="35"/>
      <c r="AM616" s="35"/>
      <c r="AN616" s="35"/>
      <c r="AO616" s="35"/>
      <c r="AP616" s="1"/>
      <c r="AQ616" s="36"/>
      <c r="AR616" s="36"/>
      <c r="AS616" s="36"/>
      <c r="AT616" s="36"/>
      <c r="AU616" s="36"/>
      <c r="AV616" s="36"/>
      <c r="AW616" s="1"/>
      <c r="AX616" s="1"/>
      <c r="AY616" s="35"/>
      <c r="AZ616" s="35"/>
      <c r="BA616" s="35"/>
      <c r="BB616" s="35"/>
      <c r="BC616" s="35"/>
      <c r="BD616" s="35"/>
      <c r="BE616" s="35"/>
      <c r="BF616" s="1"/>
    </row>
    <row r="617" spans="1:58" ht="13">
      <c r="A617" s="28"/>
      <c r="B617" s="55"/>
      <c r="C617" s="32"/>
      <c r="D617" s="31"/>
      <c r="E617" s="32"/>
      <c r="F617" s="32"/>
      <c r="G617" s="32"/>
      <c r="H617" s="32"/>
      <c r="I617" s="32"/>
      <c r="J617" s="10"/>
      <c r="K617" s="32"/>
      <c r="L617" s="31"/>
      <c r="M617" s="32"/>
      <c r="N617" s="32"/>
      <c r="O617" s="32"/>
      <c r="P617" s="32"/>
      <c r="Q617" s="32"/>
      <c r="R617" s="1"/>
      <c r="S617" s="28"/>
      <c r="T617" s="28"/>
      <c r="U617" s="28"/>
      <c r="V617" s="34"/>
      <c r="W617" s="28"/>
      <c r="X617" s="28"/>
      <c r="Y617" s="34"/>
      <c r="Z617" s="1"/>
      <c r="AA617" s="35"/>
      <c r="AB617" s="35"/>
      <c r="AC617" s="35"/>
      <c r="AD617" s="35"/>
      <c r="AE617" s="35"/>
      <c r="AF617" s="35"/>
      <c r="AG617" s="35"/>
      <c r="AH617" s="1"/>
      <c r="AI617" s="35"/>
      <c r="AJ617" s="35"/>
      <c r="AK617" s="35"/>
      <c r="AL617" s="35"/>
      <c r="AM617" s="35"/>
      <c r="AN617" s="35"/>
      <c r="AO617" s="35"/>
      <c r="AP617" s="1"/>
      <c r="AQ617" s="36"/>
      <c r="AR617" s="36"/>
      <c r="AS617" s="36"/>
      <c r="AT617" s="36"/>
      <c r="AU617" s="36"/>
      <c r="AV617" s="36"/>
      <c r="AW617" s="1"/>
      <c r="AX617" s="1"/>
      <c r="AY617" s="35"/>
      <c r="AZ617" s="35"/>
      <c r="BA617" s="35"/>
      <c r="BB617" s="35"/>
      <c r="BC617" s="35"/>
      <c r="BD617" s="35"/>
      <c r="BE617" s="35"/>
      <c r="BF617" s="1"/>
    </row>
    <row r="618" spans="1:58" ht="13">
      <c r="A618" s="28"/>
      <c r="B618" s="55"/>
      <c r="C618" s="32"/>
      <c r="D618" s="31"/>
      <c r="E618" s="32"/>
      <c r="F618" s="32"/>
      <c r="G618" s="32"/>
      <c r="H618" s="32"/>
      <c r="I618" s="32"/>
      <c r="J618" s="10"/>
      <c r="K618" s="32"/>
      <c r="L618" s="31"/>
      <c r="M618" s="32"/>
      <c r="N618" s="32"/>
      <c r="O618" s="32"/>
      <c r="P618" s="32"/>
      <c r="Q618" s="32"/>
      <c r="R618" s="1"/>
      <c r="S618" s="28"/>
      <c r="T618" s="28"/>
      <c r="U618" s="28"/>
      <c r="V618" s="34"/>
      <c r="W618" s="28"/>
      <c r="X618" s="34"/>
      <c r="Y618" s="34"/>
      <c r="Z618" s="1"/>
      <c r="AA618" s="35"/>
      <c r="AB618" s="35"/>
      <c r="AC618" s="35"/>
      <c r="AD618" s="35"/>
      <c r="AE618" s="35"/>
      <c r="AF618" s="35"/>
      <c r="AG618" s="35"/>
      <c r="AH618" s="1"/>
      <c r="AI618" s="35"/>
      <c r="AJ618" s="35"/>
      <c r="AK618" s="35"/>
      <c r="AL618" s="35"/>
      <c r="AM618" s="35"/>
      <c r="AN618" s="35"/>
      <c r="AO618" s="35"/>
      <c r="AP618" s="1"/>
      <c r="AQ618" s="36"/>
      <c r="AR618" s="36"/>
      <c r="AS618" s="36"/>
      <c r="AT618" s="36"/>
      <c r="AU618" s="36"/>
      <c r="AV618" s="36"/>
      <c r="AW618" s="1"/>
      <c r="AX618" s="1"/>
      <c r="AY618" s="35"/>
      <c r="AZ618" s="35"/>
      <c r="BA618" s="35"/>
      <c r="BB618" s="35"/>
      <c r="BC618" s="35"/>
      <c r="BD618" s="35"/>
      <c r="BE618" s="35"/>
      <c r="BF618" s="1"/>
    </row>
    <row r="619" spans="1:58" ht="13">
      <c r="A619" s="28"/>
      <c r="B619" s="55"/>
      <c r="C619" s="31"/>
      <c r="D619" s="32"/>
      <c r="E619" s="32"/>
      <c r="F619" s="32"/>
      <c r="G619" s="32"/>
      <c r="H619" s="32"/>
      <c r="I619" s="32"/>
      <c r="J619" s="10"/>
      <c r="K619" s="31"/>
      <c r="L619" s="32"/>
      <c r="M619" s="32"/>
      <c r="N619" s="32"/>
      <c r="O619" s="32"/>
      <c r="P619" s="32"/>
      <c r="Q619" s="32"/>
      <c r="R619" s="1"/>
      <c r="S619" s="28"/>
      <c r="T619" s="28"/>
      <c r="U619" s="28"/>
      <c r="V619" s="34"/>
      <c r="W619" s="28"/>
      <c r="X619" s="34"/>
      <c r="Y619" s="34"/>
      <c r="Z619" s="1"/>
      <c r="AA619" s="35"/>
      <c r="AB619" s="35"/>
      <c r="AC619" s="35"/>
      <c r="AD619" s="35"/>
      <c r="AE619" s="35"/>
      <c r="AF619" s="35"/>
      <c r="AG619" s="35"/>
      <c r="AH619" s="1"/>
      <c r="AI619" s="35"/>
      <c r="AJ619" s="35"/>
      <c r="AK619" s="35"/>
      <c r="AL619" s="35"/>
      <c r="AM619" s="35"/>
      <c r="AN619" s="35"/>
      <c r="AO619" s="35"/>
      <c r="AP619" s="1"/>
      <c r="AQ619" s="36"/>
      <c r="AR619" s="36"/>
      <c r="AS619" s="36"/>
      <c r="AT619" s="36"/>
      <c r="AU619" s="36"/>
      <c r="AV619" s="36"/>
      <c r="AW619" s="1"/>
      <c r="AX619" s="1"/>
      <c r="AY619" s="35"/>
      <c r="AZ619" s="35"/>
      <c r="BA619" s="35"/>
      <c r="BB619" s="35"/>
      <c r="BC619" s="35"/>
      <c r="BD619" s="35"/>
      <c r="BE619" s="35"/>
      <c r="BF619" s="1"/>
    </row>
    <row r="620" spans="1:58" ht="13">
      <c r="A620" s="28"/>
      <c r="B620" s="55"/>
      <c r="C620" s="32"/>
      <c r="D620" s="31"/>
      <c r="E620" s="32"/>
      <c r="F620" s="32"/>
      <c r="G620" s="32"/>
      <c r="H620" s="32"/>
      <c r="I620" s="32"/>
      <c r="J620" s="10"/>
      <c r="K620" s="32"/>
      <c r="L620" s="31"/>
      <c r="M620" s="32"/>
      <c r="N620" s="32"/>
      <c r="O620" s="32"/>
      <c r="P620" s="32"/>
      <c r="Q620" s="32"/>
      <c r="R620" s="1"/>
      <c r="S620" s="28"/>
      <c r="T620" s="28"/>
      <c r="U620" s="28"/>
      <c r="V620" s="28"/>
      <c r="W620" s="28"/>
      <c r="X620" s="34"/>
      <c r="Y620" s="34"/>
      <c r="Z620" s="1"/>
      <c r="AA620" s="35"/>
      <c r="AB620" s="35"/>
      <c r="AC620" s="35"/>
      <c r="AD620" s="35"/>
      <c r="AE620" s="35"/>
      <c r="AF620" s="35"/>
      <c r="AG620" s="35"/>
      <c r="AH620" s="1"/>
      <c r="AI620" s="35"/>
      <c r="AJ620" s="35"/>
      <c r="AK620" s="35"/>
      <c r="AL620" s="35"/>
      <c r="AM620" s="35"/>
      <c r="AN620" s="35"/>
      <c r="AO620" s="35"/>
      <c r="AP620" s="1"/>
      <c r="AQ620" s="36"/>
      <c r="AR620" s="36"/>
      <c r="AS620" s="36"/>
      <c r="AT620" s="36"/>
      <c r="AU620" s="36"/>
      <c r="AV620" s="36"/>
      <c r="AW620" s="1"/>
      <c r="AX620" s="1"/>
      <c r="AY620" s="35"/>
      <c r="AZ620" s="35"/>
      <c r="BA620" s="35"/>
      <c r="BB620" s="35"/>
      <c r="BC620" s="35"/>
      <c r="BD620" s="35"/>
      <c r="BE620" s="35"/>
      <c r="BF620" s="1"/>
    </row>
    <row r="621" spans="1:58" ht="13">
      <c r="A621" s="28"/>
      <c r="B621" s="55"/>
      <c r="C621" s="32"/>
      <c r="D621" s="32"/>
      <c r="E621" s="31"/>
      <c r="F621" s="32"/>
      <c r="G621" s="32"/>
      <c r="H621" s="32"/>
      <c r="I621" s="32"/>
      <c r="J621" s="10"/>
      <c r="K621" s="32"/>
      <c r="L621" s="32"/>
      <c r="M621" s="31"/>
      <c r="N621" s="32"/>
      <c r="O621" s="32"/>
      <c r="P621" s="32"/>
      <c r="Q621" s="32"/>
      <c r="R621" s="1"/>
      <c r="S621" s="28"/>
      <c r="T621" s="28"/>
      <c r="U621" s="28"/>
      <c r="V621" s="34"/>
      <c r="W621" s="28"/>
      <c r="X621" s="34"/>
      <c r="Y621" s="34"/>
      <c r="Z621" s="1"/>
      <c r="AA621" s="35"/>
      <c r="AB621" s="35"/>
      <c r="AC621" s="35"/>
      <c r="AD621" s="35"/>
      <c r="AE621" s="35"/>
      <c r="AF621" s="35"/>
      <c r="AG621" s="35"/>
      <c r="AH621" s="1"/>
      <c r="AI621" s="35"/>
      <c r="AJ621" s="35"/>
      <c r="AK621" s="35"/>
      <c r="AL621" s="35"/>
      <c r="AM621" s="35"/>
      <c r="AN621" s="35"/>
      <c r="AO621" s="35"/>
      <c r="AP621" s="1"/>
      <c r="AQ621" s="36"/>
      <c r="AR621" s="36"/>
      <c r="AS621" s="36"/>
      <c r="AT621" s="36"/>
      <c r="AU621" s="36"/>
      <c r="AV621" s="36"/>
      <c r="AW621" s="1"/>
      <c r="AX621" s="1"/>
      <c r="AY621" s="35"/>
      <c r="AZ621" s="35"/>
      <c r="BA621" s="35"/>
      <c r="BB621" s="35"/>
      <c r="BC621" s="35"/>
      <c r="BD621" s="35"/>
      <c r="BE621" s="35"/>
      <c r="BF621" s="1"/>
    </row>
    <row r="622" spans="1:58" ht="13">
      <c r="A622" s="28"/>
      <c r="B622" s="55"/>
      <c r="C622" s="32"/>
      <c r="D622" s="31"/>
      <c r="E622" s="32"/>
      <c r="F622" s="32"/>
      <c r="G622" s="32"/>
      <c r="H622" s="32"/>
      <c r="I622" s="32"/>
      <c r="J622" s="10"/>
      <c r="K622" s="32"/>
      <c r="L622" s="31"/>
      <c r="M622" s="32"/>
      <c r="N622" s="32"/>
      <c r="O622" s="32"/>
      <c r="P622" s="32"/>
      <c r="Q622" s="32"/>
      <c r="R622" s="1"/>
      <c r="S622" s="28"/>
      <c r="T622" s="28"/>
      <c r="U622" s="28"/>
      <c r="V622" s="34"/>
      <c r="W622" s="28"/>
      <c r="X622" s="34"/>
      <c r="Y622" s="34"/>
      <c r="Z622" s="1"/>
      <c r="AA622" s="35"/>
      <c r="AB622" s="35"/>
      <c r="AC622" s="35"/>
      <c r="AD622" s="35"/>
      <c r="AE622" s="35"/>
      <c r="AF622" s="35"/>
      <c r="AG622" s="35"/>
      <c r="AH622" s="1"/>
      <c r="AI622" s="35"/>
      <c r="AJ622" s="35"/>
      <c r="AK622" s="35"/>
      <c r="AL622" s="35"/>
      <c r="AM622" s="35"/>
      <c r="AN622" s="35"/>
      <c r="AO622" s="35"/>
      <c r="AP622" s="1"/>
      <c r="AQ622" s="36"/>
      <c r="AR622" s="36"/>
      <c r="AS622" s="36"/>
      <c r="AT622" s="36"/>
      <c r="AU622" s="36"/>
      <c r="AV622" s="36"/>
      <c r="AW622" s="1"/>
      <c r="AX622" s="1"/>
      <c r="AY622" s="35"/>
      <c r="AZ622" s="35"/>
      <c r="BA622" s="35"/>
      <c r="BB622" s="35"/>
      <c r="BC622" s="35"/>
      <c r="BD622" s="35"/>
      <c r="BE622" s="35"/>
      <c r="BF622" s="1"/>
    </row>
    <row r="623" spans="1:58" ht="13">
      <c r="A623" s="28"/>
      <c r="B623" s="55"/>
      <c r="C623" s="32"/>
      <c r="D623" s="31"/>
      <c r="E623" s="32"/>
      <c r="F623" s="32"/>
      <c r="G623" s="32"/>
      <c r="H623" s="32"/>
      <c r="I623" s="32"/>
      <c r="J623" s="10"/>
      <c r="K623" s="32"/>
      <c r="L623" s="31"/>
      <c r="M623" s="32"/>
      <c r="N623" s="32"/>
      <c r="O623" s="32"/>
      <c r="P623" s="32"/>
      <c r="Q623" s="32"/>
      <c r="R623" s="1"/>
      <c r="S623" s="28"/>
      <c r="T623" s="28"/>
      <c r="U623" s="28"/>
      <c r="V623" s="34"/>
      <c r="W623" s="28"/>
      <c r="X623" s="34"/>
      <c r="Y623" s="34"/>
      <c r="Z623" s="1"/>
      <c r="AA623" s="35"/>
      <c r="AB623" s="35"/>
      <c r="AC623" s="35"/>
      <c r="AD623" s="35"/>
      <c r="AE623" s="35"/>
      <c r="AF623" s="35"/>
      <c r="AG623" s="35"/>
      <c r="AH623" s="1"/>
      <c r="AI623" s="35"/>
      <c r="AJ623" s="35"/>
      <c r="AK623" s="35"/>
      <c r="AL623" s="35"/>
      <c r="AM623" s="35"/>
      <c r="AN623" s="35"/>
      <c r="AO623" s="35"/>
      <c r="AP623" s="1"/>
      <c r="AQ623" s="36"/>
      <c r="AR623" s="36"/>
      <c r="AS623" s="36"/>
      <c r="AT623" s="36"/>
      <c r="AU623" s="36"/>
      <c r="AV623" s="36"/>
      <c r="AW623" s="1"/>
      <c r="AX623" s="1"/>
      <c r="AY623" s="35"/>
      <c r="AZ623" s="35"/>
      <c r="BA623" s="35"/>
      <c r="BB623" s="35"/>
      <c r="BC623" s="35"/>
      <c r="BD623" s="35"/>
      <c r="BE623" s="35"/>
      <c r="BF623" s="1"/>
    </row>
    <row r="624" spans="1:58" ht="13">
      <c r="A624" s="28"/>
      <c r="B624" s="55"/>
      <c r="C624" s="32"/>
      <c r="D624" s="31"/>
      <c r="E624" s="32"/>
      <c r="F624" s="32"/>
      <c r="G624" s="32"/>
      <c r="H624" s="32"/>
      <c r="I624" s="32"/>
      <c r="J624" s="10"/>
      <c r="K624" s="32"/>
      <c r="L624" s="31"/>
      <c r="M624" s="32"/>
      <c r="N624" s="32"/>
      <c r="O624" s="32"/>
      <c r="P624" s="32"/>
      <c r="Q624" s="32"/>
      <c r="R624" s="1"/>
      <c r="S624" s="28"/>
      <c r="T624" s="28"/>
      <c r="U624" s="28"/>
      <c r="V624" s="34"/>
      <c r="W624" s="28"/>
      <c r="X624" s="34"/>
      <c r="Y624" s="34"/>
      <c r="Z624" s="1"/>
      <c r="AA624" s="35"/>
      <c r="AB624" s="35"/>
      <c r="AC624" s="35"/>
      <c r="AD624" s="35"/>
      <c r="AE624" s="35"/>
      <c r="AF624" s="35"/>
      <c r="AG624" s="35"/>
      <c r="AH624" s="1"/>
      <c r="AI624" s="35"/>
      <c r="AJ624" s="35"/>
      <c r="AK624" s="35"/>
      <c r="AL624" s="35"/>
      <c r="AM624" s="35"/>
      <c r="AN624" s="35"/>
      <c r="AO624" s="35"/>
      <c r="AP624" s="1"/>
      <c r="AQ624" s="36"/>
      <c r="AR624" s="36"/>
      <c r="AS624" s="36"/>
      <c r="AT624" s="36"/>
      <c r="AU624" s="36"/>
      <c r="AV624" s="36"/>
      <c r="AW624" s="1"/>
      <c r="AX624" s="1"/>
      <c r="AY624" s="35"/>
      <c r="AZ624" s="35"/>
      <c r="BA624" s="35"/>
      <c r="BB624" s="35"/>
      <c r="BC624" s="35"/>
      <c r="BD624" s="35"/>
      <c r="BE624" s="35"/>
      <c r="BF624" s="1"/>
    </row>
    <row r="625" spans="1:58" ht="13">
      <c r="A625" s="28"/>
      <c r="B625" s="55"/>
      <c r="C625" s="32"/>
      <c r="D625" s="31"/>
      <c r="E625" s="32"/>
      <c r="F625" s="32"/>
      <c r="G625" s="32"/>
      <c r="H625" s="32"/>
      <c r="I625" s="32"/>
      <c r="J625" s="10"/>
      <c r="K625" s="32"/>
      <c r="L625" s="31"/>
      <c r="M625" s="32"/>
      <c r="N625" s="32"/>
      <c r="O625" s="32"/>
      <c r="P625" s="32"/>
      <c r="Q625" s="32"/>
      <c r="R625" s="1"/>
      <c r="S625" s="28"/>
      <c r="T625" s="28"/>
      <c r="U625" s="28"/>
      <c r="V625" s="34"/>
      <c r="W625" s="28"/>
      <c r="X625" s="34"/>
      <c r="Y625" s="34"/>
      <c r="Z625" s="1"/>
      <c r="AA625" s="35"/>
      <c r="AB625" s="35"/>
      <c r="AC625" s="35"/>
      <c r="AD625" s="35"/>
      <c r="AE625" s="35"/>
      <c r="AF625" s="35"/>
      <c r="AG625" s="35"/>
      <c r="AH625" s="1"/>
      <c r="AI625" s="35"/>
      <c r="AJ625" s="35"/>
      <c r="AK625" s="35"/>
      <c r="AL625" s="35"/>
      <c r="AM625" s="35"/>
      <c r="AN625" s="35"/>
      <c r="AO625" s="35"/>
      <c r="AP625" s="1"/>
      <c r="AQ625" s="36"/>
      <c r="AR625" s="36"/>
      <c r="AS625" s="36"/>
      <c r="AT625" s="36"/>
      <c r="AU625" s="36"/>
      <c r="AV625" s="36"/>
      <c r="AW625" s="1"/>
      <c r="AX625" s="1"/>
      <c r="AY625" s="35"/>
      <c r="AZ625" s="35"/>
      <c r="BA625" s="35"/>
      <c r="BB625" s="35"/>
      <c r="BC625" s="35"/>
      <c r="BD625" s="35"/>
      <c r="BE625" s="35"/>
      <c r="BF625" s="1"/>
    </row>
    <row r="626" spans="1:58" ht="13">
      <c r="A626" s="28"/>
      <c r="B626" s="55"/>
      <c r="C626" s="32"/>
      <c r="D626" s="31"/>
      <c r="E626" s="32"/>
      <c r="F626" s="32"/>
      <c r="G626" s="32"/>
      <c r="H626" s="32"/>
      <c r="I626" s="32"/>
      <c r="J626" s="10"/>
      <c r="K626" s="32"/>
      <c r="L626" s="31"/>
      <c r="M626" s="32"/>
      <c r="N626" s="32"/>
      <c r="O626" s="32"/>
      <c r="P626" s="32"/>
      <c r="Q626" s="32"/>
      <c r="R626" s="1"/>
      <c r="S626" s="28"/>
      <c r="T626" s="28"/>
      <c r="U626" s="28"/>
      <c r="V626" s="34"/>
      <c r="W626" s="28"/>
      <c r="X626" s="34"/>
      <c r="Y626" s="34"/>
      <c r="Z626" s="1"/>
      <c r="AA626" s="35"/>
      <c r="AB626" s="35"/>
      <c r="AC626" s="35"/>
      <c r="AD626" s="35"/>
      <c r="AE626" s="35"/>
      <c r="AF626" s="35"/>
      <c r="AG626" s="35"/>
      <c r="AH626" s="1"/>
      <c r="AI626" s="35"/>
      <c r="AJ626" s="35"/>
      <c r="AK626" s="35"/>
      <c r="AL626" s="35"/>
      <c r="AM626" s="35"/>
      <c r="AN626" s="35"/>
      <c r="AO626" s="35"/>
      <c r="AP626" s="1"/>
      <c r="AQ626" s="36"/>
      <c r="AR626" s="36"/>
      <c r="AS626" s="36"/>
      <c r="AT626" s="36"/>
      <c r="AU626" s="36"/>
      <c r="AV626" s="36"/>
      <c r="AW626" s="1"/>
      <c r="AX626" s="1"/>
      <c r="AY626" s="35"/>
      <c r="AZ626" s="35"/>
      <c r="BA626" s="35"/>
      <c r="BB626" s="35"/>
      <c r="BC626" s="35"/>
      <c r="BD626" s="35"/>
      <c r="BE626" s="35"/>
      <c r="BF626" s="1"/>
    </row>
    <row r="627" spans="1:58" ht="13">
      <c r="A627" s="28"/>
      <c r="B627" s="55"/>
      <c r="C627" s="31"/>
      <c r="D627" s="32"/>
      <c r="E627" s="32"/>
      <c r="F627" s="32"/>
      <c r="G627" s="32"/>
      <c r="H627" s="32"/>
      <c r="I627" s="32"/>
      <c r="J627" s="10"/>
      <c r="K627" s="31"/>
      <c r="L627" s="32"/>
      <c r="M627" s="32"/>
      <c r="N627" s="32"/>
      <c r="O627" s="32"/>
      <c r="P627" s="32"/>
      <c r="Q627" s="32"/>
      <c r="R627" s="1"/>
      <c r="S627" s="28"/>
      <c r="T627" s="28"/>
      <c r="U627" s="28"/>
      <c r="V627" s="34"/>
      <c r="W627" s="28"/>
      <c r="X627" s="34"/>
      <c r="Y627" s="34"/>
      <c r="Z627" s="1"/>
      <c r="AA627" s="35"/>
      <c r="AB627" s="35"/>
      <c r="AC627" s="35"/>
      <c r="AD627" s="35"/>
      <c r="AE627" s="35"/>
      <c r="AF627" s="35"/>
      <c r="AG627" s="35"/>
      <c r="AH627" s="1"/>
      <c r="AI627" s="35"/>
      <c r="AJ627" s="35"/>
      <c r="AK627" s="35"/>
      <c r="AL627" s="35"/>
      <c r="AM627" s="35"/>
      <c r="AN627" s="35"/>
      <c r="AO627" s="35"/>
      <c r="AP627" s="1"/>
      <c r="AQ627" s="36"/>
      <c r="AR627" s="36"/>
      <c r="AS627" s="36"/>
      <c r="AT627" s="36"/>
      <c r="AU627" s="36"/>
      <c r="AV627" s="36"/>
      <c r="AW627" s="1"/>
      <c r="AX627" s="1"/>
      <c r="AY627" s="35"/>
      <c r="AZ627" s="35"/>
      <c r="BA627" s="35"/>
      <c r="BB627" s="35"/>
      <c r="BC627" s="35"/>
      <c r="BD627" s="35"/>
      <c r="BE627" s="35"/>
      <c r="BF627" s="1"/>
    </row>
    <row r="628" spans="1:58" ht="13">
      <c r="A628" s="28"/>
      <c r="B628" s="55"/>
      <c r="C628" s="31"/>
      <c r="D628" s="32"/>
      <c r="E628" s="32"/>
      <c r="F628" s="32"/>
      <c r="G628" s="32"/>
      <c r="H628" s="32"/>
      <c r="I628" s="32"/>
      <c r="J628" s="10"/>
      <c r="K628" s="31"/>
      <c r="L628" s="32"/>
      <c r="M628" s="32"/>
      <c r="N628" s="32"/>
      <c r="O628" s="32"/>
      <c r="P628" s="32"/>
      <c r="Q628" s="32"/>
      <c r="R628" s="1"/>
      <c r="S628" s="28"/>
      <c r="T628" s="28"/>
      <c r="U628" s="28"/>
      <c r="V628" s="34"/>
      <c r="W628" s="28"/>
      <c r="X628" s="34"/>
      <c r="Y628" s="34"/>
      <c r="Z628" s="1"/>
      <c r="AA628" s="35"/>
      <c r="AB628" s="35"/>
      <c r="AC628" s="35"/>
      <c r="AD628" s="35"/>
      <c r="AE628" s="35"/>
      <c r="AF628" s="35"/>
      <c r="AG628" s="35"/>
      <c r="AH628" s="1"/>
      <c r="AI628" s="35"/>
      <c r="AJ628" s="35"/>
      <c r="AK628" s="35"/>
      <c r="AL628" s="35"/>
      <c r="AM628" s="35"/>
      <c r="AN628" s="35"/>
      <c r="AO628" s="35"/>
      <c r="AP628" s="1"/>
      <c r="AQ628" s="36"/>
      <c r="AR628" s="36"/>
      <c r="AS628" s="36"/>
      <c r="AT628" s="36"/>
      <c r="AU628" s="36"/>
      <c r="AV628" s="36"/>
      <c r="AW628" s="1"/>
      <c r="AX628" s="1"/>
      <c r="AY628" s="35"/>
      <c r="AZ628" s="35"/>
      <c r="BA628" s="35"/>
      <c r="BB628" s="35"/>
      <c r="BC628" s="35"/>
      <c r="BD628" s="35"/>
      <c r="BE628" s="35"/>
      <c r="BF628" s="1"/>
    </row>
    <row r="629" spans="1:58" ht="13">
      <c r="A629" s="28"/>
      <c r="B629" s="55"/>
      <c r="C629" s="32"/>
      <c r="D629" s="32"/>
      <c r="E629" s="32"/>
      <c r="F629" s="32"/>
      <c r="G629" s="31"/>
      <c r="H629" s="32"/>
      <c r="I629" s="32"/>
      <c r="J629" s="10"/>
      <c r="K629" s="31"/>
      <c r="L629" s="32"/>
      <c r="M629" s="32"/>
      <c r="N629" s="32"/>
      <c r="O629" s="32"/>
      <c r="P629" s="32"/>
      <c r="Q629" s="32"/>
      <c r="R629" s="1"/>
      <c r="S629" s="28"/>
      <c r="T629" s="28"/>
      <c r="U629" s="28"/>
      <c r="V629" s="28"/>
      <c r="W629" s="28"/>
      <c r="X629" s="34"/>
      <c r="Y629" s="34"/>
      <c r="Z629" s="1"/>
      <c r="AA629" s="35"/>
      <c r="AB629" s="35"/>
      <c r="AC629" s="35"/>
      <c r="AD629" s="35"/>
      <c r="AE629" s="35"/>
      <c r="AF629" s="35"/>
      <c r="AG629" s="35"/>
      <c r="AH629" s="1"/>
      <c r="AI629" s="35"/>
      <c r="AJ629" s="35"/>
      <c r="AK629" s="35"/>
      <c r="AL629" s="35"/>
      <c r="AM629" s="35"/>
      <c r="AN629" s="35"/>
      <c r="AO629" s="35"/>
      <c r="AP629" s="1"/>
      <c r="AQ629" s="36"/>
      <c r="AR629" s="36"/>
      <c r="AS629" s="36"/>
      <c r="AT629" s="36"/>
      <c r="AU629" s="36"/>
      <c r="AV629" s="36"/>
      <c r="AW629" s="1"/>
      <c r="AX629" s="1"/>
      <c r="AY629" s="35"/>
      <c r="AZ629" s="35"/>
      <c r="BA629" s="35"/>
      <c r="BB629" s="35"/>
      <c r="BC629" s="35"/>
      <c r="BD629" s="35"/>
      <c r="BE629" s="35"/>
      <c r="BF629" s="1"/>
    </row>
    <row r="630" spans="1:58" ht="13">
      <c r="A630" s="28"/>
      <c r="B630" s="55"/>
      <c r="C630" s="31"/>
      <c r="D630" s="32"/>
      <c r="E630" s="32"/>
      <c r="F630" s="32"/>
      <c r="G630" s="32"/>
      <c r="H630" s="32"/>
      <c r="I630" s="32"/>
      <c r="J630" s="10"/>
      <c r="K630" s="31"/>
      <c r="L630" s="32"/>
      <c r="M630" s="32"/>
      <c r="N630" s="32"/>
      <c r="O630" s="32"/>
      <c r="P630" s="32"/>
      <c r="Q630" s="32"/>
      <c r="R630" s="1"/>
      <c r="S630" s="28"/>
      <c r="T630" s="28"/>
      <c r="U630" s="28"/>
      <c r="V630" s="28"/>
      <c r="W630" s="28"/>
      <c r="X630" s="34"/>
      <c r="Y630" s="34"/>
      <c r="Z630" s="1"/>
      <c r="AA630" s="35"/>
      <c r="AB630" s="35"/>
      <c r="AC630" s="35"/>
      <c r="AD630" s="35"/>
      <c r="AE630" s="35"/>
      <c r="AF630" s="35"/>
      <c r="AG630" s="35"/>
      <c r="AH630" s="1"/>
      <c r="AI630" s="35"/>
      <c r="AJ630" s="35"/>
      <c r="AK630" s="35"/>
      <c r="AL630" s="35"/>
      <c r="AM630" s="35"/>
      <c r="AN630" s="35"/>
      <c r="AO630" s="35"/>
      <c r="AP630" s="1"/>
      <c r="AQ630" s="36"/>
      <c r="AR630" s="36"/>
      <c r="AS630" s="36"/>
      <c r="AT630" s="36"/>
      <c r="AU630" s="36"/>
      <c r="AV630" s="36"/>
      <c r="AW630" s="1"/>
      <c r="AX630" s="1"/>
      <c r="AY630" s="35"/>
      <c r="AZ630" s="35"/>
      <c r="BA630" s="35"/>
      <c r="BB630" s="35"/>
      <c r="BC630" s="35"/>
      <c r="BD630" s="35"/>
      <c r="BE630" s="35"/>
      <c r="BF630" s="1"/>
    </row>
    <row r="631" spans="1:58" ht="13">
      <c r="A631" s="28"/>
      <c r="B631" s="55"/>
      <c r="C631" s="32"/>
      <c r="D631" s="31"/>
      <c r="E631" s="32"/>
      <c r="F631" s="32"/>
      <c r="G631" s="32"/>
      <c r="H631" s="32"/>
      <c r="I631" s="32"/>
      <c r="J631" s="10"/>
      <c r="K631" s="32"/>
      <c r="L631" s="31"/>
      <c r="M631" s="32"/>
      <c r="N631" s="32"/>
      <c r="O631" s="32"/>
      <c r="P631" s="32"/>
      <c r="Q631" s="32"/>
      <c r="R631" s="1"/>
      <c r="S631" s="28"/>
      <c r="T631" s="28"/>
      <c r="U631" s="28"/>
      <c r="V631" s="28"/>
      <c r="W631" s="28"/>
      <c r="X631" s="34"/>
      <c r="Y631" s="34"/>
      <c r="Z631" s="1"/>
      <c r="AA631" s="35"/>
      <c r="AB631" s="35"/>
      <c r="AC631" s="35"/>
      <c r="AD631" s="35"/>
      <c r="AE631" s="35"/>
      <c r="AF631" s="35"/>
      <c r="AG631" s="35"/>
      <c r="AH631" s="1"/>
      <c r="AI631" s="35"/>
      <c r="AJ631" s="35"/>
      <c r="AK631" s="35"/>
      <c r="AL631" s="35"/>
      <c r="AM631" s="35"/>
      <c r="AN631" s="35"/>
      <c r="AO631" s="35"/>
      <c r="AP631" s="1"/>
      <c r="AQ631" s="36"/>
      <c r="AR631" s="36"/>
      <c r="AS631" s="36"/>
      <c r="AT631" s="36"/>
      <c r="AU631" s="36"/>
      <c r="AV631" s="36"/>
      <c r="AW631" s="1"/>
      <c r="AX631" s="1"/>
      <c r="AY631" s="35"/>
      <c r="AZ631" s="35"/>
      <c r="BA631" s="35"/>
      <c r="BB631" s="35"/>
      <c r="BC631" s="35"/>
      <c r="BD631" s="35"/>
      <c r="BE631" s="35"/>
      <c r="BF631" s="1"/>
    </row>
    <row r="632" spans="1:58" ht="13">
      <c r="A632" s="28"/>
      <c r="B632" s="55"/>
      <c r="C632" s="31"/>
      <c r="D632" s="32"/>
      <c r="E632" s="32"/>
      <c r="F632" s="32"/>
      <c r="G632" s="32"/>
      <c r="H632" s="32"/>
      <c r="I632" s="32"/>
      <c r="J632" s="10"/>
      <c r="K632" s="31"/>
      <c r="L632" s="32"/>
      <c r="M632" s="32"/>
      <c r="N632" s="32"/>
      <c r="O632" s="32"/>
      <c r="P632" s="32"/>
      <c r="Q632" s="32"/>
      <c r="R632" s="1"/>
      <c r="S632" s="28"/>
      <c r="T632" s="28"/>
      <c r="U632" s="28"/>
      <c r="V632" s="28"/>
      <c r="W632" s="28"/>
      <c r="X632" s="34"/>
      <c r="Y632" s="34"/>
      <c r="Z632" s="1"/>
      <c r="AA632" s="35"/>
      <c r="AB632" s="35"/>
      <c r="AC632" s="35"/>
      <c r="AD632" s="35"/>
      <c r="AE632" s="35"/>
      <c r="AF632" s="35"/>
      <c r="AG632" s="35"/>
      <c r="AH632" s="1"/>
      <c r="AI632" s="35"/>
      <c r="AJ632" s="35"/>
      <c r="AK632" s="35"/>
      <c r="AL632" s="35"/>
      <c r="AM632" s="35"/>
      <c r="AN632" s="35"/>
      <c r="AO632" s="35"/>
      <c r="AP632" s="1"/>
      <c r="AQ632" s="36"/>
      <c r="AR632" s="36"/>
      <c r="AS632" s="36"/>
      <c r="AT632" s="36"/>
      <c r="AU632" s="36"/>
      <c r="AV632" s="36"/>
      <c r="AW632" s="1"/>
      <c r="AX632" s="1"/>
      <c r="AY632" s="35"/>
      <c r="AZ632" s="35"/>
      <c r="BA632" s="35"/>
      <c r="BB632" s="35"/>
      <c r="BC632" s="35"/>
      <c r="BD632" s="35"/>
      <c r="BE632" s="35"/>
      <c r="BF632" s="1"/>
    </row>
    <row r="633" spans="1:58" ht="13">
      <c r="A633" s="28"/>
      <c r="B633" s="55"/>
      <c r="C633" s="31"/>
      <c r="D633" s="32"/>
      <c r="E633" s="32"/>
      <c r="F633" s="32"/>
      <c r="G633" s="32"/>
      <c r="H633" s="32"/>
      <c r="I633" s="32"/>
      <c r="J633" s="10"/>
      <c r="K633" s="32"/>
      <c r="L633" s="31"/>
      <c r="M633" s="32"/>
      <c r="N633" s="32"/>
      <c r="O633" s="32"/>
      <c r="P633" s="32"/>
      <c r="Q633" s="32"/>
      <c r="R633" s="1"/>
      <c r="S633" s="28"/>
      <c r="T633" s="28"/>
      <c r="U633" s="28"/>
      <c r="V633" s="28"/>
      <c r="W633" s="34"/>
      <c r="X633" s="34"/>
      <c r="Y633" s="34"/>
      <c r="Z633" s="1"/>
      <c r="AA633" s="35"/>
      <c r="AB633" s="35"/>
      <c r="AC633" s="35"/>
      <c r="AD633" s="35"/>
      <c r="AE633" s="35"/>
      <c r="AF633" s="35"/>
      <c r="AG633" s="35"/>
      <c r="AH633" s="1"/>
      <c r="AI633" s="35"/>
      <c r="AJ633" s="35"/>
      <c r="AK633" s="35"/>
      <c r="AL633" s="35"/>
      <c r="AM633" s="35"/>
      <c r="AN633" s="35"/>
      <c r="AO633" s="35"/>
      <c r="AP633" s="1"/>
      <c r="AQ633" s="36"/>
      <c r="AR633" s="36"/>
      <c r="AS633" s="36"/>
      <c r="AT633" s="36"/>
      <c r="AU633" s="36"/>
      <c r="AV633" s="36"/>
      <c r="AW633" s="1"/>
      <c r="AX633" s="1"/>
      <c r="AY633" s="35"/>
      <c r="AZ633" s="35"/>
      <c r="BA633" s="35"/>
      <c r="BB633" s="35"/>
      <c r="BC633" s="35"/>
      <c r="BD633" s="35"/>
      <c r="BE633" s="35"/>
      <c r="BF633" s="1"/>
    </row>
    <row r="634" spans="1:58" ht="13">
      <c r="A634" s="28"/>
      <c r="B634" s="55"/>
      <c r="C634" s="32"/>
      <c r="D634" s="31"/>
      <c r="E634" s="32"/>
      <c r="F634" s="32"/>
      <c r="G634" s="32"/>
      <c r="H634" s="32"/>
      <c r="I634" s="32"/>
      <c r="J634" s="10"/>
      <c r="K634" s="32"/>
      <c r="L634" s="31"/>
      <c r="M634" s="32"/>
      <c r="N634" s="32"/>
      <c r="O634" s="32"/>
      <c r="P634" s="32"/>
      <c r="Q634" s="32"/>
      <c r="R634" s="1"/>
      <c r="S634" s="28"/>
      <c r="T634" s="28"/>
      <c r="U634" s="34"/>
      <c r="V634" s="28"/>
      <c r="W634" s="28"/>
      <c r="X634" s="34"/>
      <c r="Y634" s="34"/>
      <c r="Z634" s="1"/>
      <c r="AA634" s="35"/>
      <c r="AB634" s="35"/>
      <c r="AC634" s="35"/>
      <c r="AD634" s="35"/>
      <c r="AE634" s="35"/>
      <c r="AF634" s="35"/>
      <c r="AG634" s="35"/>
      <c r="AH634" s="1"/>
      <c r="AI634" s="35"/>
      <c r="AJ634" s="35"/>
      <c r="AK634" s="35"/>
      <c r="AL634" s="35"/>
      <c r="AM634" s="35"/>
      <c r="AN634" s="35"/>
      <c r="AO634" s="35"/>
      <c r="AP634" s="1"/>
      <c r="AQ634" s="36"/>
      <c r="AR634" s="36"/>
      <c r="AS634" s="36"/>
      <c r="AT634" s="36"/>
      <c r="AU634" s="36"/>
      <c r="AV634" s="36"/>
      <c r="AW634" s="1"/>
      <c r="AX634" s="1"/>
      <c r="AY634" s="35"/>
      <c r="AZ634" s="35"/>
      <c r="BA634" s="35"/>
      <c r="BB634" s="35"/>
      <c r="BC634" s="35"/>
      <c r="BD634" s="35"/>
      <c r="BE634" s="35"/>
      <c r="BF634" s="1"/>
    </row>
    <row r="635" spans="1:58" ht="13">
      <c r="A635" s="28"/>
      <c r="B635" s="55"/>
      <c r="C635" s="32"/>
      <c r="D635" s="31"/>
      <c r="E635" s="32"/>
      <c r="F635" s="32"/>
      <c r="G635" s="32"/>
      <c r="H635" s="32"/>
      <c r="I635" s="32"/>
      <c r="J635" s="10"/>
      <c r="K635" s="32"/>
      <c r="L635" s="31"/>
      <c r="M635" s="32"/>
      <c r="N635" s="32"/>
      <c r="O635" s="32"/>
      <c r="P635" s="32"/>
      <c r="Q635" s="32"/>
      <c r="R635" s="1"/>
      <c r="S635" s="28"/>
      <c r="T635" s="28"/>
      <c r="U635" s="28"/>
      <c r="V635" s="28"/>
      <c r="W635" s="28"/>
      <c r="X635" s="34"/>
      <c r="Y635" s="34"/>
      <c r="Z635" s="1"/>
      <c r="AA635" s="35"/>
      <c r="AB635" s="35"/>
      <c r="AC635" s="35"/>
      <c r="AD635" s="35"/>
      <c r="AE635" s="35"/>
      <c r="AF635" s="35"/>
      <c r="AG635" s="35"/>
      <c r="AH635" s="1"/>
      <c r="AI635" s="35"/>
      <c r="AJ635" s="35"/>
      <c r="AK635" s="35"/>
      <c r="AL635" s="35"/>
      <c r="AM635" s="35"/>
      <c r="AN635" s="35"/>
      <c r="AO635" s="35"/>
      <c r="AP635" s="1"/>
      <c r="AQ635" s="36"/>
      <c r="AR635" s="36"/>
      <c r="AS635" s="36"/>
      <c r="AT635" s="36"/>
      <c r="AU635" s="36"/>
      <c r="AV635" s="36"/>
      <c r="AW635" s="1"/>
      <c r="AX635" s="1"/>
      <c r="AY635" s="35"/>
      <c r="AZ635" s="35"/>
      <c r="BA635" s="35"/>
      <c r="BB635" s="35"/>
      <c r="BC635" s="35"/>
      <c r="BD635" s="35"/>
      <c r="BE635" s="35"/>
      <c r="BF635" s="1"/>
    </row>
    <row r="636" spans="1:58" ht="13">
      <c r="A636" s="28"/>
      <c r="B636" s="55"/>
      <c r="C636" s="32"/>
      <c r="D636" s="31"/>
      <c r="E636" s="32"/>
      <c r="F636" s="32"/>
      <c r="G636" s="32"/>
      <c r="H636" s="32"/>
      <c r="I636" s="32"/>
      <c r="J636" s="10"/>
      <c r="K636" s="32"/>
      <c r="L636" s="31"/>
      <c r="M636" s="32"/>
      <c r="N636" s="32"/>
      <c r="O636" s="32"/>
      <c r="P636" s="32"/>
      <c r="Q636" s="32"/>
      <c r="R636" s="1"/>
      <c r="S636" s="28"/>
      <c r="T636" s="28"/>
      <c r="U636" s="28"/>
      <c r="V636" s="28"/>
      <c r="W636" s="28"/>
      <c r="X636" s="34"/>
      <c r="Y636" s="34"/>
      <c r="Z636" s="1"/>
      <c r="AA636" s="35"/>
      <c r="AB636" s="35"/>
      <c r="AC636" s="35"/>
      <c r="AD636" s="35"/>
      <c r="AE636" s="35"/>
      <c r="AF636" s="35"/>
      <c r="AG636" s="35"/>
      <c r="AH636" s="1"/>
      <c r="AI636" s="35"/>
      <c r="AJ636" s="35"/>
      <c r="AK636" s="35"/>
      <c r="AL636" s="35"/>
      <c r="AM636" s="35"/>
      <c r="AN636" s="35"/>
      <c r="AO636" s="35"/>
      <c r="AP636" s="1"/>
      <c r="AQ636" s="36"/>
      <c r="AR636" s="36"/>
      <c r="AS636" s="36"/>
      <c r="AT636" s="36"/>
      <c r="AU636" s="36"/>
      <c r="AV636" s="36"/>
      <c r="AW636" s="1"/>
      <c r="AX636" s="1"/>
      <c r="AY636" s="35"/>
      <c r="AZ636" s="35"/>
      <c r="BA636" s="35"/>
      <c r="BB636" s="35"/>
      <c r="BC636" s="35"/>
      <c r="BD636" s="35"/>
      <c r="BE636" s="35"/>
      <c r="BF636" s="1"/>
    </row>
    <row r="637" spans="1:58" ht="13">
      <c r="A637" s="28"/>
      <c r="B637" s="55"/>
      <c r="C637" s="31"/>
      <c r="D637" s="32"/>
      <c r="E637" s="32"/>
      <c r="F637" s="32"/>
      <c r="G637" s="32"/>
      <c r="H637" s="32"/>
      <c r="I637" s="32"/>
      <c r="J637" s="10"/>
      <c r="K637" s="31"/>
      <c r="L637" s="32"/>
      <c r="M637" s="32"/>
      <c r="N637" s="32"/>
      <c r="O637" s="32"/>
      <c r="P637" s="32"/>
      <c r="Q637" s="32"/>
      <c r="R637" s="1"/>
      <c r="S637" s="28"/>
      <c r="T637" s="28"/>
      <c r="U637" s="34"/>
      <c r="V637" s="28"/>
      <c r="W637" s="28"/>
      <c r="X637" s="34"/>
      <c r="Y637" s="34"/>
      <c r="Z637" s="1"/>
      <c r="AA637" s="35"/>
      <c r="AB637" s="35"/>
      <c r="AC637" s="35"/>
      <c r="AD637" s="35"/>
      <c r="AE637" s="35"/>
      <c r="AF637" s="35"/>
      <c r="AG637" s="35"/>
      <c r="AH637" s="1"/>
      <c r="AI637" s="35"/>
      <c r="AJ637" s="35"/>
      <c r="AK637" s="35"/>
      <c r="AL637" s="35"/>
      <c r="AM637" s="35"/>
      <c r="AN637" s="35"/>
      <c r="AO637" s="35"/>
      <c r="AP637" s="1"/>
      <c r="AQ637" s="36"/>
      <c r="AR637" s="36"/>
      <c r="AS637" s="36"/>
      <c r="AT637" s="36"/>
      <c r="AU637" s="36"/>
      <c r="AV637" s="36"/>
      <c r="AW637" s="1"/>
      <c r="AX637" s="1"/>
      <c r="AY637" s="35"/>
      <c r="AZ637" s="35"/>
      <c r="BA637" s="35"/>
      <c r="BB637" s="35"/>
      <c r="BC637" s="35"/>
      <c r="BD637" s="35"/>
      <c r="BE637" s="35"/>
      <c r="BF637" s="1"/>
    </row>
    <row r="638" spans="1:58" ht="13">
      <c r="A638" s="28"/>
      <c r="B638" s="55"/>
      <c r="C638" s="32"/>
      <c r="D638" s="31"/>
      <c r="E638" s="32"/>
      <c r="F638" s="32"/>
      <c r="G638" s="32"/>
      <c r="H638" s="32"/>
      <c r="I638" s="32"/>
      <c r="J638" s="10"/>
      <c r="K638" s="32"/>
      <c r="L638" s="31"/>
      <c r="M638" s="32"/>
      <c r="N638" s="32"/>
      <c r="O638" s="32"/>
      <c r="P638" s="32"/>
      <c r="Q638" s="32"/>
      <c r="R638" s="1"/>
      <c r="S638" s="28"/>
      <c r="T638" s="28"/>
      <c r="U638" s="34"/>
      <c r="V638" s="28"/>
      <c r="W638" s="28"/>
      <c r="X638" s="34"/>
      <c r="Y638" s="34"/>
      <c r="Z638" s="1"/>
      <c r="AA638" s="35"/>
      <c r="AB638" s="35"/>
      <c r="AC638" s="35"/>
      <c r="AD638" s="35"/>
      <c r="AE638" s="35"/>
      <c r="AF638" s="35"/>
      <c r="AG638" s="35"/>
      <c r="AH638" s="1"/>
      <c r="AI638" s="35"/>
      <c r="AJ638" s="35"/>
      <c r="AK638" s="35"/>
      <c r="AL638" s="35"/>
      <c r="AM638" s="35"/>
      <c r="AN638" s="35"/>
      <c r="AO638" s="35"/>
      <c r="AP638" s="1"/>
      <c r="AQ638" s="36"/>
      <c r="AR638" s="36"/>
      <c r="AS638" s="36"/>
      <c r="AT638" s="36"/>
      <c r="AU638" s="36"/>
      <c r="AV638" s="36"/>
      <c r="AW638" s="1"/>
      <c r="AX638" s="1"/>
      <c r="AY638" s="35"/>
      <c r="AZ638" s="35"/>
      <c r="BA638" s="35"/>
      <c r="BB638" s="35"/>
      <c r="BC638" s="35"/>
      <c r="BD638" s="35"/>
      <c r="BE638" s="35"/>
      <c r="BF638" s="1"/>
    </row>
    <row r="639" spans="1:58" ht="13">
      <c r="A639" s="28"/>
      <c r="B639" s="55"/>
      <c r="C639" s="31"/>
      <c r="D639" s="32"/>
      <c r="E639" s="32"/>
      <c r="F639" s="32"/>
      <c r="G639" s="32"/>
      <c r="H639" s="32"/>
      <c r="I639" s="32"/>
      <c r="J639" s="10"/>
      <c r="K639" s="31"/>
      <c r="L639" s="32"/>
      <c r="M639" s="32"/>
      <c r="N639" s="32"/>
      <c r="O639" s="32"/>
      <c r="P639" s="32"/>
      <c r="Q639" s="32"/>
      <c r="R639" s="1"/>
      <c r="S639" s="28"/>
      <c r="T639" s="28"/>
      <c r="U639" s="28"/>
      <c r="V639" s="28"/>
      <c r="W639" s="28"/>
      <c r="X639" s="34"/>
      <c r="Y639" s="34"/>
      <c r="Z639" s="1"/>
      <c r="AA639" s="35"/>
      <c r="AB639" s="35"/>
      <c r="AC639" s="35"/>
      <c r="AD639" s="35"/>
      <c r="AE639" s="35"/>
      <c r="AF639" s="35"/>
      <c r="AG639" s="35"/>
      <c r="AH639" s="1"/>
      <c r="AI639" s="35"/>
      <c r="AJ639" s="35"/>
      <c r="AK639" s="35"/>
      <c r="AL639" s="35"/>
      <c r="AM639" s="35"/>
      <c r="AN639" s="35"/>
      <c r="AO639" s="35"/>
      <c r="AP639" s="1"/>
      <c r="AQ639" s="36"/>
      <c r="AR639" s="36"/>
      <c r="AS639" s="36"/>
      <c r="AT639" s="36"/>
      <c r="AU639" s="36"/>
      <c r="AV639" s="36"/>
      <c r="AW639" s="1"/>
      <c r="AX639" s="1"/>
      <c r="AY639" s="35"/>
      <c r="AZ639" s="35"/>
      <c r="BA639" s="35"/>
      <c r="BB639" s="35"/>
      <c r="BC639" s="35"/>
      <c r="BD639" s="35"/>
      <c r="BE639" s="35"/>
      <c r="BF639" s="1"/>
    </row>
    <row r="640" spans="1:58" ht="13">
      <c r="A640" s="28"/>
      <c r="B640" s="55"/>
      <c r="C640" s="31"/>
      <c r="D640" s="32"/>
      <c r="E640" s="32"/>
      <c r="F640" s="32"/>
      <c r="G640" s="32"/>
      <c r="H640" s="32"/>
      <c r="I640" s="32"/>
      <c r="J640" s="10"/>
      <c r="K640" s="31"/>
      <c r="L640" s="32"/>
      <c r="M640" s="32"/>
      <c r="N640" s="32"/>
      <c r="O640" s="32"/>
      <c r="P640" s="32"/>
      <c r="Q640" s="32"/>
      <c r="R640" s="1"/>
      <c r="S640" s="28"/>
      <c r="T640" s="28"/>
      <c r="U640" s="28"/>
      <c r="V640" s="28"/>
      <c r="W640" s="28"/>
      <c r="X640" s="34"/>
      <c r="Y640" s="34"/>
      <c r="Z640" s="1"/>
      <c r="AA640" s="35"/>
      <c r="AB640" s="35"/>
      <c r="AC640" s="35"/>
      <c r="AD640" s="35"/>
      <c r="AE640" s="35"/>
      <c r="AF640" s="35"/>
      <c r="AG640" s="35"/>
      <c r="AH640" s="1"/>
      <c r="AI640" s="35"/>
      <c r="AJ640" s="35"/>
      <c r="AK640" s="35"/>
      <c r="AL640" s="35"/>
      <c r="AM640" s="35"/>
      <c r="AN640" s="35"/>
      <c r="AO640" s="35"/>
      <c r="AP640" s="1"/>
      <c r="AQ640" s="36"/>
      <c r="AR640" s="36"/>
      <c r="AS640" s="36"/>
      <c r="AT640" s="36"/>
      <c r="AU640" s="36"/>
      <c r="AV640" s="36"/>
      <c r="AW640" s="1"/>
      <c r="AX640" s="1"/>
      <c r="AY640" s="35"/>
      <c r="AZ640" s="35"/>
      <c r="BA640" s="35"/>
      <c r="BB640" s="35"/>
      <c r="BC640" s="35"/>
      <c r="BD640" s="35"/>
      <c r="BE640" s="35"/>
      <c r="BF640" s="1"/>
    </row>
    <row r="641" spans="1:58" ht="13">
      <c r="A641" s="28"/>
      <c r="B641" s="55"/>
      <c r="C641" s="38"/>
      <c r="D641" s="31"/>
      <c r="E641" s="32"/>
      <c r="F641" s="32"/>
      <c r="G641" s="32"/>
      <c r="H641" s="32"/>
      <c r="I641" s="32"/>
      <c r="J641" s="10"/>
      <c r="K641" s="31"/>
      <c r="L641" s="32"/>
      <c r="M641" s="32"/>
      <c r="N641" s="38"/>
      <c r="O641" s="32"/>
      <c r="P641" s="32"/>
      <c r="Q641" s="32"/>
      <c r="R641" s="1"/>
      <c r="S641" s="28"/>
      <c r="T641" s="28"/>
      <c r="U641" s="28"/>
      <c r="V641" s="33"/>
      <c r="W641" s="28"/>
      <c r="X641" s="34"/>
      <c r="Y641" s="34"/>
      <c r="Z641" s="1"/>
      <c r="AA641" s="35"/>
      <c r="AB641" s="35"/>
      <c r="AC641" s="35"/>
      <c r="AD641" s="35"/>
      <c r="AE641" s="35"/>
      <c r="AF641" s="35"/>
      <c r="AG641" s="35"/>
      <c r="AH641" s="1"/>
      <c r="AI641" s="35"/>
      <c r="AJ641" s="35"/>
      <c r="AK641" s="35"/>
      <c r="AL641" s="35"/>
      <c r="AM641" s="35"/>
      <c r="AN641" s="35"/>
      <c r="AO641" s="35"/>
      <c r="AP641" s="1"/>
      <c r="AQ641" s="36"/>
      <c r="AR641" s="36"/>
      <c r="AS641" s="36"/>
      <c r="AT641" s="36"/>
      <c r="AU641" s="36"/>
      <c r="AV641" s="1"/>
      <c r="AW641" s="1"/>
      <c r="AX641" s="1"/>
      <c r="AY641" s="35"/>
      <c r="AZ641" s="35"/>
      <c r="BA641" s="35"/>
      <c r="BB641" s="35"/>
      <c r="BC641" s="35"/>
      <c r="BD641" s="35"/>
      <c r="BE641" s="35"/>
      <c r="BF641" s="1"/>
    </row>
    <row r="642" spans="1:58" ht="13">
      <c r="A642" s="28"/>
      <c r="B642" s="55"/>
      <c r="C642" s="31"/>
      <c r="D642" s="32"/>
      <c r="E642" s="32"/>
      <c r="F642" s="32"/>
      <c r="G642" s="32"/>
      <c r="H642" s="32"/>
      <c r="I642" s="32"/>
      <c r="J642" s="10"/>
      <c r="K642" s="31"/>
      <c r="L642" s="32"/>
      <c r="M642" s="32"/>
      <c r="N642" s="38"/>
      <c r="O642" s="32"/>
      <c r="P642" s="32"/>
      <c r="Q642" s="32"/>
      <c r="R642" s="1"/>
      <c r="S642" s="28"/>
      <c r="T642" s="28"/>
      <c r="U642" s="28"/>
      <c r="V642" s="28"/>
      <c r="W642" s="28"/>
      <c r="X642" s="34"/>
      <c r="Y642" s="34"/>
      <c r="Z642" s="1"/>
      <c r="AA642" s="35"/>
      <c r="AB642" s="35"/>
      <c r="AC642" s="35"/>
      <c r="AD642" s="35"/>
      <c r="AE642" s="35"/>
      <c r="AF642" s="35"/>
      <c r="AG642" s="35"/>
      <c r="AH642" s="1"/>
      <c r="AI642" s="35"/>
      <c r="AJ642" s="35"/>
      <c r="AK642" s="35"/>
      <c r="AL642" s="35"/>
      <c r="AM642" s="35"/>
      <c r="AN642" s="35"/>
      <c r="AO642" s="35"/>
      <c r="AP642" s="1"/>
      <c r="AQ642" s="36"/>
      <c r="AR642" s="36"/>
      <c r="AS642" s="36"/>
      <c r="AT642" s="36"/>
      <c r="AU642" s="36"/>
      <c r="AV642" s="1"/>
      <c r="AW642" s="1"/>
      <c r="AX642" s="1"/>
      <c r="AY642" s="35"/>
      <c r="AZ642" s="35"/>
      <c r="BA642" s="35"/>
      <c r="BB642" s="35"/>
      <c r="BC642" s="35"/>
      <c r="BD642" s="35"/>
      <c r="BE642" s="35"/>
      <c r="BF642" s="1"/>
    </row>
    <row r="643" spans="1:58" ht="13">
      <c r="A643" s="28"/>
      <c r="B643" s="55"/>
      <c r="C643" s="38"/>
      <c r="D643" s="31"/>
      <c r="E643" s="32"/>
      <c r="F643" s="32"/>
      <c r="G643" s="32"/>
      <c r="H643" s="32"/>
      <c r="I643" s="32"/>
      <c r="J643" s="10"/>
      <c r="K643" s="38"/>
      <c r="L643" s="32"/>
      <c r="M643" s="32"/>
      <c r="N643" s="38"/>
      <c r="O643" s="31"/>
      <c r="P643" s="32"/>
      <c r="Q643" s="32"/>
      <c r="R643" s="1"/>
      <c r="S643" s="28"/>
      <c r="T643" s="28"/>
      <c r="U643" s="28"/>
      <c r="V643" s="33"/>
      <c r="W643" s="28"/>
      <c r="X643" s="34"/>
      <c r="Y643" s="34"/>
      <c r="Z643" s="1"/>
      <c r="AA643" s="35"/>
      <c r="AB643" s="35"/>
      <c r="AC643" s="35"/>
      <c r="AD643" s="35"/>
      <c r="AE643" s="35"/>
      <c r="AF643" s="35"/>
      <c r="AG643" s="35"/>
      <c r="AH643" s="1"/>
      <c r="AI643" s="35"/>
      <c r="AJ643" s="35"/>
      <c r="AK643" s="35"/>
      <c r="AL643" s="35"/>
      <c r="AM643" s="35"/>
      <c r="AN643" s="35"/>
      <c r="AO643" s="35"/>
      <c r="AP643" s="1"/>
      <c r="AQ643" s="36"/>
      <c r="AR643" s="36"/>
      <c r="AS643" s="36"/>
      <c r="AT643" s="36"/>
      <c r="AU643" s="36"/>
      <c r="AV643" s="1"/>
      <c r="AW643" s="1"/>
      <c r="AX643" s="1"/>
      <c r="AY643" s="35"/>
      <c r="AZ643" s="35"/>
      <c r="BA643" s="35"/>
      <c r="BB643" s="35"/>
      <c r="BC643" s="35"/>
      <c r="BD643" s="35"/>
      <c r="BE643" s="35"/>
      <c r="BF643" s="1"/>
    </row>
    <row r="644" spans="1:58" ht="13">
      <c r="A644" s="28"/>
      <c r="B644" s="55"/>
      <c r="C644" s="31"/>
      <c r="D644" s="32"/>
      <c r="E644" s="32"/>
      <c r="F644" s="32"/>
      <c r="G644" s="32"/>
      <c r="H644" s="32"/>
      <c r="I644" s="32"/>
      <c r="J644" s="10"/>
      <c r="K644" s="38"/>
      <c r="L644" s="32"/>
      <c r="M644" s="32"/>
      <c r="N644" s="31"/>
      <c r="O644" s="32"/>
      <c r="P644" s="32"/>
      <c r="Q644" s="32"/>
      <c r="R644" s="1"/>
      <c r="S644" s="28"/>
      <c r="T644" s="28"/>
      <c r="U644" s="28"/>
      <c r="V644" s="33"/>
      <c r="W644" s="33"/>
      <c r="X644" s="34"/>
      <c r="Y644" s="34"/>
      <c r="Z644" s="1"/>
      <c r="AA644" s="35"/>
      <c r="AB644" s="35"/>
      <c r="AC644" s="35"/>
      <c r="AD644" s="35"/>
      <c r="AE644" s="35"/>
      <c r="AF644" s="35"/>
      <c r="AG644" s="35"/>
      <c r="AH644" s="1"/>
      <c r="AI644" s="35"/>
      <c r="AJ644" s="35"/>
      <c r="AK644" s="35"/>
      <c r="AL644" s="35"/>
      <c r="AM644" s="35"/>
      <c r="AN644" s="35"/>
      <c r="AO644" s="35"/>
      <c r="AP644" s="1"/>
      <c r="AQ644" s="36"/>
      <c r="AR644" s="36"/>
      <c r="AS644" s="36"/>
      <c r="AT644" s="36"/>
      <c r="AU644" s="36"/>
      <c r="AV644" s="1"/>
      <c r="AW644" s="1"/>
      <c r="AX644" s="1"/>
      <c r="AY644" s="35"/>
      <c r="AZ644" s="35"/>
      <c r="BA644" s="35"/>
      <c r="BB644" s="35"/>
      <c r="BC644" s="35"/>
      <c r="BD644" s="35"/>
      <c r="BE644" s="35"/>
      <c r="BF644" s="1"/>
    </row>
    <row r="645" spans="1:58" ht="13">
      <c r="A645" s="28"/>
      <c r="B645" s="55"/>
      <c r="C645" s="31"/>
      <c r="D645" s="32"/>
      <c r="E645" s="32"/>
      <c r="F645" s="32"/>
      <c r="G645" s="32"/>
      <c r="H645" s="32"/>
      <c r="I645" s="32"/>
      <c r="J645" s="10"/>
      <c r="K645" s="31"/>
      <c r="L645" s="32"/>
      <c r="M645" s="32"/>
      <c r="N645" s="38"/>
      <c r="O645" s="32"/>
      <c r="P645" s="32"/>
      <c r="Q645" s="32"/>
      <c r="R645" s="1"/>
      <c r="S645" s="28"/>
      <c r="T645" s="28"/>
      <c r="U645" s="28"/>
      <c r="V645" s="33"/>
      <c r="W645" s="28"/>
      <c r="X645" s="34"/>
      <c r="Y645" s="34"/>
      <c r="Z645" s="1"/>
      <c r="AA645" s="35"/>
      <c r="AB645" s="35"/>
      <c r="AC645" s="35"/>
      <c r="AD645" s="35"/>
      <c r="AE645" s="35"/>
      <c r="AF645" s="35"/>
      <c r="AG645" s="35"/>
      <c r="AH645" s="1"/>
      <c r="AI645" s="35"/>
      <c r="AJ645" s="35"/>
      <c r="AK645" s="35"/>
      <c r="AL645" s="35"/>
      <c r="AM645" s="35"/>
      <c r="AN645" s="35"/>
      <c r="AO645" s="35"/>
      <c r="AP645" s="1"/>
      <c r="AQ645" s="36"/>
      <c r="AR645" s="36"/>
      <c r="AS645" s="36"/>
      <c r="AT645" s="36"/>
      <c r="AU645" s="36"/>
      <c r="AV645" s="1"/>
      <c r="AW645" s="1"/>
      <c r="AX645" s="1"/>
      <c r="AY645" s="35"/>
      <c r="AZ645" s="35"/>
      <c r="BA645" s="35"/>
      <c r="BB645" s="35"/>
      <c r="BC645" s="35"/>
      <c r="BD645" s="35"/>
      <c r="BE645" s="35"/>
      <c r="BF645" s="1"/>
    </row>
    <row r="646" spans="1:58" ht="13">
      <c r="A646" s="28"/>
      <c r="B646" s="55"/>
      <c r="C646" s="31"/>
      <c r="D646" s="32"/>
      <c r="E646" s="32"/>
      <c r="F646" s="32"/>
      <c r="G646" s="32"/>
      <c r="H646" s="32"/>
      <c r="I646" s="32"/>
      <c r="J646" s="10"/>
      <c r="K646" s="31"/>
      <c r="L646" s="32"/>
      <c r="M646" s="32"/>
      <c r="N646" s="38"/>
      <c r="O646" s="32"/>
      <c r="P646" s="32"/>
      <c r="Q646" s="32"/>
      <c r="R646" s="1"/>
      <c r="S646" s="28"/>
      <c r="T646" s="28"/>
      <c r="U646" s="28"/>
      <c r="V646" s="28"/>
      <c r="W646" s="28"/>
      <c r="X646" s="34"/>
      <c r="Y646" s="34"/>
      <c r="Z646" s="1"/>
      <c r="AA646" s="35"/>
      <c r="AB646" s="35"/>
      <c r="AC646" s="35"/>
      <c r="AD646" s="35"/>
      <c r="AE646" s="35"/>
      <c r="AF646" s="35"/>
      <c r="AG646" s="35"/>
      <c r="AH646" s="1"/>
      <c r="AI646" s="35"/>
      <c r="AJ646" s="35"/>
      <c r="AK646" s="35"/>
      <c r="AL646" s="35"/>
      <c r="AM646" s="35"/>
      <c r="AN646" s="35"/>
      <c r="AO646" s="35"/>
      <c r="AP646" s="1"/>
      <c r="AQ646" s="36"/>
      <c r="AR646" s="36"/>
      <c r="AS646" s="36"/>
      <c r="AT646" s="36"/>
      <c r="AU646" s="36"/>
      <c r="AV646" s="1"/>
      <c r="AW646" s="1"/>
      <c r="AX646" s="1"/>
      <c r="AY646" s="35"/>
      <c r="AZ646" s="35"/>
      <c r="BA646" s="35"/>
      <c r="BB646" s="35"/>
      <c r="BC646" s="35"/>
      <c r="BD646" s="35"/>
      <c r="BE646" s="35"/>
      <c r="BF646" s="1"/>
    </row>
    <row r="647" spans="1:58" ht="13">
      <c r="A647" s="28"/>
      <c r="B647" s="55"/>
      <c r="C647" s="38"/>
      <c r="D647" s="31"/>
      <c r="E647" s="32"/>
      <c r="F647" s="32"/>
      <c r="G647" s="32"/>
      <c r="H647" s="32"/>
      <c r="I647" s="32"/>
      <c r="J647" s="10"/>
      <c r="K647" s="31"/>
      <c r="L647" s="32"/>
      <c r="M647" s="32"/>
      <c r="N647" s="38"/>
      <c r="O647" s="32"/>
      <c r="P647" s="32"/>
      <c r="Q647" s="32"/>
      <c r="R647" s="1"/>
      <c r="S647" s="28"/>
      <c r="T647" s="28"/>
      <c r="U647" s="28"/>
      <c r="V647" s="33"/>
      <c r="W647" s="28"/>
      <c r="X647" s="34"/>
      <c r="Y647" s="34"/>
      <c r="Z647" s="1"/>
      <c r="AA647" s="35"/>
      <c r="AB647" s="35"/>
      <c r="AC647" s="35"/>
      <c r="AD647" s="35"/>
      <c r="AE647" s="35"/>
      <c r="AF647" s="35"/>
      <c r="AG647" s="35"/>
      <c r="AH647" s="1"/>
      <c r="AI647" s="35"/>
      <c r="AJ647" s="35"/>
      <c r="AK647" s="35"/>
      <c r="AL647" s="35"/>
      <c r="AM647" s="35"/>
      <c r="AN647" s="35"/>
      <c r="AO647" s="35"/>
      <c r="AP647" s="1"/>
      <c r="AQ647" s="36"/>
      <c r="AR647" s="36"/>
      <c r="AS647" s="36"/>
      <c r="AT647" s="36"/>
      <c r="AU647" s="36"/>
      <c r="AV647" s="1"/>
      <c r="AW647" s="1"/>
      <c r="AX647" s="1"/>
      <c r="AY647" s="35"/>
      <c r="AZ647" s="35"/>
      <c r="BA647" s="35"/>
      <c r="BB647" s="35"/>
      <c r="BC647" s="35"/>
      <c r="BD647" s="35"/>
      <c r="BE647" s="35"/>
      <c r="BF647" s="1"/>
    </row>
    <row r="648" spans="1:58" ht="13">
      <c r="A648" s="28"/>
      <c r="B648" s="55"/>
      <c r="C648" s="31"/>
      <c r="D648" s="32"/>
      <c r="E648" s="32"/>
      <c r="F648" s="32"/>
      <c r="G648" s="32"/>
      <c r="H648" s="32"/>
      <c r="I648" s="32"/>
      <c r="J648" s="10"/>
      <c r="K648" s="31"/>
      <c r="L648" s="32"/>
      <c r="M648" s="32"/>
      <c r="N648" s="38"/>
      <c r="O648" s="32"/>
      <c r="P648" s="32"/>
      <c r="Q648" s="32"/>
      <c r="R648" s="1"/>
      <c r="S648" s="28"/>
      <c r="T648" s="28"/>
      <c r="U648" s="28"/>
      <c r="V648" s="28"/>
      <c r="W648" s="33"/>
      <c r="X648" s="34"/>
      <c r="Y648" s="34"/>
      <c r="Z648" s="1"/>
      <c r="AA648" s="35"/>
      <c r="AB648" s="35"/>
      <c r="AC648" s="35"/>
      <c r="AD648" s="35"/>
      <c r="AE648" s="35"/>
      <c r="AF648" s="35"/>
      <c r="AG648" s="35"/>
      <c r="AH648" s="1"/>
      <c r="AI648" s="35"/>
      <c r="AJ648" s="35"/>
      <c r="AK648" s="35"/>
      <c r="AL648" s="35"/>
      <c r="AM648" s="35"/>
      <c r="AN648" s="35"/>
      <c r="AO648" s="35"/>
      <c r="AP648" s="1"/>
      <c r="AQ648" s="36"/>
      <c r="AR648" s="36"/>
      <c r="AS648" s="36"/>
      <c r="AT648" s="36"/>
      <c r="AU648" s="36"/>
      <c r="AV648" s="1"/>
      <c r="AW648" s="1"/>
      <c r="AX648" s="1"/>
      <c r="AY648" s="35"/>
      <c r="AZ648" s="35"/>
      <c r="BA648" s="35"/>
      <c r="BB648" s="35"/>
      <c r="BC648" s="35"/>
      <c r="BD648" s="35"/>
      <c r="BE648" s="35"/>
      <c r="BF648" s="1"/>
    </row>
    <row r="649" spans="1:58" ht="13">
      <c r="A649" s="28"/>
      <c r="B649" s="55"/>
      <c r="C649" s="31"/>
      <c r="D649" s="32"/>
      <c r="E649" s="32"/>
      <c r="F649" s="32"/>
      <c r="G649" s="32"/>
      <c r="H649" s="32"/>
      <c r="I649" s="32"/>
      <c r="J649" s="10"/>
      <c r="K649" s="31"/>
      <c r="L649" s="32"/>
      <c r="M649" s="32"/>
      <c r="N649" s="38"/>
      <c r="O649" s="32"/>
      <c r="P649" s="32"/>
      <c r="Q649" s="32"/>
      <c r="R649" s="1"/>
      <c r="S649" s="28"/>
      <c r="T649" s="28"/>
      <c r="U649" s="28"/>
      <c r="V649" s="28"/>
      <c r="W649" s="33"/>
      <c r="X649" s="34"/>
      <c r="Y649" s="34"/>
      <c r="Z649" s="1"/>
      <c r="AA649" s="35"/>
      <c r="AB649" s="35"/>
      <c r="AC649" s="35"/>
      <c r="AD649" s="35"/>
      <c r="AE649" s="35"/>
      <c r="AF649" s="35"/>
      <c r="AG649" s="35"/>
      <c r="AH649" s="1"/>
      <c r="AI649" s="35"/>
      <c r="AJ649" s="35"/>
      <c r="AK649" s="35"/>
      <c r="AL649" s="35"/>
      <c r="AM649" s="35"/>
      <c r="AN649" s="35"/>
      <c r="AO649" s="35"/>
      <c r="AP649" s="1"/>
      <c r="AQ649" s="36"/>
      <c r="AR649" s="36"/>
      <c r="AS649" s="36"/>
      <c r="AT649" s="36"/>
      <c r="AU649" s="36"/>
      <c r="AV649" s="1"/>
      <c r="AW649" s="1"/>
      <c r="AX649" s="1"/>
      <c r="AY649" s="35"/>
      <c r="AZ649" s="35"/>
      <c r="BA649" s="35"/>
      <c r="BB649" s="35"/>
      <c r="BC649" s="35"/>
      <c r="BD649" s="35"/>
      <c r="BE649" s="35"/>
      <c r="BF649" s="1"/>
    </row>
    <row r="650" spans="1:58" ht="13">
      <c r="A650" s="28"/>
      <c r="B650" s="55"/>
      <c r="C650" s="31"/>
      <c r="D650" s="32"/>
      <c r="E650" s="32"/>
      <c r="F650" s="32"/>
      <c r="G650" s="32"/>
      <c r="H650" s="32"/>
      <c r="I650" s="32"/>
      <c r="J650" s="10"/>
      <c r="K650" s="31"/>
      <c r="L650" s="32"/>
      <c r="M650" s="32"/>
      <c r="N650" s="38"/>
      <c r="O650" s="32"/>
      <c r="P650" s="32"/>
      <c r="Q650" s="32"/>
      <c r="R650" s="1"/>
      <c r="S650" s="28"/>
      <c r="T650" s="28"/>
      <c r="U650" s="28"/>
      <c r="V650" s="28"/>
      <c r="W650" s="33"/>
      <c r="X650" s="34"/>
      <c r="Y650" s="34"/>
      <c r="Z650" s="1"/>
      <c r="AA650" s="35"/>
      <c r="AB650" s="35"/>
      <c r="AC650" s="35"/>
      <c r="AD650" s="35"/>
      <c r="AE650" s="35"/>
      <c r="AF650" s="35"/>
      <c r="AG650" s="35"/>
      <c r="AH650" s="1"/>
      <c r="AI650" s="35"/>
      <c r="AJ650" s="35"/>
      <c r="AK650" s="35"/>
      <c r="AL650" s="35"/>
      <c r="AM650" s="35"/>
      <c r="AN650" s="35"/>
      <c r="AO650" s="35"/>
      <c r="AP650" s="1"/>
      <c r="AQ650" s="36"/>
      <c r="AR650" s="36"/>
      <c r="AS650" s="36"/>
      <c r="AT650" s="36"/>
      <c r="AU650" s="36"/>
      <c r="AV650" s="1"/>
      <c r="AW650" s="1"/>
      <c r="AX650" s="1"/>
      <c r="AY650" s="35"/>
      <c r="AZ650" s="35"/>
      <c r="BA650" s="35"/>
      <c r="BB650" s="35"/>
      <c r="BC650" s="35"/>
      <c r="BD650" s="35"/>
      <c r="BE650" s="35"/>
      <c r="BF650" s="1"/>
    </row>
    <row r="651" spans="1:58" ht="13">
      <c r="A651" s="28"/>
      <c r="B651" s="55"/>
      <c r="C651" s="31"/>
      <c r="D651" s="32"/>
      <c r="E651" s="32"/>
      <c r="F651" s="32"/>
      <c r="G651" s="32"/>
      <c r="H651" s="32"/>
      <c r="I651" s="32"/>
      <c r="J651" s="10"/>
      <c r="K651" s="31"/>
      <c r="L651" s="32"/>
      <c r="M651" s="32"/>
      <c r="N651" s="38"/>
      <c r="O651" s="32"/>
      <c r="P651" s="32"/>
      <c r="Q651" s="32"/>
      <c r="R651" s="1"/>
      <c r="S651" s="28"/>
      <c r="T651" s="28"/>
      <c r="U651" s="28"/>
      <c r="V651" s="33"/>
      <c r="W651" s="33"/>
      <c r="X651" s="34"/>
      <c r="Y651" s="34"/>
      <c r="Z651" s="1"/>
      <c r="AA651" s="35"/>
      <c r="AB651" s="35"/>
      <c r="AC651" s="35"/>
      <c r="AD651" s="35"/>
      <c r="AE651" s="35"/>
      <c r="AF651" s="35"/>
      <c r="AG651" s="35"/>
      <c r="AH651" s="1"/>
      <c r="AI651" s="35"/>
      <c r="AJ651" s="35"/>
      <c r="AK651" s="35"/>
      <c r="AL651" s="35"/>
      <c r="AM651" s="35"/>
      <c r="AN651" s="35"/>
      <c r="AO651" s="35"/>
      <c r="AP651" s="1"/>
      <c r="AQ651" s="36"/>
      <c r="AR651" s="36"/>
      <c r="AS651" s="36"/>
      <c r="AT651" s="36"/>
      <c r="AU651" s="36"/>
      <c r="AV651" s="1"/>
      <c r="AW651" s="1"/>
      <c r="AX651" s="1"/>
      <c r="AY651" s="35"/>
      <c r="AZ651" s="35"/>
      <c r="BA651" s="35"/>
      <c r="BB651" s="35"/>
      <c r="BC651" s="35"/>
      <c r="BD651" s="35"/>
      <c r="BE651" s="35"/>
      <c r="BF651" s="1"/>
    </row>
    <row r="652" spans="1:58" ht="13">
      <c r="A652" s="28"/>
      <c r="B652" s="55"/>
      <c r="C652" s="38"/>
      <c r="D652" s="31"/>
      <c r="E652" s="32"/>
      <c r="F652" s="32"/>
      <c r="G652" s="32"/>
      <c r="H652" s="32"/>
      <c r="I652" s="32"/>
      <c r="J652" s="10"/>
      <c r="K652" s="31"/>
      <c r="L652" s="32"/>
      <c r="M652" s="32"/>
      <c r="N652" s="38"/>
      <c r="O652" s="32"/>
      <c r="P652" s="32"/>
      <c r="Q652" s="32"/>
      <c r="R652" s="1"/>
      <c r="S652" s="28"/>
      <c r="T652" s="28"/>
      <c r="U652" s="28"/>
      <c r="V652" s="33"/>
      <c r="W652" s="28"/>
      <c r="X652" s="34"/>
      <c r="Y652" s="34"/>
      <c r="Z652" s="1"/>
      <c r="AA652" s="35"/>
      <c r="AB652" s="35"/>
      <c r="AC652" s="35"/>
      <c r="AD652" s="35"/>
      <c r="AE652" s="35"/>
      <c r="AF652" s="35"/>
      <c r="AG652" s="35"/>
      <c r="AH652" s="1"/>
      <c r="AI652" s="35"/>
      <c r="AJ652" s="35"/>
      <c r="AK652" s="35"/>
      <c r="AL652" s="35"/>
      <c r="AM652" s="35"/>
      <c r="AN652" s="35"/>
      <c r="AO652" s="35"/>
      <c r="AP652" s="1"/>
      <c r="AQ652" s="36"/>
      <c r="AR652" s="36"/>
      <c r="AS652" s="36"/>
      <c r="AT652" s="36"/>
      <c r="AU652" s="36"/>
      <c r="AV652" s="1"/>
      <c r="AW652" s="1"/>
      <c r="AX652" s="1"/>
      <c r="AY652" s="35"/>
      <c r="AZ652" s="35"/>
      <c r="BA652" s="35"/>
      <c r="BB652" s="35"/>
      <c r="BC652" s="35"/>
      <c r="BD652" s="35"/>
      <c r="BE652" s="35"/>
      <c r="BF652" s="1"/>
    </row>
    <row r="653" spans="1:58" ht="13">
      <c r="A653" s="28"/>
      <c r="B653" s="55"/>
      <c r="C653" s="38"/>
      <c r="D653" s="32"/>
      <c r="E653" s="31"/>
      <c r="F653" s="32"/>
      <c r="G653" s="32"/>
      <c r="H653" s="32"/>
      <c r="I653" s="32"/>
      <c r="J653" s="10"/>
      <c r="K653" s="38"/>
      <c r="L653" s="32"/>
      <c r="M653" s="31"/>
      <c r="N653" s="38"/>
      <c r="O653" s="32"/>
      <c r="P653" s="32"/>
      <c r="Q653" s="32"/>
      <c r="R653" s="1"/>
      <c r="S653" s="28"/>
      <c r="T653" s="28"/>
      <c r="U653" s="28"/>
      <c r="V653" s="28"/>
      <c r="W653" s="28"/>
      <c r="X653" s="34"/>
      <c r="Y653" s="34"/>
      <c r="Z653" s="1"/>
      <c r="AA653" s="35"/>
      <c r="AB653" s="35"/>
      <c r="AC653" s="35"/>
      <c r="AD653" s="35"/>
      <c r="AE653" s="35"/>
      <c r="AF653" s="35"/>
      <c r="AG653" s="35"/>
      <c r="AH653" s="1"/>
      <c r="AI653" s="35"/>
      <c r="AJ653" s="35"/>
      <c r="AK653" s="35"/>
      <c r="AL653" s="35"/>
      <c r="AM653" s="35"/>
      <c r="AN653" s="35"/>
      <c r="AO653" s="35"/>
      <c r="AP653" s="1"/>
      <c r="AQ653" s="36"/>
      <c r="AR653" s="36"/>
      <c r="AS653" s="36"/>
      <c r="AT653" s="36"/>
      <c r="AU653" s="36"/>
      <c r="AV653" s="1"/>
      <c r="AW653" s="1"/>
      <c r="AX653" s="1"/>
      <c r="AY653" s="35"/>
      <c r="AZ653" s="35"/>
      <c r="BA653" s="35"/>
      <c r="BB653" s="35"/>
      <c r="BC653" s="35"/>
      <c r="BD653" s="35"/>
      <c r="BE653" s="35"/>
      <c r="BF653" s="1"/>
    </row>
    <row r="654" spans="1:58" ht="13">
      <c r="A654" s="28"/>
      <c r="B654" s="55"/>
      <c r="C654" s="31"/>
      <c r="D654" s="31"/>
      <c r="E654" s="38"/>
      <c r="F654" s="32"/>
      <c r="G654" s="32"/>
      <c r="H654" s="32"/>
      <c r="I654" s="32"/>
      <c r="J654" s="10"/>
      <c r="K654" s="32"/>
      <c r="L654" s="32"/>
      <c r="M654" s="32"/>
      <c r="N654" s="32"/>
      <c r="O654" s="32"/>
      <c r="P654" s="32"/>
      <c r="Q654" s="32"/>
      <c r="R654" s="1"/>
      <c r="S654" s="28"/>
      <c r="T654" s="28"/>
      <c r="U654" s="33"/>
      <c r="V654" s="33"/>
      <c r="W654" s="33"/>
      <c r="X654" s="34"/>
      <c r="Y654" s="34"/>
      <c r="Z654" s="1"/>
      <c r="AA654" s="35"/>
      <c r="AB654" s="35"/>
      <c r="AC654" s="35"/>
      <c r="AD654" s="35"/>
      <c r="AE654" s="35"/>
      <c r="AF654" s="35"/>
      <c r="AG654" s="35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3">
      <c r="A655" s="28"/>
      <c r="B655" s="55"/>
      <c r="C655" s="31"/>
      <c r="D655" s="32"/>
      <c r="E655" s="38"/>
      <c r="F655" s="32"/>
      <c r="G655" s="32"/>
      <c r="H655" s="32"/>
      <c r="I655" s="32"/>
      <c r="J655" s="10"/>
      <c r="K655" s="32"/>
      <c r="L655" s="32"/>
      <c r="M655" s="32"/>
      <c r="N655" s="32"/>
      <c r="O655" s="32"/>
      <c r="P655" s="32"/>
      <c r="Q655" s="32"/>
      <c r="R655" s="1"/>
      <c r="S655" s="28"/>
      <c r="T655" s="28"/>
      <c r="U655" s="33"/>
      <c r="V655" s="33"/>
      <c r="W655" s="33"/>
      <c r="X655" s="34"/>
      <c r="Y655" s="34"/>
      <c r="Z655" s="1"/>
      <c r="AA655" s="35"/>
      <c r="AB655" s="35"/>
      <c r="AC655" s="35"/>
      <c r="AD655" s="35"/>
      <c r="AE655" s="35"/>
      <c r="AF655" s="35"/>
      <c r="AG655" s="35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3">
      <c r="A656" s="28"/>
      <c r="B656" s="55"/>
      <c r="C656" s="38"/>
      <c r="D656" s="31"/>
      <c r="E656" s="31"/>
      <c r="F656" s="32"/>
      <c r="G656" s="32"/>
      <c r="H656" s="32"/>
      <c r="I656" s="32"/>
      <c r="J656" s="10"/>
      <c r="K656" s="32"/>
      <c r="L656" s="32"/>
      <c r="M656" s="32"/>
      <c r="N656" s="32"/>
      <c r="O656" s="32"/>
      <c r="P656" s="32"/>
      <c r="Q656" s="32"/>
      <c r="R656" s="1"/>
      <c r="S656" s="28"/>
      <c r="T656" s="28"/>
      <c r="U656" s="28"/>
      <c r="V656" s="33"/>
      <c r="W656" s="33"/>
      <c r="X656" s="34"/>
      <c r="Y656" s="34"/>
      <c r="Z656" s="1"/>
      <c r="AA656" s="35"/>
      <c r="AB656" s="35"/>
      <c r="AC656" s="35"/>
      <c r="AD656" s="35"/>
      <c r="AE656" s="35"/>
      <c r="AF656" s="35"/>
      <c r="AG656" s="35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3">
      <c r="A657" s="28"/>
      <c r="B657" s="55"/>
      <c r="C657" s="31"/>
      <c r="D657" s="32"/>
      <c r="E657" s="38"/>
      <c r="F657" s="32"/>
      <c r="G657" s="32"/>
      <c r="H657" s="32"/>
      <c r="I657" s="32"/>
      <c r="J657" s="10"/>
      <c r="K657" s="32"/>
      <c r="L657" s="32"/>
      <c r="M657" s="32"/>
      <c r="N657" s="32"/>
      <c r="O657" s="32"/>
      <c r="P657" s="32"/>
      <c r="Q657" s="32"/>
      <c r="R657" s="1"/>
      <c r="S657" s="28"/>
      <c r="T657" s="28"/>
      <c r="U657" s="28"/>
      <c r="V657" s="33"/>
      <c r="W657" s="33"/>
      <c r="X657" s="34"/>
      <c r="Y657" s="34"/>
      <c r="Z657" s="1"/>
      <c r="AA657" s="35"/>
      <c r="AB657" s="35"/>
      <c r="AC657" s="35"/>
      <c r="AD657" s="35"/>
      <c r="AE657" s="35"/>
      <c r="AF657" s="35"/>
      <c r="AG657" s="35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3">
      <c r="A658" s="28"/>
      <c r="B658" s="55"/>
      <c r="C658" s="31"/>
      <c r="D658" s="32"/>
      <c r="E658" s="38"/>
      <c r="F658" s="32"/>
      <c r="G658" s="32"/>
      <c r="H658" s="32"/>
      <c r="I658" s="32"/>
      <c r="J658" s="10"/>
      <c r="K658" s="32"/>
      <c r="L658" s="32"/>
      <c r="M658" s="32"/>
      <c r="N658" s="32"/>
      <c r="O658" s="32"/>
      <c r="P658" s="32"/>
      <c r="Q658" s="32"/>
      <c r="R658" s="1"/>
      <c r="S658" s="28"/>
      <c r="T658" s="28"/>
      <c r="U658" s="33"/>
      <c r="V658" s="33"/>
      <c r="W658" s="33"/>
      <c r="X658" s="34"/>
      <c r="Y658" s="34"/>
      <c r="Z658" s="1"/>
      <c r="AA658" s="35"/>
      <c r="AB658" s="35"/>
      <c r="AC658" s="35"/>
      <c r="AD658" s="35"/>
      <c r="AE658" s="35"/>
      <c r="AF658" s="35"/>
      <c r="AG658" s="35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3">
      <c r="A659" s="1"/>
      <c r="B659" s="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3">
      <c r="A660" s="1"/>
      <c r="B660" s="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3">
      <c r="A661" s="1"/>
      <c r="B661" s="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3">
      <c r="A662" s="1"/>
      <c r="B662" s="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3">
      <c r="A663" s="1"/>
      <c r="B663" s="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3">
      <c r="A664" s="1"/>
      <c r="B664" s="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3">
      <c r="A665" s="1"/>
      <c r="B665" s="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3">
      <c r="A666" s="1"/>
      <c r="B666" s="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3">
      <c r="A667" s="1"/>
      <c r="B667" s="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3">
      <c r="A668" s="1"/>
      <c r="B668" s="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3">
      <c r="A669" s="1"/>
      <c r="B669" s="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3">
      <c r="A670" s="1"/>
      <c r="B670" s="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3">
      <c r="A671" s="1"/>
      <c r="B671" s="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3">
      <c r="A672" s="1"/>
      <c r="B672" s="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3">
      <c r="A673" s="1"/>
      <c r="B673" s="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3">
      <c r="A674" s="1"/>
      <c r="B674" s="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3">
      <c r="A675" s="1"/>
      <c r="B675" s="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3">
      <c r="A676" s="1"/>
      <c r="B676" s="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3">
      <c r="A677" s="1"/>
      <c r="B677" s="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3">
      <c r="A678" s="1"/>
      <c r="B678" s="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3">
      <c r="A679" s="1"/>
      <c r="B679" s="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3">
      <c r="A680" s="1"/>
      <c r="B680" s="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3">
      <c r="A681" s="1"/>
      <c r="B681" s="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3">
      <c r="A682" s="1"/>
      <c r="B682" s="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3">
      <c r="A683" s="1"/>
      <c r="B683" s="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3">
      <c r="A684" s="1"/>
      <c r="B684" s="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3">
      <c r="A685" s="1"/>
      <c r="B685" s="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3">
      <c r="A686" s="1"/>
      <c r="B686" s="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3">
      <c r="A687" s="1"/>
      <c r="B687" s="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3">
      <c r="A688" s="1"/>
      <c r="B688" s="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3">
      <c r="A689" s="1"/>
      <c r="B689" s="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3">
      <c r="A690" s="1"/>
      <c r="B690" s="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3">
      <c r="A691" s="1"/>
      <c r="B691" s="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3">
      <c r="A692" s="1"/>
      <c r="B692" s="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3">
      <c r="A693" s="1"/>
      <c r="B693" s="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3">
      <c r="A694" s="1"/>
      <c r="B694" s="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3">
      <c r="A695" s="1"/>
      <c r="B695" s="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3">
      <c r="A696" s="1"/>
      <c r="B696" s="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3">
      <c r="A697" s="1"/>
      <c r="B697" s="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3">
      <c r="A698" s="1"/>
      <c r="B698" s="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3">
      <c r="A699" s="1"/>
      <c r="B699" s="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3">
      <c r="A700" s="1"/>
      <c r="B700" s="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3">
      <c r="A701" s="1"/>
      <c r="B701" s="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3">
      <c r="A702" s="1"/>
      <c r="B702" s="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3">
      <c r="A703" s="1"/>
      <c r="B703" s="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3">
      <c r="A704" s="1"/>
      <c r="B704" s="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3">
      <c r="A705" s="1"/>
      <c r="B705" s="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3">
      <c r="A706" s="1"/>
      <c r="B706" s="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3">
      <c r="A707" s="1"/>
      <c r="B707" s="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3">
      <c r="A708" s="1"/>
      <c r="B708" s="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3">
      <c r="A709" s="1"/>
      <c r="B709" s="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3">
      <c r="A710" s="1"/>
      <c r="B710" s="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3">
      <c r="A711" s="1"/>
      <c r="B711" s="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3">
      <c r="A712" s="1"/>
      <c r="B712" s="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3">
      <c r="A713" s="1"/>
      <c r="B713" s="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3">
      <c r="A714" s="1"/>
      <c r="B714" s="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3">
      <c r="A715" s="1"/>
      <c r="B715" s="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3">
      <c r="A716" s="1"/>
      <c r="B716" s="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3">
      <c r="A717" s="1"/>
      <c r="B717" s="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3">
      <c r="A718" s="1"/>
      <c r="B718" s="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3">
      <c r="A719" s="1"/>
      <c r="B719" s="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3">
      <c r="A720" s="1"/>
      <c r="B720" s="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3">
      <c r="A721" s="1"/>
      <c r="B721" s="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3">
      <c r="A722" s="1"/>
      <c r="B722" s="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3">
      <c r="A723" s="1"/>
      <c r="B723" s="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3">
      <c r="A724" s="1"/>
      <c r="B724" s="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3">
      <c r="A725" s="1"/>
      <c r="B725" s="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3">
      <c r="A726" s="1"/>
      <c r="B726" s="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3">
      <c r="A727" s="1"/>
      <c r="B727" s="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3">
      <c r="A728" s="1"/>
      <c r="B728" s="2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3">
      <c r="A729" s="1"/>
      <c r="B729" s="2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3">
      <c r="A730" s="1"/>
      <c r="B730" s="2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3">
      <c r="A731" s="1"/>
      <c r="B731" s="2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3">
      <c r="A732" s="1"/>
      <c r="B732" s="2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3">
      <c r="A733" s="1"/>
      <c r="B733" s="2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3">
      <c r="A734" s="1"/>
      <c r="B734" s="2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3">
      <c r="A735" s="1"/>
      <c r="B735" s="2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3">
      <c r="A736" s="1"/>
      <c r="B736" s="2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3">
      <c r="A737" s="1"/>
      <c r="B737" s="2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3">
      <c r="A738" s="1"/>
      <c r="B738" s="2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3">
      <c r="A739" s="1"/>
      <c r="B739" s="2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3">
      <c r="A740" s="1"/>
      <c r="B740" s="2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3">
      <c r="A741" s="1"/>
      <c r="B741" s="2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3">
      <c r="A742" s="1"/>
      <c r="B742" s="2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3">
      <c r="A743" s="1"/>
      <c r="B743" s="2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3">
      <c r="A744" s="1"/>
      <c r="B744" s="2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3">
      <c r="A745" s="1"/>
      <c r="B745" s="2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3">
      <c r="A746" s="1"/>
      <c r="B746" s="2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3">
      <c r="A747" s="1"/>
      <c r="B747" s="2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3">
      <c r="A748" s="1"/>
      <c r="B748" s="2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3">
      <c r="A749" s="1"/>
      <c r="B749" s="2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3">
      <c r="A750" s="1"/>
      <c r="B750" s="2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3">
      <c r="A751" s="1"/>
      <c r="B751" s="2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3">
      <c r="A752" s="1"/>
      <c r="B752" s="2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3">
      <c r="A753" s="1"/>
      <c r="B753" s="2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3">
      <c r="A754" s="1"/>
      <c r="B754" s="2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3">
      <c r="A755" s="1"/>
      <c r="B755" s="2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3">
      <c r="A756" s="1"/>
      <c r="B756" s="2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3">
      <c r="A757" s="1"/>
      <c r="B757" s="2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3">
      <c r="A758" s="1"/>
      <c r="B758" s="2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3">
      <c r="A759" s="1"/>
      <c r="B759" s="2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3">
      <c r="A760" s="1"/>
      <c r="B760" s="2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3">
      <c r="A761" s="1"/>
      <c r="B761" s="2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3">
      <c r="A762" s="1"/>
      <c r="B762" s="2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3">
      <c r="A763" s="1"/>
      <c r="B763" s="2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3">
      <c r="A764" s="1"/>
      <c r="B764" s="2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3">
      <c r="A765" s="1"/>
      <c r="B765" s="2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3">
      <c r="A766" s="1"/>
      <c r="B766" s="2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3">
      <c r="A767" s="1"/>
      <c r="B767" s="2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3">
      <c r="A768" s="1"/>
      <c r="B768" s="2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3">
      <c r="A769" s="1"/>
      <c r="B769" s="2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3">
      <c r="A770" s="1"/>
      <c r="B770" s="2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3">
      <c r="A771" s="1"/>
      <c r="B771" s="2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3">
      <c r="A772" s="1"/>
      <c r="B772" s="2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3">
      <c r="A773" s="1"/>
      <c r="B773" s="2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3">
      <c r="A774" s="1"/>
      <c r="B774" s="2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3">
      <c r="A775" s="1"/>
      <c r="B775" s="2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3">
      <c r="A776" s="1"/>
      <c r="B776" s="2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3">
      <c r="A777" s="1"/>
      <c r="B777" s="2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3">
      <c r="A778" s="1"/>
      <c r="B778" s="2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3">
      <c r="A779" s="1"/>
      <c r="B779" s="2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3">
      <c r="A780" s="1"/>
      <c r="B780" s="2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3">
      <c r="A781" s="1"/>
      <c r="B781" s="2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3">
      <c r="A782" s="1"/>
      <c r="B782" s="2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3">
      <c r="A783" s="1"/>
      <c r="B783" s="2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3">
      <c r="A784" s="1"/>
      <c r="B784" s="2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3">
      <c r="A785" s="1"/>
      <c r="B785" s="2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3">
      <c r="A786" s="1"/>
      <c r="B786" s="2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3">
      <c r="A787" s="1"/>
      <c r="B787" s="2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3">
      <c r="A788" s="1"/>
      <c r="B788" s="2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3">
      <c r="A789" s="1"/>
      <c r="B789" s="2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3">
      <c r="A790" s="1"/>
      <c r="B790" s="2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3">
      <c r="A791" s="1"/>
      <c r="B791" s="2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3">
      <c r="A792" s="1"/>
      <c r="B792" s="2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3">
      <c r="A793" s="1"/>
      <c r="B793" s="2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3">
      <c r="A794" s="1"/>
      <c r="B794" s="2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3">
      <c r="A795" s="1"/>
      <c r="B795" s="2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3">
      <c r="A796" s="1"/>
      <c r="B796" s="2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3">
      <c r="A797" s="1"/>
      <c r="B797" s="2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3">
      <c r="A798" s="1"/>
      <c r="B798" s="2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3">
      <c r="A799" s="1"/>
      <c r="B799" s="2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3">
      <c r="A800" s="1"/>
      <c r="B800" s="2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3">
      <c r="A801" s="1"/>
      <c r="B801" s="2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3">
      <c r="A802" s="1"/>
      <c r="B802" s="2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3">
      <c r="A803" s="1"/>
      <c r="B803" s="2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3">
      <c r="A804" s="1"/>
      <c r="B804" s="2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3">
      <c r="A805" s="1"/>
      <c r="B805" s="2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3">
      <c r="A806" s="1"/>
      <c r="B806" s="2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3">
      <c r="A807" s="1"/>
      <c r="B807" s="2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3">
      <c r="A808" s="1"/>
      <c r="B808" s="2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3">
      <c r="A809" s="1"/>
      <c r="B809" s="2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3">
      <c r="A810" s="1"/>
      <c r="B810" s="2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3">
      <c r="A811" s="1"/>
      <c r="B811" s="2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3">
      <c r="A812" s="1"/>
      <c r="B812" s="2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3">
      <c r="A813" s="1"/>
      <c r="B813" s="2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3">
      <c r="A814" s="1"/>
      <c r="B814" s="2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3">
      <c r="A815" s="1"/>
      <c r="B815" s="2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3">
      <c r="A816" s="1"/>
      <c r="B816" s="2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3">
      <c r="A817" s="1"/>
      <c r="B817" s="2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3">
      <c r="A818" s="1"/>
      <c r="B818" s="2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3">
      <c r="A819" s="1"/>
      <c r="B819" s="2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3">
      <c r="A820" s="1"/>
      <c r="B820" s="2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3">
      <c r="A821" s="1"/>
      <c r="B821" s="2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3">
      <c r="A822" s="1"/>
      <c r="B822" s="2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3">
      <c r="A823" s="1"/>
      <c r="B823" s="2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3">
      <c r="A824" s="1"/>
      <c r="B824" s="2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3">
      <c r="A825" s="1"/>
      <c r="B825" s="2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3">
      <c r="A826" s="1"/>
      <c r="B826" s="2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3">
      <c r="A827" s="1"/>
      <c r="B827" s="2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3">
      <c r="A828" s="1"/>
      <c r="B828" s="2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3">
      <c r="A829" s="1"/>
      <c r="B829" s="2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3">
      <c r="A830" s="1"/>
      <c r="B830" s="2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3">
      <c r="A831" s="1"/>
      <c r="B831" s="2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3">
      <c r="A832" s="1"/>
      <c r="B832" s="2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3">
      <c r="A833" s="1"/>
      <c r="B833" s="2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3">
      <c r="A834" s="1"/>
      <c r="B834" s="2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3">
      <c r="A835" s="1"/>
      <c r="B835" s="2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3">
      <c r="A836" s="1"/>
      <c r="B836" s="2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3">
      <c r="A837" s="1"/>
      <c r="B837" s="2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3">
      <c r="A838" s="1"/>
      <c r="B838" s="2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3">
      <c r="A839" s="1"/>
      <c r="B839" s="2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3">
      <c r="A840" s="1"/>
      <c r="B840" s="2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3">
      <c r="A841" s="1"/>
      <c r="B841" s="2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3">
      <c r="A842" s="1"/>
      <c r="B842" s="2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3">
      <c r="A843" s="1"/>
      <c r="B843" s="2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3">
      <c r="A844" s="1"/>
      <c r="B844" s="2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3">
      <c r="A845" s="1"/>
      <c r="B845" s="2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3">
      <c r="A846" s="1"/>
      <c r="B846" s="2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3">
      <c r="A847" s="1"/>
      <c r="B847" s="2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3">
      <c r="A848" s="1"/>
      <c r="B848" s="2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3">
      <c r="A849" s="1"/>
      <c r="B849" s="2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3">
      <c r="A850" s="1"/>
      <c r="B850" s="2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3">
      <c r="A851" s="1"/>
      <c r="B851" s="2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3">
      <c r="A852" s="1"/>
      <c r="B852" s="2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3">
      <c r="A853" s="1"/>
      <c r="B853" s="2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3">
      <c r="A854" s="1"/>
      <c r="B854" s="2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3">
      <c r="A855" s="1"/>
      <c r="B855" s="2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3">
      <c r="A856" s="1"/>
      <c r="B856" s="2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3">
      <c r="A857" s="1"/>
      <c r="B857" s="2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3">
      <c r="A858" s="1"/>
      <c r="B858" s="2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3">
      <c r="A859" s="1"/>
      <c r="B859" s="2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3">
      <c r="A860" s="1"/>
      <c r="B860" s="2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3">
      <c r="A861" s="1"/>
      <c r="B861" s="2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3">
      <c r="A862" s="1"/>
      <c r="B862" s="2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3">
      <c r="A863" s="1"/>
      <c r="B863" s="2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3">
      <c r="A864" s="1"/>
      <c r="B864" s="2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3">
      <c r="A865" s="1"/>
      <c r="B865" s="2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3">
      <c r="A866" s="1"/>
      <c r="B866" s="2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3">
      <c r="A867" s="1"/>
      <c r="B867" s="2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3">
      <c r="A868" s="1"/>
      <c r="B868" s="2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3">
      <c r="A869" s="1"/>
      <c r="B869" s="2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3">
      <c r="A870" s="1"/>
      <c r="B870" s="2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3">
      <c r="A871" s="1"/>
      <c r="B871" s="2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3">
      <c r="A872" s="1"/>
      <c r="B872" s="2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3">
      <c r="A873" s="1"/>
      <c r="B873" s="2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3">
      <c r="A874" s="1"/>
      <c r="B874" s="2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3">
      <c r="A875" s="1"/>
      <c r="B875" s="2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3">
      <c r="A876" s="1"/>
      <c r="B876" s="2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3">
      <c r="A877" s="1"/>
      <c r="B877" s="2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3">
      <c r="A878" s="1"/>
      <c r="B878" s="2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3">
      <c r="A879" s="1"/>
      <c r="B879" s="2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3">
      <c r="A880" s="1"/>
      <c r="B880" s="2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3">
      <c r="A881" s="1"/>
      <c r="B881" s="2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3">
      <c r="A882" s="1"/>
      <c r="B882" s="2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3">
      <c r="A883" s="1"/>
      <c r="B883" s="2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3">
      <c r="A884" s="1"/>
      <c r="B884" s="2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3">
      <c r="A885" s="1"/>
      <c r="B885" s="2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3">
      <c r="A886" s="1"/>
      <c r="B886" s="2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3">
      <c r="A887" s="1"/>
      <c r="B887" s="2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3">
      <c r="A888" s="1"/>
      <c r="B888" s="2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3">
      <c r="A889" s="1"/>
      <c r="B889" s="2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3">
      <c r="A890" s="1"/>
      <c r="B890" s="2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3">
      <c r="A891" s="1"/>
      <c r="B891" s="2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3">
      <c r="A892" s="1"/>
      <c r="B892" s="2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3">
      <c r="A893" s="1"/>
      <c r="B893" s="2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3">
      <c r="A894" s="1"/>
      <c r="B894" s="2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3">
      <c r="A895" s="1"/>
      <c r="B895" s="2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3">
      <c r="A896" s="1"/>
      <c r="B896" s="2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3">
      <c r="A897" s="1"/>
      <c r="B897" s="2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3">
      <c r="A898" s="1"/>
      <c r="B898" s="2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3">
      <c r="A899" s="1"/>
      <c r="B899" s="2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3">
      <c r="A900" s="1"/>
      <c r="B900" s="2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3">
      <c r="A901" s="1"/>
      <c r="B901" s="2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3">
      <c r="A902" s="1"/>
      <c r="B902" s="2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3">
      <c r="A903" s="1"/>
      <c r="B903" s="2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3">
      <c r="A904" s="1"/>
      <c r="B904" s="2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3">
      <c r="A905" s="1"/>
      <c r="B905" s="2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3">
      <c r="A906" s="1"/>
      <c r="B906" s="2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3">
      <c r="A907" s="1"/>
      <c r="B907" s="2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3">
      <c r="A908" s="1"/>
      <c r="B908" s="2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3">
      <c r="A909" s="1"/>
      <c r="B909" s="2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3">
      <c r="A910" s="1"/>
      <c r="B910" s="2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3">
      <c r="A911" s="1"/>
      <c r="B911" s="2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3">
      <c r="A912" s="1"/>
      <c r="B912" s="2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3">
      <c r="A913" s="1"/>
      <c r="B913" s="2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3">
      <c r="A914" s="1"/>
      <c r="B914" s="2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3">
      <c r="A915" s="1"/>
      <c r="B915" s="2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3">
      <c r="A916" s="1"/>
      <c r="B916" s="2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3">
      <c r="A917" s="1"/>
      <c r="B917" s="2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3">
      <c r="A918" s="1"/>
      <c r="B918" s="2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3">
      <c r="A919" s="1"/>
      <c r="B919" s="2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3">
      <c r="A920" s="1"/>
      <c r="B920" s="2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3">
      <c r="A921" s="1"/>
      <c r="B921" s="2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3">
      <c r="A922" s="1"/>
      <c r="B922" s="2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3">
      <c r="A923" s="1"/>
      <c r="B923" s="2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3">
      <c r="A924" s="1"/>
      <c r="B924" s="2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3">
      <c r="A925" s="1"/>
      <c r="B925" s="2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3">
      <c r="A926" s="1"/>
      <c r="B926" s="2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3">
      <c r="A927" s="1"/>
      <c r="B927" s="2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3">
      <c r="A928" s="1"/>
      <c r="B928" s="2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3">
      <c r="A929" s="1"/>
      <c r="B929" s="2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3">
      <c r="A930" s="1"/>
      <c r="B930" s="2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3">
      <c r="A931" s="1"/>
      <c r="B931" s="2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3">
      <c r="A932" s="1"/>
      <c r="B932" s="2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3">
      <c r="A933" s="1"/>
      <c r="B933" s="2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3">
      <c r="A934" s="1"/>
      <c r="B934" s="2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3">
      <c r="A935" s="1"/>
      <c r="B935" s="2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3">
      <c r="A936" s="1"/>
      <c r="B936" s="2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3">
      <c r="A937" s="1"/>
      <c r="B937" s="2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3">
      <c r="A938" s="1"/>
      <c r="B938" s="2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3">
      <c r="A939" s="1"/>
      <c r="B939" s="2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3">
      <c r="A940" s="1"/>
      <c r="B940" s="2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3">
      <c r="A941" s="1"/>
      <c r="B941" s="2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3">
      <c r="A942" s="1"/>
      <c r="B942" s="2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3">
      <c r="A943" s="1"/>
      <c r="B943" s="2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3">
      <c r="A944" s="1"/>
      <c r="B944" s="2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3">
      <c r="A945" s="1"/>
      <c r="B945" s="2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3">
      <c r="A946" s="1"/>
      <c r="B946" s="2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3">
      <c r="A947" s="1"/>
      <c r="B947" s="2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3">
      <c r="A948" s="1"/>
      <c r="B948" s="2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3">
      <c r="A949" s="1"/>
      <c r="B949" s="2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3">
      <c r="A950" s="1"/>
      <c r="B950" s="2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3">
      <c r="A951" s="1"/>
      <c r="B951" s="2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3">
      <c r="A952" s="1"/>
      <c r="B952" s="2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3">
      <c r="A953" s="1"/>
      <c r="B953" s="2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3">
      <c r="A954" s="1"/>
      <c r="B954" s="2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3">
      <c r="A955" s="1"/>
      <c r="B955" s="2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3">
      <c r="A956" s="1"/>
      <c r="B956" s="2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3">
      <c r="A957" s="1"/>
      <c r="B957" s="2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3">
      <c r="A958" s="1"/>
      <c r="B958" s="2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3">
      <c r="A959" s="1"/>
      <c r="B959" s="2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3">
      <c r="A960" s="1"/>
      <c r="B960" s="2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3">
      <c r="A961" s="1"/>
      <c r="B961" s="2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3">
      <c r="A962" s="1"/>
      <c r="B962" s="2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3">
      <c r="A963" s="1"/>
      <c r="B963" s="2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3">
      <c r="A964" s="1"/>
      <c r="B964" s="2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3">
      <c r="A965" s="1"/>
      <c r="B965" s="2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3">
      <c r="A966" s="1"/>
      <c r="B966" s="2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3">
      <c r="A967" s="1"/>
      <c r="B967" s="2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3">
      <c r="A968" s="1"/>
      <c r="B968" s="2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3">
      <c r="A969" s="1"/>
      <c r="B969" s="2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3">
      <c r="A970" s="1"/>
      <c r="B970" s="2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3">
      <c r="A971" s="1"/>
      <c r="B971" s="2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3">
      <c r="A972" s="1"/>
      <c r="B972" s="2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3">
      <c r="A973" s="1"/>
      <c r="B973" s="2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3">
      <c r="A974" s="1"/>
      <c r="B974" s="2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3">
      <c r="A975" s="1"/>
      <c r="B975" s="2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3">
      <c r="A976" s="1"/>
      <c r="B976" s="2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3">
      <c r="A977" s="1"/>
      <c r="B977" s="2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3">
      <c r="A978" s="1"/>
      <c r="B978" s="2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3">
      <c r="A979" s="1"/>
      <c r="B979" s="2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3">
      <c r="A980" s="1"/>
      <c r="B980" s="2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3">
      <c r="A981" s="1"/>
      <c r="B981" s="2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3">
      <c r="A982" s="1"/>
      <c r="B982" s="2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3">
      <c r="A983" s="1"/>
      <c r="B983" s="2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3">
      <c r="A984" s="1"/>
      <c r="B984" s="2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3">
      <c r="A985" s="1"/>
      <c r="B985" s="2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3">
      <c r="A986" s="1"/>
      <c r="B986" s="2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3">
      <c r="A987" s="1"/>
      <c r="B987" s="2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3">
      <c r="A988" s="1"/>
      <c r="B988" s="2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3">
      <c r="A989" s="1"/>
      <c r="B989" s="2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3">
      <c r="A990" s="1"/>
      <c r="B990" s="2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3">
      <c r="A991" s="1"/>
      <c r="B991" s="2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3">
      <c r="A992" s="1"/>
      <c r="B992" s="2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3">
      <c r="A993" s="1"/>
      <c r="B993" s="2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3">
      <c r="A994" s="1"/>
      <c r="B994" s="2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3">
      <c r="A995" s="1"/>
      <c r="B995" s="2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</sheetData>
  <mergeCells count="7">
    <mergeCell ref="AY2:BE2"/>
    <mergeCell ref="C2:I2"/>
    <mergeCell ref="K2:Q2"/>
    <mergeCell ref="S2:Y2"/>
    <mergeCell ref="AQ2:AW2"/>
    <mergeCell ref="AA2:AG2"/>
    <mergeCell ref="AI2:AO2"/>
  </mergeCells>
  <conditionalFormatting sqref="AA4:AG416 AY4:BE561 AA418:AG658 AY602:BE653">
    <cfRule type="colorScale" priority="1">
      <colorScale>
        <cfvo type="min"/>
        <cfvo type="max"/>
        <color rgb="FFFFFFFF"/>
        <color rgb="FF57BB8A"/>
      </colorScale>
    </cfRule>
  </conditionalFormatting>
  <conditionalFormatting sqref="AI4:AO416 AI418:AO561 AI602:AO653">
    <cfRule type="colorScale" priority="2">
      <colorScale>
        <cfvo type="min"/>
        <cfvo type="formula" val="0"/>
        <cfvo type="max"/>
        <color rgb="FFF4CCCC"/>
        <color rgb="FFFFFFFF"/>
        <color rgb="FFB6D7A8"/>
      </colorScale>
    </cfRule>
  </conditionalFormatting>
  <conditionalFormatting sqref="C1:C995 K1:K995">
    <cfRule type="cellIs" dxfId="7" priority="3" operator="greaterThan">
      <formula>0</formula>
    </cfRule>
  </conditionalFormatting>
  <conditionalFormatting sqref="D1 L1 D3:D995 L3:L995">
    <cfRule type="cellIs" dxfId="6" priority="4" operator="greaterThan">
      <formula>0</formula>
    </cfRule>
  </conditionalFormatting>
  <conditionalFormatting sqref="E1 M1 E3:E995 M3:M995">
    <cfRule type="cellIs" dxfId="5" priority="5" operator="greaterThan">
      <formula>0</formula>
    </cfRule>
  </conditionalFormatting>
  <conditionalFormatting sqref="F1 N1 F3:F995 N3:N995">
    <cfRule type="cellIs" dxfId="4" priority="6" operator="greaterThan">
      <formula>0</formula>
    </cfRule>
  </conditionalFormatting>
  <conditionalFormatting sqref="G1 O1 G3:G995 O3:O995">
    <cfRule type="cellIs" dxfId="3" priority="7" operator="greaterThan">
      <formula>0</formula>
    </cfRule>
  </conditionalFormatting>
  <conditionalFormatting sqref="C4:I50">
    <cfRule type="cellIs" dxfId="2" priority="8" operator="equal">
      <formula>0</formula>
    </cfRule>
  </conditionalFormatting>
  <conditionalFormatting sqref="K4:Q142">
    <cfRule type="cellIs" dxfId="1" priority="9" operator="equal">
      <formula>0</formula>
    </cfRule>
  </conditionalFormatting>
  <conditionalFormatting sqref="A1:BF995">
    <cfRule type="cellIs" dxfId="0" priority="10" operator="equal">
      <formula>0</formula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P1000"/>
  <sheetViews>
    <sheetView workbookViewId="0"/>
  </sheetViews>
  <sheetFormatPr baseColWidth="10" defaultColWidth="14.5" defaultRowHeight="15.75" customHeight="1"/>
  <cols>
    <col min="1" max="1" width="8.33203125" customWidth="1"/>
    <col min="2" max="2" width="22" customWidth="1"/>
    <col min="3" max="4" width="8" customWidth="1"/>
    <col min="5" max="5" width="22" customWidth="1"/>
  </cols>
  <sheetData>
    <row r="1" spans="1:16" ht="15.75" customHeight="1">
      <c r="A1" s="81" t="s">
        <v>308</v>
      </c>
      <c r="B1" s="79"/>
      <c r="C1" s="67"/>
      <c r="D1" s="68"/>
      <c r="E1" s="67" t="s">
        <v>309</v>
      </c>
      <c r="G1" s="69"/>
    </row>
    <row r="2" spans="1:16" ht="15.75" customHeight="1">
      <c r="A2" s="70" t="s">
        <v>310</v>
      </c>
      <c r="B2" s="71" t="s">
        <v>20</v>
      </c>
      <c r="C2" s="71">
        <v>14</v>
      </c>
      <c r="D2" s="68">
        <f ca="1">COUNTIF(Totals!A:A,E2)</f>
        <v>14</v>
      </c>
      <c r="E2" s="72" t="str">
        <f ca="1">IFERROR(__xludf.DUMMYFUNCTION("unique(Totals!A4:A1000)"),"Adur")</f>
        <v>Adur</v>
      </c>
    </row>
    <row r="3" spans="1:16" ht="15.75" customHeight="1">
      <c r="A3" s="70" t="s">
        <v>312</v>
      </c>
      <c r="B3" s="71" t="s">
        <v>36</v>
      </c>
      <c r="C3" s="71">
        <v>15</v>
      </c>
      <c r="D3" s="68">
        <f ca="1">COUNTIF(Totals!A:A,E3)</f>
        <v>15</v>
      </c>
      <c r="E3" s="72" t="str">
        <f ca="1">IFERROR(__xludf.DUMMYFUNCTION("""COMPUTED_VALUE"""),"Amber Valley")</f>
        <v>Amber Valley</v>
      </c>
    </row>
    <row r="4" spans="1:16" ht="15.75" customHeight="1">
      <c r="A4" s="70" t="s">
        <v>310</v>
      </c>
      <c r="B4" s="71" t="s">
        <v>313</v>
      </c>
      <c r="C4" s="71">
        <v>1</v>
      </c>
      <c r="D4" s="68">
        <f ca="1">COUNTIF(Totals!A:A,E4)</f>
        <v>17</v>
      </c>
      <c r="E4" s="72" t="str">
        <f ca="1">IFERROR(__xludf.DUMMYFUNCTION("""COMPUTED_VALUE"""),"Barking &amp; Dagenham")</f>
        <v>Barking &amp; Dagenham</v>
      </c>
    </row>
    <row r="5" spans="1:16" ht="15.75" customHeight="1">
      <c r="A5" s="70" t="s">
        <v>314</v>
      </c>
      <c r="B5" s="71" t="s">
        <v>52</v>
      </c>
      <c r="C5" s="71">
        <v>51</v>
      </c>
      <c r="D5" s="68">
        <f ca="1">COUNTIF(Totals!A:A,E5)</f>
        <v>21</v>
      </c>
      <c r="E5" s="72" t="str">
        <f ca="1">IFERROR(__xludf.DUMMYFUNCTION("""COMPUTED_VALUE"""),"Barnet")</f>
        <v>Barnet</v>
      </c>
    </row>
    <row r="6" spans="1:16" ht="15.75" customHeight="1">
      <c r="A6" s="70" t="s">
        <v>314</v>
      </c>
      <c r="B6" s="71" t="s">
        <v>69</v>
      </c>
      <c r="C6" s="71">
        <v>63</v>
      </c>
      <c r="D6" s="68">
        <f ca="1">COUNTIF(Totals!A:A,E6)</f>
        <v>21</v>
      </c>
      <c r="E6" s="72" t="str">
        <f ca="1">IFERROR(__xludf.DUMMYFUNCTION("""COMPUTED_VALUE"""),"Barnsley")</f>
        <v>Barnsley</v>
      </c>
    </row>
    <row r="7" spans="1:16" ht="15.75" customHeight="1">
      <c r="A7" s="70" t="s">
        <v>316</v>
      </c>
      <c r="B7" s="71" t="s">
        <v>91</v>
      </c>
      <c r="C7" s="71">
        <v>21</v>
      </c>
      <c r="D7" s="68">
        <f ca="1">COUNTIF(Totals!A:A,E7)</f>
        <v>14</v>
      </c>
      <c r="E7" s="72" t="str">
        <f ca="1">IFERROR(__xludf.DUMMYFUNCTION("""COMPUTED_VALUE"""),"Basildon")</f>
        <v>Basildon</v>
      </c>
      <c r="J7" s="73"/>
      <c r="K7" s="73"/>
      <c r="L7" s="73"/>
      <c r="M7" s="73"/>
      <c r="N7" s="73"/>
      <c r="P7" s="73"/>
    </row>
    <row r="8" spans="1:16" ht="15.75" customHeight="1">
      <c r="A8" s="70" t="s">
        <v>317</v>
      </c>
      <c r="B8" s="71" t="s">
        <v>113</v>
      </c>
      <c r="C8" s="71">
        <v>15</v>
      </c>
      <c r="D8" s="68">
        <f ca="1">COUNTIF(Totals!A:A,E8)</f>
        <v>20</v>
      </c>
      <c r="E8" s="72" t="str">
        <f ca="1">IFERROR(__xludf.DUMMYFUNCTION("""COMPUTED_VALUE"""),"Basingstoke &amp; Deane")</f>
        <v>Basingstoke &amp; Deane</v>
      </c>
      <c r="J8" s="73"/>
      <c r="K8" s="73"/>
      <c r="L8" s="73"/>
      <c r="M8" s="73"/>
      <c r="N8" s="73"/>
      <c r="P8" s="73"/>
    </row>
    <row r="9" spans="1:16" ht="15.75" customHeight="1">
      <c r="A9" s="70" t="s">
        <v>310</v>
      </c>
      <c r="B9" s="71" t="s">
        <v>128</v>
      </c>
      <c r="C9" s="71">
        <v>20</v>
      </c>
      <c r="D9" s="68">
        <f ca="1">COUNTIF(Totals!A:A,E9)</f>
        <v>17</v>
      </c>
      <c r="E9" s="72" t="str">
        <f ca="1">IFERROR(__xludf.DUMMYFUNCTION("""COMPUTED_VALUE"""),"Bexley")</f>
        <v>Bexley</v>
      </c>
      <c r="J9" s="73"/>
      <c r="K9" s="73"/>
      <c r="L9" s="73"/>
      <c r="M9" s="73"/>
      <c r="N9" s="73"/>
      <c r="P9" s="73"/>
    </row>
    <row r="10" spans="1:16" ht="15.75" customHeight="1">
      <c r="A10" s="70" t="s">
        <v>314</v>
      </c>
      <c r="B10" s="71" t="s">
        <v>149</v>
      </c>
      <c r="C10" s="71">
        <v>45</v>
      </c>
      <c r="D10" s="68">
        <f ca="1">COUNTIF(Totals!A:A,E10)</f>
        <v>5</v>
      </c>
      <c r="E10" s="72" t="str">
        <f ca="1">IFERROR(__xludf.DUMMYFUNCTION("""COMPUTED_VALUE"""),"Blackburn with Darwen")</f>
        <v>Blackburn with Darwen</v>
      </c>
      <c r="J10" s="73"/>
      <c r="K10" s="73"/>
      <c r="L10" s="73"/>
      <c r="M10" s="73"/>
      <c r="N10" s="73"/>
      <c r="P10" s="73"/>
    </row>
    <row r="11" spans="1:16" ht="15.75" customHeight="1">
      <c r="A11" s="70" t="s">
        <v>319</v>
      </c>
      <c r="B11" s="71" t="s">
        <v>320</v>
      </c>
      <c r="C11" s="71">
        <v>101</v>
      </c>
      <c r="D11" s="68">
        <f ca="1">COUNTIF(Totals!A:A,E11)</f>
        <v>20</v>
      </c>
      <c r="E11" s="72" t="str">
        <f ca="1">IFERROR(__xludf.DUMMYFUNCTION("""COMPUTED_VALUE"""),"Bolton")</f>
        <v>Bolton</v>
      </c>
      <c r="J11" s="73"/>
      <c r="K11" s="73"/>
      <c r="L11" s="73"/>
      <c r="M11" s="73"/>
      <c r="N11" s="73"/>
      <c r="P11" s="73"/>
    </row>
    <row r="12" spans="1:16" ht="15.75" customHeight="1">
      <c r="A12" s="70" t="s">
        <v>321</v>
      </c>
      <c r="B12" s="71" t="s">
        <v>167</v>
      </c>
      <c r="C12" s="71">
        <v>51</v>
      </c>
      <c r="D12" s="68">
        <f ca="1">COUNTIF(Totals!A:A,E12)</f>
        <v>30</v>
      </c>
      <c r="E12" s="72" t="str">
        <f ca="1">IFERROR(__xludf.DUMMYFUNCTION("""COMPUTED_VALUE"""),"Bradford")</f>
        <v>Bradford</v>
      </c>
      <c r="J12" s="73"/>
      <c r="K12" s="73"/>
      <c r="L12" s="73"/>
      <c r="M12" s="73"/>
      <c r="N12" s="73"/>
      <c r="P12" s="73"/>
    </row>
    <row r="13" spans="1:16" ht="15.75" customHeight="1">
      <c r="A13" s="70" t="s">
        <v>321</v>
      </c>
      <c r="B13" s="71" t="s">
        <v>173</v>
      </c>
      <c r="C13" s="71">
        <v>21</v>
      </c>
      <c r="D13" s="68">
        <f ca="1">COUNTIF(Totals!A:A,E13)</f>
        <v>21</v>
      </c>
      <c r="E13" s="72" t="str">
        <f ca="1">IFERROR(__xludf.DUMMYFUNCTION("""COMPUTED_VALUE"""),"Brent")</f>
        <v>Brent</v>
      </c>
      <c r="J13" s="73"/>
      <c r="K13" s="73"/>
      <c r="L13" s="73"/>
      <c r="M13" s="73"/>
      <c r="N13" s="73"/>
      <c r="P13" s="73"/>
    </row>
    <row r="14" spans="1:16" ht="15.75" customHeight="1">
      <c r="A14" s="70" t="s">
        <v>316</v>
      </c>
      <c r="B14" s="71" t="s">
        <v>194</v>
      </c>
      <c r="C14" s="71">
        <v>30</v>
      </c>
      <c r="D14" s="68">
        <f ca="1">COUNTIF(Totals!A:A,E14)</f>
        <v>22</v>
      </c>
      <c r="E14" s="72" t="str">
        <f ca="1">IFERROR(__xludf.DUMMYFUNCTION("""COMPUTED_VALUE"""),"Bromley")</f>
        <v>Bromley</v>
      </c>
      <c r="J14" s="73"/>
      <c r="K14" s="73"/>
      <c r="L14" s="73"/>
      <c r="M14" s="73"/>
      <c r="N14" s="73"/>
      <c r="P14" s="73"/>
    </row>
    <row r="15" spans="1:16" ht="15.75" customHeight="1">
      <c r="A15" s="70" t="s">
        <v>317</v>
      </c>
      <c r="B15" s="71" t="s">
        <v>323</v>
      </c>
      <c r="C15" s="71">
        <v>2</v>
      </c>
      <c r="D15" s="68">
        <f ca="1">COUNTIF(Totals!A:A,E15)</f>
        <v>17</v>
      </c>
      <c r="E15" s="72" t="str">
        <f ca="1">IFERROR(__xludf.DUMMYFUNCTION("""COMPUTED_VALUE"""),"Bury")</f>
        <v>Bury</v>
      </c>
      <c r="J15" s="73"/>
      <c r="K15" s="73"/>
      <c r="L15" s="73"/>
      <c r="M15" s="73"/>
      <c r="N15" s="73"/>
      <c r="P15" s="73"/>
    </row>
    <row r="16" spans="1:16" ht="15.75" customHeight="1">
      <c r="A16" s="70" t="s">
        <v>314</v>
      </c>
      <c r="B16" s="71" t="s">
        <v>225</v>
      </c>
      <c r="C16" s="71">
        <v>63</v>
      </c>
      <c r="D16" s="68">
        <f ca="1">COUNTIF(Totals!A:A,E16)</f>
        <v>18</v>
      </c>
      <c r="E16" s="72" t="str">
        <f ca="1">IFERROR(__xludf.DUMMYFUNCTION("""COMPUTED_VALUE"""),"Camden")</f>
        <v>Camden</v>
      </c>
      <c r="J16" s="73"/>
      <c r="K16" s="73"/>
      <c r="L16" s="73"/>
      <c r="M16" s="73"/>
      <c r="N16" s="73"/>
      <c r="P16" s="73"/>
    </row>
    <row r="17" spans="1:16" ht="15.75" customHeight="1">
      <c r="A17" s="70" t="s">
        <v>317</v>
      </c>
      <c r="B17" s="71" t="s">
        <v>324</v>
      </c>
      <c r="C17" s="71">
        <v>13</v>
      </c>
      <c r="D17" s="68">
        <f ca="1">COUNTIF(Totals!A:A,E17)</f>
        <v>1</v>
      </c>
      <c r="E17" s="72" t="str">
        <f ca="1">IFERROR(__xludf.DUMMYFUNCTION("""COMPUTED_VALUE"""),"Cheshire West &amp; Chester")</f>
        <v>Cheshire West &amp; Chester</v>
      </c>
      <c r="J17" s="73"/>
      <c r="K17" s="73"/>
      <c r="L17" s="73"/>
      <c r="M17" s="73"/>
      <c r="N17" s="73"/>
      <c r="P17" s="73"/>
    </row>
    <row r="18" spans="1:16" ht="15.75" customHeight="1">
      <c r="A18" s="70" t="s">
        <v>314</v>
      </c>
      <c r="B18" s="71" t="s">
        <v>246</v>
      </c>
      <c r="C18" s="71">
        <v>60</v>
      </c>
      <c r="D18" s="68">
        <f ca="1">COUNTIF(Totals!A:A,E18)</f>
        <v>9</v>
      </c>
      <c r="E18" s="72" t="str">
        <f ca="1">IFERROR(__xludf.DUMMYFUNCTION("""COMPUTED_VALUE"""),"Craven")</f>
        <v>Craven</v>
      </c>
      <c r="J18" s="73"/>
      <c r="K18" s="73"/>
      <c r="L18" s="73"/>
      <c r="M18" s="73"/>
      <c r="N18" s="73"/>
      <c r="P18" s="73"/>
    </row>
    <row r="19" spans="1:16" ht="15.75" customHeight="1">
      <c r="A19" s="70" t="s">
        <v>317</v>
      </c>
      <c r="B19" s="71" t="s">
        <v>326</v>
      </c>
      <c r="C19" s="71">
        <v>10</v>
      </c>
      <c r="D19" s="68">
        <f ca="1">COUNTIF(Totals!A:A,E19)</f>
        <v>12</v>
      </c>
      <c r="E19" s="72" t="str">
        <f ca="1">IFERROR(__xludf.DUMMYFUNCTION("""COMPUTED_VALUE"""),"Crawley")</f>
        <v>Crawley</v>
      </c>
      <c r="J19" s="73"/>
      <c r="K19" s="73"/>
      <c r="L19" s="73"/>
      <c r="M19" s="73"/>
      <c r="N19" s="73"/>
      <c r="P19" s="73"/>
    </row>
    <row r="20" spans="1:16" ht="15.75" customHeight="1">
      <c r="A20" s="70" t="s">
        <v>321</v>
      </c>
      <c r="B20" s="71" t="s">
        <v>327</v>
      </c>
      <c r="C20" s="71">
        <v>15</v>
      </c>
      <c r="D20" s="68">
        <f ca="1">COUNTIF(Totals!A:A,E20)</f>
        <v>28</v>
      </c>
      <c r="E20" s="72" t="str">
        <f ca="1">IFERROR(__xludf.DUMMYFUNCTION("""COMPUTED_VALUE"""),"Croydon")</f>
        <v>Croydon</v>
      </c>
      <c r="J20" s="73"/>
      <c r="K20" s="73"/>
      <c r="L20" s="73"/>
      <c r="M20" s="73"/>
      <c r="N20" s="73"/>
      <c r="P20" s="73"/>
    </row>
    <row r="21" spans="1:16" ht="15.75" customHeight="1">
      <c r="A21" s="70" t="s">
        <v>321</v>
      </c>
      <c r="B21" s="71" t="s">
        <v>269</v>
      </c>
      <c r="C21" s="71">
        <v>17</v>
      </c>
      <c r="D21" s="68">
        <f ca="1">COUNTIF(Totals!A:A,E21)</f>
        <v>13</v>
      </c>
      <c r="E21" s="72" t="str">
        <f ca="1">IFERROR(__xludf.DUMMYFUNCTION("""COMPUTED_VALUE"""),"Daventry")</f>
        <v>Daventry</v>
      </c>
      <c r="J21" s="73"/>
      <c r="K21" s="73"/>
      <c r="L21" s="73"/>
      <c r="M21" s="73"/>
      <c r="N21" s="73"/>
      <c r="P21" s="73"/>
    </row>
    <row r="22" spans="1:16" ht="15.75" customHeight="1">
      <c r="A22" s="70" t="s">
        <v>316</v>
      </c>
      <c r="B22" s="71" t="s">
        <v>329</v>
      </c>
      <c r="C22" s="71">
        <v>17</v>
      </c>
      <c r="D22" s="68">
        <f ca="1">COUNTIF(Totals!A:A,E22)</f>
        <v>17</v>
      </c>
      <c r="E22" s="72" t="str">
        <f ca="1">IFERROR(__xludf.DUMMYFUNCTION("""COMPUTED_VALUE"""),"Derby")</f>
        <v>Derby</v>
      </c>
      <c r="J22" s="73"/>
      <c r="K22" s="73"/>
      <c r="L22" s="73"/>
      <c r="M22" s="73"/>
      <c r="N22" s="73"/>
      <c r="P22" s="73"/>
    </row>
    <row r="23" spans="1:16" ht="15.75" customHeight="1">
      <c r="A23" s="70" t="s">
        <v>317</v>
      </c>
      <c r="B23" s="71" t="s">
        <v>330</v>
      </c>
      <c r="C23" s="71">
        <v>15</v>
      </c>
      <c r="D23" s="68">
        <f ca="1">COUNTIF(Totals!A:A,E23)</f>
        <v>23</v>
      </c>
      <c r="E23" s="72" t="str">
        <f ca="1">IFERROR(__xludf.DUMMYFUNCTION("""COMPUTED_VALUE"""),"Ealing")</f>
        <v>Ealing</v>
      </c>
      <c r="J23" s="73"/>
      <c r="K23" s="73"/>
      <c r="L23" s="73"/>
      <c r="M23" s="73"/>
      <c r="N23" s="73"/>
      <c r="P23" s="73"/>
    </row>
    <row r="24" spans="1:16" ht="15.75" customHeight="1">
      <c r="A24" s="70" t="s">
        <v>314</v>
      </c>
      <c r="B24" s="71" t="s">
        <v>286</v>
      </c>
      <c r="C24" s="71">
        <v>54</v>
      </c>
      <c r="D24" s="68">
        <f ca="1">COUNTIF(Totals!A:A,E24)</f>
        <v>21</v>
      </c>
      <c r="E24" s="72" t="str">
        <f ca="1">IFERROR(__xludf.DUMMYFUNCTION("""COMPUTED_VALUE"""),"Enfield")</f>
        <v>Enfield</v>
      </c>
      <c r="J24" s="73"/>
      <c r="K24" s="73"/>
      <c r="L24" s="73"/>
      <c r="M24" s="73"/>
      <c r="N24" s="73"/>
      <c r="P24" s="73"/>
    </row>
    <row r="25" spans="1:16" ht="15.75" customHeight="1">
      <c r="A25" s="70" t="s">
        <v>319</v>
      </c>
      <c r="B25" s="71" t="s">
        <v>331</v>
      </c>
      <c r="C25" s="71">
        <v>13</v>
      </c>
      <c r="D25" s="68">
        <f ca="1">COUNTIF(Totals!A:A,E25)</f>
        <v>10</v>
      </c>
      <c r="E25" s="72" t="str">
        <f ca="1">IFERROR(__xludf.DUMMYFUNCTION("""COMPUTED_VALUE"""),"Exeter")</f>
        <v>Exeter</v>
      </c>
      <c r="J25" s="73"/>
      <c r="K25" s="73"/>
      <c r="L25" s="73"/>
      <c r="M25" s="73"/>
      <c r="N25" s="73"/>
      <c r="O25" s="73"/>
      <c r="P25" s="73"/>
    </row>
    <row r="26" spans="1:16" ht="15.75" customHeight="1">
      <c r="A26" s="70" t="s">
        <v>321</v>
      </c>
      <c r="B26" s="71" t="s">
        <v>333</v>
      </c>
      <c r="C26" s="71">
        <v>17</v>
      </c>
      <c r="D26" s="68">
        <f ca="1">COUNTIF(Totals!A:A,E26)</f>
        <v>17</v>
      </c>
      <c r="E26" s="72" t="str">
        <f ca="1">IFERROR(__xludf.DUMMYFUNCTION("""COMPUTED_VALUE"""),"Greenwich")</f>
        <v>Greenwich</v>
      </c>
      <c r="J26" s="73"/>
      <c r="K26" s="73"/>
      <c r="L26" s="73"/>
      <c r="M26" s="73"/>
      <c r="N26" s="73"/>
      <c r="P26" s="73"/>
    </row>
    <row r="27" spans="1:16" ht="15.75" customHeight="1">
      <c r="A27" s="70" t="s">
        <v>317</v>
      </c>
      <c r="B27" s="71" t="s">
        <v>334</v>
      </c>
      <c r="C27" s="71">
        <v>14</v>
      </c>
      <c r="D27" s="68">
        <f ca="1">COUNTIF(Totals!A:A,E27)</f>
        <v>21</v>
      </c>
      <c r="E27" s="72" t="str">
        <f ca="1">IFERROR(__xludf.DUMMYFUNCTION("""COMPUTED_VALUE"""),"Hackney")</f>
        <v>Hackney</v>
      </c>
      <c r="J27" s="73"/>
      <c r="K27" s="73"/>
      <c r="L27" s="73"/>
      <c r="M27" s="73"/>
      <c r="N27" s="73"/>
      <c r="P27" s="73"/>
    </row>
    <row r="28" spans="1:16" ht="15.75" customHeight="1">
      <c r="A28" s="70" t="s">
        <v>335</v>
      </c>
      <c r="B28" s="71" t="s">
        <v>336</v>
      </c>
      <c r="C28" s="71">
        <v>21</v>
      </c>
      <c r="D28" s="68">
        <f ca="1">COUNTIF(Totals!A:A,E28)</f>
        <v>1</v>
      </c>
      <c r="E28" s="72" t="str">
        <f ca="1">IFERROR(__xludf.DUMMYFUNCTION("""COMPUTED_VALUE"""),"Halton")</f>
        <v>Halton</v>
      </c>
      <c r="J28" s="73"/>
      <c r="K28" s="73"/>
      <c r="L28" s="73"/>
      <c r="M28" s="73"/>
      <c r="N28" s="73"/>
      <c r="P28" s="73"/>
    </row>
    <row r="29" spans="1:16" ht="15.75" customHeight="1">
      <c r="A29" s="70" t="s">
        <v>310</v>
      </c>
      <c r="B29" s="71" t="s">
        <v>337</v>
      </c>
      <c r="C29" s="71">
        <v>17</v>
      </c>
      <c r="D29" s="68">
        <f ca="1">COUNTIF(Totals!A:A,E29)</f>
        <v>16</v>
      </c>
      <c r="E29" s="72" t="str">
        <f ca="1">IFERROR(__xludf.DUMMYFUNCTION("""COMPUTED_VALUE"""),"Hammersmith &amp; Fulham")</f>
        <v>Hammersmith &amp; Fulham</v>
      </c>
      <c r="J29" s="73"/>
      <c r="K29" s="73"/>
      <c r="L29" s="73"/>
      <c r="M29" s="73"/>
      <c r="N29" s="73"/>
      <c r="P29" s="73"/>
    </row>
    <row r="30" spans="1:16" ht="15.75" customHeight="1">
      <c r="A30" s="70" t="s">
        <v>321</v>
      </c>
      <c r="B30" s="71" t="s">
        <v>304</v>
      </c>
      <c r="C30" s="71">
        <v>1</v>
      </c>
      <c r="D30" s="68">
        <f ca="1">COUNTIF(Totals!A:A,E30)</f>
        <v>19</v>
      </c>
      <c r="E30" s="72" t="str">
        <f ca="1">IFERROR(__xludf.DUMMYFUNCTION("""COMPUTED_VALUE"""),"Haringey")</f>
        <v>Haringey</v>
      </c>
      <c r="J30" s="73"/>
      <c r="K30" s="73"/>
      <c r="L30" s="73"/>
      <c r="M30" s="73"/>
      <c r="N30" s="73"/>
      <c r="P30" s="73"/>
    </row>
    <row r="31" spans="1:16" ht="15.75" customHeight="1">
      <c r="A31" s="70" t="s">
        <v>321</v>
      </c>
      <c r="B31" s="71" t="s">
        <v>340</v>
      </c>
      <c r="C31" s="71">
        <v>17</v>
      </c>
      <c r="D31" s="68">
        <f ca="1">COUNTIF(Totals!A:A,E31)</f>
        <v>40</v>
      </c>
      <c r="E31" s="72" t="str">
        <f ca="1">IFERROR(__xludf.DUMMYFUNCTION("""COMPUTED_VALUE"""),"Harrogate")</f>
        <v>Harrogate</v>
      </c>
      <c r="J31" s="73"/>
      <c r="K31" s="73"/>
      <c r="L31" s="73"/>
      <c r="M31" s="73"/>
      <c r="N31" s="73"/>
      <c r="P31" s="73"/>
    </row>
    <row r="32" spans="1:16" ht="15.75" customHeight="1">
      <c r="A32" s="70" t="s">
        <v>317</v>
      </c>
      <c r="B32" s="71" t="s">
        <v>341</v>
      </c>
      <c r="C32" s="71">
        <v>17</v>
      </c>
      <c r="D32" s="68">
        <f ca="1">COUNTIF(Totals!A:A,E32)</f>
        <v>21</v>
      </c>
      <c r="E32" s="72" t="str">
        <f ca="1">IFERROR(__xludf.DUMMYFUNCTION("""COMPUTED_VALUE"""),"Harrow")</f>
        <v>Harrow</v>
      </c>
      <c r="J32" s="73"/>
      <c r="K32" s="73"/>
      <c r="L32" s="73"/>
      <c r="M32" s="73"/>
      <c r="N32" s="73"/>
      <c r="P32" s="73"/>
    </row>
    <row r="33" spans="1:16" ht="15.75" customHeight="1">
      <c r="A33" s="70" t="s">
        <v>319</v>
      </c>
      <c r="B33" s="71" t="s">
        <v>342</v>
      </c>
      <c r="C33" s="71">
        <v>18</v>
      </c>
      <c r="D33" s="68">
        <f ca="1">COUNTIF(Totals!A:A,E33)</f>
        <v>18</v>
      </c>
      <c r="E33" s="72" t="str">
        <f ca="1">IFERROR(__xludf.DUMMYFUNCTION("""COMPUTED_VALUE"""),"Havering")</f>
        <v>Havering</v>
      </c>
      <c r="J33" s="73"/>
      <c r="K33" s="73"/>
      <c r="L33" s="73"/>
      <c r="M33" s="73"/>
      <c r="N33" s="73"/>
      <c r="P33" s="73"/>
    </row>
    <row r="34" spans="1:16" ht="15.75" customHeight="1">
      <c r="A34" s="70" t="s">
        <v>316</v>
      </c>
      <c r="B34" s="71" t="s">
        <v>203</v>
      </c>
      <c r="C34" s="71">
        <v>9</v>
      </c>
      <c r="D34" s="68">
        <f ca="1">COUNTIF(Totals!A:A,E34)</f>
        <v>22</v>
      </c>
      <c r="E34" s="72" t="str">
        <f ca="1">IFERROR(__xludf.DUMMYFUNCTION("""COMPUTED_VALUE"""),"Hillingdon")</f>
        <v>Hillingdon</v>
      </c>
      <c r="J34" s="73"/>
      <c r="K34" s="73"/>
      <c r="L34" s="73"/>
      <c r="M34" s="73"/>
      <c r="N34" s="73"/>
      <c r="P34" s="73"/>
    </row>
    <row r="35" spans="1:16" ht="15.75" customHeight="1">
      <c r="A35" s="70" t="s">
        <v>310</v>
      </c>
      <c r="B35" s="71" t="s">
        <v>338</v>
      </c>
      <c r="C35" s="71">
        <v>12</v>
      </c>
      <c r="D35" s="68">
        <f ca="1">COUNTIF(Totals!A:A,E35)</f>
        <v>20</v>
      </c>
      <c r="E35" s="72" t="str">
        <f ca="1">IFERROR(__xludf.DUMMYFUNCTION("""COMPUTED_VALUE"""),"Hounslow")</f>
        <v>Hounslow</v>
      </c>
    </row>
    <row r="36" spans="1:16" ht="15.75" customHeight="1">
      <c r="A36" s="70" t="s">
        <v>314</v>
      </c>
      <c r="B36" s="71" t="s">
        <v>344</v>
      </c>
      <c r="C36" s="71">
        <v>70</v>
      </c>
      <c r="D36" s="68">
        <f ca="1">COUNTIF(Totals!A:A,E36)</f>
        <v>18</v>
      </c>
      <c r="E36" t="str">
        <f ca="1">IFERROR(__xludf.DUMMYFUNCTION("""COMPUTED_VALUE"""),"Kensington &amp; Chelsea")</f>
        <v>Kensington &amp; Chelsea</v>
      </c>
    </row>
    <row r="37" spans="1:16" ht="15.75" customHeight="1">
      <c r="A37" s="70" t="s">
        <v>312</v>
      </c>
      <c r="B37" s="71" t="s">
        <v>345</v>
      </c>
      <c r="C37" s="71">
        <v>13</v>
      </c>
      <c r="D37" s="68">
        <f ca="1">COUNTIF(Totals!A:A,E37)</f>
        <v>16</v>
      </c>
      <c r="E37" t="str">
        <f ca="1">IFERROR(__xludf.DUMMYFUNCTION("""COMPUTED_VALUE"""),"Kingston upon Thames")</f>
        <v>Kingston upon Thames</v>
      </c>
    </row>
    <row r="38" spans="1:16" ht="15.75" customHeight="1">
      <c r="A38" s="70" t="s">
        <v>312</v>
      </c>
      <c r="B38" s="71" t="s">
        <v>346</v>
      </c>
      <c r="C38" s="71">
        <v>17</v>
      </c>
      <c r="D38" s="68">
        <f ca="1">COUNTIF(Totals!A:A,E38)</f>
        <v>1</v>
      </c>
      <c r="E38" t="str">
        <f ca="1">IFERROR(__xludf.DUMMYFUNCTION("""COMPUTED_VALUE"""),"Leeds")</f>
        <v>Leeds</v>
      </c>
    </row>
    <row r="39" spans="1:16" ht="15.75" customHeight="1">
      <c r="A39" s="70" t="s">
        <v>319</v>
      </c>
      <c r="B39" s="71" t="s">
        <v>347</v>
      </c>
      <c r="C39" s="71">
        <v>24</v>
      </c>
      <c r="D39" s="68">
        <f ca="1">COUNTIF(Totals!A:A,E39)</f>
        <v>18</v>
      </c>
      <c r="E39" t="str">
        <f ca="1">IFERROR(__xludf.DUMMYFUNCTION("""COMPUTED_VALUE"""),"Lewisham")</f>
        <v>Lewisham</v>
      </c>
    </row>
    <row r="40" spans="1:16" ht="15.75" customHeight="1">
      <c r="A40" s="70" t="s">
        <v>314</v>
      </c>
      <c r="B40" s="71" t="s">
        <v>348</v>
      </c>
      <c r="C40" s="71">
        <v>69</v>
      </c>
      <c r="D40" s="68">
        <f ca="1">COUNTIF(Totals!A:A,E40)</f>
        <v>30</v>
      </c>
      <c r="E40" t="str">
        <f ca="1">IFERROR(__xludf.DUMMYFUNCTION("""COMPUTED_VALUE"""),"Liverpool")</f>
        <v>Liverpool</v>
      </c>
    </row>
    <row r="41" spans="1:16" ht="15.75" customHeight="1">
      <c r="A41" s="70" t="s">
        <v>310</v>
      </c>
      <c r="B41" s="71" t="s">
        <v>349</v>
      </c>
      <c r="C41" s="71">
        <v>39</v>
      </c>
      <c r="D41" s="68">
        <f ca="1">COUNTIF(Totals!A:A,E41)</f>
        <v>26</v>
      </c>
      <c r="E41" t="str">
        <f ca="1">IFERROR(__xludf.DUMMYFUNCTION("""COMPUTED_VALUE"""),"Newcastle upon Tyne")</f>
        <v>Newcastle upon Tyne</v>
      </c>
    </row>
    <row r="42" spans="1:16" ht="15.75" customHeight="1">
      <c r="A42" s="70" t="s">
        <v>310</v>
      </c>
      <c r="B42" s="71" t="s">
        <v>350</v>
      </c>
      <c r="C42" s="71">
        <v>16</v>
      </c>
      <c r="D42" s="68">
        <f ca="1">COUNTIF(Totals!A:A,E42)</f>
        <v>17</v>
      </c>
      <c r="E42" t="str">
        <f ca="1">IFERROR(__xludf.DUMMYFUNCTION("""COMPUTED_VALUE"""),"Nuneaton &amp; Bedworth")</f>
        <v>Nuneaton &amp; Bedworth</v>
      </c>
    </row>
    <row r="43" spans="1:16" ht="15.75" customHeight="1">
      <c r="A43" s="70" t="s">
        <v>314</v>
      </c>
      <c r="B43" s="71" t="s">
        <v>352</v>
      </c>
      <c r="C43" s="71">
        <v>63</v>
      </c>
      <c r="D43" s="68">
        <f ca="1">COUNTIF(Totals!A:A,E43)</f>
        <v>20</v>
      </c>
      <c r="E43" t="str">
        <f ca="1">IFERROR(__xludf.DUMMYFUNCTION("""COMPUTED_VALUE"""),"Oldham")</f>
        <v>Oldham</v>
      </c>
    </row>
    <row r="44" spans="1:16" ht="15.75" customHeight="1">
      <c r="A44" s="70" t="s">
        <v>317</v>
      </c>
      <c r="B44" s="71" t="s">
        <v>353</v>
      </c>
      <c r="C44" s="71">
        <v>22</v>
      </c>
      <c r="D44" s="68">
        <f ca="1">COUNTIF(Totals!A:A,E44)</f>
        <v>24</v>
      </c>
      <c r="E44" t="str">
        <f ca="1">IFERROR(__xludf.DUMMYFUNCTION("""COMPUTED_VALUE"""),"Oxford")</f>
        <v>Oxford</v>
      </c>
    </row>
    <row r="45" spans="1:16" ht="15.75" customHeight="1">
      <c r="A45" s="70" t="s">
        <v>335</v>
      </c>
      <c r="B45" s="71" t="s">
        <v>354</v>
      </c>
      <c r="C45" s="71">
        <v>13</v>
      </c>
      <c r="D45" s="68"/>
      <c r="E45" t="str">
        <f ca="1">IFERROR(__xludf.DUMMYFUNCTION("""COMPUTED_VALUE"""),"Plymouth")</f>
        <v>Plymouth</v>
      </c>
    </row>
    <row r="46" spans="1:16" ht="15.75" customHeight="1">
      <c r="A46" s="70" t="s">
        <v>310</v>
      </c>
      <c r="B46" s="71" t="s">
        <v>355</v>
      </c>
      <c r="C46" s="71">
        <v>16</v>
      </c>
      <c r="D46" s="68"/>
      <c r="E46" t="str">
        <f ca="1">IFERROR(__xludf.DUMMYFUNCTION("""COMPUTED_VALUE"""),"Portsmouth")</f>
        <v>Portsmouth</v>
      </c>
    </row>
    <row r="47" spans="1:16" ht="15.75" customHeight="1">
      <c r="A47" s="70" t="s">
        <v>356</v>
      </c>
      <c r="B47" s="71" t="s">
        <v>357</v>
      </c>
      <c r="C47" s="71">
        <v>23</v>
      </c>
      <c r="D47" s="68"/>
      <c r="E47" t="str">
        <f ca="1">IFERROR(__xludf.DUMMYFUNCTION("""COMPUTED_VALUE"""),"Preston")</f>
        <v>Preston</v>
      </c>
    </row>
    <row r="48" spans="1:16" ht="15.75" customHeight="1">
      <c r="A48" s="70" t="s">
        <v>310</v>
      </c>
      <c r="B48" s="71" t="s">
        <v>358</v>
      </c>
      <c r="C48" s="71">
        <v>18</v>
      </c>
      <c r="D48" s="68"/>
      <c r="E48" t="str">
        <f ca="1">IFERROR(__xludf.DUMMYFUNCTION("""COMPUTED_VALUE"""),"Reading")</f>
        <v>Reading</v>
      </c>
    </row>
    <row r="49" spans="1:5" ht="15.75" customHeight="1">
      <c r="A49" s="70" t="s">
        <v>317</v>
      </c>
      <c r="B49" s="71" t="s">
        <v>359</v>
      </c>
      <c r="C49" s="71">
        <v>14</v>
      </c>
      <c r="D49" s="68"/>
      <c r="E49" t="str">
        <f ca="1">IFERROR(__xludf.DUMMYFUNCTION("""COMPUTED_VALUE"""),"Redditch")</f>
        <v>Redditch</v>
      </c>
    </row>
    <row r="50" spans="1:5" ht="15.75" customHeight="1">
      <c r="A50" s="70" t="s">
        <v>314</v>
      </c>
      <c r="B50" s="71" t="s">
        <v>360</v>
      </c>
      <c r="C50" s="71">
        <v>51</v>
      </c>
      <c r="D50" s="68"/>
      <c r="E50" t="str">
        <f ca="1">IFERROR(__xludf.DUMMYFUNCTION("""COMPUTED_VALUE"""),"Rochdale")</f>
        <v>Rochdale</v>
      </c>
    </row>
    <row r="51" spans="1:5" ht="15.75" customHeight="1">
      <c r="A51" s="70" t="s">
        <v>314</v>
      </c>
      <c r="B51" s="71" t="s">
        <v>361</v>
      </c>
      <c r="C51" s="71">
        <v>57</v>
      </c>
      <c r="D51" s="68"/>
      <c r="E51" t="str">
        <f ca="1">IFERROR(__xludf.DUMMYFUNCTION("""COMPUTED_VALUE"""),"Sandwell")</f>
        <v>Sandwell</v>
      </c>
    </row>
    <row r="52" spans="1:5" ht="13">
      <c r="A52" s="70" t="s">
        <v>321</v>
      </c>
      <c r="B52" s="71" t="s">
        <v>362</v>
      </c>
      <c r="C52" s="71">
        <v>18</v>
      </c>
      <c r="D52" s="68"/>
      <c r="E52" t="str">
        <f ca="1">IFERROR(__xludf.DUMMYFUNCTION("""COMPUTED_VALUE"""),"Sheffield")</f>
        <v>Sheffield</v>
      </c>
    </row>
    <row r="53" spans="1:5" ht="13">
      <c r="A53" s="70" t="s">
        <v>314</v>
      </c>
      <c r="B53" s="71" t="s">
        <v>363</v>
      </c>
      <c r="C53" s="71">
        <v>46</v>
      </c>
      <c r="D53" s="68"/>
      <c r="E53" t="str">
        <f ca="1">IFERROR(__xludf.DUMMYFUNCTION("""COMPUTED_VALUE"""),"Southampton")</f>
        <v>Southampton</v>
      </c>
    </row>
    <row r="54" spans="1:5" ht="13">
      <c r="A54" s="70" t="s">
        <v>314</v>
      </c>
      <c r="B54" s="71" t="s">
        <v>364</v>
      </c>
      <c r="C54" s="71">
        <v>57</v>
      </c>
      <c r="D54" s="68"/>
      <c r="E54" t="str">
        <f ca="1">IFERROR(__xludf.DUMMYFUNCTION("""COMPUTED_VALUE"""),"Southwark")</f>
        <v>Southwark</v>
      </c>
    </row>
    <row r="55" spans="1:5" ht="13">
      <c r="A55" s="70" t="s">
        <v>317</v>
      </c>
      <c r="B55" s="71" t="s">
        <v>365</v>
      </c>
      <c r="C55" s="71">
        <v>11</v>
      </c>
      <c r="D55" s="68"/>
      <c r="E55" t="str">
        <f ca="1">IFERROR(__xludf.DUMMYFUNCTION("""COMPUTED_VALUE"""),"St Helens")</f>
        <v>St Helens</v>
      </c>
    </row>
    <row r="56" spans="1:5" ht="13">
      <c r="A56" s="70" t="s">
        <v>316</v>
      </c>
      <c r="B56" s="71" t="s">
        <v>366</v>
      </c>
      <c r="C56" s="71">
        <v>40</v>
      </c>
      <c r="D56" s="68"/>
      <c r="E56" t="str">
        <f ca="1">IFERROR(__xludf.DUMMYFUNCTION("""COMPUTED_VALUE"""),"Stevenage")</f>
        <v>Stevenage</v>
      </c>
    </row>
    <row r="57" spans="1:5" ht="13">
      <c r="A57" s="70" t="s">
        <v>314</v>
      </c>
      <c r="B57" s="71" t="s">
        <v>368</v>
      </c>
      <c r="C57" s="71">
        <v>63</v>
      </c>
      <c r="D57" s="68"/>
      <c r="E57" t="str">
        <f ca="1">IFERROR(__xludf.DUMMYFUNCTION("""COMPUTED_VALUE"""),"Sunderland")</f>
        <v>Sunderland</v>
      </c>
    </row>
    <row r="58" spans="1:5" ht="13">
      <c r="A58" s="70" t="s">
        <v>310</v>
      </c>
      <c r="B58" s="71" t="s">
        <v>369</v>
      </c>
      <c r="C58" s="71">
        <v>11</v>
      </c>
      <c r="D58" s="68"/>
      <c r="E58" t="str">
        <f ca="1">IFERROR(__xludf.DUMMYFUNCTION("""COMPUTED_VALUE"""),"Swindon")</f>
        <v>Swindon</v>
      </c>
    </row>
    <row r="59" spans="1:5" ht="13">
      <c r="A59" s="70" t="s">
        <v>356</v>
      </c>
      <c r="B59" s="71" t="s">
        <v>370</v>
      </c>
      <c r="C59" s="71">
        <v>11</v>
      </c>
      <c r="D59" s="68"/>
      <c r="E59" t="str">
        <f ca="1">IFERROR(__xludf.DUMMYFUNCTION("""COMPUTED_VALUE"""),"Trafford")</f>
        <v>Trafford</v>
      </c>
    </row>
    <row r="60" spans="1:5" ht="13">
      <c r="A60" s="70" t="s">
        <v>310</v>
      </c>
      <c r="B60" s="71" t="s">
        <v>371</v>
      </c>
      <c r="C60" s="71">
        <v>32</v>
      </c>
      <c r="D60" s="68"/>
      <c r="E60" t="str">
        <f ca="1">IFERROR(__xludf.DUMMYFUNCTION("""COMPUTED_VALUE"""),"Walsall")</f>
        <v>Walsall</v>
      </c>
    </row>
    <row r="61" spans="1:5" ht="13">
      <c r="A61" s="70" t="s">
        <v>310</v>
      </c>
      <c r="B61" s="71" t="s">
        <v>372</v>
      </c>
      <c r="C61" s="71">
        <v>15</v>
      </c>
      <c r="D61" s="68"/>
      <c r="E61" t="str">
        <f ca="1">IFERROR(__xludf.DUMMYFUNCTION("""COMPUTED_VALUE"""),"Wandsworth")</f>
        <v>Wandsworth</v>
      </c>
    </row>
    <row r="62" spans="1:5" ht="13">
      <c r="A62" s="70" t="s">
        <v>314</v>
      </c>
      <c r="B62" s="71" t="s">
        <v>373</v>
      </c>
      <c r="C62" s="71">
        <v>54</v>
      </c>
      <c r="D62" s="68"/>
      <c r="E62" t="str">
        <f ca="1">IFERROR(__xludf.DUMMYFUNCTION("""COMPUTED_VALUE"""),"Westminster")</f>
        <v>Westminster</v>
      </c>
    </row>
    <row r="63" spans="1:5" ht="13">
      <c r="A63" s="70" t="s">
        <v>317</v>
      </c>
      <c r="B63" s="71" t="s">
        <v>374</v>
      </c>
      <c r="C63" s="71">
        <v>1</v>
      </c>
      <c r="D63" s="68"/>
      <c r="E63" t="str">
        <f ca="1">IFERROR(__xludf.DUMMYFUNCTION("""COMPUTED_VALUE"""),"Weymouth &amp; Portland")</f>
        <v>Weymouth &amp; Portland</v>
      </c>
    </row>
    <row r="64" spans="1:5" ht="13">
      <c r="A64" s="70" t="s">
        <v>314</v>
      </c>
      <c r="B64" s="71" t="s">
        <v>375</v>
      </c>
      <c r="C64" s="71">
        <v>65</v>
      </c>
      <c r="D64" s="68"/>
      <c r="E64" t="str">
        <f ca="1">IFERROR(__xludf.DUMMYFUNCTION("""COMPUTED_VALUE"""),"Wigan")</f>
        <v>Wigan</v>
      </c>
    </row>
    <row r="65" spans="1:5" ht="13">
      <c r="A65" s="70" t="s">
        <v>314</v>
      </c>
      <c r="B65" s="71" t="s">
        <v>376</v>
      </c>
      <c r="C65" s="71">
        <v>60</v>
      </c>
      <c r="D65" s="68"/>
      <c r="E65" t="str">
        <f ca="1">IFERROR(__xludf.DUMMYFUNCTION("""COMPUTED_VALUE"""),"Winchester")</f>
        <v>Winchester</v>
      </c>
    </row>
    <row r="66" spans="1:5" ht="13">
      <c r="A66" s="70" t="s">
        <v>317</v>
      </c>
      <c r="B66" s="71" t="s">
        <v>377</v>
      </c>
      <c r="C66" s="71">
        <v>52</v>
      </c>
      <c r="D66" s="68"/>
      <c r="E66" t="str">
        <f ca="1">IFERROR(__xludf.DUMMYFUNCTION("""COMPUTED_VALUE"""),"Wirral")</f>
        <v>Wirral</v>
      </c>
    </row>
    <row r="67" spans="1:5" ht="13">
      <c r="A67" s="70" t="s">
        <v>321</v>
      </c>
      <c r="B67" s="71" t="s">
        <v>378</v>
      </c>
      <c r="C67" s="71">
        <v>11</v>
      </c>
      <c r="D67" s="68"/>
      <c r="E67" t="str">
        <f ca="1">IFERROR(__xludf.DUMMYFUNCTION("""COMPUTED_VALUE"""),"Worcester")</f>
        <v>Worcester</v>
      </c>
    </row>
    <row r="68" spans="1:5" ht="13">
      <c r="A68" s="70" t="s">
        <v>317</v>
      </c>
      <c r="B68" s="71" t="s">
        <v>379</v>
      </c>
      <c r="C68" s="71">
        <v>16</v>
      </c>
      <c r="D68" s="68"/>
      <c r="E68" t="str">
        <f ca="1">IFERROR(__xludf.DUMMYFUNCTION("""COMPUTED_VALUE"""),"Worthing")</f>
        <v>Worthing</v>
      </c>
    </row>
    <row r="69" spans="1:5" ht="13">
      <c r="A69" s="70" t="s">
        <v>314</v>
      </c>
      <c r="B69" s="71" t="s">
        <v>380</v>
      </c>
      <c r="C69" s="71">
        <v>48</v>
      </c>
      <c r="D69" s="68"/>
      <c r="E69" t="str">
        <f ca="1">IFERROR(__xludf.DUMMYFUNCTION("""COMPUTED_VALUE"""),"Islington")</f>
        <v>Islington</v>
      </c>
    </row>
    <row r="70" spans="1:5" ht="13">
      <c r="A70" s="70" t="s">
        <v>314</v>
      </c>
      <c r="B70" s="71" t="s">
        <v>381</v>
      </c>
      <c r="C70" s="71">
        <v>50</v>
      </c>
      <c r="D70" s="68"/>
      <c r="E70" t="str">
        <f ca="1">IFERROR(__xludf.DUMMYFUNCTION("""COMPUTED_VALUE"""),"Lambeth")</f>
        <v>Lambeth</v>
      </c>
    </row>
    <row r="71" spans="1:5" ht="13">
      <c r="A71" s="70" t="s">
        <v>316</v>
      </c>
      <c r="B71" s="71" t="s">
        <v>382</v>
      </c>
      <c r="C71" s="71">
        <v>57</v>
      </c>
      <c r="D71" s="68"/>
      <c r="E71" t="str">
        <f ca="1">IFERROR(__xludf.DUMMYFUNCTION("""COMPUTED_VALUE"""),"Merton")</f>
        <v>Merton</v>
      </c>
    </row>
    <row r="72" spans="1:5" ht="13">
      <c r="A72" s="70" t="s">
        <v>314</v>
      </c>
      <c r="B72" s="71" t="s">
        <v>383</v>
      </c>
      <c r="C72" s="71">
        <v>48</v>
      </c>
      <c r="D72" s="68"/>
      <c r="E72" t="str">
        <f ca="1">IFERROR(__xludf.DUMMYFUNCTION("""COMPUTED_VALUE"""),"Redbridge")</f>
        <v>Redbridge</v>
      </c>
    </row>
    <row r="73" spans="1:5" ht="13">
      <c r="A73" s="70" t="s">
        <v>316</v>
      </c>
      <c r="B73" s="71" t="s">
        <v>384</v>
      </c>
      <c r="C73" s="71">
        <v>24</v>
      </c>
      <c r="D73" s="68"/>
      <c r="E73" t="str">
        <f ca="1">IFERROR(__xludf.DUMMYFUNCTION("""COMPUTED_VALUE"""),"Richmond upon Thames")</f>
        <v>Richmond upon Thames</v>
      </c>
    </row>
    <row r="74" spans="1:5" ht="13">
      <c r="A74" s="70" t="s">
        <v>321</v>
      </c>
      <c r="B74" s="71" t="s">
        <v>386</v>
      </c>
      <c r="C74" s="71">
        <v>15</v>
      </c>
      <c r="D74" s="68"/>
    </row>
    <row r="75" spans="1:5" ht="13">
      <c r="A75" s="70" t="s">
        <v>314</v>
      </c>
      <c r="B75" s="71" t="s">
        <v>387</v>
      </c>
      <c r="C75" s="71">
        <v>63</v>
      </c>
      <c r="D75" s="68"/>
    </row>
    <row r="76" spans="1:5" ht="13">
      <c r="A76" s="70" t="s">
        <v>316</v>
      </c>
      <c r="B76" s="71" t="s">
        <v>388</v>
      </c>
      <c r="C76" s="71">
        <v>99</v>
      </c>
      <c r="D76" s="68"/>
    </row>
    <row r="77" spans="1:5" ht="13">
      <c r="A77" s="70" t="s">
        <v>312</v>
      </c>
      <c r="B77" s="71" t="s">
        <v>389</v>
      </c>
      <c r="C77" s="71">
        <v>1</v>
      </c>
      <c r="D77" s="68"/>
    </row>
    <row r="78" spans="1:5" ht="13">
      <c r="A78" s="70" t="s">
        <v>314</v>
      </c>
      <c r="B78" s="71" t="s">
        <v>390</v>
      </c>
      <c r="C78" s="71">
        <v>54</v>
      </c>
      <c r="D78" s="68"/>
    </row>
    <row r="79" spans="1:5" ht="13">
      <c r="A79" s="70" t="s">
        <v>312</v>
      </c>
      <c r="B79" s="71" t="s">
        <v>391</v>
      </c>
      <c r="C79" s="71">
        <v>11</v>
      </c>
      <c r="D79" s="68"/>
    </row>
    <row r="80" spans="1:5" ht="13">
      <c r="A80" s="70" t="s">
        <v>321</v>
      </c>
      <c r="B80" s="71" t="s">
        <v>392</v>
      </c>
      <c r="C80" s="71">
        <v>31</v>
      </c>
      <c r="D80" s="68"/>
    </row>
    <row r="81" spans="1:4" ht="13">
      <c r="A81" s="70" t="s">
        <v>310</v>
      </c>
      <c r="B81" s="71" t="s">
        <v>393</v>
      </c>
      <c r="C81" s="71">
        <v>18</v>
      </c>
      <c r="D81" s="68"/>
    </row>
    <row r="82" spans="1:4" ht="13">
      <c r="A82" s="70" t="s">
        <v>321</v>
      </c>
      <c r="B82" s="71" t="s">
        <v>394</v>
      </c>
      <c r="C82" s="71">
        <v>96</v>
      </c>
      <c r="D82" s="68"/>
    </row>
    <row r="83" spans="1:4" ht="13">
      <c r="A83" s="70" t="s">
        <v>314</v>
      </c>
      <c r="B83" s="71" t="s">
        <v>395</v>
      </c>
      <c r="C83" s="71">
        <v>60</v>
      </c>
      <c r="D83" s="68"/>
    </row>
    <row r="84" spans="1:4" ht="13">
      <c r="A84" s="70" t="s">
        <v>310</v>
      </c>
      <c r="B84" s="71" t="s">
        <v>396</v>
      </c>
      <c r="C84" s="71">
        <v>20</v>
      </c>
      <c r="D84" s="68"/>
    </row>
    <row r="85" spans="1:4" ht="13">
      <c r="A85" s="70" t="s">
        <v>310</v>
      </c>
      <c r="B85" s="71" t="s">
        <v>397</v>
      </c>
      <c r="C85" s="71">
        <v>14</v>
      </c>
      <c r="D85" s="68"/>
    </row>
    <row r="86" spans="1:4" ht="13">
      <c r="A86" s="70" t="s">
        <v>356</v>
      </c>
      <c r="B86" s="71" t="s">
        <v>398</v>
      </c>
      <c r="C86" s="71">
        <v>78</v>
      </c>
      <c r="D86" s="68"/>
    </row>
    <row r="87" spans="1:4" ht="13">
      <c r="A87" s="70" t="s">
        <v>319</v>
      </c>
      <c r="B87" s="71" t="s">
        <v>399</v>
      </c>
      <c r="C87" s="71">
        <v>44</v>
      </c>
      <c r="D87" s="68"/>
    </row>
    <row r="88" spans="1:4" ht="13">
      <c r="A88" s="70" t="s">
        <v>314</v>
      </c>
      <c r="B88" s="71" t="s">
        <v>400</v>
      </c>
      <c r="C88" s="71">
        <v>60</v>
      </c>
      <c r="D88" s="68"/>
    </row>
    <row r="89" spans="1:4" ht="13">
      <c r="A89" s="70" t="s">
        <v>316</v>
      </c>
      <c r="B89" s="71" t="s">
        <v>401</v>
      </c>
      <c r="C89" s="71">
        <v>16</v>
      </c>
      <c r="D89" s="68"/>
    </row>
    <row r="90" spans="1:4" ht="13">
      <c r="A90" s="70" t="s">
        <v>317</v>
      </c>
      <c r="B90" s="71" t="s">
        <v>402</v>
      </c>
      <c r="C90" s="71">
        <v>19</v>
      </c>
      <c r="D90" s="68"/>
    </row>
    <row r="91" spans="1:4" ht="13">
      <c r="A91" s="70" t="s">
        <v>356</v>
      </c>
      <c r="B91" s="71" t="s">
        <v>403</v>
      </c>
      <c r="C91" s="71">
        <v>20</v>
      </c>
      <c r="D91" s="68"/>
    </row>
    <row r="92" spans="1:4" ht="13">
      <c r="A92" s="70" t="s">
        <v>317</v>
      </c>
      <c r="B92" s="71" t="s">
        <v>404</v>
      </c>
      <c r="C92" s="71">
        <v>13</v>
      </c>
      <c r="D92" s="68"/>
    </row>
    <row r="93" spans="1:4" ht="13">
      <c r="A93" s="70" t="s">
        <v>319</v>
      </c>
      <c r="B93" s="71" t="s">
        <v>405</v>
      </c>
      <c r="C93" s="71">
        <v>17</v>
      </c>
      <c r="D93" s="68"/>
    </row>
    <row r="94" spans="1:4" ht="13">
      <c r="A94" s="70" t="s">
        <v>321</v>
      </c>
      <c r="B94" s="71" t="s">
        <v>406</v>
      </c>
      <c r="C94" s="71">
        <v>22</v>
      </c>
      <c r="D94" s="68"/>
    </row>
    <row r="95" spans="1:4" ht="13">
      <c r="A95" s="70" t="s">
        <v>310</v>
      </c>
      <c r="B95" s="71" t="s">
        <v>407</v>
      </c>
      <c r="C95" s="71">
        <v>24</v>
      </c>
      <c r="D95" s="68"/>
    </row>
    <row r="96" spans="1:4" ht="13">
      <c r="A96" s="70" t="s">
        <v>321</v>
      </c>
      <c r="B96" s="71" t="s">
        <v>408</v>
      </c>
      <c r="C96" s="71">
        <v>16</v>
      </c>
      <c r="D96" s="68"/>
    </row>
    <row r="97" spans="1:4" ht="13">
      <c r="A97" s="70" t="s">
        <v>317</v>
      </c>
      <c r="B97" s="71" t="s">
        <v>409</v>
      </c>
      <c r="C97" s="71">
        <v>18</v>
      </c>
      <c r="D97" s="68"/>
    </row>
    <row r="98" spans="1:4" ht="13">
      <c r="A98" s="70" t="s">
        <v>335</v>
      </c>
      <c r="B98" s="71" t="s">
        <v>410</v>
      </c>
      <c r="C98" s="71">
        <v>19</v>
      </c>
      <c r="D98" s="68"/>
    </row>
    <row r="99" spans="1:4" ht="13">
      <c r="A99" s="70" t="s">
        <v>310</v>
      </c>
      <c r="B99" s="71" t="s">
        <v>411</v>
      </c>
      <c r="C99" s="71">
        <v>14</v>
      </c>
      <c r="D99" s="68"/>
    </row>
    <row r="100" spans="1:4" ht="13">
      <c r="A100" s="70" t="s">
        <v>321</v>
      </c>
      <c r="B100" s="71" t="s">
        <v>238</v>
      </c>
      <c r="C100" s="71">
        <v>20</v>
      </c>
      <c r="D100" s="68"/>
    </row>
    <row r="101" spans="1:4" ht="13">
      <c r="A101" s="70" t="s">
        <v>310</v>
      </c>
      <c r="B101" s="71" t="s">
        <v>412</v>
      </c>
      <c r="C101" s="71">
        <v>18</v>
      </c>
      <c r="D101" s="68"/>
    </row>
    <row r="102" spans="1:4" ht="13">
      <c r="A102" s="70" t="s">
        <v>314</v>
      </c>
      <c r="B102" s="71" t="s">
        <v>413</v>
      </c>
      <c r="C102" s="71">
        <v>63</v>
      </c>
      <c r="D102" s="68"/>
    </row>
    <row r="103" spans="1:4" ht="13">
      <c r="A103" s="70" t="s">
        <v>319</v>
      </c>
      <c r="B103" s="71" t="s">
        <v>414</v>
      </c>
      <c r="C103" s="71">
        <v>10</v>
      </c>
      <c r="D103" s="68"/>
    </row>
    <row r="104" spans="1:4" ht="13">
      <c r="A104" s="70" t="s">
        <v>310</v>
      </c>
      <c r="B104" s="71" t="s">
        <v>415</v>
      </c>
      <c r="C104" s="71">
        <v>18</v>
      </c>
      <c r="D104" s="68"/>
    </row>
    <row r="105" spans="1:4" ht="13">
      <c r="A105" s="70" t="s">
        <v>314</v>
      </c>
      <c r="B105" s="71" t="s">
        <v>416</v>
      </c>
      <c r="C105" s="71">
        <v>54</v>
      </c>
      <c r="D105" s="68"/>
    </row>
    <row r="106" spans="1:4" ht="13">
      <c r="A106" s="70" t="s">
        <v>321</v>
      </c>
      <c r="B106" s="71" t="s">
        <v>418</v>
      </c>
      <c r="C106" s="71">
        <v>20</v>
      </c>
      <c r="D106" s="68"/>
    </row>
    <row r="107" spans="1:4" ht="13">
      <c r="A107" s="70" t="s">
        <v>317</v>
      </c>
      <c r="B107" s="71" t="s">
        <v>419</v>
      </c>
      <c r="C107" s="71">
        <v>14</v>
      </c>
      <c r="D107" s="68"/>
    </row>
    <row r="108" spans="1:4" ht="13">
      <c r="A108" s="70" t="s">
        <v>321</v>
      </c>
      <c r="B108" s="71" t="s">
        <v>420</v>
      </c>
      <c r="C108" s="71">
        <v>12</v>
      </c>
      <c r="D108" s="68"/>
    </row>
    <row r="109" spans="1:4" ht="13">
      <c r="A109" s="70" t="s">
        <v>319</v>
      </c>
      <c r="B109" s="71" t="s">
        <v>421</v>
      </c>
      <c r="C109" s="71">
        <v>14</v>
      </c>
      <c r="D109" s="68"/>
    </row>
    <row r="110" spans="1:4" ht="13">
      <c r="A110" s="70" t="s">
        <v>310</v>
      </c>
      <c r="B110" s="71" t="s">
        <v>422</v>
      </c>
      <c r="C110" s="71">
        <v>16</v>
      </c>
      <c r="D110" s="68"/>
    </row>
    <row r="111" spans="1:4" ht="13">
      <c r="A111" s="70" t="s">
        <v>310</v>
      </c>
      <c r="B111" s="71" t="s">
        <v>423</v>
      </c>
      <c r="C111" s="71">
        <v>14</v>
      </c>
      <c r="D111" s="68"/>
    </row>
    <row r="112" spans="1:4" ht="13">
      <c r="A112" s="70" t="s">
        <v>321</v>
      </c>
      <c r="B112" s="71" t="s">
        <v>424</v>
      </c>
      <c r="C112" s="71">
        <v>20</v>
      </c>
      <c r="D112" s="68"/>
    </row>
    <row r="113" spans="1:4" ht="13">
      <c r="A113" s="70" t="s">
        <v>319</v>
      </c>
      <c r="B113" s="71" t="s">
        <v>425</v>
      </c>
      <c r="C113" s="71">
        <v>26</v>
      </c>
      <c r="D113" s="68"/>
    </row>
    <row r="114" spans="1:4" ht="13">
      <c r="A114" s="70" t="s">
        <v>321</v>
      </c>
      <c r="B114" s="71" t="s">
        <v>426</v>
      </c>
      <c r="C114" s="71">
        <v>23</v>
      </c>
      <c r="D114" s="68"/>
    </row>
    <row r="115" spans="1:4" ht="13">
      <c r="A115" s="70" t="s">
        <v>316</v>
      </c>
      <c r="B115" s="71" t="s">
        <v>427</v>
      </c>
      <c r="C115" s="71">
        <v>28</v>
      </c>
      <c r="D115" s="68"/>
    </row>
    <row r="116" spans="1:4" ht="13">
      <c r="A116" s="70" t="s">
        <v>310</v>
      </c>
      <c r="B116" s="71" t="s">
        <v>428</v>
      </c>
      <c r="C116" s="71">
        <v>14</v>
      </c>
      <c r="D116" s="68"/>
    </row>
    <row r="117" spans="1:4" ht="13">
      <c r="A117" s="70" t="s">
        <v>319</v>
      </c>
      <c r="B117" s="71" t="s">
        <v>429</v>
      </c>
      <c r="C117" s="71">
        <v>17</v>
      </c>
      <c r="D117" s="68"/>
    </row>
    <row r="118" spans="1:4" ht="13">
      <c r="A118" s="70" t="s">
        <v>317</v>
      </c>
      <c r="B118" s="71" t="s">
        <v>430</v>
      </c>
      <c r="C118" s="71">
        <v>45</v>
      </c>
      <c r="D118" s="68"/>
    </row>
    <row r="119" spans="1:4" ht="13">
      <c r="A119" s="70" t="s">
        <v>312</v>
      </c>
      <c r="B119" s="71" t="s">
        <v>431</v>
      </c>
      <c r="C119" s="71">
        <v>1</v>
      </c>
      <c r="D119" s="68"/>
    </row>
    <row r="120" spans="1:4" ht="13">
      <c r="A120" s="70" t="s">
        <v>321</v>
      </c>
      <c r="B120" s="71" t="s">
        <v>432</v>
      </c>
      <c r="C120" s="71">
        <v>51</v>
      </c>
      <c r="D120" s="68"/>
    </row>
    <row r="121" spans="1:4" ht="13">
      <c r="A121" s="70" t="s">
        <v>356</v>
      </c>
      <c r="B121" s="71" t="s">
        <v>433</v>
      </c>
      <c r="C121" s="71">
        <v>18</v>
      </c>
      <c r="D121" s="68"/>
    </row>
    <row r="122" spans="1:4" ht="13">
      <c r="A122" s="70" t="s">
        <v>310</v>
      </c>
      <c r="B122" s="71" t="s">
        <v>434</v>
      </c>
      <c r="C122" s="71">
        <v>16</v>
      </c>
      <c r="D122" s="68"/>
    </row>
    <row r="123" spans="1:4" ht="13">
      <c r="A123" s="70" t="s">
        <v>317</v>
      </c>
      <c r="B123" s="71" t="s">
        <v>435</v>
      </c>
      <c r="C123" s="71">
        <v>17</v>
      </c>
      <c r="D123" s="68"/>
    </row>
    <row r="124" spans="1:4" ht="13">
      <c r="A124" s="70" t="s">
        <v>314</v>
      </c>
      <c r="B124" s="71" t="s">
        <v>436</v>
      </c>
      <c r="C124" s="71">
        <v>63</v>
      </c>
      <c r="D124" s="68"/>
    </row>
    <row r="125" spans="1:4" ht="13">
      <c r="A125" s="70" t="s">
        <v>317</v>
      </c>
      <c r="B125" s="71" t="s">
        <v>437</v>
      </c>
      <c r="C125" s="71">
        <v>20</v>
      </c>
      <c r="D125" s="68"/>
    </row>
    <row r="126" spans="1:4" ht="13">
      <c r="A126" s="70" t="s">
        <v>317</v>
      </c>
      <c r="B126" s="71" t="s">
        <v>438</v>
      </c>
      <c r="C126" s="71">
        <v>2</v>
      </c>
      <c r="D126" s="68"/>
    </row>
    <row r="127" spans="1:4" ht="13">
      <c r="A127" s="70" t="s">
        <v>321</v>
      </c>
      <c r="B127" s="71" t="s">
        <v>109</v>
      </c>
      <c r="C127" s="71">
        <v>16</v>
      </c>
      <c r="D127" s="68"/>
    </row>
    <row r="128" spans="1:4" ht="13">
      <c r="A128" s="70" t="s">
        <v>317</v>
      </c>
      <c r="B128" s="71" t="s">
        <v>439</v>
      </c>
      <c r="C128" s="71">
        <v>13</v>
      </c>
      <c r="D128" s="68"/>
    </row>
    <row r="129" spans="1:4" ht="13">
      <c r="A129" s="70" t="s">
        <v>321</v>
      </c>
      <c r="B129" s="71" t="s">
        <v>440</v>
      </c>
      <c r="C129" s="71">
        <v>21</v>
      </c>
      <c r="D129" s="68"/>
    </row>
    <row r="130" spans="1:4" ht="13">
      <c r="A130" s="70" t="s">
        <v>356</v>
      </c>
      <c r="B130" s="71" t="s">
        <v>441</v>
      </c>
      <c r="C130" s="71">
        <v>25</v>
      </c>
      <c r="D130" s="68"/>
    </row>
    <row r="131" spans="1:4" ht="13">
      <c r="A131" s="70" t="s">
        <v>314</v>
      </c>
      <c r="B131" s="71" t="s">
        <v>442</v>
      </c>
      <c r="C131" s="71">
        <v>54</v>
      </c>
      <c r="D131" s="68"/>
    </row>
    <row r="132" spans="1:4" ht="13">
      <c r="A132" s="70" t="s">
        <v>310</v>
      </c>
      <c r="B132" s="71" t="s">
        <v>443</v>
      </c>
      <c r="C132" s="71">
        <v>1</v>
      </c>
      <c r="D132" s="68"/>
    </row>
    <row r="133" spans="1:4" ht="13">
      <c r="A133" s="70" t="s">
        <v>335</v>
      </c>
      <c r="B133" s="71" t="s">
        <v>444</v>
      </c>
      <c r="C133" s="71">
        <v>19</v>
      </c>
      <c r="D133" s="68"/>
    </row>
    <row r="134" spans="1:4" ht="13">
      <c r="A134" s="70" t="s">
        <v>321</v>
      </c>
      <c r="B134" s="71" t="s">
        <v>445</v>
      </c>
      <c r="C134" s="71">
        <v>19</v>
      </c>
      <c r="D134" s="68"/>
    </row>
    <row r="135" spans="1:4" ht="13">
      <c r="A135" s="70" t="s">
        <v>319</v>
      </c>
      <c r="B135" s="71" t="s">
        <v>447</v>
      </c>
      <c r="C135" s="71">
        <v>10</v>
      </c>
      <c r="D135" s="68"/>
    </row>
    <row r="136" spans="1:4" ht="13">
      <c r="A136" s="70" t="s">
        <v>310</v>
      </c>
      <c r="B136" s="71" t="s">
        <v>448</v>
      </c>
      <c r="C136" s="71">
        <v>14</v>
      </c>
      <c r="D136" s="68"/>
    </row>
    <row r="137" spans="1:4" ht="13">
      <c r="A137" s="70" t="s">
        <v>317</v>
      </c>
      <c r="B137" s="71" t="s">
        <v>449</v>
      </c>
      <c r="C137" s="71">
        <v>13</v>
      </c>
      <c r="D137" s="68"/>
    </row>
    <row r="138" spans="1:4" ht="13">
      <c r="A138" s="70" t="s">
        <v>317</v>
      </c>
      <c r="B138" s="71" t="s">
        <v>450</v>
      </c>
      <c r="C138" s="71">
        <v>16</v>
      </c>
      <c r="D138" s="68"/>
    </row>
    <row r="139" spans="1:4" ht="13">
      <c r="A139" s="70" t="s">
        <v>335</v>
      </c>
      <c r="B139" s="71" t="s">
        <v>451</v>
      </c>
      <c r="C139" s="71">
        <v>1</v>
      </c>
      <c r="D139" s="68"/>
    </row>
    <row r="140" spans="1:4" ht="13">
      <c r="A140" s="70" t="s">
        <v>314</v>
      </c>
      <c r="B140" s="71" t="s">
        <v>452</v>
      </c>
      <c r="C140" s="71">
        <v>45</v>
      </c>
      <c r="D140" s="68"/>
    </row>
    <row r="141" spans="1:4" ht="13">
      <c r="A141" s="70" t="s">
        <v>321</v>
      </c>
      <c r="B141" s="71" t="s">
        <v>453</v>
      </c>
      <c r="C141" s="71">
        <v>22</v>
      </c>
      <c r="D141" s="68"/>
    </row>
    <row r="142" spans="1:4" ht="13">
      <c r="A142" s="70" t="s">
        <v>310</v>
      </c>
      <c r="B142" s="71" t="s">
        <v>454</v>
      </c>
      <c r="C142" s="71">
        <v>16</v>
      </c>
      <c r="D142" s="68"/>
    </row>
    <row r="143" spans="1:4" ht="13">
      <c r="A143" s="70" t="s">
        <v>316</v>
      </c>
      <c r="B143" s="71" t="s">
        <v>455</v>
      </c>
      <c r="C143" s="71">
        <v>21</v>
      </c>
      <c r="D143" s="68"/>
    </row>
    <row r="144" spans="1:4" ht="13">
      <c r="A144" s="70" t="s">
        <v>319</v>
      </c>
      <c r="B144" s="71" t="s">
        <v>456</v>
      </c>
      <c r="C144" s="71">
        <v>21</v>
      </c>
      <c r="D144" s="68"/>
    </row>
    <row r="145" spans="1:4" ht="13">
      <c r="A145" s="70" t="s">
        <v>314</v>
      </c>
      <c r="B145" s="71" t="s">
        <v>457</v>
      </c>
      <c r="C145" s="71">
        <v>60</v>
      </c>
      <c r="D145" s="68"/>
    </row>
    <row r="146" spans="1:4" ht="13">
      <c r="A146" s="70" t="s">
        <v>314</v>
      </c>
      <c r="B146" s="71" t="s">
        <v>458</v>
      </c>
      <c r="C146" s="71">
        <v>60</v>
      </c>
      <c r="D146" s="68"/>
    </row>
    <row r="147" spans="1:4" ht="13">
      <c r="A147" s="70" t="s">
        <v>317</v>
      </c>
      <c r="B147" s="71" t="s">
        <v>459</v>
      </c>
      <c r="C147" s="71">
        <v>12</v>
      </c>
      <c r="D147" s="68"/>
    </row>
    <row r="148" spans="1:4" ht="13">
      <c r="A148" s="70" t="s">
        <v>317</v>
      </c>
      <c r="B148" s="71" t="s">
        <v>460</v>
      </c>
      <c r="C148" s="71">
        <v>19</v>
      </c>
      <c r="D148" s="68"/>
    </row>
    <row r="149" spans="1:4" ht="13">
      <c r="A149" s="70" t="s">
        <v>321</v>
      </c>
      <c r="B149" s="71" t="s">
        <v>461</v>
      </c>
      <c r="C149" s="71">
        <v>18</v>
      </c>
      <c r="D149" s="68"/>
    </row>
    <row r="150" spans="1:4" ht="13">
      <c r="A150" s="70" t="s">
        <v>310</v>
      </c>
      <c r="B150" s="71" t="s">
        <v>462</v>
      </c>
      <c r="C150" s="71">
        <v>18</v>
      </c>
      <c r="D150" s="68"/>
    </row>
    <row r="151" spans="1:4" ht="13">
      <c r="A151" s="70" t="s">
        <v>314</v>
      </c>
      <c r="B151" s="71" t="s">
        <v>463</v>
      </c>
      <c r="C151" s="71">
        <v>60</v>
      </c>
      <c r="D151" s="68"/>
    </row>
    <row r="152" spans="1:4" ht="13">
      <c r="A152" s="70" t="s">
        <v>335</v>
      </c>
      <c r="B152" s="71" t="s">
        <v>464</v>
      </c>
      <c r="C152" s="71">
        <v>1</v>
      </c>
      <c r="D152" s="68"/>
    </row>
    <row r="153" spans="1:4" ht="13">
      <c r="A153" s="70" t="s">
        <v>321</v>
      </c>
      <c r="B153" s="71" t="s">
        <v>465</v>
      </c>
      <c r="C153" s="71">
        <v>25</v>
      </c>
      <c r="D153" s="68"/>
    </row>
    <row r="154" spans="1:4" ht="13">
      <c r="A154" s="70" t="s">
        <v>310</v>
      </c>
      <c r="B154" s="71" t="s">
        <v>466</v>
      </c>
      <c r="C154" s="71">
        <v>15</v>
      </c>
      <c r="D154" s="68"/>
    </row>
    <row r="155" spans="1:4" ht="13">
      <c r="A155" s="70" t="s">
        <v>321</v>
      </c>
      <c r="B155" s="71" t="s">
        <v>467</v>
      </c>
      <c r="C155" s="71">
        <v>23</v>
      </c>
      <c r="D155" s="68"/>
    </row>
    <row r="156" spans="1:4" ht="13">
      <c r="A156" s="70" t="s">
        <v>310</v>
      </c>
      <c r="B156" s="71" t="s">
        <v>468</v>
      </c>
      <c r="C156" s="71">
        <v>10</v>
      </c>
      <c r="D156" s="68"/>
    </row>
    <row r="157" spans="1:4" ht="13">
      <c r="A157" s="70" t="s">
        <v>310</v>
      </c>
      <c r="B157" s="71" t="s">
        <v>469</v>
      </c>
      <c r="C157" s="71">
        <v>18</v>
      </c>
      <c r="D157" s="68"/>
    </row>
    <row r="158" spans="1:4" ht="13">
      <c r="A158" s="70" t="s">
        <v>319</v>
      </c>
      <c r="B158" s="71" t="s">
        <v>470</v>
      </c>
      <c r="C158" s="71">
        <v>22</v>
      </c>
      <c r="D158" s="68"/>
    </row>
    <row r="159" spans="1:4" ht="13">
      <c r="A159" s="70" t="s">
        <v>319</v>
      </c>
      <c r="B159" s="71" t="s">
        <v>471</v>
      </c>
      <c r="C159" s="71">
        <v>13</v>
      </c>
      <c r="D159" s="68"/>
    </row>
    <row r="160" spans="1:4" ht="13">
      <c r="A160" s="70" t="s">
        <v>310</v>
      </c>
      <c r="B160" s="71" t="s">
        <v>472</v>
      </c>
      <c r="C160" s="71">
        <v>13</v>
      </c>
      <c r="D160" s="68"/>
    </row>
    <row r="161" spans="1:7" ht="13">
      <c r="A161" s="70" t="s">
        <v>319</v>
      </c>
      <c r="B161" s="71" t="s">
        <v>473</v>
      </c>
      <c r="C161" s="71">
        <v>10</v>
      </c>
      <c r="D161" s="68"/>
    </row>
    <row r="162" spans="1:7" ht="13">
      <c r="D162" s="68"/>
      <c r="G162" s="69"/>
    </row>
    <row r="163" spans="1:7" ht="13">
      <c r="D163" s="68"/>
      <c r="G163" s="69"/>
    </row>
    <row r="164" spans="1:7" ht="13">
      <c r="D164" s="68"/>
      <c r="G164" s="69"/>
    </row>
    <row r="165" spans="1:7" ht="13">
      <c r="D165" s="68"/>
      <c r="G165" s="69"/>
    </row>
    <row r="166" spans="1:7" ht="13">
      <c r="D166" s="68"/>
      <c r="G166" s="69"/>
    </row>
    <row r="167" spans="1:7" ht="13">
      <c r="D167" s="68"/>
      <c r="G167" s="69"/>
    </row>
    <row r="168" spans="1:7" ht="13">
      <c r="D168" s="68"/>
      <c r="G168" s="69"/>
    </row>
    <row r="169" spans="1:7" ht="13">
      <c r="D169" s="68"/>
      <c r="G169" s="69"/>
    </row>
    <row r="170" spans="1:7" ht="13">
      <c r="D170" s="68"/>
      <c r="G170" s="69"/>
    </row>
    <row r="171" spans="1:7" ht="13">
      <c r="D171" s="68"/>
      <c r="G171" s="69"/>
    </row>
    <row r="172" spans="1:7" ht="13">
      <c r="D172" s="68"/>
      <c r="G172" s="69"/>
    </row>
    <row r="173" spans="1:7" ht="13">
      <c r="D173" s="68"/>
      <c r="G173" s="69"/>
    </row>
    <row r="174" spans="1:7" ht="13">
      <c r="D174" s="68"/>
      <c r="G174" s="69"/>
    </row>
    <row r="175" spans="1:7" ht="13">
      <c r="D175" s="68"/>
      <c r="G175" s="69"/>
    </row>
    <row r="176" spans="1:7" ht="13">
      <c r="D176" s="68"/>
      <c r="G176" s="69"/>
    </row>
    <row r="177" spans="4:7" ht="13">
      <c r="D177" s="68"/>
      <c r="G177" s="69"/>
    </row>
    <row r="178" spans="4:7" ht="13">
      <c r="D178" s="68"/>
      <c r="G178" s="69"/>
    </row>
    <row r="179" spans="4:7" ht="13">
      <c r="D179" s="68"/>
      <c r="G179" s="69"/>
    </row>
    <row r="180" spans="4:7" ht="13">
      <c r="D180" s="68"/>
      <c r="G180" s="69"/>
    </row>
    <row r="181" spans="4:7" ht="13">
      <c r="D181" s="68"/>
      <c r="G181" s="69"/>
    </row>
    <row r="182" spans="4:7" ht="13">
      <c r="D182" s="68"/>
      <c r="G182" s="69"/>
    </row>
    <row r="183" spans="4:7" ht="13">
      <c r="D183" s="68"/>
      <c r="G183" s="69"/>
    </row>
    <row r="184" spans="4:7" ht="13">
      <c r="D184" s="68"/>
      <c r="G184" s="69"/>
    </row>
    <row r="185" spans="4:7" ht="13">
      <c r="D185" s="68"/>
      <c r="G185" s="69"/>
    </row>
    <row r="186" spans="4:7" ht="13">
      <c r="D186" s="68"/>
      <c r="G186" s="69"/>
    </row>
    <row r="187" spans="4:7" ht="13">
      <c r="D187" s="68"/>
      <c r="G187" s="69"/>
    </row>
    <row r="188" spans="4:7" ht="13">
      <c r="D188" s="68"/>
      <c r="G188" s="69"/>
    </row>
    <row r="189" spans="4:7" ht="13">
      <c r="D189" s="68"/>
      <c r="G189" s="69"/>
    </row>
    <row r="190" spans="4:7" ht="13">
      <c r="D190" s="68"/>
      <c r="G190" s="69"/>
    </row>
    <row r="191" spans="4:7" ht="13">
      <c r="D191" s="68"/>
      <c r="G191" s="69"/>
    </row>
    <row r="192" spans="4:7" ht="13">
      <c r="D192" s="68"/>
      <c r="G192" s="69"/>
    </row>
    <row r="193" spans="4:7" ht="13">
      <c r="D193" s="68"/>
      <c r="G193" s="69"/>
    </row>
    <row r="194" spans="4:7" ht="13">
      <c r="D194" s="68"/>
      <c r="G194" s="69"/>
    </row>
    <row r="195" spans="4:7" ht="13">
      <c r="D195" s="68"/>
      <c r="G195" s="69"/>
    </row>
    <row r="196" spans="4:7" ht="13">
      <c r="D196" s="68"/>
      <c r="G196" s="69"/>
    </row>
    <row r="197" spans="4:7" ht="13">
      <c r="D197" s="68"/>
      <c r="G197" s="69"/>
    </row>
    <row r="198" spans="4:7" ht="13">
      <c r="D198" s="68"/>
      <c r="G198" s="69"/>
    </row>
    <row r="199" spans="4:7" ht="13">
      <c r="D199" s="68"/>
      <c r="G199" s="69"/>
    </row>
    <row r="200" spans="4:7" ht="13">
      <c r="D200" s="68"/>
      <c r="G200" s="69"/>
    </row>
    <row r="201" spans="4:7" ht="13">
      <c r="D201" s="68"/>
      <c r="G201" s="69"/>
    </row>
    <row r="202" spans="4:7" ht="13">
      <c r="D202" s="68"/>
      <c r="G202" s="69"/>
    </row>
    <row r="203" spans="4:7" ht="13">
      <c r="D203" s="68"/>
      <c r="G203" s="69"/>
    </row>
    <row r="204" spans="4:7" ht="13">
      <c r="D204" s="68"/>
      <c r="G204" s="69"/>
    </row>
    <row r="205" spans="4:7" ht="13">
      <c r="D205" s="68"/>
      <c r="G205" s="69"/>
    </row>
    <row r="206" spans="4:7" ht="13">
      <c r="D206" s="68"/>
      <c r="G206" s="69"/>
    </row>
    <row r="207" spans="4:7" ht="13">
      <c r="D207" s="68"/>
      <c r="G207" s="69"/>
    </row>
    <row r="208" spans="4:7" ht="13">
      <c r="D208" s="68"/>
      <c r="G208" s="69"/>
    </row>
    <row r="209" spans="4:7" ht="13">
      <c r="D209" s="68"/>
      <c r="G209" s="69"/>
    </row>
    <row r="210" spans="4:7" ht="13">
      <c r="D210" s="68"/>
      <c r="G210" s="69"/>
    </row>
    <row r="211" spans="4:7" ht="13">
      <c r="D211" s="68"/>
      <c r="G211" s="69"/>
    </row>
    <row r="212" spans="4:7" ht="13">
      <c r="D212" s="68"/>
      <c r="G212" s="69"/>
    </row>
    <row r="213" spans="4:7" ht="13">
      <c r="D213" s="68"/>
      <c r="G213" s="69"/>
    </row>
    <row r="214" spans="4:7" ht="13">
      <c r="D214" s="68"/>
      <c r="G214" s="69"/>
    </row>
    <row r="215" spans="4:7" ht="13">
      <c r="D215" s="68"/>
      <c r="G215" s="69"/>
    </row>
    <row r="216" spans="4:7" ht="13">
      <c r="D216" s="68"/>
      <c r="G216" s="69"/>
    </row>
    <row r="217" spans="4:7" ht="13">
      <c r="D217" s="68"/>
      <c r="G217" s="69"/>
    </row>
    <row r="218" spans="4:7" ht="13">
      <c r="D218" s="68"/>
      <c r="G218" s="69"/>
    </row>
    <row r="219" spans="4:7" ht="13">
      <c r="D219" s="68"/>
      <c r="G219" s="69"/>
    </row>
    <row r="220" spans="4:7" ht="13">
      <c r="D220" s="68"/>
      <c r="G220" s="69"/>
    </row>
    <row r="221" spans="4:7" ht="13">
      <c r="D221" s="68"/>
      <c r="G221" s="69"/>
    </row>
    <row r="222" spans="4:7" ht="13">
      <c r="D222" s="68"/>
      <c r="G222" s="69"/>
    </row>
    <row r="223" spans="4:7" ht="13">
      <c r="D223" s="68"/>
      <c r="G223" s="69"/>
    </row>
    <row r="224" spans="4:7" ht="13">
      <c r="D224" s="68"/>
      <c r="G224" s="69"/>
    </row>
    <row r="225" spans="4:7" ht="13">
      <c r="D225" s="68"/>
      <c r="G225" s="69"/>
    </row>
    <row r="226" spans="4:7" ht="13">
      <c r="D226" s="68"/>
      <c r="G226" s="69"/>
    </row>
    <row r="227" spans="4:7" ht="13">
      <c r="D227" s="68"/>
      <c r="G227" s="69"/>
    </row>
    <row r="228" spans="4:7" ht="13">
      <c r="D228" s="68"/>
      <c r="G228" s="69"/>
    </row>
    <row r="229" spans="4:7" ht="13">
      <c r="D229" s="68"/>
      <c r="G229" s="69"/>
    </row>
    <row r="230" spans="4:7" ht="13">
      <c r="D230" s="68"/>
      <c r="G230" s="69"/>
    </row>
    <row r="231" spans="4:7" ht="13">
      <c r="D231" s="68"/>
      <c r="G231" s="69"/>
    </row>
    <row r="232" spans="4:7" ht="13">
      <c r="D232" s="68"/>
      <c r="G232" s="69"/>
    </row>
    <row r="233" spans="4:7" ht="13">
      <c r="D233" s="68"/>
      <c r="G233" s="69"/>
    </row>
    <row r="234" spans="4:7" ht="13">
      <c r="D234" s="68"/>
      <c r="G234" s="69"/>
    </row>
    <row r="235" spans="4:7" ht="13">
      <c r="D235" s="68"/>
      <c r="G235" s="69"/>
    </row>
    <row r="236" spans="4:7" ht="13">
      <c r="D236" s="68"/>
      <c r="G236" s="69"/>
    </row>
    <row r="237" spans="4:7" ht="13">
      <c r="D237" s="68"/>
      <c r="G237" s="69"/>
    </row>
    <row r="238" spans="4:7" ht="13">
      <c r="D238" s="68"/>
      <c r="G238" s="69"/>
    </row>
    <row r="239" spans="4:7" ht="13">
      <c r="D239" s="68"/>
      <c r="G239" s="69"/>
    </row>
    <row r="240" spans="4:7" ht="13">
      <c r="D240" s="68"/>
      <c r="G240" s="69"/>
    </row>
    <row r="241" spans="4:7" ht="13">
      <c r="D241" s="68"/>
      <c r="G241" s="69"/>
    </row>
    <row r="242" spans="4:7" ht="13">
      <c r="D242" s="68"/>
      <c r="G242" s="69"/>
    </row>
    <row r="243" spans="4:7" ht="13">
      <c r="D243" s="68"/>
      <c r="G243" s="69"/>
    </row>
    <row r="244" spans="4:7" ht="13">
      <c r="D244" s="68"/>
      <c r="G244" s="69"/>
    </row>
    <row r="245" spans="4:7" ht="13">
      <c r="D245" s="68"/>
      <c r="G245" s="69"/>
    </row>
    <row r="246" spans="4:7" ht="13">
      <c r="D246" s="68"/>
      <c r="G246" s="69"/>
    </row>
    <row r="247" spans="4:7" ht="13">
      <c r="D247" s="68"/>
      <c r="G247" s="69"/>
    </row>
    <row r="248" spans="4:7" ht="13">
      <c r="D248" s="68"/>
      <c r="G248" s="69"/>
    </row>
    <row r="249" spans="4:7" ht="13">
      <c r="D249" s="68"/>
      <c r="G249" s="69"/>
    </row>
    <row r="250" spans="4:7" ht="13">
      <c r="D250" s="68"/>
      <c r="G250" s="69"/>
    </row>
    <row r="251" spans="4:7" ht="13">
      <c r="D251" s="68"/>
      <c r="G251" s="69"/>
    </row>
    <row r="252" spans="4:7" ht="13">
      <c r="D252" s="68"/>
      <c r="G252" s="69"/>
    </row>
    <row r="253" spans="4:7" ht="13">
      <c r="D253" s="68"/>
      <c r="G253" s="69"/>
    </row>
    <row r="254" spans="4:7" ht="13">
      <c r="D254" s="68"/>
      <c r="G254" s="69"/>
    </row>
    <row r="255" spans="4:7" ht="13">
      <c r="D255" s="68"/>
      <c r="G255" s="69"/>
    </row>
    <row r="256" spans="4:7" ht="13">
      <c r="D256" s="68"/>
      <c r="G256" s="69"/>
    </row>
    <row r="257" spans="4:7" ht="13">
      <c r="D257" s="68"/>
      <c r="G257" s="69"/>
    </row>
    <row r="258" spans="4:7" ht="13">
      <c r="D258" s="68"/>
      <c r="G258" s="69"/>
    </row>
    <row r="259" spans="4:7" ht="13">
      <c r="D259" s="68"/>
      <c r="G259" s="69"/>
    </row>
    <row r="260" spans="4:7" ht="13">
      <c r="D260" s="68"/>
      <c r="G260" s="69"/>
    </row>
    <row r="261" spans="4:7" ht="13">
      <c r="D261" s="68"/>
      <c r="G261" s="69"/>
    </row>
    <row r="262" spans="4:7" ht="13">
      <c r="D262" s="68"/>
      <c r="G262" s="69"/>
    </row>
    <row r="263" spans="4:7" ht="13">
      <c r="D263" s="68"/>
      <c r="G263" s="69"/>
    </row>
    <row r="264" spans="4:7" ht="13">
      <c r="D264" s="68"/>
      <c r="G264" s="69"/>
    </row>
    <row r="265" spans="4:7" ht="13">
      <c r="D265" s="68"/>
      <c r="G265" s="69"/>
    </row>
    <row r="266" spans="4:7" ht="13">
      <c r="D266" s="68"/>
      <c r="G266" s="69"/>
    </row>
    <row r="267" spans="4:7" ht="13">
      <c r="D267" s="68"/>
      <c r="G267" s="69"/>
    </row>
    <row r="268" spans="4:7" ht="13">
      <c r="D268" s="68"/>
      <c r="G268" s="69"/>
    </row>
    <row r="269" spans="4:7" ht="13">
      <c r="D269" s="68"/>
      <c r="G269" s="69"/>
    </row>
    <row r="270" spans="4:7" ht="13">
      <c r="D270" s="68"/>
      <c r="G270" s="69"/>
    </row>
    <row r="271" spans="4:7" ht="13">
      <c r="D271" s="68"/>
      <c r="G271" s="69"/>
    </row>
    <row r="272" spans="4:7" ht="13">
      <c r="D272" s="68"/>
      <c r="G272" s="69"/>
    </row>
    <row r="273" spans="4:7" ht="13">
      <c r="D273" s="68"/>
      <c r="G273" s="69"/>
    </row>
    <row r="274" spans="4:7" ht="13">
      <c r="D274" s="68"/>
      <c r="G274" s="69"/>
    </row>
    <row r="275" spans="4:7" ht="13">
      <c r="D275" s="68"/>
      <c r="G275" s="69"/>
    </row>
    <row r="276" spans="4:7" ht="13">
      <c r="D276" s="68"/>
      <c r="G276" s="69"/>
    </row>
    <row r="277" spans="4:7" ht="13">
      <c r="D277" s="68"/>
      <c r="G277" s="69"/>
    </row>
    <row r="278" spans="4:7" ht="13">
      <c r="D278" s="68"/>
      <c r="G278" s="69"/>
    </row>
    <row r="279" spans="4:7" ht="13">
      <c r="D279" s="68"/>
      <c r="G279" s="69"/>
    </row>
    <row r="280" spans="4:7" ht="13">
      <c r="D280" s="68"/>
      <c r="G280" s="69"/>
    </row>
    <row r="281" spans="4:7" ht="13">
      <c r="D281" s="68"/>
      <c r="G281" s="69"/>
    </row>
    <row r="282" spans="4:7" ht="13">
      <c r="D282" s="68"/>
      <c r="G282" s="69"/>
    </row>
    <row r="283" spans="4:7" ht="13">
      <c r="D283" s="68"/>
      <c r="G283" s="69"/>
    </row>
    <row r="284" spans="4:7" ht="13">
      <c r="D284" s="68"/>
      <c r="G284" s="69"/>
    </row>
    <row r="285" spans="4:7" ht="13">
      <c r="D285" s="68"/>
      <c r="G285" s="69"/>
    </row>
    <row r="286" spans="4:7" ht="13">
      <c r="D286" s="68"/>
      <c r="G286" s="69"/>
    </row>
    <row r="287" spans="4:7" ht="13">
      <c r="D287" s="68"/>
      <c r="G287" s="69"/>
    </row>
    <row r="288" spans="4:7" ht="13">
      <c r="D288" s="68"/>
      <c r="G288" s="69"/>
    </row>
    <row r="289" spans="4:7" ht="13">
      <c r="D289" s="68"/>
      <c r="G289" s="69"/>
    </row>
    <row r="290" spans="4:7" ht="13">
      <c r="D290" s="68"/>
      <c r="G290" s="69"/>
    </row>
    <row r="291" spans="4:7" ht="13">
      <c r="D291" s="68"/>
      <c r="G291" s="69"/>
    </row>
    <row r="292" spans="4:7" ht="13">
      <c r="D292" s="68"/>
      <c r="G292" s="69"/>
    </row>
    <row r="293" spans="4:7" ht="13">
      <c r="D293" s="68"/>
      <c r="G293" s="69"/>
    </row>
    <row r="294" spans="4:7" ht="13">
      <c r="D294" s="68"/>
      <c r="G294" s="69"/>
    </row>
    <row r="295" spans="4:7" ht="13">
      <c r="D295" s="68"/>
      <c r="G295" s="69"/>
    </row>
    <row r="296" spans="4:7" ht="13">
      <c r="D296" s="68"/>
      <c r="G296" s="69"/>
    </row>
    <row r="297" spans="4:7" ht="13">
      <c r="D297" s="68"/>
      <c r="G297" s="69"/>
    </row>
    <row r="298" spans="4:7" ht="13">
      <c r="D298" s="68"/>
      <c r="G298" s="69"/>
    </row>
    <row r="299" spans="4:7" ht="13">
      <c r="D299" s="68"/>
      <c r="G299" s="69"/>
    </row>
    <row r="300" spans="4:7" ht="13">
      <c r="D300" s="68"/>
      <c r="G300" s="69"/>
    </row>
    <row r="301" spans="4:7" ht="13">
      <c r="D301" s="68"/>
      <c r="G301" s="69"/>
    </row>
    <row r="302" spans="4:7" ht="13">
      <c r="D302" s="68"/>
      <c r="G302" s="69"/>
    </row>
    <row r="303" spans="4:7" ht="13">
      <c r="D303" s="68"/>
      <c r="G303" s="69"/>
    </row>
    <row r="304" spans="4:7" ht="13">
      <c r="D304" s="68"/>
      <c r="G304" s="69"/>
    </row>
    <row r="305" spans="4:7" ht="13">
      <c r="D305" s="68"/>
      <c r="G305" s="69"/>
    </row>
    <row r="306" spans="4:7" ht="13">
      <c r="D306" s="68"/>
      <c r="G306" s="69"/>
    </row>
    <row r="307" spans="4:7" ht="13">
      <c r="D307" s="68"/>
      <c r="G307" s="69"/>
    </row>
    <row r="308" spans="4:7" ht="13">
      <c r="D308" s="68"/>
      <c r="G308" s="69"/>
    </row>
    <row r="309" spans="4:7" ht="13">
      <c r="D309" s="68"/>
      <c r="G309" s="69"/>
    </row>
    <row r="310" spans="4:7" ht="13">
      <c r="D310" s="68"/>
      <c r="G310" s="69"/>
    </row>
    <row r="311" spans="4:7" ht="13">
      <c r="D311" s="68"/>
      <c r="G311" s="69"/>
    </row>
    <row r="312" spans="4:7" ht="13">
      <c r="D312" s="68"/>
      <c r="G312" s="69"/>
    </row>
    <row r="313" spans="4:7" ht="13">
      <c r="D313" s="68"/>
      <c r="G313" s="69"/>
    </row>
    <row r="314" spans="4:7" ht="13">
      <c r="D314" s="68"/>
      <c r="G314" s="69"/>
    </row>
    <row r="315" spans="4:7" ht="13">
      <c r="D315" s="68"/>
      <c r="G315" s="69"/>
    </row>
    <row r="316" spans="4:7" ht="13">
      <c r="D316" s="68"/>
      <c r="G316" s="69"/>
    </row>
    <row r="317" spans="4:7" ht="13">
      <c r="D317" s="68"/>
      <c r="G317" s="69"/>
    </row>
    <row r="318" spans="4:7" ht="13">
      <c r="D318" s="68"/>
      <c r="G318" s="69"/>
    </row>
    <row r="319" spans="4:7" ht="13">
      <c r="D319" s="68"/>
      <c r="G319" s="69"/>
    </row>
    <row r="320" spans="4:7" ht="13">
      <c r="D320" s="68"/>
      <c r="G320" s="69"/>
    </row>
    <row r="321" spans="4:7" ht="13">
      <c r="D321" s="68"/>
      <c r="G321" s="69"/>
    </row>
    <row r="322" spans="4:7" ht="13">
      <c r="D322" s="68"/>
      <c r="G322" s="69"/>
    </row>
    <row r="323" spans="4:7" ht="13">
      <c r="D323" s="68"/>
      <c r="G323" s="69"/>
    </row>
    <row r="324" spans="4:7" ht="13">
      <c r="D324" s="68"/>
      <c r="G324" s="69"/>
    </row>
    <row r="325" spans="4:7" ht="13">
      <c r="D325" s="68"/>
      <c r="G325" s="69"/>
    </row>
    <row r="326" spans="4:7" ht="13">
      <c r="D326" s="68"/>
      <c r="G326" s="69"/>
    </row>
    <row r="327" spans="4:7" ht="13">
      <c r="D327" s="68"/>
      <c r="G327" s="69"/>
    </row>
    <row r="328" spans="4:7" ht="13">
      <c r="D328" s="68"/>
      <c r="G328" s="69"/>
    </row>
    <row r="329" spans="4:7" ht="13">
      <c r="D329" s="68"/>
      <c r="G329" s="69"/>
    </row>
    <row r="330" spans="4:7" ht="13">
      <c r="D330" s="68"/>
      <c r="G330" s="69"/>
    </row>
    <row r="331" spans="4:7" ht="13">
      <c r="D331" s="68"/>
      <c r="G331" s="69"/>
    </row>
    <row r="332" spans="4:7" ht="13">
      <c r="D332" s="68"/>
      <c r="G332" s="69"/>
    </row>
    <row r="333" spans="4:7" ht="13">
      <c r="D333" s="68"/>
      <c r="G333" s="69"/>
    </row>
    <row r="334" spans="4:7" ht="13">
      <c r="D334" s="68"/>
      <c r="G334" s="69"/>
    </row>
    <row r="335" spans="4:7" ht="13">
      <c r="D335" s="68"/>
      <c r="G335" s="69"/>
    </row>
    <row r="336" spans="4:7" ht="13">
      <c r="D336" s="68"/>
      <c r="G336" s="69"/>
    </row>
    <row r="337" spans="4:7" ht="13">
      <c r="D337" s="68"/>
      <c r="G337" s="69"/>
    </row>
    <row r="338" spans="4:7" ht="13">
      <c r="D338" s="68"/>
      <c r="G338" s="69"/>
    </row>
    <row r="339" spans="4:7" ht="13">
      <c r="D339" s="68"/>
      <c r="G339" s="69"/>
    </row>
    <row r="340" spans="4:7" ht="13">
      <c r="D340" s="68"/>
      <c r="G340" s="69"/>
    </row>
    <row r="341" spans="4:7" ht="13">
      <c r="D341" s="68"/>
      <c r="G341" s="69"/>
    </row>
    <row r="342" spans="4:7" ht="13">
      <c r="D342" s="68"/>
      <c r="G342" s="69"/>
    </row>
    <row r="343" spans="4:7" ht="13">
      <c r="D343" s="68"/>
      <c r="G343" s="69"/>
    </row>
    <row r="344" spans="4:7" ht="13">
      <c r="D344" s="68"/>
      <c r="G344" s="69"/>
    </row>
    <row r="345" spans="4:7" ht="13">
      <c r="D345" s="68"/>
      <c r="G345" s="69"/>
    </row>
    <row r="346" spans="4:7" ht="13">
      <c r="D346" s="68"/>
      <c r="G346" s="69"/>
    </row>
    <row r="347" spans="4:7" ht="13">
      <c r="D347" s="68"/>
      <c r="G347" s="69"/>
    </row>
    <row r="348" spans="4:7" ht="13">
      <c r="D348" s="68"/>
      <c r="G348" s="69"/>
    </row>
    <row r="349" spans="4:7" ht="13">
      <c r="D349" s="68"/>
      <c r="G349" s="69"/>
    </row>
    <row r="350" spans="4:7" ht="13">
      <c r="D350" s="68"/>
      <c r="G350" s="69"/>
    </row>
    <row r="351" spans="4:7" ht="13">
      <c r="D351" s="68"/>
      <c r="G351" s="69"/>
    </row>
    <row r="352" spans="4:7" ht="13">
      <c r="D352" s="68"/>
      <c r="G352" s="69"/>
    </row>
    <row r="353" spans="4:7" ht="13">
      <c r="D353" s="68"/>
      <c r="G353" s="69"/>
    </row>
    <row r="354" spans="4:7" ht="13">
      <c r="D354" s="68"/>
      <c r="G354" s="69"/>
    </row>
    <row r="355" spans="4:7" ht="13">
      <c r="D355" s="68"/>
      <c r="G355" s="69"/>
    </row>
    <row r="356" spans="4:7" ht="13">
      <c r="D356" s="68"/>
      <c r="G356" s="69"/>
    </row>
    <row r="357" spans="4:7" ht="13">
      <c r="D357" s="68"/>
      <c r="G357" s="69"/>
    </row>
    <row r="358" spans="4:7" ht="13">
      <c r="D358" s="68"/>
      <c r="G358" s="69"/>
    </row>
    <row r="359" spans="4:7" ht="13">
      <c r="D359" s="68"/>
      <c r="G359" s="69"/>
    </row>
    <row r="360" spans="4:7" ht="13">
      <c r="D360" s="68"/>
      <c r="G360" s="69"/>
    </row>
    <row r="361" spans="4:7" ht="13">
      <c r="D361" s="68"/>
      <c r="G361" s="69"/>
    </row>
    <row r="362" spans="4:7" ht="13">
      <c r="D362" s="68"/>
      <c r="G362" s="69"/>
    </row>
    <row r="363" spans="4:7" ht="13">
      <c r="D363" s="68"/>
      <c r="G363" s="69"/>
    </row>
    <row r="364" spans="4:7" ht="13">
      <c r="D364" s="68"/>
      <c r="G364" s="69"/>
    </row>
    <row r="365" spans="4:7" ht="13">
      <c r="D365" s="68"/>
      <c r="G365" s="69"/>
    </row>
    <row r="366" spans="4:7" ht="13">
      <c r="D366" s="68"/>
      <c r="G366" s="69"/>
    </row>
    <row r="367" spans="4:7" ht="13">
      <c r="D367" s="68"/>
      <c r="G367" s="69"/>
    </row>
    <row r="368" spans="4:7" ht="13">
      <c r="D368" s="68"/>
      <c r="G368" s="69"/>
    </row>
    <row r="369" spans="4:7" ht="13">
      <c r="D369" s="68"/>
      <c r="G369" s="69"/>
    </row>
    <row r="370" spans="4:7" ht="13">
      <c r="D370" s="68"/>
      <c r="G370" s="69"/>
    </row>
    <row r="371" spans="4:7" ht="13">
      <c r="D371" s="68"/>
      <c r="G371" s="69"/>
    </row>
    <row r="372" spans="4:7" ht="13">
      <c r="D372" s="68"/>
      <c r="G372" s="69"/>
    </row>
    <row r="373" spans="4:7" ht="13">
      <c r="D373" s="68"/>
      <c r="G373" s="69"/>
    </row>
    <row r="374" spans="4:7" ht="13">
      <c r="D374" s="68"/>
      <c r="G374" s="69"/>
    </row>
    <row r="375" spans="4:7" ht="13">
      <c r="D375" s="68"/>
      <c r="G375" s="69"/>
    </row>
    <row r="376" spans="4:7" ht="13">
      <c r="D376" s="68"/>
      <c r="G376" s="69"/>
    </row>
    <row r="377" spans="4:7" ht="13">
      <c r="D377" s="68"/>
      <c r="G377" s="69"/>
    </row>
    <row r="378" spans="4:7" ht="13">
      <c r="D378" s="68"/>
      <c r="G378" s="69"/>
    </row>
    <row r="379" spans="4:7" ht="13">
      <c r="D379" s="68"/>
      <c r="G379" s="69"/>
    </row>
    <row r="380" spans="4:7" ht="13">
      <c r="D380" s="68"/>
      <c r="G380" s="69"/>
    </row>
    <row r="381" spans="4:7" ht="13">
      <c r="D381" s="68"/>
      <c r="G381" s="69"/>
    </row>
    <row r="382" spans="4:7" ht="13">
      <c r="D382" s="68"/>
      <c r="G382" s="69"/>
    </row>
    <row r="383" spans="4:7" ht="13">
      <c r="D383" s="68"/>
      <c r="G383" s="69"/>
    </row>
    <row r="384" spans="4:7" ht="13">
      <c r="D384" s="68"/>
      <c r="G384" s="69"/>
    </row>
    <row r="385" spans="4:7" ht="13">
      <c r="D385" s="68"/>
      <c r="G385" s="69"/>
    </row>
    <row r="386" spans="4:7" ht="13">
      <c r="D386" s="68"/>
      <c r="G386" s="69"/>
    </row>
    <row r="387" spans="4:7" ht="13">
      <c r="D387" s="68"/>
      <c r="G387" s="69"/>
    </row>
    <row r="388" spans="4:7" ht="13">
      <c r="D388" s="68"/>
      <c r="G388" s="69"/>
    </row>
    <row r="389" spans="4:7" ht="13">
      <c r="D389" s="68"/>
      <c r="G389" s="69"/>
    </row>
    <row r="390" spans="4:7" ht="13">
      <c r="D390" s="68"/>
      <c r="G390" s="69"/>
    </row>
    <row r="391" spans="4:7" ht="13">
      <c r="D391" s="68"/>
      <c r="G391" s="69"/>
    </row>
    <row r="392" spans="4:7" ht="13">
      <c r="D392" s="68"/>
      <c r="G392" s="69"/>
    </row>
    <row r="393" spans="4:7" ht="13">
      <c r="D393" s="68"/>
      <c r="G393" s="69"/>
    </row>
    <row r="394" spans="4:7" ht="13">
      <c r="D394" s="68"/>
      <c r="G394" s="69"/>
    </row>
    <row r="395" spans="4:7" ht="13">
      <c r="D395" s="68"/>
      <c r="G395" s="69"/>
    </row>
    <row r="396" spans="4:7" ht="13">
      <c r="D396" s="68"/>
      <c r="G396" s="69"/>
    </row>
    <row r="397" spans="4:7" ht="13">
      <c r="D397" s="68"/>
      <c r="G397" s="69"/>
    </row>
    <row r="398" spans="4:7" ht="13">
      <c r="D398" s="68"/>
      <c r="G398" s="69"/>
    </row>
    <row r="399" spans="4:7" ht="13">
      <c r="D399" s="68"/>
      <c r="G399" s="69"/>
    </row>
    <row r="400" spans="4:7" ht="13">
      <c r="D400" s="68"/>
      <c r="G400" s="69"/>
    </row>
    <row r="401" spans="4:7" ht="13">
      <c r="D401" s="68"/>
      <c r="G401" s="69"/>
    </row>
    <row r="402" spans="4:7" ht="13">
      <c r="D402" s="68"/>
      <c r="G402" s="69"/>
    </row>
    <row r="403" spans="4:7" ht="13">
      <c r="D403" s="68"/>
      <c r="G403" s="69"/>
    </row>
    <row r="404" spans="4:7" ht="13">
      <c r="D404" s="68"/>
      <c r="G404" s="69"/>
    </row>
    <row r="405" spans="4:7" ht="13">
      <c r="D405" s="68"/>
      <c r="G405" s="69"/>
    </row>
    <row r="406" spans="4:7" ht="13">
      <c r="D406" s="68"/>
      <c r="G406" s="69"/>
    </row>
    <row r="407" spans="4:7" ht="13">
      <c r="D407" s="68"/>
      <c r="G407" s="69"/>
    </row>
    <row r="408" spans="4:7" ht="13">
      <c r="D408" s="68"/>
      <c r="G408" s="69"/>
    </row>
    <row r="409" spans="4:7" ht="13">
      <c r="D409" s="68"/>
      <c r="G409" s="69"/>
    </row>
    <row r="410" spans="4:7" ht="13">
      <c r="D410" s="68"/>
      <c r="G410" s="69"/>
    </row>
    <row r="411" spans="4:7" ht="13">
      <c r="D411" s="68"/>
      <c r="G411" s="69"/>
    </row>
    <row r="412" spans="4:7" ht="13">
      <c r="D412" s="68"/>
      <c r="G412" s="69"/>
    </row>
    <row r="413" spans="4:7" ht="13">
      <c r="D413" s="68"/>
      <c r="G413" s="69"/>
    </row>
    <row r="414" spans="4:7" ht="13">
      <c r="D414" s="68"/>
      <c r="G414" s="69"/>
    </row>
    <row r="415" spans="4:7" ht="13">
      <c r="D415" s="68"/>
      <c r="G415" s="69"/>
    </row>
    <row r="416" spans="4:7" ht="13">
      <c r="D416" s="68"/>
      <c r="G416" s="69"/>
    </row>
    <row r="417" spans="4:7" ht="13">
      <c r="D417" s="68"/>
      <c r="G417" s="69"/>
    </row>
    <row r="418" spans="4:7" ht="13">
      <c r="D418" s="68"/>
      <c r="G418" s="69"/>
    </row>
    <row r="419" spans="4:7" ht="13">
      <c r="D419" s="68"/>
      <c r="G419" s="69"/>
    </row>
    <row r="420" spans="4:7" ht="13">
      <c r="D420" s="68"/>
      <c r="G420" s="69"/>
    </row>
    <row r="421" spans="4:7" ht="13">
      <c r="D421" s="68"/>
      <c r="G421" s="69"/>
    </row>
    <row r="422" spans="4:7" ht="13">
      <c r="D422" s="68"/>
      <c r="G422" s="69"/>
    </row>
    <row r="423" spans="4:7" ht="13">
      <c r="D423" s="68"/>
      <c r="G423" s="69"/>
    </row>
    <row r="424" spans="4:7" ht="13">
      <c r="D424" s="68"/>
      <c r="G424" s="69"/>
    </row>
    <row r="425" spans="4:7" ht="13">
      <c r="D425" s="68"/>
      <c r="G425" s="69"/>
    </row>
    <row r="426" spans="4:7" ht="13">
      <c r="D426" s="68"/>
      <c r="G426" s="69"/>
    </row>
    <row r="427" spans="4:7" ht="13">
      <c r="D427" s="68"/>
      <c r="G427" s="69"/>
    </row>
    <row r="428" spans="4:7" ht="13">
      <c r="D428" s="68"/>
      <c r="G428" s="69"/>
    </row>
    <row r="429" spans="4:7" ht="13">
      <c r="D429" s="68"/>
      <c r="G429" s="69"/>
    </row>
    <row r="430" spans="4:7" ht="13">
      <c r="D430" s="68"/>
      <c r="G430" s="69"/>
    </row>
    <row r="431" spans="4:7" ht="13">
      <c r="D431" s="68"/>
      <c r="G431" s="69"/>
    </row>
    <row r="432" spans="4:7" ht="13">
      <c r="D432" s="68"/>
      <c r="G432" s="69"/>
    </row>
    <row r="433" spans="4:7" ht="13">
      <c r="D433" s="68"/>
      <c r="G433" s="69"/>
    </row>
    <row r="434" spans="4:7" ht="13">
      <c r="D434" s="68"/>
      <c r="G434" s="69"/>
    </row>
    <row r="435" spans="4:7" ht="13">
      <c r="D435" s="68"/>
      <c r="G435" s="69"/>
    </row>
    <row r="436" spans="4:7" ht="13">
      <c r="D436" s="68"/>
      <c r="G436" s="69"/>
    </row>
    <row r="437" spans="4:7" ht="13">
      <c r="D437" s="68"/>
      <c r="G437" s="69"/>
    </row>
    <row r="438" spans="4:7" ht="13">
      <c r="D438" s="68"/>
      <c r="G438" s="69"/>
    </row>
    <row r="439" spans="4:7" ht="13">
      <c r="D439" s="68"/>
      <c r="G439" s="69"/>
    </row>
    <row r="440" spans="4:7" ht="13">
      <c r="D440" s="68"/>
      <c r="G440" s="69"/>
    </row>
    <row r="441" spans="4:7" ht="13">
      <c r="D441" s="68"/>
      <c r="G441" s="69"/>
    </row>
    <row r="442" spans="4:7" ht="13">
      <c r="D442" s="68"/>
      <c r="G442" s="69"/>
    </row>
    <row r="443" spans="4:7" ht="13">
      <c r="D443" s="68"/>
      <c r="G443" s="69"/>
    </row>
    <row r="444" spans="4:7" ht="13">
      <c r="D444" s="68"/>
      <c r="G444" s="69"/>
    </row>
    <row r="445" spans="4:7" ht="13">
      <c r="D445" s="68"/>
      <c r="G445" s="69"/>
    </row>
    <row r="446" spans="4:7" ht="13">
      <c r="D446" s="68"/>
      <c r="G446" s="69"/>
    </row>
    <row r="447" spans="4:7" ht="13">
      <c r="D447" s="68"/>
      <c r="G447" s="69"/>
    </row>
    <row r="448" spans="4:7" ht="13">
      <c r="D448" s="68"/>
      <c r="G448" s="69"/>
    </row>
    <row r="449" spans="4:7" ht="13">
      <c r="D449" s="68"/>
      <c r="G449" s="69"/>
    </row>
    <row r="450" spans="4:7" ht="13">
      <c r="D450" s="68"/>
      <c r="G450" s="69"/>
    </row>
    <row r="451" spans="4:7" ht="13">
      <c r="D451" s="68"/>
      <c r="G451" s="69"/>
    </row>
    <row r="452" spans="4:7" ht="13">
      <c r="D452" s="68"/>
      <c r="G452" s="69"/>
    </row>
    <row r="453" spans="4:7" ht="13">
      <c r="D453" s="68"/>
      <c r="G453" s="69"/>
    </row>
    <row r="454" spans="4:7" ht="13">
      <c r="D454" s="68"/>
      <c r="G454" s="69"/>
    </row>
    <row r="455" spans="4:7" ht="13">
      <c r="D455" s="68"/>
      <c r="G455" s="69"/>
    </row>
    <row r="456" spans="4:7" ht="13">
      <c r="D456" s="68"/>
      <c r="G456" s="69"/>
    </row>
    <row r="457" spans="4:7" ht="13">
      <c r="D457" s="68"/>
      <c r="G457" s="69"/>
    </row>
    <row r="458" spans="4:7" ht="13">
      <c r="D458" s="68"/>
      <c r="G458" s="69"/>
    </row>
    <row r="459" spans="4:7" ht="13">
      <c r="D459" s="68"/>
      <c r="G459" s="69"/>
    </row>
    <row r="460" spans="4:7" ht="13">
      <c r="D460" s="68"/>
      <c r="G460" s="69"/>
    </row>
    <row r="461" spans="4:7" ht="13">
      <c r="D461" s="68"/>
      <c r="G461" s="69"/>
    </row>
    <row r="462" spans="4:7" ht="13">
      <c r="D462" s="68"/>
      <c r="G462" s="69"/>
    </row>
    <row r="463" spans="4:7" ht="13">
      <c r="D463" s="68"/>
      <c r="G463" s="69"/>
    </row>
    <row r="464" spans="4:7" ht="13">
      <c r="D464" s="68"/>
      <c r="G464" s="69"/>
    </row>
    <row r="465" spans="4:7" ht="13">
      <c r="D465" s="68"/>
      <c r="G465" s="69"/>
    </row>
    <row r="466" spans="4:7" ht="13">
      <c r="D466" s="68"/>
      <c r="G466" s="69"/>
    </row>
    <row r="467" spans="4:7" ht="13">
      <c r="D467" s="68"/>
      <c r="G467" s="69"/>
    </row>
    <row r="468" spans="4:7" ht="13">
      <c r="D468" s="68"/>
      <c r="G468" s="69"/>
    </row>
    <row r="469" spans="4:7" ht="13">
      <c r="D469" s="68"/>
      <c r="G469" s="69"/>
    </row>
    <row r="470" spans="4:7" ht="13">
      <c r="D470" s="68"/>
      <c r="G470" s="69"/>
    </row>
    <row r="471" spans="4:7" ht="13">
      <c r="D471" s="68"/>
      <c r="G471" s="69"/>
    </row>
    <row r="472" spans="4:7" ht="13">
      <c r="D472" s="68"/>
      <c r="G472" s="69"/>
    </row>
    <row r="473" spans="4:7" ht="13">
      <c r="D473" s="68"/>
      <c r="G473" s="69"/>
    </row>
    <row r="474" spans="4:7" ht="13">
      <c r="D474" s="68"/>
      <c r="G474" s="69"/>
    </row>
    <row r="475" spans="4:7" ht="13">
      <c r="D475" s="68"/>
      <c r="G475" s="69"/>
    </row>
    <row r="476" spans="4:7" ht="13">
      <c r="D476" s="68"/>
      <c r="G476" s="69"/>
    </row>
    <row r="477" spans="4:7" ht="13">
      <c r="D477" s="68"/>
      <c r="G477" s="69"/>
    </row>
    <row r="478" spans="4:7" ht="13">
      <c r="D478" s="68"/>
      <c r="G478" s="69"/>
    </row>
    <row r="479" spans="4:7" ht="13">
      <c r="D479" s="68"/>
      <c r="G479" s="69"/>
    </row>
    <row r="480" spans="4:7" ht="13">
      <c r="D480" s="68"/>
      <c r="G480" s="69"/>
    </row>
    <row r="481" spans="4:7" ht="13">
      <c r="D481" s="68"/>
      <c r="G481" s="69"/>
    </row>
    <row r="482" spans="4:7" ht="13">
      <c r="D482" s="68"/>
      <c r="G482" s="69"/>
    </row>
    <row r="483" spans="4:7" ht="13">
      <c r="D483" s="68"/>
      <c r="G483" s="69"/>
    </row>
    <row r="484" spans="4:7" ht="13">
      <c r="D484" s="68"/>
      <c r="G484" s="69"/>
    </row>
    <row r="485" spans="4:7" ht="13">
      <c r="D485" s="68"/>
      <c r="G485" s="69"/>
    </row>
    <row r="486" spans="4:7" ht="13">
      <c r="D486" s="68"/>
      <c r="G486" s="69"/>
    </row>
    <row r="487" spans="4:7" ht="13">
      <c r="D487" s="68"/>
      <c r="G487" s="69"/>
    </row>
    <row r="488" spans="4:7" ht="13">
      <c r="D488" s="68"/>
      <c r="G488" s="69"/>
    </row>
    <row r="489" spans="4:7" ht="13">
      <c r="D489" s="68"/>
      <c r="G489" s="69"/>
    </row>
    <row r="490" spans="4:7" ht="13">
      <c r="D490" s="68"/>
      <c r="G490" s="69"/>
    </row>
    <row r="491" spans="4:7" ht="13">
      <c r="D491" s="68"/>
      <c r="G491" s="69"/>
    </row>
    <row r="492" spans="4:7" ht="13">
      <c r="D492" s="68"/>
      <c r="G492" s="69"/>
    </row>
    <row r="493" spans="4:7" ht="13">
      <c r="D493" s="68"/>
      <c r="G493" s="69"/>
    </row>
    <row r="494" spans="4:7" ht="13">
      <c r="D494" s="68"/>
      <c r="G494" s="69"/>
    </row>
    <row r="495" spans="4:7" ht="13">
      <c r="D495" s="68"/>
      <c r="G495" s="69"/>
    </row>
    <row r="496" spans="4:7" ht="13">
      <c r="D496" s="68"/>
      <c r="G496" s="69"/>
    </row>
    <row r="497" spans="4:7" ht="13">
      <c r="D497" s="68"/>
      <c r="G497" s="69"/>
    </row>
    <row r="498" spans="4:7" ht="13">
      <c r="D498" s="68"/>
      <c r="G498" s="69"/>
    </row>
    <row r="499" spans="4:7" ht="13">
      <c r="D499" s="68"/>
      <c r="G499" s="69"/>
    </row>
    <row r="500" spans="4:7" ht="13">
      <c r="D500" s="68"/>
      <c r="G500" s="69"/>
    </row>
    <row r="501" spans="4:7" ht="13">
      <c r="D501" s="68"/>
      <c r="G501" s="69"/>
    </row>
    <row r="502" spans="4:7" ht="13">
      <c r="D502" s="68"/>
      <c r="G502" s="69"/>
    </row>
    <row r="503" spans="4:7" ht="13">
      <c r="D503" s="68"/>
      <c r="G503" s="69"/>
    </row>
    <row r="504" spans="4:7" ht="13">
      <c r="D504" s="68"/>
      <c r="G504" s="69"/>
    </row>
    <row r="505" spans="4:7" ht="13">
      <c r="D505" s="68"/>
      <c r="G505" s="69"/>
    </row>
    <row r="506" spans="4:7" ht="13">
      <c r="D506" s="68"/>
      <c r="G506" s="69"/>
    </row>
    <row r="507" spans="4:7" ht="13">
      <c r="D507" s="68"/>
      <c r="G507" s="69"/>
    </row>
    <row r="508" spans="4:7" ht="13">
      <c r="D508" s="68"/>
      <c r="G508" s="69"/>
    </row>
    <row r="509" spans="4:7" ht="13">
      <c r="D509" s="68"/>
      <c r="G509" s="69"/>
    </row>
    <row r="510" spans="4:7" ht="13">
      <c r="D510" s="68"/>
      <c r="G510" s="69"/>
    </row>
    <row r="511" spans="4:7" ht="13">
      <c r="D511" s="68"/>
      <c r="G511" s="69"/>
    </row>
    <row r="512" spans="4:7" ht="13">
      <c r="D512" s="68"/>
      <c r="G512" s="69"/>
    </row>
    <row r="513" spans="4:7" ht="13">
      <c r="D513" s="68"/>
      <c r="G513" s="69"/>
    </row>
    <row r="514" spans="4:7" ht="13">
      <c r="D514" s="68"/>
      <c r="G514" s="69"/>
    </row>
    <row r="515" spans="4:7" ht="13">
      <c r="D515" s="68"/>
      <c r="G515" s="69"/>
    </row>
    <row r="516" spans="4:7" ht="13">
      <c r="D516" s="68"/>
      <c r="G516" s="69"/>
    </row>
    <row r="517" spans="4:7" ht="13">
      <c r="D517" s="68"/>
      <c r="G517" s="69"/>
    </row>
    <row r="518" spans="4:7" ht="13">
      <c r="D518" s="68"/>
      <c r="G518" s="69"/>
    </row>
    <row r="519" spans="4:7" ht="13">
      <c r="D519" s="68"/>
      <c r="G519" s="69"/>
    </row>
    <row r="520" spans="4:7" ht="13">
      <c r="D520" s="68"/>
      <c r="G520" s="69"/>
    </row>
    <row r="521" spans="4:7" ht="13">
      <c r="D521" s="68"/>
      <c r="G521" s="69"/>
    </row>
    <row r="522" spans="4:7" ht="13">
      <c r="D522" s="68"/>
      <c r="G522" s="69"/>
    </row>
    <row r="523" spans="4:7" ht="13">
      <c r="D523" s="68"/>
      <c r="G523" s="69"/>
    </row>
    <row r="524" spans="4:7" ht="13">
      <c r="D524" s="68"/>
      <c r="G524" s="69"/>
    </row>
    <row r="525" spans="4:7" ht="13">
      <c r="D525" s="68"/>
      <c r="G525" s="69"/>
    </row>
    <row r="526" spans="4:7" ht="13">
      <c r="D526" s="68"/>
      <c r="G526" s="69"/>
    </row>
    <row r="527" spans="4:7" ht="13">
      <c r="D527" s="68"/>
      <c r="G527" s="69"/>
    </row>
    <row r="528" spans="4:7" ht="13">
      <c r="D528" s="68"/>
      <c r="G528" s="69"/>
    </row>
    <row r="529" spans="4:7" ht="13">
      <c r="D529" s="68"/>
      <c r="G529" s="69"/>
    </row>
    <row r="530" spans="4:7" ht="13">
      <c r="D530" s="68"/>
      <c r="G530" s="69"/>
    </row>
    <row r="531" spans="4:7" ht="13">
      <c r="D531" s="68"/>
      <c r="G531" s="69"/>
    </row>
    <row r="532" spans="4:7" ht="13">
      <c r="D532" s="68"/>
      <c r="G532" s="69"/>
    </row>
    <row r="533" spans="4:7" ht="13">
      <c r="D533" s="68"/>
      <c r="G533" s="69"/>
    </row>
    <row r="534" spans="4:7" ht="13">
      <c r="D534" s="68"/>
      <c r="G534" s="69"/>
    </row>
    <row r="535" spans="4:7" ht="13">
      <c r="D535" s="68"/>
      <c r="G535" s="69"/>
    </row>
    <row r="536" spans="4:7" ht="13">
      <c r="D536" s="68"/>
      <c r="G536" s="69"/>
    </row>
    <row r="537" spans="4:7" ht="13">
      <c r="D537" s="68"/>
      <c r="G537" s="69"/>
    </row>
    <row r="538" spans="4:7" ht="13">
      <c r="D538" s="68"/>
      <c r="G538" s="69"/>
    </row>
    <row r="539" spans="4:7" ht="13">
      <c r="D539" s="68"/>
      <c r="G539" s="69"/>
    </row>
    <row r="540" spans="4:7" ht="13">
      <c r="D540" s="68"/>
      <c r="G540" s="69"/>
    </row>
    <row r="541" spans="4:7" ht="13">
      <c r="D541" s="68"/>
      <c r="G541" s="69"/>
    </row>
    <row r="542" spans="4:7" ht="13">
      <c r="D542" s="68"/>
      <c r="G542" s="69"/>
    </row>
    <row r="543" spans="4:7" ht="13">
      <c r="D543" s="68"/>
      <c r="G543" s="69"/>
    </row>
    <row r="544" spans="4:7" ht="13">
      <c r="D544" s="68"/>
      <c r="G544" s="69"/>
    </row>
    <row r="545" spans="4:7" ht="13">
      <c r="D545" s="68"/>
      <c r="G545" s="69"/>
    </row>
    <row r="546" spans="4:7" ht="13">
      <c r="D546" s="68"/>
      <c r="G546" s="69"/>
    </row>
    <row r="547" spans="4:7" ht="13">
      <c r="D547" s="68"/>
      <c r="G547" s="69"/>
    </row>
    <row r="548" spans="4:7" ht="13">
      <c r="D548" s="68"/>
      <c r="G548" s="69"/>
    </row>
    <row r="549" spans="4:7" ht="13">
      <c r="D549" s="68"/>
      <c r="G549" s="69"/>
    </row>
    <row r="550" spans="4:7" ht="13">
      <c r="D550" s="68"/>
      <c r="G550" s="69"/>
    </row>
    <row r="551" spans="4:7" ht="13">
      <c r="D551" s="68"/>
      <c r="G551" s="69"/>
    </row>
    <row r="552" spans="4:7" ht="13">
      <c r="D552" s="68"/>
      <c r="G552" s="69"/>
    </row>
    <row r="553" spans="4:7" ht="13">
      <c r="D553" s="68"/>
      <c r="G553" s="69"/>
    </row>
    <row r="554" spans="4:7" ht="13">
      <c r="D554" s="68"/>
      <c r="G554" s="69"/>
    </row>
    <row r="555" spans="4:7" ht="13">
      <c r="D555" s="68"/>
      <c r="G555" s="69"/>
    </row>
    <row r="556" spans="4:7" ht="13">
      <c r="D556" s="68"/>
      <c r="G556" s="69"/>
    </row>
    <row r="557" spans="4:7" ht="13">
      <c r="D557" s="68"/>
      <c r="G557" s="69"/>
    </row>
    <row r="558" spans="4:7" ht="13">
      <c r="D558" s="68"/>
      <c r="G558" s="69"/>
    </row>
    <row r="559" spans="4:7" ht="13">
      <c r="D559" s="68"/>
      <c r="G559" s="69"/>
    </row>
    <row r="560" spans="4:7" ht="13">
      <c r="D560" s="68"/>
      <c r="G560" s="69"/>
    </row>
    <row r="561" spans="4:7" ht="13">
      <c r="D561" s="68"/>
      <c r="G561" s="69"/>
    </row>
    <row r="562" spans="4:7" ht="13">
      <c r="D562" s="68"/>
      <c r="G562" s="69"/>
    </row>
    <row r="563" spans="4:7" ht="13">
      <c r="D563" s="68"/>
      <c r="G563" s="69"/>
    </row>
    <row r="564" spans="4:7" ht="13">
      <c r="D564" s="68"/>
      <c r="G564" s="69"/>
    </row>
    <row r="565" spans="4:7" ht="13">
      <c r="D565" s="68"/>
      <c r="G565" s="69"/>
    </row>
    <row r="566" spans="4:7" ht="13">
      <c r="D566" s="68"/>
      <c r="G566" s="69"/>
    </row>
    <row r="567" spans="4:7" ht="13">
      <c r="D567" s="68"/>
      <c r="G567" s="69"/>
    </row>
    <row r="568" spans="4:7" ht="13">
      <c r="D568" s="68"/>
      <c r="G568" s="69"/>
    </row>
    <row r="569" spans="4:7" ht="13">
      <c r="D569" s="68"/>
      <c r="G569" s="69"/>
    </row>
    <row r="570" spans="4:7" ht="13">
      <c r="D570" s="68"/>
      <c r="G570" s="69"/>
    </row>
    <row r="571" spans="4:7" ht="13">
      <c r="D571" s="68"/>
      <c r="G571" s="69"/>
    </row>
    <row r="572" spans="4:7" ht="13">
      <c r="D572" s="68"/>
      <c r="G572" s="69"/>
    </row>
    <row r="573" spans="4:7" ht="13">
      <c r="D573" s="68"/>
      <c r="G573" s="69"/>
    </row>
    <row r="574" spans="4:7" ht="13">
      <c r="D574" s="68"/>
      <c r="G574" s="69"/>
    </row>
    <row r="575" spans="4:7" ht="13">
      <c r="D575" s="68"/>
      <c r="G575" s="69"/>
    </row>
    <row r="576" spans="4:7" ht="13">
      <c r="D576" s="68"/>
      <c r="G576" s="69"/>
    </row>
    <row r="577" spans="4:7" ht="13">
      <c r="D577" s="68"/>
      <c r="G577" s="69"/>
    </row>
    <row r="578" spans="4:7" ht="13">
      <c r="D578" s="68"/>
      <c r="G578" s="69"/>
    </row>
    <row r="579" spans="4:7" ht="13">
      <c r="D579" s="68"/>
      <c r="G579" s="69"/>
    </row>
    <row r="580" spans="4:7" ht="13">
      <c r="D580" s="68"/>
      <c r="G580" s="69"/>
    </row>
    <row r="581" spans="4:7" ht="13">
      <c r="D581" s="68"/>
      <c r="G581" s="69"/>
    </row>
    <row r="582" spans="4:7" ht="13">
      <c r="D582" s="68"/>
      <c r="G582" s="69"/>
    </row>
    <row r="583" spans="4:7" ht="13">
      <c r="D583" s="68"/>
      <c r="G583" s="69"/>
    </row>
    <row r="584" spans="4:7" ht="13">
      <c r="D584" s="68"/>
      <c r="G584" s="69"/>
    </row>
    <row r="585" spans="4:7" ht="13">
      <c r="D585" s="68"/>
      <c r="G585" s="69"/>
    </row>
    <row r="586" spans="4:7" ht="13">
      <c r="D586" s="68"/>
      <c r="G586" s="69"/>
    </row>
    <row r="587" spans="4:7" ht="13">
      <c r="D587" s="68"/>
      <c r="G587" s="69"/>
    </row>
    <row r="588" spans="4:7" ht="13">
      <c r="D588" s="68"/>
      <c r="G588" s="69"/>
    </row>
    <row r="589" spans="4:7" ht="13">
      <c r="D589" s="68"/>
      <c r="G589" s="69"/>
    </row>
    <row r="590" spans="4:7" ht="13">
      <c r="D590" s="68"/>
      <c r="G590" s="69"/>
    </row>
    <row r="591" spans="4:7" ht="13">
      <c r="D591" s="68"/>
      <c r="G591" s="69"/>
    </row>
    <row r="592" spans="4:7" ht="13">
      <c r="D592" s="68"/>
      <c r="G592" s="69"/>
    </row>
    <row r="593" spans="4:7" ht="13">
      <c r="D593" s="68"/>
      <c r="G593" s="69"/>
    </row>
    <row r="594" spans="4:7" ht="13">
      <c r="D594" s="68"/>
      <c r="G594" s="69"/>
    </row>
    <row r="595" spans="4:7" ht="13">
      <c r="D595" s="68"/>
      <c r="G595" s="69"/>
    </row>
    <row r="596" spans="4:7" ht="13">
      <c r="D596" s="68"/>
      <c r="G596" s="69"/>
    </row>
    <row r="597" spans="4:7" ht="13">
      <c r="D597" s="68"/>
      <c r="G597" s="69"/>
    </row>
    <row r="598" spans="4:7" ht="13">
      <c r="D598" s="68"/>
      <c r="G598" s="69"/>
    </row>
    <row r="599" spans="4:7" ht="13">
      <c r="D599" s="68"/>
      <c r="G599" s="69"/>
    </row>
    <row r="600" spans="4:7" ht="13">
      <c r="D600" s="68"/>
      <c r="G600" s="69"/>
    </row>
    <row r="601" spans="4:7" ht="13">
      <c r="D601" s="68"/>
      <c r="G601" s="69"/>
    </row>
    <row r="602" spans="4:7" ht="13">
      <c r="D602" s="68"/>
      <c r="G602" s="69"/>
    </row>
    <row r="603" spans="4:7" ht="13">
      <c r="D603" s="68"/>
      <c r="G603" s="69"/>
    </row>
    <row r="604" spans="4:7" ht="13">
      <c r="D604" s="68"/>
      <c r="G604" s="69"/>
    </row>
    <row r="605" spans="4:7" ht="13">
      <c r="D605" s="68"/>
      <c r="G605" s="69"/>
    </row>
    <row r="606" spans="4:7" ht="13">
      <c r="D606" s="68"/>
      <c r="G606" s="69"/>
    </row>
    <row r="607" spans="4:7" ht="13">
      <c r="D607" s="68"/>
      <c r="G607" s="69"/>
    </row>
    <row r="608" spans="4:7" ht="13">
      <c r="D608" s="68"/>
      <c r="G608" s="69"/>
    </row>
    <row r="609" spans="4:7" ht="13">
      <c r="D609" s="68"/>
      <c r="G609" s="69"/>
    </row>
    <row r="610" spans="4:7" ht="13">
      <c r="D610" s="68"/>
      <c r="G610" s="69"/>
    </row>
    <row r="611" spans="4:7" ht="13">
      <c r="D611" s="68"/>
      <c r="G611" s="69"/>
    </row>
    <row r="612" spans="4:7" ht="13">
      <c r="D612" s="68"/>
      <c r="G612" s="69"/>
    </row>
    <row r="613" spans="4:7" ht="13">
      <c r="D613" s="68"/>
      <c r="G613" s="69"/>
    </row>
    <row r="614" spans="4:7" ht="13">
      <c r="D614" s="68"/>
      <c r="G614" s="69"/>
    </row>
    <row r="615" spans="4:7" ht="13">
      <c r="D615" s="68"/>
      <c r="G615" s="69"/>
    </row>
    <row r="616" spans="4:7" ht="13">
      <c r="D616" s="68"/>
      <c r="G616" s="69"/>
    </row>
    <row r="617" spans="4:7" ht="13">
      <c r="D617" s="68"/>
      <c r="G617" s="69"/>
    </row>
    <row r="618" spans="4:7" ht="13">
      <c r="D618" s="68"/>
      <c r="G618" s="69"/>
    </row>
    <row r="619" spans="4:7" ht="13">
      <c r="D619" s="68"/>
      <c r="G619" s="69"/>
    </row>
    <row r="620" spans="4:7" ht="13">
      <c r="D620" s="68"/>
      <c r="G620" s="69"/>
    </row>
    <row r="621" spans="4:7" ht="13">
      <c r="D621" s="68"/>
      <c r="G621" s="69"/>
    </row>
    <row r="622" spans="4:7" ht="13">
      <c r="D622" s="68"/>
      <c r="G622" s="69"/>
    </row>
    <row r="623" spans="4:7" ht="13">
      <c r="D623" s="68"/>
      <c r="G623" s="69"/>
    </row>
    <row r="624" spans="4:7" ht="13">
      <c r="D624" s="68"/>
      <c r="G624" s="69"/>
    </row>
    <row r="625" spans="4:7" ht="13">
      <c r="D625" s="68"/>
      <c r="G625" s="69"/>
    </row>
    <row r="626" spans="4:7" ht="13">
      <c r="D626" s="68"/>
      <c r="G626" s="69"/>
    </row>
    <row r="627" spans="4:7" ht="13">
      <c r="D627" s="68"/>
      <c r="G627" s="69"/>
    </row>
    <row r="628" spans="4:7" ht="13">
      <c r="D628" s="68"/>
      <c r="G628" s="69"/>
    </row>
    <row r="629" spans="4:7" ht="13">
      <c r="D629" s="68"/>
      <c r="G629" s="69"/>
    </row>
    <row r="630" spans="4:7" ht="13">
      <c r="D630" s="68"/>
      <c r="G630" s="69"/>
    </row>
    <row r="631" spans="4:7" ht="13">
      <c r="D631" s="68"/>
      <c r="G631" s="69"/>
    </row>
    <row r="632" spans="4:7" ht="13">
      <c r="D632" s="68"/>
      <c r="G632" s="69"/>
    </row>
    <row r="633" spans="4:7" ht="13">
      <c r="D633" s="68"/>
      <c r="G633" s="69"/>
    </row>
    <row r="634" spans="4:7" ht="13">
      <c r="D634" s="68"/>
      <c r="G634" s="69"/>
    </row>
    <row r="635" spans="4:7" ht="13">
      <c r="D635" s="68"/>
      <c r="G635" s="69"/>
    </row>
    <row r="636" spans="4:7" ht="13">
      <c r="D636" s="68"/>
      <c r="G636" s="69"/>
    </row>
    <row r="637" spans="4:7" ht="13">
      <c r="D637" s="68"/>
      <c r="G637" s="69"/>
    </row>
    <row r="638" spans="4:7" ht="13">
      <c r="D638" s="68"/>
      <c r="G638" s="69"/>
    </row>
    <row r="639" spans="4:7" ht="13">
      <c r="D639" s="68"/>
      <c r="G639" s="69"/>
    </row>
    <row r="640" spans="4:7" ht="13">
      <c r="D640" s="68"/>
      <c r="G640" s="69"/>
    </row>
    <row r="641" spans="4:7" ht="13">
      <c r="D641" s="68"/>
      <c r="G641" s="69"/>
    </row>
    <row r="642" spans="4:7" ht="13">
      <c r="D642" s="68"/>
      <c r="G642" s="69"/>
    </row>
    <row r="643" spans="4:7" ht="13">
      <c r="D643" s="68"/>
      <c r="G643" s="69"/>
    </row>
    <row r="644" spans="4:7" ht="13">
      <c r="D644" s="68"/>
      <c r="G644" s="69"/>
    </row>
    <row r="645" spans="4:7" ht="13">
      <c r="D645" s="68"/>
      <c r="G645" s="69"/>
    </row>
    <row r="646" spans="4:7" ht="13">
      <c r="D646" s="68"/>
      <c r="G646" s="69"/>
    </row>
    <row r="647" spans="4:7" ht="13">
      <c r="D647" s="68"/>
      <c r="G647" s="69"/>
    </row>
    <row r="648" spans="4:7" ht="13">
      <c r="D648" s="68"/>
      <c r="G648" s="69"/>
    </row>
    <row r="649" spans="4:7" ht="13">
      <c r="D649" s="68"/>
      <c r="G649" s="69"/>
    </row>
    <row r="650" spans="4:7" ht="13">
      <c r="D650" s="68"/>
      <c r="G650" s="69"/>
    </row>
    <row r="651" spans="4:7" ht="13">
      <c r="D651" s="68"/>
      <c r="G651" s="69"/>
    </row>
    <row r="652" spans="4:7" ht="13">
      <c r="D652" s="68"/>
      <c r="G652" s="69"/>
    </row>
    <row r="653" spans="4:7" ht="13">
      <c r="D653" s="68"/>
      <c r="G653" s="69"/>
    </row>
    <row r="654" spans="4:7" ht="13">
      <c r="D654" s="68"/>
      <c r="G654" s="69"/>
    </row>
    <row r="655" spans="4:7" ht="13">
      <c r="D655" s="68"/>
      <c r="G655" s="69"/>
    </row>
    <row r="656" spans="4:7" ht="13">
      <c r="D656" s="68"/>
      <c r="G656" s="69"/>
    </row>
    <row r="657" spans="4:7" ht="13">
      <c r="D657" s="68"/>
      <c r="G657" s="69"/>
    </row>
    <row r="658" spans="4:7" ht="13">
      <c r="D658" s="68"/>
      <c r="G658" s="69"/>
    </row>
    <row r="659" spans="4:7" ht="13">
      <c r="D659" s="68"/>
      <c r="G659" s="69"/>
    </row>
    <row r="660" spans="4:7" ht="13">
      <c r="D660" s="68"/>
      <c r="G660" s="69"/>
    </row>
    <row r="661" spans="4:7" ht="13">
      <c r="D661" s="68"/>
      <c r="G661" s="69"/>
    </row>
    <row r="662" spans="4:7" ht="13">
      <c r="D662" s="68"/>
      <c r="G662" s="69"/>
    </row>
    <row r="663" spans="4:7" ht="13">
      <c r="D663" s="68"/>
      <c r="G663" s="69"/>
    </row>
    <row r="664" spans="4:7" ht="13">
      <c r="D664" s="68"/>
      <c r="G664" s="69"/>
    </row>
    <row r="665" spans="4:7" ht="13">
      <c r="D665" s="68"/>
      <c r="G665" s="69"/>
    </row>
    <row r="666" spans="4:7" ht="13">
      <c r="D666" s="68"/>
      <c r="G666" s="69"/>
    </row>
    <row r="667" spans="4:7" ht="13">
      <c r="D667" s="68"/>
      <c r="G667" s="69"/>
    </row>
    <row r="668" spans="4:7" ht="13">
      <c r="D668" s="68"/>
      <c r="G668" s="69"/>
    </row>
    <row r="669" spans="4:7" ht="13">
      <c r="D669" s="68"/>
      <c r="G669" s="69"/>
    </row>
    <row r="670" spans="4:7" ht="13">
      <c r="D670" s="68"/>
      <c r="G670" s="69"/>
    </row>
    <row r="671" spans="4:7" ht="13">
      <c r="D671" s="68"/>
      <c r="G671" s="69"/>
    </row>
    <row r="672" spans="4:7" ht="13">
      <c r="D672" s="68"/>
      <c r="G672" s="69"/>
    </row>
    <row r="673" spans="4:7" ht="13">
      <c r="D673" s="68"/>
      <c r="G673" s="69"/>
    </row>
    <row r="674" spans="4:7" ht="13">
      <c r="D674" s="68"/>
      <c r="G674" s="69"/>
    </row>
    <row r="675" spans="4:7" ht="13">
      <c r="D675" s="68"/>
      <c r="G675" s="69"/>
    </row>
    <row r="676" spans="4:7" ht="13">
      <c r="D676" s="68"/>
      <c r="G676" s="69"/>
    </row>
    <row r="677" spans="4:7" ht="13">
      <c r="D677" s="68"/>
      <c r="G677" s="69"/>
    </row>
    <row r="678" spans="4:7" ht="13">
      <c r="D678" s="68"/>
      <c r="G678" s="69"/>
    </row>
    <row r="679" spans="4:7" ht="13">
      <c r="D679" s="68"/>
      <c r="G679" s="69"/>
    </row>
    <row r="680" spans="4:7" ht="13">
      <c r="D680" s="68"/>
      <c r="G680" s="69"/>
    </row>
    <row r="681" spans="4:7" ht="13">
      <c r="D681" s="68"/>
      <c r="G681" s="69"/>
    </row>
    <row r="682" spans="4:7" ht="13">
      <c r="D682" s="68"/>
      <c r="G682" s="69"/>
    </row>
    <row r="683" spans="4:7" ht="13">
      <c r="D683" s="68"/>
      <c r="G683" s="69"/>
    </row>
    <row r="684" spans="4:7" ht="13">
      <c r="D684" s="68"/>
      <c r="G684" s="69"/>
    </row>
    <row r="685" spans="4:7" ht="13">
      <c r="D685" s="68"/>
      <c r="G685" s="69"/>
    </row>
    <row r="686" spans="4:7" ht="13">
      <c r="D686" s="68"/>
      <c r="G686" s="69"/>
    </row>
    <row r="687" spans="4:7" ht="13">
      <c r="D687" s="68"/>
      <c r="G687" s="69"/>
    </row>
    <row r="688" spans="4:7" ht="13">
      <c r="D688" s="68"/>
      <c r="G688" s="69"/>
    </row>
    <row r="689" spans="4:7" ht="13">
      <c r="D689" s="68"/>
      <c r="G689" s="69"/>
    </row>
    <row r="690" spans="4:7" ht="13">
      <c r="D690" s="68"/>
      <c r="G690" s="69"/>
    </row>
    <row r="691" spans="4:7" ht="13">
      <c r="D691" s="68"/>
      <c r="G691" s="69"/>
    </row>
    <row r="692" spans="4:7" ht="13">
      <c r="D692" s="68"/>
      <c r="G692" s="69"/>
    </row>
    <row r="693" spans="4:7" ht="13">
      <c r="D693" s="68"/>
      <c r="G693" s="69"/>
    </row>
    <row r="694" spans="4:7" ht="13">
      <c r="D694" s="68"/>
      <c r="G694" s="69"/>
    </row>
    <row r="695" spans="4:7" ht="13">
      <c r="D695" s="68"/>
      <c r="G695" s="69"/>
    </row>
    <row r="696" spans="4:7" ht="13">
      <c r="D696" s="68"/>
      <c r="G696" s="69"/>
    </row>
    <row r="697" spans="4:7" ht="13">
      <c r="D697" s="68"/>
      <c r="G697" s="69"/>
    </row>
    <row r="698" spans="4:7" ht="13">
      <c r="D698" s="68"/>
      <c r="G698" s="69"/>
    </row>
    <row r="699" spans="4:7" ht="13">
      <c r="D699" s="68"/>
      <c r="G699" s="69"/>
    </row>
    <row r="700" spans="4:7" ht="13">
      <c r="D700" s="68"/>
      <c r="G700" s="69"/>
    </row>
    <row r="701" spans="4:7" ht="13">
      <c r="D701" s="68"/>
      <c r="G701" s="69"/>
    </row>
    <row r="702" spans="4:7" ht="13">
      <c r="D702" s="68"/>
      <c r="G702" s="69"/>
    </row>
    <row r="703" spans="4:7" ht="13">
      <c r="D703" s="68"/>
      <c r="G703" s="69"/>
    </row>
    <row r="704" spans="4:7" ht="13">
      <c r="D704" s="68"/>
      <c r="G704" s="69"/>
    </row>
    <row r="705" spans="4:7" ht="13">
      <c r="D705" s="68"/>
      <c r="G705" s="69"/>
    </row>
    <row r="706" spans="4:7" ht="13">
      <c r="D706" s="68"/>
      <c r="G706" s="69"/>
    </row>
    <row r="707" spans="4:7" ht="13">
      <c r="D707" s="68"/>
      <c r="G707" s="69"/>
    </row>
    <row r="708" spans="4:7" ht="13">
      <c r="D708" s="68"/>
      <c r="G708" s="69"/>
    </row>
    <row r="709" spans="4:7" ht="13">
      <c r="D709" s="68"/>
      <c r="G709" s="69"/>
    </row>
    <row r="710" spans="4:7" ht="13">
      <c r="D710" s="68"/>
      <c r="G710" s="69"/>
    </row>
    <row r="711" spans="4:7" ht="13">
      <c r="D711" s="68"/>
      <c r="G711" s="69"/>
    </row>
    <row r="712" spans="4:7" ht="13">
      <c r="D712" s="68"/>
      <c r="G712" s="69"/>
    </row>
    <row r="713" spans="4:7" ht="13">
      <c r="D713" s="68"/>
      <c r="G713" s="69"/>
    </row>
    <row r="714" spans="4:7" ht="13">
      <c r="D714" s="68"/>
      <c r="G714" s="69"/>
    </row>
    <row r="715" spans="4:7" ht="13">
      <c r="D715" s="68"/>
      <c r="G715" s="69"/>
    </row>
    <row r="716" spans="4:7" ht="13">
      <c r="D716" s="68"/>
      <c r="G716" s="69"/>
    </row>
    <row r="717" spans="4:7" ht="13">
      <c r="D717" s="68"/>
      <c r="G717" s="69"/>
    </row>
    <row r="718" spans="4:7" ht="13">
      <c r="D718" s="68"/>
      <c r="G718" s="69"/>
    </row>
    <row r="719" spans="4:7" ht="13">
      <c r="D719" s="68"/>
      <c r="G719" s="69"/>
    </row>
    <row r="720" spans="4:7" ht="13">
      <c r="D720" s="68"/>
      <c r="G720" s="69"/>
    </row>
    <row r="721" spans="4:7" ht="13">
      <c r="D721" s="68"/>
      <c r="G721" s="69"/>
    </row>
    <row r="722" spans="4:7" ht="13">
      <c r="D722" s="68"/>
      <c r="G722" s="69"/>
    </row>
    <row r="723" spans="4:7" ht="13">
      <c r="D723" s="68"/>
      <c r="G723" s="69"/>
    </row>
    <row r="724" spans="4:7" ht="13">
      <c r="D724" s="68"/>
      <c r="G724" s="69"/>
    </row>
    <row r="725" spans="4:7" ht="13">
      <c r="D725" s="68"/>
      <c r="G725" s="69"/>
    </row>
    <row r="726" spans="4:7" ht="13">
      <c r="D726" s="68"/>
      <c r="G726" s="69"/>
    </row>
    <row r="727" spans="4:7" ht="13">
      <c r="D727" s="68"/>
      <c r="G727" s="69"/>
    </row>
    <row r="728" spans="4:7" ht="13">
      <c r="D728" s="68"/>
      <c r="G728" s="69"/>
    </row>
    <row r="729" spans="4:7" ht="13">
      <c r="D729" s="68"/>
      <c r="G729" s="69"/>
    </row>
    <row r="730" spans="4:7" ht="13">
      <c r="D730" s="68"/>
      <c r="G730" s="69"/>
    </row>
    <row r="731" spans="4:7" ht="13">
      <c r="D731" s="68"/>
      <c r="G731" s="69"/>
    </row>
    <row r="732" spans="4:7" ht="13">
      <c r="D732" s="68"/>
      <c r="G732" s="69"/>
    </row>
    <row r="733" spans="4:7" ht="13">
      <c r="D733" s="68"/>
      <c r="G733" s="69"/>
    </row>
    <row r="734" spans="4:7" ht="13">
      <c r="D734" s="68"/>
      <c r="G734" s="69"/>
    </row>
    <row r="735" spans="4:7" ht="13">
      <c r="D735" s="68"/>
      <c r="G735" s="69"/>
    </row>
    <row r="736" spans="4:7" ht="13">
      <c r="D736" s="68"/>
      <c r="G736" s="69"/>
    </row>
    <row r="737" spans="4:7" ht="13">
      <c r="D737" s="68"/>
      <c r="G737" s="69"/>
    </row>
    <row r="738" spans="4:7" ht="13">
      <c r="D738" s="68"/>
      <c r="G738" s="69"/>
    </row>
    <row r="739" spans="4:7" ht="13">
      <c r="D739" s="68"/>
      <c r="G739" s="69"/>
    </row>
    <row r="740" spans="4:7" ht="13">
      <c r="D740" s="68"/>
      <c r="G740" s="69"/>
    </row>
    <row r="741" spans="4:7" ht="13">
      <c r="D741" s="68"/>
      <c r="G741" s="69"/>
    </row>
    <row r="742" spans="4:7" ht="13">
      <c r="D742" s="68"/>
      <c r="G742" s="69"/>
    </row>
    <row r="743" spans="4:7" ht="13">
      <c r="D743" s="68"/>
      <c r="G743" s="69"/>
    </row>
    <row r="744" spans="4:7" ht="13">
      <c r="D744" s="68"/>
      <c r="G744" s="69"/>
    </row>
    <row r="745" spans="4:7" ht="13">
      <c r="D745" s="68"/>
      <c r="G745" s="69"/>
    </row>
    <row r="746" spans="4:7" ht="13">
      <c r="D746" s="68"/>
      <c r="G746" s="69"/>
    </row>
    <row r="747" spans="4:7" ht="13">
      <c r="D747" s="68"/>
      <c r="G747" s="69"/>
    </row>
    <row r="748" spans="4:7" ht="13">
      <c r="D748" s="68"/>
      <c r="G748" s="69"/>
    </row>
    <row r="749" spans="4:7" ht="13">
      <c r="D749" s="68"/>
      <c r="G749" s="69"/>
    </row>
    <row r="750" spans="4:7" ht="13">
      <c r="D750" s="68"/>
      <c r="G750" s="69"/>
    </row>
    <row r="751" spans="4:7" ht="13">
      <c r="D751" s="68"/>
      <c r="G751" s="69"/>
    </row>
    <row r="752" spans="4:7" ht="13">
      <c r="D752" s="68"/>
      <c r="G752" s="69"/>
    </row>
    <row r="753" spans="4:7" ht="13">
      <c r="D753" s="68"/>
      <c r="G753" s="69"/>
    </row>
    <row r="754" spans="4:7" ht="13">
      <c r="D754" s="68"/>
      <c r="G754" s="69"/>
    </row>
    <row r="755" spans="4:7" ht="13">
      <c r="D755" s="68"/>
      <c r="G755" s="69"/>
    </row>
    <row r="756" spans="4:7" ht="13">
      <c r="D756" s="68"/>
      <c r="G756" s="69"/>
    </row>
    <row r="757" spans="4:7" ht="13">
      <c r="D757" s="68"/>
      <c r="G757" s="69"/>
    </row>
    <row r="758" spans="4:7" ht="13">
      <c r="D758" s="68"/>
      <c r="G758" s="69"/>
    </row>
    <row r="759" spans="4:7" ht="13">
      <c r="D759" s="68"/>
      <c r="G759" s="69"/>
    </row>
    <row r="760" spans="4:7" ht="13">
      <c r="D760" s="68"/>
      <c r="G760" s="69"/>
    </row>
    <row r="761" spans="4:7" ht="13">
      <c r="D761" s="68"/>
      <c r="G761" s="69"/>
    </row>
    <row r="762" spans="4:7" ht="13">
      <c r="D762" s="68"/>
      <c r="G762" s="69"/>
    </row>
    <row r="763" spans="4:7" ht="13">
      <c r="D763" s="68"/>
      <c r="G763" s="69"/>
    </row>
    <row r="764" spans="4:7" ht="13">
      <c r="D764" s="68"/>
      <c r="G764" s="69"/>
    </row>
    <row r="765" spans="4:7" ht="13">
      <c r="D765" s="68"/>
      <c r="G765" s="69"/>
    </row>
    <row r="766" spans="4:7" ht="13">
      <c r="D766" s="68"/>
      <c r="G766" s="69"/>
    </row>
    <row r="767" spans="4:7" ht="13">
      <c r="D767" s="68"/>
      <c r="G767" s="69"/>
    </row>
    <row r="768" spans="4:7" ht="13">
      <c r="D768" s="68"/>
      <c r="G768" s="69"/>
    </row>
    <row r="769" spans="4:7" ht="13">
      <c r="D769" s="68"/>
      <c r="G769" s="69"/>
    </row>
    <row r="770" spans="4:7" ht="13">
      <c r="D770" s="68"/>
      <c r="G770" s="69"/>
    </row>
    <row r="771" spans="4:7" ht="13">
      <c r="D771" s="68"/>
      <c r="G771" s="69"/>
    </row>
    <row r="772" spans="4:7" ht="13">
      <c r="D772" s="68"/>
      <c r="G772" s="69"/>
    </row>
    <row r="773" spans="4:7" ht="13">
      <c r="D773" s="68"/>
      <c r="G773" s="69"/>
    </row>
    <row r="774" spans="4:7" ht="13">
      <c r="D774" s="68"/>
      <c r="G774" s="69"/>
    </row>
    <row r="775" spans="4:7" ht="13">
      <c r="D775" s="68"/>
      <c r="G775" s="69"/>
    </row>
    <row r="776" spans="4:7" ht="13">
      <c r="D776" s="68"/>
      <c r="G776" s="69"/>
    </row>
    <row r="777" spans="4:7" ht="13">
      <c r="D777" s="68"/>
      <c r="G777" s="69"/>
    </row>
    <row r="778" spans="4:7" ht="13">
      <c r="D778" s="68"/>
      <c r="G778" s="69"/>
    </row>
    <row r="779" spans="4:7" ht="13">
      <c r="D779" s="68"/>
      <c r="G779" s="69"/>
    </row>
    <row r="780" spans="4:7" ht="13">
      <c r="D780" s="68"/>
      <c r="G780" s="69"/>
    </row>
    <row r="781" spans="4:7" ht="13">
      <c r="D781" s="68"/>
      <c r="G781" s="69"/>
    </row>
    <row r="782" spans="4:7" ht="13">
      <c r="D782" s="68"/>
      <c r="G782" s="69"/>
    </row>
    <row r="783" spans="4:7" ht="13">
      <c r="D783" s="68"/>
      <c r="G783" s="69"/>
    </row>
    <row r="784" spans="4:7" ht="13">
      <c r="D784" s="68"/>
      <c r="G784" s="69"/>
    </row>
    <row r="785" spans="4:7" ht="13">
      <c r="D785" s="68"/>
      <c r="G785" s="69"/>
    </row>
    <row r="786" spans="4:7" ht="13">
      <c r="D786" s="68"/>
      <c r="G786" s="69"/>
    </row>
    <row r="787" spans="4:7" ht="13">
      <c r="D787" s="68"/>
      <c r="G787" s="69"/>
    </row>
    <row r="788" spans="4:7" ht="13">
      <c r="D788" s="68"/>
      <c r="G788" s="69"/>
    </row>
    <row r="789" spans="4:7" ht="13">
      <c r="D789" s="68"/>
      <c r="G789" s="69"/>
    </row>
    <row r="790" spans="4:7" ht="13">
      <c r="D790" s="68"/>
      <c r="G790" s="69"/>
    </row>
    <row r="791" spans="4:7" ht="13">
      <c r="D791" s="68"/>
      <c r="G791" s="69"/>
    </row>
    <row r="792" spans="4:7" ht="13">
      <c r="D792" s="68"/>
      <c r="G792" s="69"/>
    </row>
    <row r="793" spans="4:7" ht="13">
      <c r="D793" s="68"/>
      <c r="G793" s="69"/>
    </row>
    <row r="794" spans="4:7" ht="13">
      <c r="D794" s="68"/>
      <c r="G794" s="69"/>
    </row>
    <row r="795" spans="4:7" ht="13">
      <c r="D795" s="68"/>
      <c r="G795" s="69"/>
    </row>
    <row r="796" spans="4:7" ht="13">
      <c r="D796" s="68"/>
      <c r="G796" s="69"/>
    </row>
    <row r="797" spans="4:7" ht="13">
      <c r="D797" s="68"/>
      <c r="G797" s="69"/>
    </row>
    <row r="798" spans="4:7" ht="13">
      <c r="D798" s="68"/>
      <c r="G798" s="69"/>
    </row>
    <row r="799" spans="4:7" ht="13">
      <c r="D799" s="68"/>
      <c r="G799" s="69"/>
    </row>
    <row r="800" spans="4:7" ht="13">
      <c r="D800" s="68"/>
      <c r="G800" s="69"/>
    </row>
    <row r="801" spans="4:7" ht="13">
      <c r="D801" s="68"/>
      <c r="G801" s="69"/>
    </row>
    <row r="802" spans="4:7" ht="13">
      <c r="D802" s="68"/>
      <c r="G802" s="69"/>
    </row>
    <row r="803" spans="4:7" ht="13">
      <c r="D803" s="68"/>
      <c r="G803" s="69"/>
    </row>
    <row r="804" spans="4:7" ht="13">
      <c r="D804" s="68"/>
      <c r="G804" s="69"/>
    </row>
    <row r="805" spans="4:7" ht="13">
      <c r="D805" s="68"/>
      <c r="G805" s="69"/>
    </row>
    <row r="806" spans="4:7" ht="13">
      <c r="D806" s="68"/>
      <c r="G806" s="69"/>
    </row>
    <row r="807" spans="4:7" ht="13">
      <c r="D807" s="68"/>
      <c r="G807" s="69"/>
    </row>
    <row r="808" spans="4:7" ht="13">
      <c r="D808" s="68"/>
      <c r="G808" s="69"/>
    </row>
    <row r="809" spans="4:7" ht="13">
      <c r="D809" s="68"/>
      <c r="G809" s="69"/>
    </row>
    <row r="810" spans="4:7" ht="13">
      <c r="D810" s="68"/>
      <c r="G810" s="69"/>
    </row>
    <row r="811" spans="4:7" ht="13">
      <c r="D811" s="68"/>
      <c r="G811" s="69"/>
    </row>
    <row r="812" spans="4:7" ht="13">
      <c r="D812" s="68"/>
      <c r="G812" s="69"/>
    </row>
    <row r="813" spans="4:7" ht="13">
      <c r="D813" s="68"/>
      <c r="G813" s="69"/>
    </row>
    <row r="814" spans="4:7" ht="13">
      <c r="D814" s="68"/>
      <c r="G814" s="69"/>
    </row>
    <row r="815" spans="4:7" ht="13">
      <c r="D815" s="68"/>
      <c r="G815" s="69"/>
    </row>
    <row r="816" spans="4:7" ht="13">
      <c r="D816" s="68"/>
      <c r="G816" s="69"/>
    </row>
    <row r="817" spans="4:7" ht="13">
      <c r="D817" s="68"/>
      <c r="G817" s="69"/>
    </row>
    <row r="818" spans="4:7" ht="13">
      <c r="D818" s="68"/>
      <c r="G818" s="69"/>
    </row>
    <row r="819" spans="4:7" ht="13">
      <c r="D819" s="68"/>
      <c r="G819" s="69"/>
    </row>
    <row r="820" spans="4:7" ht="13">
      <c r="D820" s="68"/>
      <c r="G820" s="69"/>
    </row>
    <row r="821" spans="4:7" ht="13">
      <c r="D821" s="68"/>
      <c r="G821" s="69"/>
    </row>
    <row r="822" spans="4:7" ht="13">
      <c r="D822" s="68"/>
      <c r="G822" s="69"/>
    </row>
    <row r="823" spans="4:7" ht="13">
      <c r="D823" s="68"/>
      <c r="G823" s="69"/>
    </row>
    <row r="824" spans="4:7" ht="13">
      <c r="D824" s="68"/>
      <c r="G824" s="69"/>
    </row>
    <row r="825" spans="4:7" ht="13">
      <c r="D825" s="68"/>
      <c r="G825" s="69"/>
    </row>
    <row r="826" spans="4:7" ht="13">
      <c r="D826" s="68"/>
      <c r="G826" s="69"/>
    </row>
    <row r="827" spans="4:7" ht="13">
      <c r="D827" s="68"/>
      <c r="G827" s="69"/>
    </row>
    <row r="828" spans="4:7" ht="13">
      <c r="D828" s="68"/>
      <c r="G828" s="69"/>
    </row>
    <row r="829" spans="4:7" ht="13">
      <c r="D829" s="68"/>
      <c r="G829" s="69"/>
    </row>
    <row r="830" spans="4:7" ht="13">
      <c r="D830" s="68"/>
      <c r="G830" s="69"/>
    </row>
    <row r="831" spans="4:7" ht="13">
      <c r="D831" s="68"/>
      <c r="G831" s="69"/>
    </row>
    <row r="832" spans="4:7" ht="13">
      <c r="D832" s="68"/>
      <c r="G832" s="69"/>
    </row>
    <row r="833" spans="4:7" ht="13">
      <c r="D833" s="68"/>
      <c r="G833" s="69"/>
    </row>
    <row r="834" spans="4:7" ht="13">
      <c r="D834" s="68"/>
      <c r="G834" s="69"/>
    </row>
    <row r="835" spans="4:7" ht="13">
      <c r="D835" s="68"/>
      <c r="G835" s="69"/>
    </row>
    <row r="836" spans="4:7" ht="13">
      <c r="D836" s="68"/>
      <c r="G836" s="69"/>
    </row>
    <row r="837" spans="4:7" ht="13">
      <c r="D837" s="68"/>
      <c r="G837" s="69"/>
    </row>
    <row r="838" spans="4:7" ht="13">
      <c r="D838" s="68"/>
      <c r="G838" s="69"/>
    </row>
    <row r="839" spans="4:7" ht="13">
      <c r="D839" s="68"/>
      <c r="G839" s="69"/>
    </row>
    <row r="840" spans="4:7" ht="13">
      <c r="D840" s="68"/>
      <c r="G840" s="69"/>
    </row>
    <row r="841" spans="4:7" ht="13">
      <c r="D841" s="68"/>
      <c r="G841" s="69"/>
    </row>
    <row r="842" spans="4:7" ht="13">
      <c r="D842" s="68"/>
      <c r="G842" s="69"/>
    </row>
    <row r="843" spans="4:7" ht="13">
      <c r="D843" s="68"/>
      <c r="G843" s="69"/>
    </row>
    <row r="844" spans="4:7" ht="13">
      <c r="D844" s="68"/>
      <c r="G844" s="69"/>
    </row>
    <row r="845" spans="4:7" ht="13">
      <c r="D845" s="68"/>
      <c r="G845" s="69"/>
    </row>
    <row r="846" spans="4:7" ht="13">
      <c r="D846" s="68"/>
      <c r="G846" s="69"/>
    </row>
    <row r="847" spans="4:7" ht="13">
      <c r="D847" s="68"/>
      <c r="G847" s="69"/>
    </row>
    <row r="848" spans="4:7" ht="13">
      <c r="D848" s="68"/>
      <c r="G848" s="69"/>
    </row>
    <row r="849" spans="4:7" ht="13">
      <c r="D849" s="68"/>
      <c r="G849" s="69"/>
    </row>
    <row r="850" spans="4:7" ht="13">
      <c r="D850" s="68"/>
      <c r="G850" s="69"/>
    </row>
    <row r="851" spans="4:7" ht="13">
      <c r="D851" s="68"/>
      <c r="G851" s="69"/>
    </row>
    <row r="852" spans="4:7" ht="13">
      <c r="D852" s="68"/>
      <c r="G852" s="69"/>
    </row>
    <row r="853" spans="4:7" ht="13">
      <c r="D853" s="68"/>
      <c r="G853" s="69"/>
    </row>
    <row r="854" spans="4:7" ht="13">
      <c r="D854" s="68"/>
      <c r="G854" s="69"/>
    </row>
    <row r="855" spans="4:7" ht="13">
      <c r="D855" s="68"/>
      <c r="G855" s="69"/>
    </row>
    <row r="856" spans="4:7" ht="13">
      <c r="D856" s="68"/>
      <c r="G856" s="69"/>
    </row>
    <row r="857" spans="4:7" ht="13">
      <c r="D857" s="68"/>
      <c r="G857" s="69"/>
    </row>
    <row r="858" spans="4:7" ht="13">
      <c r="D858" s="68"/>
      <c r="G858" s="69"/>
    </row>
    <row r="859" spans="4:7" ht="13">
      <c r="D859" s="68"/>
      <c r="G859" s="69"/>
    </row>
    <row r="860" spans="4:7" ht="13">
      <c r="D860" s="68"/>
      <c r="G860" s="69"/>
    </row>
    <row r="861" spans="4:7" ht="13">
      <c r="D861" s="68"/>
      <c r="G861" s="69"/>
    </row>
    <row r="862" spans="4:7" ht="13">
      <c r="D862" s="68"/>
      <c r="G862" s="69"/>
    </row>
    <row r="863" spans="4:7" ht="13">
      <c r="D863" s="68"/>
      <c r="G863" s="69"/>
    </row>
    <row r="864" spans="4:7" ht="13">
      <c r="D864" s="68"/>
      <c r="G864" s="69"/>
    </row>
    <row r="865" spans="4:7" ht="13">
      <c r="D865" s="68"/>
      <c r="G865" s="69"/>
    </row>
    <row r="866" spans="4:7" ht="13">
      <c r="D866" s="68"/>
      <c r="G866" s="69"/>
    </row>
    <row r="867" spans="4:7" ht="13">
      <c r="D867" s="68"/>
      <c r="G867" s="69"/>
    </row>
    <row r="868" spans="4:7" ht="13">
      <c r="D868" s="68"/>
      <c r="G868" s="69"/>
    </row>
    <row r="869" spans="4:7" ht="13">
      <c r="D869" s="68"/>
      <c r="G869" s="69"/>
    </row>
    <row r="870" spans="4:7" ht="13">
      <c r="D870" s="68"/>
      <c r="G870" s="69"/>
    </row>
    <row r="871" spans="4:7" ht="13">
      <c r="D871" s="68"/>
      <c r="G871" s="69"/>
    </row>
    <row r="872" spans="4:7" ht="13">
      <c r="D872" s="68"/>
      <c r="G872" s="69"/>
    </row>
    <row r="873" spans="4:7" ht="13">
      <c r="D873" s="68"/>
      <c r="G873" s="69"/>
    </row>
    <row r="874" spans="4:7" ht="13">
      <c r="D874" s="68"/>
      <c r="G874" s="69"/>
    </row>
    <row r="875" spans="4:7" ht="13">
      <c r="D875" s="68"/>
      <c r="G875" s="69"/>
    </row>
    <row r="876" spans="4:7" ht="13">
      <c r="D876" s="68"/>
      <c r="G876" s="69"/>
    </row>
    <row r="877" spans="4:7" ht="13">
      <c r="D877" s="68"/>
      <c r="G877" s="69"/>
    </row>
    <row r="878" spans="4:7" ht="13">
      <c r="D878" s="68"/>
      <c r="G878" s="69"/>
    </row>
    <row r="879" spans="4:7" ht="13">
      <c r="D879" s="68"/>
      <c r="G879" s="69"/>
    </row>
    <row r="880" spans="4:7" ht="13">
      <c r="D880" s="68"/>
      <c r="G880" s="69"/>
    </row>
    <row r="881" spans="4:7" ht="13">
      <c r="D881" s="68"/>
      <c r="G881" s="69"/>
    </row>
    <row r="882" spans="4:7" ht="13">
      <c r="D882" s="68"/>
      <c r="G882" s="69"/>
    </row>
    <row r="883" spans="4:7" ht="13">
      <c r="D883" s="68"/>
      <c r="G883" s="69"/>
    </row>
    <row r="884" spans="4:7" ht="13">
      <c r="D884" s="68"/>
      <c r="G884" s="69"/>
    </row>
    <row r="885" spans="4:7" ht="13">
      <c r="D885" s="68"/>
      <c r="G885" s="69"/>
    </row>
    <row r="886" spans="4:7" ht="13">
      <c r="D886" s="68"/>
      <c r="G886" s="69"/>
    </row>
    <row r="887" spans="4:7" ht="13">
      <c r="D887" s="68"/>
      <c r="G887" s="69"/>
    </row>
    <row r="888" spans="4:7" ht="13">
      <c r="D888" s="68"/>
      <c r="G888" s="69"/>
    </row>
    <row r="889" spans="4:7" ht="13">
      <c r="D889" s="68"/>
      <c r="G889" s="69"/>
    </row>
    <row r="890" spans="4:7" ht="13">
      <c r="D890" s="68"/>
      <c r="G890" s="69"/>
    </row>
    <row r="891" spans="4:7" ht="13">
      <c r="D891" s="68"/>
      <c r="G891" s="69"/>
    </row>
    <row r="892" spans="4:7" ht="13">
      <c r="D892" s="68"/>
      <c r="G892" s="69"/>
    </row>
    <row r="893" spans="4:7" ht="13">
      <c r="D893" s="68"/>
      <c r="G893" s="69"/>
    </row>
    <row r="894" spans="4:7" ht="13">
      <c r="D894" s="68"/>
      <c r="G894" s="69"/>
    </row>
    <row r="895" spans="4:7" ht="13">
      <c r="D895" s="68"/>
      <c r="G895" s="69"/>
    </row>
    <row r="896" spans="4:7" ht="13">
      <c r="D896" s="68"/>
      <c r="G896" s="69"/>
    </row>
    <row r="897" spans="4:7" ht="13">
      <c r="D897" s="68"/>
      <c r="G897" s="69"/>
    </row>
    <row r="898" spans="4:7" ht="13">
      <c r="D898" s="68"/>
      <c r="G898" s="69"/>
    </row>
    <row r="899" spans="4:7" ht="13">
      <c r="D899" s="68"/>
      <c r="G899" s="69"/>
    </row>
    <row r="900" spans="4:7" ht="13">
      <c r="D900" s="68"/>
      <c r="G900" s="69"/>
    </row>
    <row r="901" spans="4:7" ht="13">
      <c r="D901" s="68"/>
      <c r="G901" s="69"/>
    </row>
    <row r="902" spans="4:7" ht="13">
      <c r="D902" s="68"/>
      <c r="G902" s="69"/>
    </row>
    <row r="903" spans="4:7" ht="13">
      <c r="D903" s="68"/>
      <c r="G903" s="69"/>
    </row>
    <row r="904" spans="4:7" ht="13">
      <c r="D904" s="68"/>
      <c r="G904" s="69"/>
    </row>
    <row r="905" spans="4:7" ht="13">
      <c r="D905" s="68"/>
      <c r="G905" s="69"/>
    </row>
    <row r="906" spans="4:7" ht="13">
      <c r="D906" s="68"/>
      <c r="G906" s="69"/>
    </row>
    <row r="907" spans="4:7" ht="13">
      <c r="D907" s="68"/>
      <c r="G907" s="69"/>
    </row>
    <row r="908" spans="4:7" ht="13">
      <c r="D908" s="68"/>
      <c r="G908" s="69"/>
    </row>
    <row r="909" spans="4:7" ht="13">
      <c r="D909" s="68"/>
      <c r="G909" s="69"/>
    </row>
    <row r="910" spans="4:7" ht="13">
      <c r="D910" s="68"/>
      <c r="G910" s="69"/>
    </row>
    <row r="911" spans="4:7" ht="13">
      <c r="D911" s="68"/>
      <c r="G911" s="69"/>
    </row>
    <row r="912" spans="4:7" ht="13">
      <c r="D912" s="68"/>
      <c r="G912" s="69"/>
    </row>
    <row r="913" spans="4:7" ht="13">
      <c r="D913" s="68"/>
      <c r="G913" s="69"/>
    </row>
    <row r="914" spans="4:7" ht="13">
      <c r="D914" s="68"/>
      <c r="G914" s="69"/>
    </row>
    <row r="915" spans="4:7" ht="13">
      <c r="D915" s="68"/>
      <c r="G915" s="69"/>
    </row>
    <row r="916" spans="4:7" ht="13">
      <c r="D916" s="68"/>
      <c r="G916" s="69"/>
    </row>
    <row r="917" spans="4:7" ht="13">
      <c r="D917" s="68"/>
      <c r="G917" s="69"/>
    </row>
    <row r="918" spans="4:7" ht="13">
      <c r="D918" s="68"/>
      <c r="G918" s="69"/>
    </row>
    <row r="919" spans="4:7" ht="13">
      <c r="D919" s="68"/>
      <c r="G919" s="69"/>
    </row>
    <row r="920" spans="4:7" ht="13">
      <c r="D920" s="68"/>
      <c r="G920" s="69"/>
    </row>
    <row r="921" spans="4:7" ht="13">
      <c r="D921" s="68"/>
      <c r="G921" s="69"/>
    </row>
    <row r="922" spans="4:7" ht="13">
      <c r="D922" s="68"/>
      <c r="G922" s="69"/>
    </row>
    <row r="923" spans="4:7" ht="13">
      <c r="D923" s="68"/>
      <c r="G923" s="69"/>
    </row>
    <row r="924" spans="4:7" ht="13">
      <c r="D924" s="68"/>
      <c r="G924" s="69"/>
    </row>
    <row r="925" spans="4:7" ht="13">
      <c r="D925" s="68"/>
      <c r="G925" s="69"/>
    </row>
    <row r="926" spans="4:7" ht="13">
      <c r="D926" s="68"/>
      <c r="G926" s="69"/>
    </row>
    <row r="927" spans="4:7" ht="13">
      <c r="D927" s="68"/>
      <c r="G927" s="69"/>
    </row>
    <row r="928" spans="4:7" ht="13">
      <c r="D928" s="68"/>
      <c r="G928" s="69"/>
    </row>
    <row r="929" spans="4:7" ht="13">
      <c r="D929" s="68"/>
      <c r="G929" s="69"/>
    </row>
    <row r="930" spans="4:7" ht="13">
      <c r="D930" s="68"/>
      <c r="G930" s="69"/>
    </row>
    <row r="931" spans="4:7" ht="13">
      <c r="D931" s="68"/>
      <c r="G931" s="69"/>
    </row>
    <row r="932" spans="4:7" ht="13">
      <c r="D932" s="68"/>
      <c r="G932" s="69"/>
    </row>
    <row r="933" spans="4:7" ht="13">
      <c r="D933" s="68"/>
      <c r="G933" s="69"/>
    </row>
    <row r="934" spans="4:7" ht="13">
      <c r="D934" s="68"/>
      <c r="G934" s="69"/>
    </row>
    <row r="935" spans="4:7" ht="13">
      <c r="D935" s="68"/>
      <c r="G935" s="69"/>
    </row>
    <row r="936" spans="4:7" ht="13">
      <c r="D936" s="68"/>
      <c r="G936" s="69"/>
    </row>
    <row r="937" spans="4:7" ht="13">
      <c r="D937" s="68"/>
      <c r="G937" s="69"/>
    </row>
    <row r="938" spans="4:7" ht="13">
      <c r="D938" s="68"/>
      <c r="G938" s="69"/>
    </row>
    <row r="939" spans="4:7" ht="13">
      <c r="D939" s="68"/>
      <c r="G939" s="69"/>
    </row>
    <row r="940" spans="4:7" ht="13">
      <c r="D940" s="68"/>
      <c r="G940" s="69"/>
    </row>
    <row r="941" spans="4:7" ht="13">
      <c r="D941" s="68"/>
      <c r="G941" s="69"/>
    </row>
    <row r="942" spans="4:7" ht="13">
      <c r="D942" s="68"/>
      <c r="G942" s="69"/>
    </row>
    <row r="943" spans="4:7" ht="13">
      <c r="D943" s="68"/>
      <c r="G943" s="69"/>
    </row>
    <row r="944" spans="4:7" ht="13">
      <c r="D944" s="68"/>
      <c r="G944" s="69"/>
    </row>
    <row r="945" spans="4:7" ht="13">
      <c r="D945" s="68"/>
      <c r="G945" s="69"/>
    </row>
    <row r="946" spans="4:7" ht="13">
      <c r="D946" s="68"/>
      <c r="G946" s="69"/>
    </row>
    <row r="947" spans="4:7" ht="13">
      <c r="D947" s="68"/>
      <c r="G947" s="69"/>
    </row>
    <row r="948" spans="4:7" ht="13">
      <c r="D948" s="68"/>
      <c r="G948" s="69"/>
    </row>
    <row r="949" spans="4:7" ht="13">
      <c r="D949" s="68"/>
      <c r="G949" s="69"/>
    </row>
    <row r="950" spans="4:7" ht="13">
      <c r="D950" s="68"/>
      <c r="G950" s="69"/>
    </row>
    <row r="951" spans="4:7" ht="13">
      <c r="D951" s="68"/>
      <c r="G951" s="69"/>
    </row>
    <row r="952" spans="4:7" ht="13">
      <c r="D952" s="68"/>
      <c r="G952" s="69"/>
    </row>
    <row r="953" spans="4:7" ht="13">
      <c r="D953" s="68"/>
      <c r="G953" s="69"/>
    </row>
    <row r="954" spans="4:7" ht="13">
      <c r="D954" s="68"/>
      <c r="G954" s="69"/>
    </row>
    <row r="955" spans="4:7" ht="13">
      <c r="D955" s="68"/>
      <c r="G955" s="69"/>
    </row>
    <row r="956" spans="4:7" ht="13">
      <c r="D956" s="68"/>
      <c r="G956" s="69"/>
    </row>
    <row r="957" spans="4:7" ht="13">
      <c r="D957" s="68"/>
      <c r="G957" s="69"/>
    </row>
    <row r="958" spans="4:7" ht="13">
      <c r="D958" s="68"/>
      <c r="G958" s="69"/>
    </row>
    <row r="959" spans="4:7" ht="13">
      <c r="D959" s="68"/>
      <c r="G959" s="69"/>
    </row>
    <row r="960" spans="4:7" ht="13">
      <c r="D960" s="68"/>
      <c r="G960" s="69"/>
    </row>
    <row r="961" spans="4:7" ht="13">
      <c r="D961" s="68"/>
      <c r="G961" s="69"/>
    </row>
    <row r="962" spans="4:7" ht="13">
      <c r="D962" s="68"/>
      <c r="G962" s="69"/>
    </row>
    <row r="963" spans="4:7" ht="13">
      <c r="D963" s="68"/>
      <c r="G963" s="69"/>
    </row>
    <row r="964" spans="4:7" ht="13">
      <c r="D964" s="68"/>
      <c r="G964" s="69"/>
    </row>
    <row r="965" spans="4:7" ht="13">
      <c r="D965" s="68"/>
      <c r="G965" s="69"/>
    </row>
    <row r="966" spans="4:7" ht="13">
      <c r="D966" s="68"/>
      <c r="G966" s="69"/>
    </row>
    <row r="967" spans="4:7" ht="13">
      <c r="D967" s="68"/>
      <c r="G967" s="69"/>
    </row>
    <row r="968" spans="4:7" ht="13">
      <c r="D968" s="68"/>
      <c r="G968" s="69"/>
    </row>
    <row r="969" spans="4:7" ht="13">
      <c r="D969" s="68"/>
      <c r="G969" s="69"/>
    </row>
    <row r="970" spans="4:7" ht="13">
      <c r="D970" s="68"/>
      <c r="G970" s="69"/>
    </row>
    <row r="971" spans="4:7" ht="13">
      <c r="D971" s="68"/>
      <c r="G971" s="69"/>
    </row>
    <row r="972" spans="4:7" ht="13">
      <c r="D972" s="68"/>
      <c r="G972" s="69"/>
    </row>
    <row r="973" spans="4:7" ht="13">
      <c r="D973" s="68"/>
      <c r="G973" s="69"/>
    </row>
    <row r="974" spans="4:7" ht="13">
      <c r="D974" s="68"/>
      <c r="G974" s="69"/>
    </row>
    <row r="975" spans="4:7" ht="13">
      <c r="D975" s="68"/>
      <c r="G975" s="69"/>
    </row>
    <row r="976" spans="4:7" ht="13">
      <c r="D976" s="68"/>
      <c r="G976" s="69"/>
    </row>
    <row r="977" spans="4:7" ht="13">
      <c r="D977" s="68"/>
      <c r="G977" s="69"/>
    </row>
    <row r="978" spans="4:7" ht="13">
      <c r="D978" s="68"/>
      <c r="G978" s="69"/>
    </row>
    <row r="979" spans="4:7" ht="13">
      <c r="D979" s="68"/>
      <c r="G979" s="69"/>
    </row>
    <row r="980" spans="4:7" ht="13">
      <c r="D980" s="68"/>
      <c r="G980" s="69"/>
    </row>
    <row r="981" spans="4:7" ht="13">
      <c r="D981" s="68"/>
      <c r="G981" s="69"/>
    </row>
    <row r="982" spans="4:7" ht="13">
      <c r="D982" s="68"/>
      <c r="G982" s="69"/>
    </row>
    <row r="983" spans="4:7" ht="13">
      <c r="D983" s="68"/>
      <c r="G983" s="69"/>
    </row>
    <row r="984" spans="4:7" ht="13">
      <c r="D984" s="68"/>
      <c r="G984" s="69"/>
    </row>
    <row r="985" spans="4:7" ht="13">
      <c r="D985" s="68"/>
      <c r="G985" s="69"/>
    </row>
    <row r="986" spans="4:7" ht="13">
      <c r="D986" s="68"/>
      <c r="G986" s="69"/>
    </row>
    <row r="987" spans="4:7" ht="13">
      <c r="D987" s="68"/>
      <c r="G987" s="69"/>
    </row>
    <row r="988" spans="4:7" ht="13">
      <c r="D988" s="68"/>
      <c r="G988" s="69"/>
    </row>
    <row r="989" spans="4:7" ht="13">
      <c r="D989" s="68"/>
      <c r="G989" s="69"/>
    </row>
    <row r="990" spans="4:7" ht="13">
      <c r="D990" s="68"/>
      <c r="G990" s="69"/>
    </row>
    <row r="991" spans="4:7" ht="13">
      <c r="D991" s="68"/>
      <c r="G991" s="69"/>
    </row>
    <row r="992" spans="4:7" ht="13">
      <c r="D992" s="68"/>
      <c r="G992" s="69"/>
    </row>
    <row r="993" spans="4:7" ht="13">
      <c r="D993" s="68"/>
      <c r="G993" s="69"/>
    </row>
    <row r="994" spans="4:7" ht="13">
      <c r="D994" s="68"/>
      <c r="G994" s="69"/>
    </row>
    <row r="995" spans="4:7" ht="13">
      <c r="D995" s="68"/>
      <c r="G995" s="69"/>
    </row>
    <row r="996" spans="4:7" ht="13">
      <c r="D996" s="68"/>
      <c r="G996" s="69"/>
    </row>
    <row r="997" spans="4:7" ht="13">
      <c r="D997" s="68"/>
      <c r="G997" s="69"/>
    </row>
    <row r="998" spans="4:7" ht="13">
      <c r="D998" s="68"/>
      <c r="G998" s="69"/>
    </row>
    <row r="999" spans="4:7" ht="13">
      <c r="D999" s="68"/>
      <c r="G999" s="69"/>
    </row>
    <row r="1000" spans="4:7" ht="13">
      <c r="D1000" s="68"/>
      <c r="G1000" s="69"/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1:C862"/>
  <sheetViews>
    <sheetView workbookViewId="0"/>
  </sheetViews>
  <sheetFormatPr baseColWidth="10" defaultColWidth="14.5" defaultRowHeight="15.75" customHeight="1"/>
  <sheetData>
    <row r="1" spans="2:3" ht="15.75" customHeight="1">
      <c r="B1" t="s">
        <v>14</v>
      </c>
      <c r="C1" t="s">
        <v>16</v>
      </c>
    </row>
    <row r="2" spans="2:3" ht="15.75" customHeight="1">
      <c r="B2">
        <v>14.603462490855849</v>
      </c>
      <c r="C2">
        <v>-19.731649565903709</v>
      </c>
    </row>
    <row r="3" spans="2:3" ht="15.75" customHeight="1">
      <c r="B3">
        <v>27.494908350305497</v>
      </c>
      <c r="C3">
        <v>-24.278165749480102</v>
      </c>
    </row>
    <row r="4" spans="2:3" ht="15.75" customHeight="1">
      <c r="B4">
        <v>17.931227677008195</v>
      </c>
      <c r="C4">
        <v>-29.457945234260102</v>
      </c>
    </row>
    <row r="5" spans="2:3" ht="15.75" customHeight="1">
      <c r="B5">
        <v>27.771555646494399</v>
      </c>
      <c r="C5">
        <v>-26.33711507293355</v>
      </c>
    </row>
    <row r="6" spans="2:3" ht="15.75" customHeight="1">
      <c r="B6">
        <v>10.914105594956659</v>
      </c>
      <c r="C6">
        <v>-31.678486997635936</v>
      </c>
    </row>
    <row r="7" spans="2:3" ht="15.75" customHeight="1">
      <c r="B7">
        <v>8.5608193417348293</v>
      </c>
      <c r="C7">
        <v>-25.380276093906435</v>
      </c>
    </row>
    <row r="8" spans="2:3" ht="15.75" customHeight="1">
      <c r="B8">
        <v>15.109787415430809</v>
      </c>
      <c r="C8">
        <v>-14.761986007329281</v>
      </c>
    </row>
    <row r="9" spans="2:3" ht="15.75" customHeight="1">
      <c r="B9">
        <v>35.011772347162463</v>
      </c>
      <c r="C9">
        <v>-31.346918892587482</v>
      </c>
    </row>
    <row r="10" spans="2:3" ht="15.75" customHeight="1">
      <c r="B10">
        <v>6.0006844626967819</v>
      </c>
      <c r="C10">
        <v>-26.68377823408624</v>
      </c>
    </row>
    <row r="11" spans="2:3" ht="15.75" customHeight="1">
      <c r="B11">
        <v>20.817222564356371</v>
      </c>
      <c r="C11">
        <v>-30.253938526461027</v>
      </c>
    </row>
    <row r="12" spans="2:3" ht="15.75" customHeight="1">
      <c r="B12">
        <v>19.064237298675454</v>
      </c>
      <c r="C12">
        <v>-20.846153846153843</v>
      </c>
    </row>
    <row r="13" spans="2:3" ht="15.75" customHeight="1">
      <c r="B13">
        <v>34.158907388411059</v>
      </c>
      <c r="C13">
        <v>-17.752417650823709</v>
      </c>
    </row>
    <row r="14" spans="2:3" ht="15.75" customHeight="1">
      <c r="B14">
        <v>16.242973023957742</v>
      </c>
      <c r="C14">
        <v>-13.491039426523297</v>
      </c>
    </row>
    <row r="15" spans="2:3" ht="15.75" customHeight="1">
      <c r="B15">
        <v>8.8496239516117363</v>
      </c>
      <c r="C15">
        <v>-24.195862745947188</v>
      </c>
    </row>
    <row r="16" spans="2:3" ht="15.75" customHeight="1">
      <c r="B16">
        <v>4.7239403652907868</v>
      </c>
      <c r="C16">
        <v>-28.143418467583498</v>
      </c>
    </row>
    <row r="17" spans="2:3" ht="15.75" customHeight="1">
      <c r="B17">
        <v>10.009543640465033</v>
      </c>
      <c r="C17">
        <v>-22.483660130718956</v>
      </c>
    </row>
    <row r="18" spans="2:3" ht="15.75" customHeight="1">
      <c r="B18">
        <v>10.25963311639827</v>
      </c>
      <c r="C18">
        <v>-26.472337894110648</v>
      </c>
    </row>
    <row r="19" spans="2:3" ht="15.75" customHeight="1">
      <c r="B19">
        <v>9.2636430836959036</v>
      </c>
      <c r="C19">
        <v>-28.23445318084346</v>
      </c>
    </row>
    <row r="20" spans="2:3" ht="15.75" customHeight="1">
      <c r="B20">
        <v>-11.315932059648048</v>
      </c>
      <c r="C20">
        <v>-16.409691629955947</v>
      </c>
    </row>
    <row r="21" spans="2:3" ht="15.75" customHeight="1">
      <c r="B21">
        <v>7.7711241771981818</v>
      </c>
      <c r="C21">
        <v>-34.29577464788732</v>
      </c>
    </row>
    <row r="22" spans="2:3" ht="15.75" customHeight="1">
      <c r="B22">
        <v>-0.55383507114636643</v>
      </c>
      <c r="C22">
        <v>-28.061224489795915</v>
      </c>
    </row>
    <row r="23" spans="2:3" ht="15.75" customHeight="1">
      <c r="B23">
        <v>4.4139782847277331</v>
      </c>
      <c r="C23">
        <v>-32.490272373540854</v>
      </c>
    </row>
    <row r="24" spans="2:3" ht="15.75" customHeight="1">
      <c r="B24">
        <v>4.6093417549049889</v>
      </c>
      <c r="C24">
        <v>-17.916428162564397</v>
      </c>
    </row>
    <row r="25" spans="2:3" ht="15.75" customHeight="1">
      <c r="B25">
        <v>3.5019803593672023</v>
      </c>
      <c r="C25">
        <v>-25.266175266175267</v>
      </c>
    </row>
    <row r="26" spans="2:3" ht="15.75" customHeight="1">
      <c r="B26">
        <v>5.149995648820834</v>
      </c>
      <c r="C26">
        <v>-30.148270181219111</v>
      </c>
    </row>
    <row r="27" spans="2:3" ht="15.75" customHeight="1">
      <c r="B27">
        <v>5.5256831983805768</v>
      </c>
      <c r="C27">
        <v>-24.519230769230766</v>
      </c>
    </row>
    <row r="28" spans="2:3" ht="15.75" customHeight="1">
      <c r="B28">
        <v>4.5939030993491059E-2</v>
      </c>
      <c r="C28">
        <v>-28.240989779451318</v>
      </c>
    </row>
    <row r="29" spans="2:3" ht="15.75" customHeight="1">
      <c r="B29">
        <v>9.7078204442065896</v>
      </c>
      <c r="C29">
        <v>-24.611032531824613</v>
      </c>
    </row>
    <row r="30" spans="2:3" ht="15.75" customHeight="1">
      <c r="B30">
        <v>3.9927180567852218</v>
      </c>
      <c r="C30">
        <v>-18.831667947732512</v>
      </c>
    </row>
    <row r="31" spans="2:3" ht="15.75" customHeight="1">
      <c r="B31">
        <v>27.737258377334378</v>
      </c>
      <c r="C31">
        <v>-16.458916306283388</v>
      </c>
    </row>
    <row r="32" spans="2:3" ht="15.75" customHeight="1">
      <c r="B32">
        <v>22.674000575208517</v>
      </c>
      <c r="C32">
        <v>-35.599415204678365</v>
      </c>
    </row>
    <row r="33" spans="2:3" ht="15.75" customHeight="1">
      <c r="B33">
        <v>15.878664545477001</v>
      </c>
      <c r="C33">
        <v>-25.227874154660395</v>
      </c>
    </row>
    <row r="34" spans="2:3" ht="15.75" customHeight="1">
      <c r="B34">
        <v>22.127534742224817</v>
      </c>
      <c r="C34">
        <v>-27.657542966263527</v>
      </c>
    </row>
    <row r="35" spans="2:3" ht="15.75" customHeight="1">
      <c r="B35">
        <v>6.0925188683526414</v>
      </c>
      <c r="C35">
        <v>-31.951290229051899</v>
      </c>
    </row>
    <row r="36" spans="2:3" ht="15.75" customHeight="1">
      <c r="B36">
        <v>24.665847841451438</v>
      </c>
      <c r="C36">
        <v>-24.688427299703264</v>
      </c>
    </row>
    <row r="37" spans="2:3" ht="15.75" customHeight="1">
      <c r="B37">
        <v>17.63887005187074</v>
      </c>
      <c r="C37">
        <v>-14.754631134221643</v>
      </c>
    </row>
    <row r="38" spans="2:3" ht="15.75" customHeight="1">
      <c r="B38">
        <v>26.26693459104203</v>
      </c>
      <c r="C38">
        <v>-30.293159609120522</v>
      </c>
    </row>
    <row r="39" spans="2:3" ht="15.75" customHeight="1">
      <c r="B39">
        <v>22.642868476654165</v>
      </c>
      <c r="C39">
        <v>-32.187894073139972</v>
      </c>
    </row>
    <row r="40" spans="2:3" ht="15.75" customHeight="1">
      <c r="B40">
        <v>32.290831309334855</v>
      </c>
      <c r="C40">
        <v>-12.8004931169098</v>
      </c>
    </row>
    <row r="41" spans="2:3" ht="15.75" customHeight="1">
      <c r="B41">
        <v>32.944894572228861</v>
      </c>
      <c r="C41">
        <v>-33.544103699019914</v>
      </c>
    </row>
    <row r="42" spans="2:3" ht="15.75" customHeight="1">
      <c r="B42">
        <v>19.100716219457865</v>
      </c>
      <c r="C42">
        <v>-36.496350364963504</v>
      </c>
    </row>
    <row r="43" spans="2:3" ht="15.75" customHeight="1">
      <c r="B43">
        <v>19.723357502272549</v>
      </c>
      <c r="C43">
        <v>-30.594405594405593</v>
      </c>
    </row>
    <row r="44" spans="2:3" ht="15.75" customHeight="1">
      <c r="B44">
        <v>24.561441744112706</v>
      </c>
      <c r="C44">
        <v>-22.263766145479266</v>
      </c>
    </row>
    <row r="45" spans="2:3" ht="15.75" customHeight="1">
      <c r="B45">
        <v>33.708662944312955</v>
      </c>
      <c r="C45">
        <v>-32.345360824742272</v>
      </c>
    </row>
    <row r="46" spans="2:3" ht="15.75" customHeight="1">
      <c r="B46">
        <v>18.34457861608292</v>
      </c>
      <c r="C46">
        <v>-32.758098698153191</v>
      </c>
    </row>
    <row r="47" spans="2:3" ht="15.75" customHeight="1">
      <c r="B47">
        <v>23.959419523602037</v>
      </c>
      <c r="C47">
        <v>-27.000934288383682</v>
      </c>
    </row>
    <row r="48" spans="2:3" ht="15.75" customHeight="1">
      <c r="B48">
        <v>-0.81525402292188431</v>
      </c>
      <c r="C48">
        <v>0</v>
      </c>
    </row>
    <row r="49" spans="2:3" ht="15.75" customHeight="1">
      <c r="B49">
        <v>3.0170740037999906</v>
      </c>
      <c r="C49">
        <v>0</v>
      </c>
    </row>
    <row r="50" spans="2:3" ht="15.75" customHeight="1">
      <c r="B50">
        <v>6.878686683393461</v>
      </c>
      <c r="C50">
        <v>0</v>
      </c>
    </row>
    <row r="51" spans="2:3" ht="15.75" customHeight="1">
      <c r="B51">
        <v>3.1256395973936719</v>
      </c>
      <c r="C51">
        <v>-10.743034055727554</v>
      </c>
    </row>
    <row r="52" spans="2:3" ht="13">
      <c r="B52">
        <v>13.083295333637338</v>
      </c>
      <c r="C52">
        <v>0</v>
      </c>
    </row>
    <row r="53" spans="2:3" ht="13">
      <c r="B53">
        <v>-0.16189079159703823</v>
      </c>
      <c r="C53">
        <v>0</v>
      </c>
    </row>
    <row r="54" spans="2:3" ht="13">
      <c r="B54">
        <v>2.8544092904871476</v>
      </c>
      <c r="C54">
        <v>0</v>
      </c>
    </row>
    <row r="55" spans="2:3" ht="13">
      <c r="B55">
        <v>-0.8329083547609919</v>
      </c>
      <c r="C55">
        <v>0</v>
      </c>
    </row>
    <row r="56" spans="2:3" ht="13">
      <c r="B56">
        <v>-2.2977975672586481</v>
      </c>
      <c r="C56">
        <v>-7.2854291417165662</v>
      </c>
    </row>
    <row r="57" spans="2:3" ht="13">
      <c r="B57">
        <v>-6.7161805210672654</v>
      </c>
      <c r="C57">
        <v>0</v>
      </c>
    </row>
    <row r="58" spans="2:3" ht="13">
      <c r="B58">
        <v>0.31039772596578175</v>
      </c>
      <c r="C58">
        <v>0</v>
      </c>
    </row>
    <row r="59" spans="2:3" ht="13">
      <c r="B59">
        <v>-2.5487184271662002</v>
      </c>
      <c r="C59">
        <v>0</v>
      </c>
    </row>
    <row r="60" spans="2:3" ht="13">
      <c r="B60">
        <v>-2.3573365294871707</v>
      </c>
      <c r="C60">
        <v>-9.5259696076207749</v>
      </c>
    </row>
    <row r="61" spans="2:3" ht="13">
      <c r="B61">
        <v>14.690915735871926</v>
      </c>
      <c r="C61">
        <v>0</v>
      </c>
    </row>
    <row r="62" spans="2:3" ht="13">
      <c r="B62">
        <v>3.0762774617810571</v>
      </c>
      <c r="C62">
        <v>-12.960992907801419</v>
      </c>
    </row>
    <row r="63" spans="2:3" ht="13">
      <c r="B63">
        <v>8.3454123998708987</v>
      </c>
      <c r="C63">
        <v>-11.514450867052023</v>
      </c>
    </row>
    <row r="64" spans="2:3" ht="13">
      <c r="B64">
        <v>2.4590987977847902</v>
      </c>
      <c r="C64">
        <v>0</v>
      </c>
    </row>
    <row r="65" spans="2:3" ht="13">
      <c r="B65">
        <v>10.673646697580118</v>
      </c>
      <c r="C65">
        <v>-18.429167422456015</v>
      </c>
    </row>
    <row r="66" spans="2:3" ht="13">
      <c r="B66">
        <v>-1.6678134556574946</v>
      </c>
      <c r="C66">
        <v>-8.4791666666666661</v>
      </c>
    </row>
    <row r="67" spans="2:3" ht="13">
      <c r="B67">
        <v>0.30716036071213892</v>
      </c>
      <c r="C67">
        <v>-10.580123632905373</v>
      </c>
    </row>
    <row r="68" spans="2:3" ht="13">
      <c r="B68">
        <v>7.1779112213515646</v>
      </c>
      <c r="C68">
        <v>-8.4683326447969609</v>
      </c>
    </row>
    <row r="69" spans="2:3" ht="13">
      <c r="B69">
        <v>4.4829413551572852</v>
      </c>
      <c r="C69">
        <v>-23.512473309490179</v>
      </c>
    </row>
    <row r="70" spans="2:3" ht="13">
      <c r="B70">
        <v>5.5057547366607107</v>
      </c>
      <c r="C70">
        <v>-22.56709324578031</v>
      </c>
    </row>
    <row r="71" spans="2:3" ht="13">
      <c r="B71">
        <v>2.024520709625163</v>
      </c>
      <c r="C71">
        <v>-25.234615754880359</v>
      </c>
    </row>
    <row r="72" spans="2:3" ht="13">
      <c r="B72">
        <v>6.2101061907029642</v>
      </c>
      <c r="C72">
        <v>-33.867730610413467</v>
      </c>
    </row>
    <row r="73" spans="2:3" ht="13">
      <c r="B73">
        <v>13.467642193532718</v>
      </c>
      <c r="C73">
        <v>-25.164008601149899</v>
      </c>
    </row>
    <row r="74" spans="2:3" ht="13">
      <c r="B74">
        <v>4.6604647470578868</v>
      </c>
      <c r="C74">
        <v>-21.636849381997358</v>
      </c>
    </row>
    <row r="75" spans="2:3" ht="13">
      <c r="B75">
        <v>-2.9392193935130209</v>
      </c>
      <c r="C75">
        <v>-35.459408755807651</v>
      </c>
    </row>
    <row r="76" spans="2:3" ht="13">
      <c r="B76">
        <v>17.532734051279583</v>
      </c>
      <c r="C76">
        <v>-23.005811266181325</v>
      </c>
    </row>
    <row r="77" spans="2:3" ht="13">
      <c r="B77">
        <v>-4.9703537397675799</v>
      </c>
      <c r="C77">
        <v>-40.936850853938878</v>
      </c>
    </row>
    <row r="78" spans="2:3" ht="13">
      <c r="B78">
        <v>11.80029785252718</v>
      </c>
      <c r="C78">
        <v>-28.248774256360367</v>
      </c>
    </row>
    <row r="79" spans="2:3" ht="13">
      <c r="B79">
        <v>4.9088708842464683</v>
      </c>
      <c r="C79">
        <v>-26.838737730093278</v>
      </c>
    </row>
    <row r="80" spans="2:3" ht="13">
      <c r="B80">
        <v>1.944905786369203</v>
      </c>
      <c r="C80">
        <v>-48.693379790940767</v>
      </c>
    </row>
    <row r="81" spans="2:3" ht="13">
      <c r="B81">
        <v>-14.311539620367581</v>
      </c>
      <c r="C81">
        <v>-44.802651401024406</v>
      </c>
    </row>
    <row r="82" spans="2:3" ht="13">
      <c r="B82">
        <v>0.64488996098069507</v>
      </c>
      <c r="C82">
        <v>-44.629213483146067</v>
      </c>
    </row>
    <row r="83" spans="2:3" ht="13">
      <c r="B83">
        <v>6.2893740579148592</v>
      </c>
      <c r="C83">
        <v>-15.626066189013986</v>
      </c>
    </row>
    <row r="84" spans="2:3" ht="13">
      <c r="B84">
        <v>3.4297152808518661</v>
      </c>
      <c r="C84">
        <v>-27.382753403933435</v>
      </c>
    </row>
    <row r="85" spans="2:3" ht="13">
      <c r="B85">
        <v>19.975922613520474</v>
      </c>
      <c r="C85">
        <v>-21.865948580607117</v>
      </c>
    </row>
    <row r="86" spans="2:3" ht="13">
      <c r="B86">
        <v>11.085951873904413</v>
      </c>
      <c r="C86">
        <v>-17.976878612716764</v>
      </c>
    </row>
    <row r="87" spans="2:3" ht="13">
      <c r="B87">
        <v>20.206604090085179</v>
      </c>
      <c r="C87">
        <v>-23.848580441640379</v>
      </c>
    </row>
    <row r="88" spans="2:3" ht="13">
      <c r="B88">
        <v>0.44310525843739867</v>
      </c>
      <c r="C88">
        <v>-16.565040650406505</v>
      </c>
    </row>
    <row r="89" spans="2:3" ht="13">
      <c r="B89">
        <v>7.3913292083975346</v>
      </c>
      <c r="C89">
        <v>-19.645608628659474</v>
      </c>
    </row>
    <row r="90" spans="2:3" ht="13">
      <c r="B90">
        <v>-4.3743480629684655</v>
      </c>
      <c r="C90">
        <v>-15.816857440166492</v>
      </c>
    </row>
    <row r="91" spans="2:3" ht="13">
      <c r="B91">
        <v>5.2664901104962745</v>
      </c>
      <c r="C91">
        <v>-17.7731673582296</v>
      </c>
    </row>
    <row r="92" spans="2:3" ht="13">
      <c r="B92">
        <v>0.95728228807364424</v>
      </c>
      <c r="C92">
        <v>-20.873786407766989</v>
      </c>
    </row>
    <row r="93" spans="2:3" ht="13">
      <c r="B93">
        <v>-1.3696451551676994</v>
      </c>
      <c r="C93">
        <v>-22.956273764258555</v>
      </c>
    </row>
    <row r="94" spans="2:3" ht="13">
      <c r="B94">
        <v>4.683981675595934</v>
      </c>
      <c r="C94">
        <v>-20.325900514579757</v>
      </c>
    </row>
    <row r="95" spans="2:3" ht="13">
      <c r="B95">
        <v>8.8571290851248534</v>
      </c>
      <c r="C95">
        <v>-22.035573122529645</v>
      </c>
    </row>
    <row r="96" spans="2:3" ht="13">
      <c r="B96">
        <v>1.6808746185011465</v>
      </c>
      <c r="C96">
        <v>-28.816394813885402</v>
      </c>
    </row>
    <row r="97" spans="2:3" ht="13">
      <c r="B97">
        <v>-4.6857772877618524</v>
      </c>
      <c r="C97">
        <v>-8.4895259095920625</v>
      </c>
    </row>
    <row r="98" spans="2:3" ht="13">
      <c r="B98">
        <v>-15.69432098383718</v>
      </c>
      <c r="C98">
        <v>-25.121163166397416</v>
      </c>
    </row>
    <row r="99" spans="2:3" ht="13">
      <c r="B99">
        <v>9.3419699822255993</v>
      </c>
      <c r="C99">
        <v>-24.265323257766582</v>
      </c>
    </row>
    <row r="100" spans="2:3" ht="13">
      <c r="B100">
        <v>9.3479478410985237</v>
      </c>
      <c r="C100">
        <v>-24.333023648092137</v>
      </c>
    </row>
    <row r="101" spans="2:3" ht="13">
      <c r="B101">
        <v>26.90739956284807</v>
      </c>
      <c r="C101">
        <v>-10.93161012385568</v>
      </c>
    </row>
    <row r="102" spans="2:3" ht="13">
      <c r="B102">
        <v>11.968347369906624</v>
      </c>
      <c r="C102">
        <v>-21.123716909778498</v>
      </c>
    </row>
    <row r="103" spans="2:3" ht="13">
      <c r="B103">
        <v>7.2305803740450187</v>
      </c>
      <c r="C103">
        <v>0</v>
      </c>
    </row>
    <row r="104" spans="2:3" ht="13">
      <c r="B104">
        <v>1.8126743966187391</v>
      </c>
      <c r="C104">
        <v>0</v>
      </c>
    </row>
    <row r="105" spans="2:3" ht="13">
      <c r="B105">
        <v>3.9734631413659756</v>
      </c>
      <c r="C105">
        <v>-25.287356321839084</v>
      </c>
    </row>
    <row r="106" spans="2:3" ht="13">
      <c r="B106">
        <v>14.866642829089074</v>
      </c>
      <c r="C106">
        <v>-22.64504054897068</v>
      </c>
    </row>
    <row r="107" spans="2:3" ht="13">
      <c r="B107">
        <v>-2.5441943242490268</v>
      </c>
      <c r="C107">
        <v>0</v>
      </c>
    </row>
    <row r="108" spans="2:3" ht="13">
      <c r="B108">
        <v>14.179861644888547</v>
      </c>
      <c r="C108">
        <v>-26.295652173913041</v>
      </c>
    </row>
    <row r="109" spans="2:3" ht="13">
      <c r="B109">
        <v>8.73166600851863</v>
      </c>
      <c r="C109">
        <v>-16.478236291690219</v>
      </c>
    </row>
    <row r="110" spans="2:3" ht="13">
      <c r="B110">
        <v>-3.2683955052176898</v>
      </c>
      <c r="C110">
        <v>-13.383407306247866</v>
      </c>
    </row>
    <row r="111" spans="2:3" ht="13">
      <c r="B111">
        <v>-4.3693571040986328</v>
      </c>
      <c r="C111">
        <v>0</v>
      </c>
    </row>
    <row r="112" spans="2:3" ht="13">
      <c r="B112">
        <v>-8.5130474861156884</v>
      </c>
      <c r="C112">
        <v>0</v>
      </c>
    </row>
    <row r="113" spans="2:3" ht="13">
      <c r="B113">
        <v>2.4804883936114521</v>
      </c>
      <c r="C113">
        <v>0</v>
      </c>
    </row>
    <row r="114" spans="2:3" ht="13">
      <c r="B114">
        <v>18.671068001815655</v>
      </c>
      <c r="C114">
        <v>-15.777899945024739</v>
      </c>
    </row>
    <row r="115" spans="2:3" ht="13">
      <c r="B115">
        <v>13.230147604422257</v>
      </c>
      <c r="C115">
        <v>-24.795887511339583</v>
      </c>
    </row>
    <row r="116" spans="2:3" ht="13">
      <c r="B116">
        <v>2.5127299084896322</v>
      </c>
      <c r="C116">
        <v>0</v>
      </c>
    </row>
    <row r="117" spans="2:3" ht="13">
      <c r="B117">
        <v>1.7236313258426392</v>
      </c>
      <c r="C117">
        <v>0</v>
      </c>
    </row>
    <row r="118" spans="2:3" ht="13">
      <c r="B118">
        <v>7.1335466677913288</v>
      </c>
      <c r="C118">
        <v>-19.415917843388961</v>
      </c>
    </row>
    <row r="119" spans="2:3" ht="13">
      <c r="B119">
        <v>-1.0326347913607989</v>
      </c>
      <c r="C119">
        <v>-24.640052356020941</v>
      </c>
    </row>
    <row r="120" spans="2:3" ht="13">
      <c r="B120">
        <v>21.664265811409749</v>
      </c>
      <c r="C120">
        <v>-20.574653668547974</v>
      </c>
    </row>
    <row r="121" spans="2:3" ht="13">
      <c r="B121">
        <v>13.533867408471135</v>
      </c>
      <c r="C121">
        <v>-32.473363980937073</v>
      </c>
    </row>
    <row r="122" spans="2:3" ht="13">
      <c r="B122">
        <v>22.530377487653418</v>
      </c>
      <c r="C122">
        <v>-33.884803921568633</v>
      </c>
    </row>
    <row r="123" spans="2:3" ht="13">
      <c r="B123">
        <v>11.683636007899317</v>
      </c>
      <c r="C123">
        <v>-22.489187890437289</v>
      </c>
    </row>
    <row r="124" spans="2:3" ht="13">
      <c r="B124">
        <v>25.197115795849392</v>
      </c>
      <c r="C124">
        <v>-35.830618892508141</v>
      </c>
    </row>
    <row r="125" spans="2:3" ht="13">
      <c r="B125">
        <v>22.887280158417326</v>
      </c>
      <c r="C125">
        <v>-35.108958837772398</v>
      </c>
    </row>
    <row r="126" spans="2:3" ht="13">
      <c r="B126">
        <v>15.71758054383918</v>
      </c>
      <c r="C126">
        <v>-28.499999999999996</v>
      </c>
    </row>
    <row r="127" spans="2:3" ht="13">
      <c r="B127">
        <v>2.7140989322292413</v>
      </c>
      <c r="C127">
        <v>-32.307692307692307</v>
      </c>
    </row>
    <row r="128" spans="2:3" ht="13">
      <c r="B128">
        <v>2.6819855776549453</v>
      </c>
      <c r="C128">
        <v>-27.994330262225368</v>
      </c>
    </row>
    <row r="130" spans="2:3" ht="13">
      <c r="B130">
        <v>7.1929265594070895</v>
      </c>
      <c r="C130">
        <v>-26.70807453416149</v>
      </c>
    </row>
    <row r="131" spans="2:3" ht="13">
      <c r="B131">
        <v>-7.1758676106502186</v>
      </c>
      <c r="C131">
        <v>0</v>
      </c>
    </row>
    <row r="132" spans="2:3" ht="13">
      <c r="B132">
        <v>-0.56383872174349037</v>
      </c>
      <c r="C132">
        <v>-20.188548481576369</v>
      </c>
    </row>
    <row r="133" spans="2:3" ht="13">
      <c r="B133">
        <v>-2.3907626628567531</v>
      </c>
      <c r="C133">
        <v>-20.920502092050206</v>
      </c>
    </row>
    <row r="134" spans="2:3" ht="13">
      <c r="B134">
        <v>11.267105141629358</v>
      </c>
      <c r="C134">
        <v>-20.623781676413255</v>
      </c>
    </row>
    <row r="135" spans="2:3" ht="13">
      <c r="B135">
        <v>11.604251180035536</v>
      </c>
      <c r="C135">
        <v>0</v>
      </c>
    </row>
    <row r="136" spans="2:3" ht="13">
      <c r="B136">
        <v>17.598572421040494</v>
      </c>
      <c r="C136">
        <v>-27.772643253234751</v>
      </c>
    </row>
    <row r="137" spans="2:3" ht="13">
      <c r="B137">
        <v>9.4348448162007443</v>
      </c>
      <c r="C137">
        <v>0</v>
      </c>
    </row>
    <row r="138" spans="2:3" ht="13">
      <c r="B138">
        <v>6.2356704124090641</v>
      </c>
      <c r="C138">
        <v>0</v>
      </c>
    </row>
    <row r="139" spans="2:3" ht="13">
      <c r="B139">
        <v>9.5212994397253397</v>
      </c>
      <c r="C139">
        <v>-11.731135066582118</v>
      </c>
    </row>
    <row r="140" spans="2:3" ht="13">
      <c r="B140">
        <v>22.736872146118717</v>
      </c>
      <c r="C140">
        <v>0</v>
      </c>
    </row>
    <row r="141" spans="2:3" ht="13">
      <c r="B141">
        <v>10.553040378031177</v>
      </c>
      <c r="C141">
        <v>-19.491525423728813</v>
      </c>
    </row>
    <row r="142" spans="2:3" ht="13">
      <c r="B142">
        <v>11.403549301690639</v>
      </c>
      <c r="C142">
        <v>-26.953271028037385</v>
      </c>
    </row>
    <row r="143" spans="2:3" ht="13">
      <c r="B143">
        <v>15.888962360916587</v>
      </c>
      <c r="C143">
        <v>-9.7620500305064066</v>
      </c>
    </row>
    <row r="144" spans="2:3" ht="13">
      <c r="B144">
        <v>7.5441012525411537</v>
      </c>
      <c r="C144">
        <v>-17.770345596432552</v>
      </c>
    </row>
    <row r="185" spans="2:3" ht="13">
      <c r="B185">
        <v>3.4788853724200965</v>
      </c>
      <c r="C185">
        <v>0</v>
      </c>
    </row>
    <row r="186" spans="2:3" ht="13">
      <c r="B186">
        <v>2.0647593354528482</v>
      </c>
      <c r="C186">
        <v>3.7170882808466699</v>
      </c>
    </row>
    <row r="187" spans="2:3" ht="13">
      <c r="B187">
        <v>-1.5572286511637206</v>
      </c>
      <c r="C187">
        <v>0</v>
      </c>
    </row>
    <row r="188" spans="2:3" ht="13">
      <c r="B188">
        <v>6.0062696572346361</v>
      </c>
      <c r="C188">
        <v>2.4228214146150839</v>
      </c>
    </row>
    <row r="189" spans="2:3" ht="13">
      <c r="B189">
        <v>-4.9745860288444419</v>
      </c>
      <c r="C189">
        <v>0</v>
      </c>
    </row>
    <row r="190" spans="2:3" ht="13">
      <c r="B190">
        <v>-3.8609262914071625</v>
      </c>
      <c r="C190">
        <v>0</v>
      </c>
    </row>
    <row r="191" spans="2:3" ht="13">
      <c r="B191">
        <v>-37.053366856586713</v>
      </c>
      <c r="C191">
        <v>-7.6248166697080917</v>
      </c>
    </row>
    <row r="192" spans="2:3" ht="13">
      <c r="B192">
        <v>5.3982451761286914</v>
      </c>
      <c r="C192">
        <v>1.7844646606018195</v>
      </c>
    </row>
    <row r="193" spans="2:3" ht="13">
      <c r="B193">
        <v>15.760374095609833</v>
      </c>
      <c r="C193">
        <v>0</v>
      </c>
    </row>
    <row r="194" spans="2:3" ht="13">
      <c r="B194">
        <v>9.4686806141914488</v>
      </c>
      <c r="C194">
        <v>0</v>
      </c>
    </row>
    <row r="195" spans="2:3" ht="13">
      <c r="B195">
        <v>0.83564608751811065</v>
      </c>
      <c r="C195">
        <v>0</v>
      </c>
    </row>
    <row r="196" spans="2:3" ht="13">
      <c r="B196">
        <v>-57.749417423527575</v>
      </c>
      <c r="C196">
        <v>0</v>
      </c>
    </row>
    <row r="197" spans="2:3" ht="13">
      <c r="B197">
        <v>4.4850948509485136</v>
      </c>
      <c r="C197">
        <v>0</v>
      </c>
    </row>
    <row r="198" spans="2:3" ht="13">
      <c r="B198">
        <v>1.1074081856690903</v>
      </c>
      <c r="C198">
        <v>0</v>
      </c>
    </row>
    <row r="199" spans="2:3" ht="13">
      <c r="B199">
        <v>1.4938001283766376</v>
      </c>
      <c r="C199">
        <v>-8.9695675387079543</v>
      </c>
    </row>
    <row r="200" spans="2:3" ht="13">
      <c r="B200">
        <v>1.3154868032234077</v>
      </c>
      <c r="C200">
        <v>0</v>
      </c>
    </row>
    <row r="201" spans="2:3" ht="13">
      <c r="B201">
        <v>7.7131147540983562</v>
      </c>
      <c r="C201">
        <v>0</v>
      </c>
    </row>
    <row r="202" spans="2:3" ht="13">
      <c r="B202">
        <v>13.053875079413228</v>
      </c>
      <c r="C202">
        <v>0</v>
      </c>
    </row>
    <row r="204" spans="2:3" ht="13">
      <c r="B204">
        <v>-6.7951611291825387</v>
      </c>
      <c r="C204">
        <v>0</v>
      </c>
    </row>
    <row r="205" spans="2:3" ht="13">
      <c r="B205">
        <v>5.5023597654505352</v>
      </c>
      <c r="C205">
        <v>0</v>
      </c>
    </row>
    <row r="206" spans="2:3" ht="13">
      <c r="B206">
        <v>15.444332954016758</v>
      </c>
      <c r="C206">
        <v>-17.787481804949053</v>
      </c>
    </row>
    <row r="207" spans="2:3" ht="13">
      <c r="B207">
        <v>4.8274663294113296</v>
      </c>
      <c r="C207">
        <v>-7.7847439916405428</v>
      </c>
    </row>
    <row r="208" spans="2:3" ht="13">
      <c r="B208">
        <v>-1.8775670161060205</v>
      </c>
      <c r="C208">
        <v>-15.240298123875609</v>
      </c>
    </row>
    <row r="209" spans="2:3" ht="13">
      <c r="B209">
        <v>-8.8922265343756592</v>
      </c>
      <c r="C209">
        <v>0</v>
      </c>
    </row>
    <row r="210" spans="2:3" ht="13">
      <c r="B210">
        <v>14.492168140000061</v>
      </c>
      <c r="C210">
        <v>-21.377376129635401</v>
      </c>
    </row>
    <row r="211" spans="2:3" ht="13">
      <c r="B211">
        <v>9.6212637134413797</v>
      </c>
      <c r="C211">
        <v>-14.557188956615274</v>
      </c>
    </row>
    <row r="212" spans="2:3" ht="13">
      <c r="B212">
        <v>5.3776338050792205</v>
      </c>
      <c r="C212">
        <v>-12.462497115162705</v>
      </c>
    </row>
    <row r="213" spans="2:3" ht="13">
      <c r="B213">
        <v>16.550358570445113</v>
      </c>
      <c r="C213">
        <v>-21.968365553602812</v>
      </c>
    </row>
    <row r="214" spans="2:3" ht="13">
      <c r="B214">
        <v>17.120840161451795</v>
      </c>
      <c r="C214">
        <v>-18.823927002365664</v>
      </c>
    </row>
    <row r="215" spans="2:3" ht="13">
      <c r="B215">
        <v>13.374205927046162</v>
      </c>
      <c r="C215">
        <v>-17.39270732494353</v>
      </c>
    </row>
    <row r="216" spans="2:3" ht="13">
      <c r="B216">
        <v>7.6483524877860987</v>
      </c>
      <c r="C216">
        <v>-5.3939565094606037</v>
      </c>
    </row>
    <row r="217" spans="2:3" ht="13">
      <c r="B217">
        <v>8.225195056426756</v>
      </c>
      <c r="C217">
        <v>-17.906030336662969</v>
      </c>
    </row>
    <row r="218" spans="2:3" ht="13">
      <c r="B218">
        <v>3.4417287199595989</v>
      </c>
      <c r="C218">
        <v>0</v>
      </c>
    </row>
    <row r="219" spans="2:3" ht="13">
      <c r="B219">
        <v>8.7932899829846889</v>
      </c>
      <c r="C219">
        <v>-18.113444061422751</v>
      </c>
    </row>
    <row r="220" spans="2:3" ht="13">
      <c r="B220">
        <v>3.5591325426429208</v>
      </c>
      <c r="C220">
        <v>0</v>
      </c>
    </row>
    <row r="221" spans="2:3" ht="13">
      <c r="B221">
        <v>17.62909589641113</v>
      </c>
      <c r="C221">
        <v>-20.128552097428958</v>
      </c>
    </row>
    <row r="222" spans="2:3" ht="13">
      <c r="B222">
        <v>14.00879992992688</v>
      </c>
      <c r="C222">
        <v>-15.681233933161954</v>
      </c>
    </row>
    <row r="223" spans="2:3" ht="13">
      <c r="B223">
        <v>17.734042756069186</v>
      </c>
      <c r="C223">
        <v>-11.270190895741557</v>
      </c>
    </row>
    <row r="224" spans="2:3" ht="13">
      <c r="B224">
        <v>11.700766889977857</v>
      </c>
      <c r="C224">
        <v>0</v>
      </c>
    </row>
    <row r="225" spans="2:3" ht="13">
      <c r="B225">
        <v>12.153832769631791</v>
      </c>
      <c r="C225">
        <v>-13.378684807256235</v>
      </c>
    </row>
    <row r="226" spans="2:3" ht="13">
      <c r="B226">
        <v>2.7063314100031732</v>
      </c>
      <c r="C226">
        <v>0</v>
      </c>
    </row>
    <row r="227" spans="2:3" ht="13">
      <c r="B227">
        <v>6.4773940989251848</v>
      </c>
      <c r="C227">
        <v>0</v>
      </c>
    </row>
    <row r="228" spans="2:3" ht="13">
      <c r="B228">
        <v>3.3658266544638167</v>
      </c>
      <c r="C228">
        <v>0</v>
      </c>
    </row>
    <row r="229" spans="2:3" ht="13">
      <c r="B229">
        <v>15.242330927595148</v>
      </c>
      <c r="C229">
        <v>-17.463680387409202</v>
      </c>
    </row>
    <row r="230" spans="2:3" ht="13">
      <c r="B230">
        <v>9.1086735881967797</v>
      </c>
      <c r="C230">
        <v>-12.571756601607348</v>
      </c>
    </row>
    <row r="231" spans="2:3" ht="13">
      <c r="B231">
        <v>14.298144567051168</v>
      </c>
      <c r="C231">
        <v>-21.583937534857782</v>
      </c>
    </row>
    <row r="232" spans="2:3" ht="13">
      <c r="B232">
        <v>-5.7604145995487244</v>
      </c>
      <c r="C232">
        <v>0</v>
      </c>
    </row>
    <row r="233" spans="2:3" ht="13">
      <c r="B233">
        <v>2.6913963015373099</v>
      </c>
      <c r="C233">
        <v>0</v>
      </c>
    </row>
    <row r="260" spans="2:3" ht="13">
      <c r="B260">
        <v>0.72223642215883643</v>
      </c>
      <c r="C260">
        <v>-21.32429614181439</v>
      </c>
    </row>
    <row r="261" spans="2:3" ht="13">
      <c r="B261">
        <v>0.69858897693463717</v>
      </c>
      <c r="C261">
        <v>-24.277108433734938</v>
      </c>
    </row>
    <row r="262" spans="2:3" ht="13">
      <c r="B262">
        <v>-2.5907604223394856</v>
      </c>
      <c r="C262">
        <v>-21.921590281612367</v>
      </c>
    </row>
    <row r="263" spans="2:3" ht="13">
      <c r="B263">
        <v>6.356602927110039</v>
      </c>
      <c r="C263">
        <v>-25.283018867924529</v>
      </c>
    </row>
    <row r="264" spans="2:3" ht="13">
      <c r="B264">
        <v>-10.641547149479088</v>
      </c>
      <c r="C264">
        <v>9.7428958051420835</v>
      </c>
    </row>
    <row r="265" spans="2:3" ht="13">
      <c r="B265">
        <v>-7.0878979659995238</v>
      </c>
      <c r="C265">
        <v>-28.344562078922042</v>
      </c>
    </row>
    <row r="266" spans="2:3" ht="13">
      <c r="B266">
        <v>-3.151897057189494</v>
      </c>
      <c r="C266">
        <v>-22.828363120421894</v>
      </c>
    </row>
    <row r="267" spans="2:3" ht="13">
      <c r="B267">
        <v>-6.8611602205484701</v>
      </c>
      <c r="C267">
        <v>-27.653927813163481</v>
      </c>
    </row>
    <row r="268" spans="2:3" ht="13">
      <c r="B268">
        <v>4.3678353978584923</v>
      </c>
      <c r="C268">
        <v>-32.909930715935339</v>
      </c>
    </row>
    <row r="269" spans="2:3" ht="13">
      <c r="B269">
        <v>-13.911945770215112</v>
      </c>
      <c r="C269">
        <v>0</v>
      </c>
    </row>
    <row r="270" spans="2:3" ht="13">
      <c r="B270">
        <v>0.57540113782329882</v>
      </c>
      <c r="C270">
        <v>-28.955007256894049</v>
      </c>
    </row>
    <row r="271" spans="2:3" ht="13">
      <c r="B271">
        <v>-22.987625972700606</v>
      </c>
      <c r="C271">
        <v>0</v>
      </c>
    </row>
    <row r="272" spans="2:3" ht="13">
      <c r="B272">
        <v>-25.401358155445926</v>
      </c>
      <c r="C272">
        <v>0</v>
      </c>
    </row>
    <row r="273" spans="2:3" ht="13">
      <c r="B273">
        <v>-4.012437368869179</v>
      </c>
      <c r="C273">
        <v>-15.232660228270412</v>
      </c>
    </row>
    <row r="274" spans="2:3" ht="13">
      <c r="B274">
        <v>2.1645366952962419</v>
      </c>
      <c r="C274">
        <v>-16.981132075471699</v>
      </c>
    </row>
    <row r="275" spans="2:3" ht="13">
      <c r="B275">
        <v>0.22911025550210695</v>
      </c>
      <c r="C275">
        <v>-21.651376146788991</v>
      </c>
    </row>
    <row r="276" spans="2:3" ht="13">
      <c r="B276">
        <v>-1.536517588596837</v>
      </c>
      <c r="C276">
        <v>-25.791666666666668</v>
      </c>
    </row>
    <row r="277" spans="2:3" ht="13">
      <c r="B277">
        <v>4.5683942325298759</v>
      </c>
      <c r="C277">
        <v>-23.710247349823319</v>
      </c>
    </row>
    <row r="278" spans="2:3" ht="13">
      <c r="B278">
        <v>17.334453824291856</v>
      </c>
      <c r="C278">
        <v>-33.146461107217938</v>
      </c>
    </row>
    <row r="279" spans="2:3" ht="13">
      <c r="B279">
        <v>8.0893603321223537</v>
      </c>
      <c r="C279">
        <v>-27.457152850647081</v>
      </c>
    </row>
    <row r="280" spans="2:3" ht="13">
      <c r="B280">
        <v>6.0394209238139922</v>
      </c>
      <c r="C280">
        <v>-40.033783783783782</v>
      </c>
    </row>
    <row r="281" spans="2:3" ht="13">
      <c r="B281">
        <v>4.267352977702032</v>
      </c>
      <c r="C281">
        <v>0</v>
      </c>
    </row>
    <row r="282" spans="2:3" ht="13">
      <c r="B282">
        <v>-0.19766609533941448</v>
      </c>
      <c r="C282">
        <v>-25.630397236614854</v>
      </c>
    </row>
    <row r="283" spans="2:3" ht="13">
      <c r="B283">
        <v>6.1237948762239469</v>
      </c>
      <c r="C283">
        <v>-35.029004908522978</v>
      </c>
    </row>
    <row r="284" spans="2:3" ht="13">
      <c r="B284">
        <v>12.766525026671552</v>
      </c>
      <c r="C284">
        <v>-43.973301923831961</v>
      </c>
    </row>
    <row r="285" spans="2:3" ht="13">
      <c r="B285">
        <v>21.51631492635677</v>
      </c>
      <c r="C285">
        <v>-37.22527472527473</v>
      </c>
    </row>
    <row r="286" spans="2:3" ht="13">
      <c r="B286">
        <v>21.406237832684091</v>
      </c>
      <c r="C286">
        <v>-26.059850374064837</v>
      </c>
    </row>
    <row r="287" spans="2:3" ht="13">
      <c r="B287">
        <v>5.6262314426146958</v>
      </c>
      <c r="C287">
        <v>-36.005884516366308</v>
      </c>
    </row>
    <row r="288" spans="2:3" ht="13">
      <c r="B288">
        <v>-10.846279068718744</v>
      </c>
      <c r="C288">
        <v>-29.902912621359224</v>
      </c>
    </row>
    <row r="289" spans="2:3" ht="13">
      <c r="B289">
        <v>17.433993987319987</v>
      </c>
      <c r="C289">
        <v>-16.740929344366645</v>
      </c>
    </row>
    <row r="290" spans="2:3" ht="13">
      <c r="B290">
        <v>8.51197854963719</v>
      </c>
      <c r="C290">
        <v>-14.948301329394386</v>
      </c>
    </row>
    <row r="291" spans="2:3" ht="13">
      <c r="B291">
        <v>14.975561459569164</v>
      </c>
      <c r="C291">
        <v>-31.000676132521974</v>
      </c>
    </row>
    <row r="292" spans="2:3" ht="13">
      <c r="B292">
        <v>6.0918608030385961</v>
      </c>
      <c r="C292">
        <v>-27.286821705426355</v>
      </c>
    </row>
    <row r="293" spans="2:3" ht="13">
      <c r="B293">
        <v>22.107464433151662</v>
      </c>
      <c r="C293">
        <v>-29.05375388716126</v>
      </c>
    </row>
    <row r="294" spans="2:3" ht="13">
      <c r="B294">
        <v>-0.3318139271212317</v>
      </c>
      <c r="C294">
        <v>0</v>
      </c>
    </row>
    <row r="295" spans="2:3" ht="13">
      <c r="B295">
        <v>16.649970616785467</v>
      </c>
      <c r="C295">
        <v>-27.24648141465175</v>
      </c>
    </row>
    <row r="296" spans="2:3" ht="13">
      <c r="B296">
        <v>-4.077271660900962</v>
      </c>
      <c r="C296">
        <v>0</v>
      </c>
    </row>
    <row r="297" spans="2:3" ht="13">
      <c r="B297">
        <v>4.4121075796543181</v>
      </c>
      <c r="C297">
        <v>-19.250985545335087</v>
      </c>
    </row>
    <row r="298" spans="2:3" ht="13">
      <c r="B298">
        <v>14.29205411440023</v>
      </c>
      <c r="C298">
        <v>-20.545073375262053</v>
      </c>
    </row>
    <row r="299" spans="2:3" ht="13">
      <c r="B299">
        <v>14.17874993842047</v>
      </c>
      <c r="C299">
        <v>0</v>
      </c>
    </row>
    <row r="300" spans="2:3" ht="13">
      <c r="B300">
        <v>13.962291744006833</v>
      </c>
      <c r="C300">
        <v>-15.404475043029258</v>
      </c>
    </row>
    <row r="301" spans="2:3" ht="13">
      <c r="B301">
        <v>16.133570080938497</v>
      </c>
      <c r="C301">
        <v>0</v>
      </c>
    </row>
    <row r="302" spans="2:3" ht="13">
      <c r="B302">
        <v>9.140984392429452</v>
      </c>
      <c r="C302">
        <v>0</v>
      </c>
    </row>
    <row r="303" spans="2:3" ht="13">
      <c r="B303">
        <v>-0.33111946981909668</v>
      </c>
      <c r="C303">
        <v>0</v>
      </c>
    </row>
    <row r="304" spans="2:3" ht="13">
      <c r="B304">
        <v>2.7671524172868942</v>
      </c>
      <c r="C304">
        <v>0</v>
      </c>
    </row>
    <row r="305" spans="2:3" ht="13">
      <c r="B305">
        <v>4.7146306919998722</v>
      </c>
      <c r="C305">
        <v>-4.5785639958376692</v>
      </c>
    </row>
    <row r="306" spans="2:3" ht="13">
      <c r="B306">
        <v>14.393968522081078</v>
      </c>
      <c r="C306">
        <v>0</v>
      </c>
    </row>
    <row r="307" spans="2:3" ht="13">
      <c r="B307">
        <v>1.5835992405401456</v>
      </c>
      <c r="C307">
        <v>0</v>
      </c>
    </row>
    <row r="308" spans="2:3" ht="13">
      <c r="B308">
        <v>5.5303417492929938</v>
      </c>
      <c r="C308">
        <v>0</v>
      </c>
    </row>
    <row r="309" spans="2:3" ht="13">
      <c r="B309">
        <v>5.6324536875736015</v>
      </c>
      <c r="C309">
        <v>0</v>
      </c>
    </row>
    <row r="310" spans="2:3" ht="13">
      <c r="B310">
        <v>13.080262961621244</v>
      </c>
      <c r="C310">
        <v>0</v>
      </c>
    </row>
    <row r="311" spans="2:3" ht="13">
      <c r="B311">
        <v>-0.98104737141463261</v>
      </c>
      <c r="C311">
        <v>-10.125944584382871</v>
      </c>
    </row>
    <row r="312" spans="2:3" ht="13">
      <c r="B312">
        <v>14.020754296712894</v>
      </c>
      <c r="C312">
        <v>0</v>
      </c>
    </row>
    <row r="313" spans="2:3" ht="13">
      <c r="B313">
        <v>1.4501885729848993</v>
      </c>
      <c r="C313">
        <v>0</v>
      </c>
    </row>
    <row r="314" spans="2:3" ht="13">
      <c r="B314">
        <v>-4.0995720132040674</v>
      </c>
      <c r="C314">
        <v>0</v>
      </c>
    </row>
    <row r="315" spans="2:3" ht="13">
      <c r="B315">
        <v>8.2552467892782033</v>
      </c>
      <c r="C315">
        <v>-15.441595441595441</v>
      </c>
    </row>
    <row r="316" spans="2:3" ht="13">
      <c r="B316">
        <v>7.5913706532342928</v>
      </c>
      <c r="C316">
        <v>0</v>
      </c>
    </row>
    <row r="317" spans="2:3" ht="13">
      <c r="B317">
        <v>-9.1516972031048844</v>
      </c>
      <c r="C317">
        <v>0</v>
      </c>
    </row>
    <row r="318" spans="2:3" ht="13">
      <c r="B318">
        <v>2.017689150174462</v>
      </c>
      <c r="C318">
        <v>0</v>
      </c>
    </row>
    <row r="319" spans="2:3" ht="13">
      <c r="B319">
        <v>11.721337348745504</v>
      </c>
      <c r="C319">
        <v>0</v>
      </c>
    </row>
    <row r="320" spans="2:3" ht="13">
      <c r="B320">
        <v>-1.6411956658160065</v>
      </c>
      <c r="C320">
        <v>0</v>
      </c>
    </row>
    <row r="321" spans="2:3" ht="13">
      <c r="B321">
        <v>7.6584309266822039</v>
      </c>
      <c r="C321">
        <v>-26.504195196894681</v>
      </c>
    </row>
    <row r="322" spans="2:3" ht="13">
      <c r="B322">
        <v>15.071120523126442</v>
      </c>
      <c r="C322">
        <v>-22.836404243439421</v>
      </c>
    </row>
    <row r="323" spans="2:3" ht="13">
      <c r="B323">
        <v>20.934711171014207</v>
      </c>
      <c r="C323">
        <v>-28.813505047392152</v>
      </c>
    </row>
    <row r="324" spans="2:3" ht="13">
      <c r="B324">
        <v>25.415389975849262</v>
      </c>
      <c r="C324">
        <v>-8.7622549019607838</v>
      </c>
    </row>
    <row r="325" spans="2:3" ht="13">
      <c r="B325">
        <v>20.423525481382498</v>
      </c>
      <c r="C325">
        <v>-32.54601226993865</v>
      </c>
    </row>
    <row r="326" spans="2:3" ht="13">
      <c r="B326">
        <v>2.0511928025536932</v>
      </c>
      <c r="C326">
        <v>-23.344293536661656</v>
      </c>
    </row>
    <row r="327" spans="2:3" ht="13">
      <c r="B327">
        <v>18.504531270251135</v>
      </c>
      <c r="C327">
        <v>-33.919025353179862</v>
      </c>
    </row>
    <row r="328" spans="2:3" ht="13">
      <c r="B328">
        <v>15.989961641319418</v>
      </c>
      <c r="C328">
        <v>-40.924654909137452</v>
      </c>
    </row>
    <row r="329" spans="2:3" ht="13">
      <c r="B329">
        <v>4.3379848975032473</v>
      </c>
      <c r="C329">
        <v>-32.499772189222355</v>
      </c>
    </row>
    <row r="330" spans="2:3" ht="13">
      <c r="B330">
        <v>22.03131423470407</v>
      </c>
      <c r="C330">
        <v>-18.13063063063063</v>
      </c>
    </row>
    <row r="331" spans="2:3" ht="13">
      <c r="B331">
        <v>10.360954273517752</v>
      </c>
      <c r="C331">
        <v>-36.42452344152499</v>
      </c>
    </row>
    <row r="332" spans="2:3" ht="13">
      <c r="B332">
        <v>3.9866430421153076</v>
      </c>
      <c r="C332">
        <v>-27.411294352823589</v>
      </c>
    </row>
    <row r="333" spans="2:3" ht="13">
      <c r="B333">
        <v>6.8896848619379156</v>
      </c>
      <c r="C333">
        <v>-36.830188679245282</v>
      </c>
    </row>
    <row r="334" spans="2:3" ht="13">
      <c r="B334">
        <v>-7.8997648442090451E-2</v>
      </c>
      <c r="C334">
        <v>-37.860082304526749</v>
      </c>
    </row>
    <row r="335" spans="2:3" ht="13">
      <c r="B335">
        <v>17.975474391158492</v>
      </c>
      <c r="C335">
        <v>-32.228218966846569</v>
      </c>
    </row>
    <row r="336" spans="2:3" ht="13">
      <c r="B336">
        <v>10.360938395025777</v>
      </c>
      <c r="C336">
        <v>-38.515007898894154</v>
      </c>
    </row>
    <row r="337" spans="2:3" ht="13">
      <c r="B337">
        <v>18.78392977030235</v>
      </c>
      <c r="C337">
        <v>-24.783775723232925</v>
      </c>
    </row>
    <row r="338" spans="2:3" ht="13">
      <c r="B338">
        <v>15.644973380958042</v>
      </c>
      <c r="C338">
        <v>-18.25817255545229</v>
      </c>
    </row>
    <row r="339" spans="2:3" ht="13">
      <c r="B339">
        <v>22.344767312459865</v>
      </c>
      <c r="C339">
        <v>-25.664851009291894</v>
      </c>
    </row>
    <row r="340" spans="2:3" ht="13">
      <c r="B340">
        <v>10.548070279340635</v>
      </c>
      <c r="C340">
        <v>-20.639826604810317</v>
      </c>
    </row>
    <row r="341" spans="2:3" ht="13">
      <c r="B341">
        <v>-5.9032210727126007</v>
      </c>
      <c r="C341">
        <v>0</v>
      </c>
    </row>
    <row r="342" spans="2:3" ht="13">
      <c r="B342">
        <v>17.6588966065341</v>
      </c>
      <c r="C342">
        <v>-10.62215477996965</v>
      </c>
    </row>
    <row r="343" spans="2:3" ht="13">
      <c r="B343">
        <v>-5.2224000449017467</v>
      </c>
      <c r="C343">
        <v>0</v>
      </c>
    </row>
    <row r="344" spans="2:3" ht="13">
      <c r="B344">
        <v>22.813176705169194</v>
      </c>
      <c r="C344">
        <v>-21.796835119959162</v>
      </c>
    </row>
    <row r="345" spans="2:3" ht="13">
      <c r="B345">
        <v>2.2394737582489057</v>
      </c>
      <c r="C345">
        <v>-15.467143495753241</v>
      </c>
    </row>
    <row r="346" spans="2:3" ht="13">
      <c r="B346">
        <v>-0.29061367750415457</v>
      </c>
      <c r="C346">
        <v>-23.075618337521213</v>
      </c>
    </row>
    <row r="347" spans="2:3" ht="13">
      <c r="B347">
        <v>-8.3376238185205551</v>
      </c>
      <c r="C347">
        <v>5.1758460517584606</v>
      </c>
    </row>
    <row r="348" spans="2:3" ht="13">
      <c r="B348">
        <v>3.8486440211312463</v>
      </c>
      <c r="C348">
        <v>-22.316865417376491</v>
      </c>
    </row>
    <row r="349" spans="2:3" ht="13">
      <c r="B349">
        <v>5.7315042268378562</v>
      </c>
      <c r="C349">
        <v>0</v>
      </c>
    </row>
    <row r="350" spans="2:3" ht="13">
      <c r="B350">
        <v>6.0902126109143069</v>
      </c>
      <c r="C350">
        <v>-24.940842404164695</v>
      </c>
    </row>
    <row r="351" spans="2:3" ht="13">
      <c r="B351">
        <v>14.463579454194893</v>
      </c>
      <c r="C351">
        <v>-22.669498501761659</v>
      </c>
    </row>
    <row r="352" spans="2:3" ht="13">
      <c r="B352">
        <v>-0.72813962547802191</v>
      </c>
      <c r="C352">
        <v>0</v>
      </c>
    </row>
    <row r="353" spans="2:3" ht="13">
      <c r="B353">
        <v>5.3867066509679873</v>
      </c>
      <c r="C353">
        <v>-20.903411821239789</v>
      </c>
    </row>
    <row r="354" spans="2:3" ht="13">
      <c r="B354">
        <v>-0.8511617207269353</v>
      </c>
      <c r="C354">
        <v>0</v>
      </c>
    </row>
    <row r="355" spans="2:3" ht="13">
      <c r="B355">
        <v>0.88560622086998819</v>
      </c>
      <c r="C355">
        <v>0</v>
      </c>
    </row>
    <row r="356" spans="2:3" ht="13">
      <c r="B356">
        <v>4.0516643550624138</v>
      </c>
      <c r="C356">
        <v>0</v>
      </c>
    </row>
    <row r="357" spans="2:3" ht="13">
      <c r="B357">
        <v>10.377247364500178</v>
      </c>
      <c r="C357">
        <v>-16.454178278005699</v>
      </c>
    </row>
    <row r="358" spans="2:3" ht="13">
      <c r="B358">
        <v>1.0939976140025891</v>
      </c>
      <c r="C358">
        <v>0</v>
      </c>
    </row>
    <row r="359" spans="2:3" ht="13">
      <c r="B359">
        <v>11.07463080863765</v>
      </c>
      <c r="C359">
        <v>-9.6760967609676083</v>
      </c>
    </row>
    <row r="360" spans="2:3" ht="13">
      <c r="B360">
        <v>8.8147605083088933</v>
      </c>
      <c r="C360">
        <v>0</v>
      </c>
    </row>
    <row r="361" spans="2:3" ht="13">
      <c r="B361">
        <v>16.361599893009313</v>
      </c>
      <c r="C361">
        <v>-11.917808219178081</v>
      </c>
    </row>
    <row r="362" spans="2:3" ht="13">
      <c r="B362">
        <v>10.740541059182064</v>
      </c>
      <c r="C362">
        <v>-17.1017101710171</v>
      </c>
    </row>
    <row r="363" spans="2:3" ht="13">
      <c r="B363">
        <v>13.139331214784228</v>
      </c>
      <c r="C363">
        <v>-12.139011257953989</v>
      </c>
    </row>
    <row r="364" spans="2:3" ht="13">
      <c r="B364">
        <v>3.3783787151847449</v>
      </c>
      <c r="C364">
        <v>-21.854545454545455</v>
      </c>
    </row>
    <row r="365" spans="2:3" ht="13">
      <c r="B365">
        <v>5.9420616480768871</v>
      </c>
      <c r="C365">
        <v>-14.274095160634403</v>
      </c>
    </row>
    <row r="366" spans="2:3" ht="13">
      <c r="B366">
        <v>2.1745523363286097</v>
      </c>
      <c r="C366">
        <v>0</v>
      </c>
    </row>
    <row r="367" spans="2:3" ht="13">
      <c r="B367">
        <v>7.976972648129717</v>
      </c>
      <c r="C367">
        <v>-3.804347826086957</v>
      </c>
    </row>
    <row r="368" spans="2:3" ht="13">
      <c r="B368">
        <v>9.954319437036526</v>
      </c>
      <c r="C368">
        <v>-14.285714285714285</v>
      </c>
    </row>
    <row r="369" spans="2:3" ht="13">
      <c r="B369">
        <v>-0.13865478003848608</v>
      </c>
      <c r="C369">
        <v>-7.4312714776632305</v>
      </c>
    </row>
    <row r="370" spans="2:3" ht="13">
      <c r="B370">
        <v>0.35792198408397979</v>
      </c>
      <c r="C370">
        <v>0</v>
      </c>
    </row>
    <row r="371" spans="2:3" ht="13">
      <c r="B371">
        <v>10.84408802358195</v>
      </c>
      <c r="C371">
        <v>0</v>
      </c>
    </row>
    <row r="372" spans="2:3" ht="13">
      <c r="B372">
        <v>4.8690329808911059</v>
      </c>
      <c r="C372">
        <v>-19.47097722263042</v>
      </c>
    </row>
    <row r="373" spans="2:3" ht="13">
      <c r="B373">
        <v>10.825443564285827</v>
      </c>
      <c r="C373">
        <v>0</v>
      </c>
    </row>
    <row r="374" spans="2:3" ht="13">
      <c r="B374">
        <v>2.1288339271990395</v>
      </c>
      <c r="C374">
        <v>-30.381471389645775</v>
      </c>
    </row>
    <row r="375" spans="2:3" ht="13">
      <c r="B375">
        <v>14.696361249395764</v>
      </c>
      <c r="C375">
        <v>0</v>
      </c>
    </row>
    <row r="376" spans="2:3" ht="13">
      <c r="B376">
        <v>-2.3363822165684027</v>
      </c>
      <c r="C376">
        <v>0</v>
      </c>
    </row>
    <row r="377" spans="2:3" ht="13">
      <c r="B377">
        <v>-15.734375355315258</v>
      </c>
      <c r="C377">
        <v>0</v>
      </c>
    </row>
    <row r="378" spans="2:3" ht="13">
      <c r="B378">
        <v>14.556300676979319</v>
      </c>
      <c r="C378">
        <v>-18.161841298800681</v>
      </c>
    </row>
    <row r="379" spans="2:3" ht="13">
      <c r="B379">
        <v>10.460083475384735</v>
      </c>
      <c r="C379">
        <v>-24.204887847338465</v>
      </c>
    </row>
    <row r="380" spans="2:3" ht="13">
      <c r="B380">
        <v>3.3826327973357664</v>
      </c>
      <c r="C380">
        <v>-17.358671745444983</v>
      </c>
    </row>
    <row r="381" spans="2:3" ht="13">
      <c r="B381">
        <v>-2.3036306360333896</v>
      </c>
      <c r="C381">
        <v>0</v>
      </c>
    </row>
    <row r="382" spans="2:3" ht="13">
      <c r="B382">
        <v>9.3662929905403018</v>
      </c>
      <c r="C382">
        <v>-27.67500906782735</v>
      </c>
    </row>
    <row r="383" spans="2:3" ht="13">
      <c r="B383">
        <v>19.391688736473867</v>
      </c>
      <c r="C383">
        <v>-6.1146496815286628</v>
      </c>
    </row>
    <row r="384" spans="2:3" ht="13">
      <c r="B384">
        <v>-3.0949043846125619</v>
      </c>
      <c r="C384">
        <v>0</v>
      </c>
    </row>
    <row r="385" spans="2:3" ht="13">
      <c r="B385">
        <v>4.2389178617992194</v>
      </c>
      <c r="C385">
        <v>-23.70562130177515</v>
      </c>
    </row>
    <row r="386" spans="2:3" ht="13">
      <c r="B386">
        <v>29.367176060376167</v>
      </c>
      <c r="C386">
        <v>-8.8232272753681507</v>
      </c>
    </row>
    <row r="387" spans="2:3" ht="13">
      <c r="B387">
        <v>11.477287298298656</v>
      </c>
      <c r="C387">
        <v>-23.054005232480975</v>
      </c>
    </row>
    <row r="388" spans="2:3" ht="13">
      <c r="B388">
        <v>2.3065082199372</v>
      </c>
      <c r="C388">
        <v>0</v>
      </c>
    </row>
    <row r="389" spans="2:3" ht="13">
      <c r="B389">
        <v>5.9351236756561576</v>
      </c>
      <c r="C389">
        <v>-18.382661551353948</v>
      </c>
    </row>
    <row r="390" spans="2:3" ht="13">
      <c r="B390">
        <v>12.398745461885682</v>
      </c>
      <c r="C390">
        <v>-21.040424121935057</v>
      </c>
    </row>
    <row r="391" spans="2:3" ht="13">
      <c r="B391">
        <v>1.489665860599338</v>
      </c>
      <c r="C391">
        <v>0</v>
      </c>
    </row>
    <row r="392" spans="2:3" ht="13">
      <c r="B392">
        <v>10.309200603318253</v>
      </c>
      <c r="C392">
        <v>-27.537886949651654</v>
      </c>
    </row>
    <row r="393" spans="2:3" ht="13">
      <c r="B393">
        <v>13.355585326661554</v>
      </c>
      <c r="C393">
        <v>-20.081183515967616</v>
      </c>
    </row>
    <row r="394" spans="2:3" ht="13">
      <c r="B394">
        <v>4.5459613671105359</v>
      </c>
      <c r="C394">
        <v>0</v>
      </c>
    </row>
    <row r="395" spans="2:3" ht="13">
      <c r="B395">
        <v>10.633429510054768</v>
      </c>
      <c r="C395">
        <v>-36.118113071660062</v>
      </c>
    </row>
    <row r="396" spans="2:3" ht="13">
      <c r="B396">
        <v>12.100749123649884</v>
      </c>
      <c r="C396">
        <v>-33.761276891047878</v>
      </c>
    </row>
    <row r="397" spans="2:3" ht="13">
      <c r="B397">
        <v>10.708123987550628</v>
      </c>
      <c r="C397">
        <v>-29.24474584784501</v>
      </c>
    </row>
    <row r="398" spans="2:3" ht="13">
      <c r="B398">
        <v>-9.0667648655262028</v>
      </c>
      <c r="C398">
        <v>0</v>
      </c>
    </row>
    <row r="399" spans="2:3" ht="13">
      <c r="B399">
        <v>24.099074578116493</v>
      </c>
      <c r="C399">
        <v>-37.28542914171657</v>
      </c>
    </row>
    <row r="400" spans="2:3" ht="13">
      <c r="B400">
        <v>5.4128931044820945</v>
      </c>
      <c r="C400">
        <v>-25.192878338278934</v>
      </c>
    </row>
    <row r="401" spans="2:3" ht="13">
      <c r="B401">
        <v>17.933410657775454</v>
      </c>
      <c r="C401">
        <v>-41.343462614954021</v>
      </c>
    </row>
    <row r="402" spans="2:3" ht="13">
      <c r="B402">
        <v>12.440036341611155</v>
      </c>
      <c r="C402">
        <v>-29.813886900501075</v>
      </c>
    </row>
    <row r="403" spans="2:3" ht="13">
      <c r="B403">
        <v>21.956364813063175</v>
      </c>
      <c r="C403">
        <v>-34.366754617414244</v>
      </c>
    </row>
    <row r="404" spans="2:3" ht="13">
      <c r="B404">
        <v>-8.3747634069400476</v>
      </c>
      <c r="C404">
        <v>0</v>
      </c>
    </row>
    <row r="405" spans="2:3" ht="13">
      <c r="B405">
        <v>17.592418931329298</v>
      </c>
      <c r="C405">
        <v>-30.128205128205128</v>
      </c>
    </row>
    <row r="406" spans="2:3" ht="13">
      <c r="B406">
        <v>14.776650236482482</v>
      </c>
      <c r="C406">
        <v>-26.240208877284594</v>
      </c>
    </row>
    <row r="407" spans="2:3" ht="13">
      <c r="B407">
        <v>-0.90287753552989614</v>
      </c>
      <c r="C407">
        <v>-17.490381769754364</v>
      </c>
    </row>
    <row r="408" spans="2:3" ht="13">
      <c r="B408">
        <v>8.9461195602894463</v>
      </c>
      <c r="C408">
        <v>-48.584070796460175</v>
      </c>
    </row>
    <row r="409" spans="2:3" ht="13">
      <c r="B409">
        <v>-8.5106934246314552</v>
      </c>
      <c r="C409">
        <v>0</v>
      </c>
    </row>
    <row r="410" spans="2:3" ht="13">
      <c r="B410">
        <v>-1.8314332473440516</v>
      </c>
      <c r="C410">
        <v>0</v>
      </c>
    </row>
    <row r="411" spans="2:3" ht="13">
      <c r="B411">
        <v>-1.257217464001954</v>
      </c>
      <c r="C411">
        <v>0</v>
      </c>
    </row>
    <row r="412" spans="2:3" ht="13">
      <c r="B412">
        <v>-1.3073184859257765</v>
      </c>
      <c r="C412">
        <v>0</v>
      </c>
    </row>
    <row r="413" spans="2:3" ht="13">
      <c r="B413">
        <v>1.5517601728437711</v>
      </c>
      <c r="C413">
        <v>0</v>
      </c>
    </row>
    <row r="414" spans="2:3" ht="13">
      <c r="B414">
        <v>16.289252336448605</v>
      </c>
      <c r="C414">
        <v>-36.186915887850468</v>
      </c>
    </row>
    <row r="415" spans="2:3" ht="13">
      <c r="B415">
        <v>9.3178638593886305</v>
      </c>
      <c r="C415">
        <v>-31.734583483591777</v>
      </c>
    </row>
    <row r="416" spans="2:3" ht="13">
      <c r="B416">
        <v>18.664170390171883</v>
      </c>
      <c r="C416">
        <v>-37.855655794587086</v>
      </c>
    </row>
    <row r="417" spans="2:3" ht="13">
      <c r="B417">
        <v>-1.1005321490303572</v>
      </c>
      <c r="C417">
        <v>-26.308900523560208</v>
      </c>
    </row>
    <row r="418" spans="2:3" ht="13">
      <c r="B418">
        <v>0.97412009590144066</v>
      </c>
      <c r="C418">
        <v>-11.994421199442119</v>
      </c>
    </row>
    <row r="419" spans="2:3" ht="13">
      <c r="B419">
        <v>0.82786026626005338</v>
      </c>
      <c r="C419">
        <v>-19.402707105725817</v>
      </c>
    </row>
    <row r="420" spans="2:3" ht="13">
      <c r="B420">
        <v>7.12813327656891</v>
      </c>
      <c r="C420">
        <v>-24.138798089011818</v>
      </c>
    </row>
    <row r="421" spans="2:3" ht="13">
      <c r="B421">
        <v>-3.1083737420635416</v>
      </c>
      <c r="C421">
        <v>-4.1650371529135706</v>
      </c>
    </row>
    <row r="422" spans="2:3" ht="13">
      <c r="B422">
        <v>11.722752383128764</v>
      </c>
      <c r="C422">
        <v>-10.2608033504664</v>
      </c>
    </row>
    <row r="423" spans="2:3" ht="13">
      <c r="B423">
        <v>6.0758596716401883</v>
      </c>
      <c r="C423">
        <v>0</v>
      </c>
    </row>
    <row r="424" spans="2:3" ht="13">
      <c r="B424">
        <v>-1.8286574694509952</v>
      </c>
      <c r="C424">
        <v>-7.792042710054659</v>
      </c>
    </row>
    <row r="425" spans="2:3" ht="13">
      <c r="B425">
        <v>9.1932516415823216</v>
      </c>
      <c r="C425">
        <v>-16.042780748663102</v>
      </c>
    </row>
    <row r="426" spans="2:3" ht="13">
      <c r="B426">
        <v>-0.39010181977302061</v>
      </c>
      <c r="C426">
        <v>-8.2931404072883179</v>
      </c>
    </row>
    <row r="427" spans="2:3" ht="13">
      <c r="B427">
        <v>5.4496693528868434E-2</v>
      </c>
      <c r="C427">
        <v>-21.430013541631382</v>
      </c>
    </row>
    <row r="428" spans="2:3" ht="13">
      <c r="B428">
        <v>-3.1389302689242093</v>
      </c>
      <c r="C428">
        <v>-5.8830262103696924</v>
      </c>
    </row>
    <row r="429" spans="2:3" ht="13">
      <c r="B429">
        <v>1.1458326497188622</v>
      </c>
      <c r="C429">
        <v>-17.947494033412887</v>
      </c>
    </row>
    <row r="430" spans="2:3" ht="13">
      <c r="B430">
        <v>1.6694975862685517</v>
      </c>
      <c r="C430">
        <v>-5.8358662613981762</v>
      </c>
    </row>
    <row r="431" spans="2:3" ht="13">
      <c r="B431">
        <v>-0.87848177960312768</v>
      </c>
      <c r="C431">
        <v>-7.7546614662942712</v>
      </c>
    </row>
    <row r="432" spans="2:3" ht="13">
      <c r="B432">
        <v>3.2427457996902334</v>
      </c>
      <c r="C432">
        <v>0</v>
      </c>
    </row>
    <row r="433" spans="2:3" ht="13">
      <c r="B433">
        <v>0.28867780892072403</v>
      </c>
      <c r="C433">
        <v>-13.016107823800134</v>
      </c>
    </row>
    <row r="434" spans="2:3" ht="13">
      <c r="B434">
        <v>4.8500548679096909</v>
      </c>
      <c r="C434">
        <v>0</v>
      </c>
    </row>
    <row r="435" spans="2:3" ht="13">
      <c r="B435">
        <v>-12.103733173712058</v>
      </c>
      <c r="C435">
        <v>-20.312167536867605</v>
      </c>
    </row>
    <row r="436" spans="2:3" ht="13">
      <c r="B436">
        <v>-2.1228271256197218</v>
      </c>
      <c r="C436">
        <v>-2.9187144453795053</v>
      </c>
    </row>
    <row r="437" spans="2:3" ht="13">
      <c r="B437">
        <v>7.0116899125401275</v>
      </c>
      <c r="C437">
        <v>-22.754353803849678</v>
      </c>
    </row>
    <row r="438" spans="2:3" ht="13">
      <c r="B438">
        <v>4.7854047003734763</v>
      </c>
      <c r="C438">
        <v>-24.550499445061043</v>
      </c>
    </row>
    <row r="439" spans="2:3" ht="13">
      <c r="B439">
        <v>6.7082355466401111</v>
      </c>
      <c r="C439">
        <v>-12.779688355715766</v>
      </c>
    </row>
    <row r="440" spans="2:3" ht="13">
      <c r="B440">
        <v>3.8172706478626139</v>
      </c>
      <c r="C440">
        <v>-19.25665217307532</v>
      </c>
    </row>
    <row r="441" spans="2:3" ht="13">
      <c r="B441">
        <v>-0.19883162268853027</v>
      </c>
      <c r="C441">
        <v>-17.091087169441725</v>
      </c>
    </row>
    <row r="442" spans="2:3" ht="13">
      <c r="B442">
        <v>6.9236752234694521</v>
      </c>
      <c r="C442">
        <v>-26.447601000664857</v>
      </c>
    </row>
    <row r="443" spans="2:3" ht="13">
      <c r="B443">
        <v>21.367624723020427</v>
      </c>
      <c r="C443">
        <v>-10.32913696344608</v>
      </c>
    </row>
    <row r="444" spans="2:3" ht="13">
      <c r="B444">
        <v>-4.5968319717528061</v>
      </c>
      <c r="C444">
        <v>-31.872586872586872</v>
      </c>
    </row>
    <row r="445" spans="2:3" ht="13">
      <c r="B445">
        <v>49.781913070836239</v>
      </c>
      <c r="C445">
        <v>-23.973727422003286</v>
      </c>
    </row>
    <row r="446" spans="2:3" ht="13">
      <c r="B446">
        <v>12.028949027843872</v>
      </c>
      <c r="C446">
        <v>0</v>
      </c>
    </row>
    <row r="447" spans="2:3" ht="13">
      <c r="B447">
        <v>-13.572429831605916</v>
      </c>
      <c r="C447">
        <v>-23.017107309486782</v>
      </c>
    </row>
    <row r="448" spans="2:3" ht="13">
      <c r="B448">
        <v>7.3390600781062432</v>
      </c>
      <c r="C448">
        <v>-10.678371388258938</v>
      </c>
    </row>
    <row r="449" spans="2:3" ht="13">
      <c r="B449">
        <v>-2.0677320433332937</v>
      </c>
      <c r="C449">
        <v>-28.777844671884406</v>
      </c>
    </row>
    <row r="450" spans="2:3" ht="13">
      <c r="B450">
        <v>3.1103163408393826</v>
      </c>
      <c r="C450">
        <v>-17.612977983777519</v>
      </c>
    </row>
    <row r="451" spans="2:3" ht="13">
      <c r="B451">
        <v>6.8200498700666117</v>
      </c>
      <c r="C451">
        <v>-27.867459643160579</v>
      </c>
    </row>
    <row r="452" spans="2:3" ht="13">
      <c r="B452">
        <v>3.8677018672278578</v>
      </c>
      <c r="C452">
        <v>0</v>
      </c>
    </row>
    <row r="453" spans="2:3" ht="13">
      <c r="B453">
        <v>-2.9283934974991865</v>
      </c>
      <c r="C453">
        <v>-25.240206947524019</v>
      </c>
    </row>
    <row r="454" spans="2:3" ht="13">
      <c r="B454">
        <v>1.0620332050571051</v>
      </c>
      <c r="C454">
        <v>-17.340251228836699</v>
      </c>
    </row>
    <row r="455" spans="2:3" ht="13">
      <c r="B455">
        <v>-2.622189041535556</v>
      </c>
      <c r="C455">
        <v>-27.535606387570134</v>
      </c>
    </row>
    <row r="456" spans="2:3" ht="13">
      <c r="B456">
        <v>5.8608509650227631</v>
      </c>
      <c r="C456">
        <v>-43.806744487678337</v>
      </c>
    </row>
    <row r="457" spans="2:3" ht="13">
      <c r="B457">
        <v>11.643395364325606</v>
      </c>
      <c r="C457">
        <v>-19.100775193798452</v>
      </c>
    </row>
    <row r="458" spans="2:3" ht="13">
      <c r="B458">
        <v>-2.9852964214154127</v>
      </c>
      <c r="C458">
        <v>-19.826158940397352</v>
      </c>
    </row>
    <row r="459" spans="2:3" ht="13">
      <c r="B459">
        <v>-18.36978586003071</v>
      </c>
      <c r="C459">
        <v>-30.063868613138684</v>
      </c>
    </row>
    <row r="460" spans="2:3" ht="13">
      <c r="B460">
        <v>1.5254709540923059</v>
      </c>
      <c r="C460">
        <v>-27.851580393953274</v>
      </c>
    </row>
    <row r="461" spans="2:3" ht="13">
      <c r="B461">
        <v>3.958801960441285</v>
      </c>
      <c r="C461">
        <v>-32.885405001866367</v>
      </c>
    </row>
    <row r="462" spans="2:3" ht="13">
      <c r="B462">
        <v>-29.480766587100241</v>
      </c>
      <c r="C462">
        <v>0</v>
      </c>
    </row>
    <row r="463" spans="2:3" ht="13">
      <c r="B463">
        <v>2.1147935750602755</v>
      </c>
      <c r="C463">
        <v>-29.439398684622613</v>
      </c>
    </row>
    <row r="464" spans="2:3" ht="13">
      <c r="B464">
        <v>-0.19460926363997544</v>
      </c>
      <c r="C464">
        <v>-31.108719052744888</v>
      </c>
    </row>
    <row r="465" spans="2:3" ht="13">
      <c r="B465">
        <v>2.7764560417015858</v>
      </c>
      <c r="C465">
        <v>-32.111980238781392</v>
      </c>
    </row>
    <row r="466" spans="2:3" ht="13">
      <c r="B466">
        <v>3.1319753697289627</v>
      </c>
      <c r="C466">
        <v>-33.191489361702125</v>
      </c>
    </row>
    <row r="467" spans="2:3" ht="13">
      <c r="B467">
        <v>1.8845214065003475</v>
      </c>
      <c r="C467">
        <v>-21.070811744386873</v>
      </c>
    </row>
    <row r="468" spans="2:3" ht="13">
      <c r="B468">
        <v>3.7146896876596607</v>
      </c>
      <c r="C468">
        <v>-18.067978533094813</v>
      </c>
    </row>
    <row r="469" spans="2:3" ht="13">
      <c r="B469">
        <v>3.880687955629412</v>
      </c>
      <c r="C469">
        <v>-21.846771495483438</v>
      </c>
    </row>
    <row r="470" spans="2:3" ht="13">
      <c r="B470">
        <v>7.4835405169580866</v>
      </c>
      <c r="C470">
        <v>-30.857706210976012</v>
      </c>
    </row>
    <row r="471" spans="2:3" ht="13">
      <c r="B471">
        <v>8.9285492433473337</v>
      </c>
      <c r="C471">
        <v>-26.112759643916917</v>
      </c>
    </row>
    <row r="472" spans="2:3" ht="13">
      <c r="B472">
        <v>4.2750226474545912</v>
      </c>
      <c r="C472">
        <v>-31.000380372765314</v>
      </c>
    </row>
    <row r="473" spans="2:3" ht="13">
      <c r="B473">
        <v>2.3858549865078658</v>
      </c>
      <c r="C473">
        <v>-26.840768951759159</v>
      </c>
    </row>
    <row r="474" spans="2:3" ht="13">
      <c r="B474">
        <v>2.3765486132178069</v>
      </c>
      <c r="C474">
        <v>-23.903434206052363</v>
      </c>
    </row>
    <row r="475" spans="2:3" ht="13">
      <c r="B475">
        <v>6.3631417021740191</v>
      </c>
      <c r="C475">
        <v>-14.447015686661732</v>
      </c>
    </row>
    <row r="476" spans="2:3" ht="13">
      <c r="B476">
        <v>33.684695673817991</v>
      </c>
      <c r="C476">
        <v>-9.7661537085130163</v>
      </c>
    </row>
    <row r="477" spans="2:3" ht="13">
      <c r="B477">
        <v>9.1546498826700216</v>
      </c>
      <c r="C477">
        <v>-18.847436253141538</v>
      </c>
    </row>
    <row r="478" spans="2:3" ht="13">
      <c r="B478">
        <v>-8.2062897550086831</v>
      </c>
      <c r="C478">
        <v>-22.118701353721189</v>
      </c>
    </row>
    <row r="479" spans="2:3" ht="13">
      <c r="B479">
        <v>14.66267679671348</v>
      </c>
      <c r="C479">
        <v>-7.1940953075325726</v>
      </c>
    </row>
    <row r="480" spans="2:3" ht="13">
      <c r="B480">
        <v>13.377725249578795</v>
      </c>
      <c r="C480">
        <v>-19.785461423905364</v>
      </c>
    </row>
    <row r="481" spans="2:3" ht="13">
      <c r="B481">
        <v>6.3268038372595825</v>
      </c>
      <c r="C481">
        <v>-21.535384675622012</v>
      </c>
    </row>
    <row r="482" spans="2:3" ht="13">
      <c r="B482">
        <v>9.3569930110676083</v>
      </c>
      <c r="C482">
        <v>-21.398685451904743</v>
      </c>
    </row>
    <row r="483" spans="2:3" ht="13">
      <c r="B483">
        <v>12.16397264008048</v>
      </c>
      <c r="C483">
        <v>-21.561919522044462</v>
      </c>
    </row>
    <row r="484" spans="2:3" ht="13">
      <c r="B484">
        <v>14.944629578477837</v>
      </c>
      <c r="C484">
        <v>-20.739414086109434</v>
      </c>
    </row>
    <row r="485" spans="2:3" ht="13">
      <c r="B485">
        <v>4.6717274788110927</v>
      </c>
      <c r="C485">
        <v>-10.73812931994259</v>
      </c>
    </row>
    <row r="486" spans="2:3" ht="13">
      <c r="B486">
        <v>7.9858544132553888</v>
      </c>
      <c r="C486">
        <v>-23.909785682166351</v>
      </c>
    </row>
    <row r="487" spans="2:3" ht="13">
      <c r="B487">
        <v>8.007160647007403</v>
      </c>
      <c r="C487">
        <v>-18.977949629010343</v>
      </c>
    </row>
    <row r="488" spans="2:3" ht="13">
      <c r="B488">
        <v>9.9179389389109929</v>
      </c>
      <c r="C488">
        <v>-23.113156321157376</v>
      </c>
    </row>
    <row r="489" spans="2:3" ht="13">
      <c r="B489">
        <v>12.628784411168507</v>
      </c>
      <c r="C489">
        <v>-13.840406286100393</v>
      </c>
    </row>
    <row r="490" spans="2:3" ht="13">
      <c r="B490">
        <v>7.1834802855070805</v>
      </c>
      <c r="C490">
        <v>-15.304376600244314</v>
      </c>
    </row>
    <row r="491" spans="2:3" ht="13">
      <c r="B491">
        <v>11.481220189432033</v>
      </c>
      <c r="C491">
        <v>-22.833406064605555</v>
      </c>
    </row>
    <row r="492" spans="2:3" ht="13">
      <c r="B492">
        <v>16.152360476000396</v>
      </c>
      <c r="C492">
        <v>-22.758920244910044</v>
      </c>
    </row>
    <row r="493" spans="2:3" ht="13">
      <c r="B493">
        <v>-0.34491011025950691</v>
      </c>
      <c r="C493">
        <v>-15.702603481654107</v>
      </c>
    </row>
    <row r="494" spans="2:3" ht="13">
      <c r="B494">
        <v>-6.7866645459589208</v>
      </c>
      <c r="C494">
        <v>0</v>
      </c>
    </row>
    <row r="495" spans="2:3" ht="13">
      <c r="B495">
        <v>14.320469798657719</v>
      </c>
      <c r="C495">
        <v>1.4787946428571428</v>
      </c>
    </row>
    <row r="496" spans="2:3" ht="13">
      <c r="B496">
        <v>-1.0148192781605587</v>
      </c>
      <c r="C496">
        <v>1.251604621309371</v>
      </c>
    </row>
    <row r="497" spans="2:3" ht="13">
      <c r="B497">
        <v>5.9014491371534632</v>
      </c>
      <c r="C497">
        <v>-9.4706745421529241</v>
      </c>
    </row>
    <row r="498" spans="2:3" ht="13">
      <c r="B498">
        <v>14.35595511473754</v>
      </c>
      <c r="C498">
        <v>1.3500245459008346</v>
      </c>
    </row>
    <row r="499" spans="2:3" ht="13">
      <c r="B499">
        <v>17.52069510488537</v>
      </c>
      <c r="C499">
        <v>4.448838358872961</v>
      </c>
    </row>
    <row r="500" spans="2:3" ht="13">
      <c r="B500">
        <v>9.1446274978362823</v>
      </c>
      <c r="C500">
        <v>0</v>
      </c>
    </row>
    <row r="501" spans="2:3" ht="13">
      <c r="B501">
        <v>25.103272664496394</v>
      </c>
      <c r="C501">
        <v>-15.819090953931141</v>
      </c>
    </row>
    <row r="502" spans="2:3" ht="13">
      <c r="B502">
        <v>20.342070737081229</v>
      </c>
      <c r="C502">
        <v>-15.28789031072362</v>
      </c>
    </row>
    <row r="503" spans="2:3" ht="13">
      <c r="B503">
        <v>22.388625659851172</v>
      </c>
      <c r="C503">
        <v>-14.495329463155048</v>
      </c>
    </row>
    <row r="504" spans="2:3" ht="13">
      <c r="B504">
        <v>9.3918727435508913</v>
      </c>
      <c r="C504">
        <v>2.3630504833512354</v>
      </c>
    </row>
    <row r="505" spans="2:3" ht="13">
      <c r="B505">
        <v>3.2184418052124233</v>
      </c>
      <c r="C505">
        <v>-11.249160510409672</v>
      </c>
    </row>
    <row r="506" spans="2:3" ht="13">
      <c r="B506">
        <v>4.2490553652054182</v>
      </c>
      <c r="C506">
        <v>0</v>
      </c>
    </row>
    <row r="507" spans="2:3" ht="13">
      <c r="B507">
        <v>10.726717735026739</v>
      </c>
      <c r="C507">
        <v>1.6438356164383561</v>
      </c>
    </row>
    <row r="508" spans="2:3" ht="13">
      <c r="B508">
        <v>6.6417061463968636</v>
      </c>
      <c r="C508">
        <v>0</v>
      </c>
    </row>
    <row r="509" spans="2:3" ht="13">
      <c r="B509">
        <v>6.5713146080220639</v>
      </c>
      <c r="C509">
        <v>-15.127919911012237</v>
      </c>
    </row>
    <row r="510" spans="2:3" ht="13">
      <c r="B510">
        <v>-4.0034497296807032</v>
      </c>
      <c r="C510">
        <v>-11.656087709174841</v>
      </c>
    </row>
    <row r="511" spans="2:3" ht="13">
      <c r="B511">
        <v>13.839856650748231</v>
      </c>
      <c r="C511">
        <v>2.9095509171410501</v>
      </c>
    </row>
    <row r="512" spans="2:3" ht="13">
      <c r="B512">
        <v>0.10305790141424254</v>
      </c>
      <c r="C512">
        <v>0</v>
      </c>
    </row>
    <row r="513" spans="2:3" ht="13">
      <c r="B513">
        <v>18.654682775030537</v>
      </c>
      <c r="C513">
        <v>-14.365292376428451</v>
      </c>
    </row>
    <row r="514" spans="2:3" ht="13">
      <c r="B514">
        <v>1.2959973221506402</v>
      </c>
      <c r="C514">
        <v>0</v>
      </c>
    </row>
    <row r="515" spans="2:3" ht="13">
      <c r="B515">
        <v>-0.65985376797256734</v>
      </c>
      <c r="C515">
        <v>-27.592543974796534</v>
      </c>
    </row>
    <row r="516" spans="2:3" ht="13">
      <c r="B516">
        <v>7.4008148675461598</v>
      </c>
      <c r="C516">
        <v>-32.480499219968799</v>
      </c>
    </row>
    <row r="517" spans="2:3" ht="13">
      <c r="B517">
        <v>26.331900111051013</v>
      </c>
      <c r="C517">
        <v>-30.924855491329478</v>
      </c>
    </row>
    <row r="518" spans="2:3" ht="13">
      <c r="B518">
        <v>9.5800060957025295</v>
      </c>
      <c r="C518">
        <v>-29.499136442141623</v>
      </c>
    </row>
    <row r="519" spans="2:3" ht="13">
      <c r="B519">
        <v>5.0083676144467049</v>
      </c>
      <c r="C519">
        <v>-29.184013322231472</v>
      </c>
    </row>
    <row r="520" spans="2:3" ht="13">
      <c r="B520">
        <v>8.2329992081426155</v>
      </c>
      <c r="C520">
        <v>-32.734225621414915</v>
      </c>
    </row>
    <row r="521" spans="2:3" ht="13">
      <c r="B521">
        <v>11.056033319303786</v>
      </c>
      <c r="C521">
        <v>-30.052321778940481</v>
      </c>
    </row>
    <row r="522" spans="2:3" ht="13">
      <c r="B522">
        <v>5.6506238859180016</v>
      </c>
      <c r="C522">
        <v>-37.363127069009423</v>
      </c>
    </row>
    <row r="523" spans="2:3" ht="13">
      <c r="B523">
        <v>14.492824466460579</v>
      </c>
      <c r="C523">
        <v>-28.580481622306721</v>
      </c>
    </row>
    <row r="525" spans="2:3" ht="13">
      <c r="B525">
        <v>13.727210181952302</v>
      </c>
      <c r="C525">
        <v>-11.894911046752172</v>
      </c>
    </row>
    <row r="526" spans="2:3" ht="13">
      <c r="B526">
        <v>12.056845216923938</v>
      </c>
      <c r="C526">
        <v>-21.012459667049097</v>
      </c>
    </row>
    <row r="527" spans="2:3" ht="13">
      <c r="B527">
        <v>4.3376161543263372</v>
      </c>
      <c r="C527">
        <v>-29.13736044357351</v>
      </c>
    </row>
    <row r="528" spans="2:3" ht="13">
      <c r="B528">
        <v>30.939351789916039</v>
      </c>
      <c r="C528">
        <v>-14.809236947791165</v>
      </c>
    </row>
    <row r="529" spans="2:3" ht="13">
      <c r="B529">
        <v>4.7404628027041582</v>
      </c>
      <c r="C529">
        <v>-31.36505731156652</v>
      </c>
    </row>
    <row r="530" spans="2:3" ht="13">
      <c r="B530">
        <v>5.5990646804304127</v>
      </c>
      <c r="C530">
        <v>-23.511578626192794</v>
      </c>
    </row>
    <row r="531" spans="2:3" ht="13">
      <c r="B531">
        <v>8.3865260024974475</v>
      </c>
      <c r="C531">
        <v>-12.804038549793484</v>
      </c>
    </row>
    <row r="532" spans="2:3" ht="13">
      <c r="B532">
        <v>4.5313968943495304</v>
      </c>
      <c r="C532">
        <v>-30.53735255570118</v>
      </c>
    </row>
    <row r="533" spans="2:3" ht="13">
      <c r="B533">
        <v>4.1810141152238423</v>
      </c>
      <c r="C533">
        <v>-24.436380525433652</v>
      </c>
    </row>
    <row r="534" spans="2:3" ht="13">
      <c r="B534">
        <v>8.5723406239464026</v>
      </c>
      <c r="C534">
        <v>-23.468995167488028</v>
      </c>
    </row>
    <row r="535" spans="2:3" ht="13">
      <c r="B535">
        <v>-2.6571026722925453</v>
      </c>
      <c r="C535">
        <v>0</v>
      </c>
    </row>
    <row r="536" spans="2:3" ht="13">
      <c r="B536">
        <v>15.496439942369729</v>
      </c>
      <c r="C536">
        <v>0</v>
      </c>
    </row>
    <row r="537" spans="2:3" ht="13">
      <c r="B537">
        <v>0.8801322010401158</v>
      </c>
      <c r="C537">
        <v>0</v>
      </c>
    </row>
    <row r="538" spans="2:3" ht="13">
      <c r="B538">
        <v>3.1372400390697095</v>
      </c>
      <c r="C538">
        <v>0</v>
      </c>
    </row>
    <row r="539" spans="2:3" ht="13">
      <c r="B539">
        <v>4.486068173965073</v>
      </c>
      <c r="C539">
        <v>0</v>
      </c>
    </row>
    <row r="540" spans="2:3" ht="13">
      <c r="B540">
        <v>23.875222544698175</v>
      </c>
      <c r="C540">
        <v>-9.9162910495814547</v>
      </c>
    </row>
    <row r="541" spans="2:3" ht="13">
      <c r="B541">
        <v>6.658118921420261</v>
      </c>
      <c r="C541">
        <v>-9.426038264115725</v>
      </c>
    </row>
    <row r="542" spans="2:3" ht="13">
      <c r="B542">
        <v>-1.5428882374985236</v>
      </c>
      <c r="C542">
        <v>0</v>
      </c>
    </row>
    <row r="543" spans="2:3" ht="13">
      <c r="B543">
        <v>16.714604223238386</v>
      </c>
      <c r="C543">
        <v>0</v>
      </c>
    </row>
    <row r="544" spans="2:3" ht="13">
      <c r="B544">
        <v>9.0669173960935261</v>
      </c>
      <c r="C544">
        <v>0</v>
      </c>
    </row>
    <row r="545" spans="2:3" ht="13">
      <c r="B545">
        <v>12.549525003124494</v>
      </c>
      <c r="C545">
        <v>0</v>
      </c>
    </row>
    <row r="546" spans="2:3" ht="13">
      <c r="B546">
        <v>0.25109614950176606</v>
      </c>
      <c r="C546">
        <v>0</v>
      </c>
    </row>
    <row r="547" spans="2:3" ht="13">
      <c r="B547">
        <v>10.67491380113691</v>
      </c>
      <c r="C547">
        <v>0</v>
      </c>
    </row>
    <row r="548" spans="2:3" ht="13">
      <c r="B548">
        <v>3.4780763679655244</v>
      </c>
      <c r="C548">
        <v>0</v>
      </c>
    </row>
    <row r="549" spans="2:3" ht="13">
      <c r="B549">
        <v>6.6876939317726141</v>
      </c>
      <c r="C549">
        <v>-12.003211561621839</v>
      </c>
    </row>
    <row r="550" spans="2:3" ht="13">
      <c r="B550">
        <v>15.743090327186547</v>
      </c>
      <c r="C550">
        <v>-11.211129296235679</v>
      </c>
    </row>
    <row r="551" spans="2:3" ht="13">
      <c r="B551">
        <v>11.085615291429907</v>
      </c>
      <c r="C551">
        <v>-10.19644527595884</v>
      </c>
    </row>
    <row r="552" spans="2:3" ht="13">
      <c r="B552">
        <v>8.1209000937121409</v>
      </c>
      <c r="C552">
        <v>-9.8880597014925371</v>
      </c>
    </row>
    <row r="553" spans="2:3" ht="13">
      <c r="B553">
        <v>17.601277001219987</v>
      </c>
      <c r="C553">
        <v>0</v>
      </c>
    </row>
    <row r="554" spans="2:3" ht="13">
      <c r="B554">
        <v>8.1065481672087785</v>
      </c>
      <c r="C554">
        <v>-10.650887573964498</v>
      </c>
    </row>
    <row r="556" spans="2:3" ht="13">
      <c r="B556">
        <v>11.217182566026111</v>
      </c>
      <c r="C556">
        <v>-14.883378894697294</v>
      </c>
    </row>
    <row r="557" spans="2:3" ht="13">
      <c r="B557">
        <v>10.856952076734977</v>
      </c>
      <c r="C557">
        <v>-16.651778060510907</v>
      </c>
    </row>
    <row r="558" spans="2:3" ht="13">
      <c r="B558">
        <v>15.426043332970409</v>
      </c>
      <c r="C558">
        <v>-24.068684516880094</v>
      </c>
    </row>
    <row r="559" spans="2:3" ht="13">
      <c r="B559">
        <v>-14.983001626843524</v>
      </c>
      <c r="C559">
        <v>0</v>
      </c>
    </row>
    <row r="560" spans="2:3" ht="13">
      <c r="B560">
        <v>-1.4245210221134528</v>
      </c>
      <c r="C560">
        <v>0</v>
      </c>
    </row>
    <row r="561" spans="2:3" ht="13">
      <c r="B561">
        <v>-11.983812566145424</v>
      </c>
      <c r="C561">
        <v>0</v>
      </c>
    </row>
    <row r="562" spans="2:3" ht="13">
      <c r="B562">
        <v>-0.2737605512890795</v>
      </c>
      <c r="C562">
        <v>-19.00795546802469</v>
      </c>
    </row>
    <row r="563" spans="2:3" ht="13">
      <c r="B563">
        <v>18.579277480195273</v>
      </c>
      <c r="C563">
        <v>-31.574740207833734</v>
      </c>
    </row>
    <row r="564" spans="2:3" ht="13">
      <c r="B564">
        <v>-7.7906929104752791</v>
      </c>
      <c r="C564">
        <v>0</v>
      </c>
    </row>
    <row r="565" spans="2:3" ht="13">
      <c r="B565">
        <v>-7.2103635696682531</v>
      </c>
      <c r="C565">
        <v>0</v>
      </c>
    </row>
    <row r="566" spans="2:3" ht="13">
      <c r="B566">
        <v>-10.468287546212323</v>
      </c>
      <c r="C566">
        <v>0</v>
      </c>
    </row>
    <row r="567" spans="2:3" ht="13">
      <c r="B567">
        <v>12.396164722516794</v>
      </c>
      <c r="C567">
        <v>-34.59349593495935</v>
      </c>
    </row>
    <row r="568" spans="2:3" ht="13">
      <c r="B568">
        <v>-11.277738617376777</v>
      </c>
      <c r="C568">
        <v>0</v>
      </c>
    </row>
    <row r="569" spans="2:3" ht="13">
      <c r="B569">
        <v>-11.043745831557693</v>
      </c>
      <c r="C569">
        <v>0</v>
      </c>
    </row>
    <row r="570" spans="2:3" ht="13">
      <c r="B570">
        <v>-21.196732355624221</v>
      </c>
      <c r="C570">
        <v>0</v>
      </c>
    </row>
    <row r="571" spans="2:3" ht="13">
      <c r="B571">
        <v>6.3328509334083378</v>
      </c>
      <c r="C571">
        <v>-16.959401094154909</v>
      </c>
    </row>
    <row r="572" spans="2:3" ht="13">
      <c r="B572">
        <v>6.6034127245016876</v>
      </c>
      <c r="C572">
        <v>-25.877886744701044</v>
      </c>
    </row>
    <row r="573" spans="2:3" ht="13">
      <c r="B573">
        <v>11.708189445397878</v>
      </c>
      <c r="C573">
        <v>-26.574500768049152</v>
      </c>
    </row>
    <row r="574" spans="2:3" ht="13">
      <c r="B574">
        <v>4.5744245370828622</v>
      </c>
      <c r="C574">
        <v>-25.277513479226133</v>
      </c>
    </row>
    <row r="575" spans="2:3" ht="13">
      <c r="B575">
        <v>18.532939829133298</v>
      </c>
      <c r="C575">
        <v>-16.302846090080134</v>
      </c>
    </row>
    <row r="576" spans="2:3" ht="13">
      <c r="B576">
        <v>-17.972185402059168</v>
      </c>
      <c r="C576">
        <v>0</v>
      </c>
    </row>
    <row r="577" spans="2:3" ht="13">
      <c r="B577">
        <v>3.7470431602048393</v>
      </c>
      <c r="C577">
        <v>-28.576000000000001</v>
      </c>
    </row>
    <row r="578" spans="2:3" ht="13">
      <c r="B578">
        <v>11.417339417339413</v>
      </c>
      <c r="C578">
        <v>-17.944093243062316</v>
      </c>
    </row>
    <row r="579" spans="2:3" ht="13">
      <c r="B579">
        <v>14.319719790346952</v>
      </c>
      <c r="C579">
        <v>-25.319066679757064</v>
      </c>
    </row>
    <row r="580" spans="2:3" ht="13">
      <c r="B580">
        <v>6.03175283660579</v>
      </c>
      <c r="C580">
        <v>-16.658878504672899</v>
      </c>
    </row>
    <row r="596" spans="2:3" ht="13">
      <c r="B596">
        <v>10.372151156117283</v>
      </c>
      <c r="C596">
        <v>-19.617977528089888</v>
      </c>
    </row>
    <row r="597" spans="2:3" ht="13">
      <c r="B597">
        <v>11.127405162251335</v>
      </c>
      <c r="C597">
        <v>-20.508925180402581</v>
      </c>
    </row>
    <row r="598" spans="2:3" ht="13">
      <c r="B598">
        <v>6.9852090808559808</v>
      </c>
      <c r="C598">
        <v>-9.592188397472718</v>
      </c>
    </row>
    <row r="599" spans="2:3" ht="13">
      <c r="B599">
        <v>11.118353187695767</v>
      </c>
      <c r="C599">
        <v>-22.559906487434251</v>
      </c>
    </row>
    <row r="600" spans="2:3" ht="13">
      <c r="B600">
        <v>2.2235945887600828</v>
      </c>
      <c r="C600">
        <v>-17.023986414773933</v>
      </c>
    </row>
    <row r="601" spans="2:3" ht="13">
      <c r="B601">
        <v>5.5897644276352025</v>
      </c>
      <c r="C601">
        <v>-21.181716833890746</v>
      </c>
    </row>
    <row r="602" spans="2:3" ht="13">
      <c r="B602">
        <v>6.2054834881119447</v>
      </c>
      <c r="C602">
        <v>-15.002534211860111</v>
      </c>
    </row>
    <row r="603" spans="2:3" ht="13">
      <c r="B603">
        <v>2.7897175086856585</v>
      </c>
      <c r="C603">
        <v>-14.252995066948557</v>
      </c>
    </row>
    <row r="604" spans="2:3" ht="13">
      <c r="B604">
        <v>1.6693486083286526</v>
      </c>
      <c r="C604">
        <v>-17.947527281170188</v>
      </c>
    </row>
    <row r="605" spans="2:3" ht="13">
      <c r="B605">
        <v>1.5418357439615988</v>
      </c>
      <c r="C605">
        <v>-12.9638671875</v>
      </c>
    </row>
    <row r="606" spans="2:3" ht="13">
      <c r="B606">
        <v>13.174663780863305</v>
      </c>
      <c r="C606">
        <v>-10.822294426393402</v>
      </c>
    </row>
    <row r="607" spans="2:3" ht="13">
      <c r="B607">
        <v>16.64693185322232</v>
      </c>
      <c r="C607">
        <v>-23.623188405797102</v>
      </c>
    </row>
    <row r="608" spans="2:3" ht="13">
      <c r="B608">
        <v>-2.5964608544579733</v>
      </c>
      <c r="C608">
        <v>-16.380768301522107</v>
      </c>
    </row>
    <row r="609" spans="2:3" ht="13">
      <c r="B609">
        <v>16.721611174220975</v>
      </c>
      <c r="C609">
        <v>-9.9329087628996753</v>
      </c>
    </row>
    <row r="610" spans="2:3" ht="13">
      <c r="B610">
        <v>3.9522708799411177</v>
      </c>
      <c r="C610">
        <v>-13.322290582110744</v>
      </c>
    </row>
    <row r="611" spans="2:3" ht="13">
      <c r="B611">
        <v>10.773898749147655</v>
      </c>
      <c r="C611">
        <v>-22.41801272638277</v>
      </c>
    </row>
    <row r="612" spans="2:3" ht="13">
      <c r="B612">
        <v>2.3938619484063182</v>
      </c>
      <c r="C612">
        <v>-21.758003255561583</v>
      </c>
    </row>
    <row r="613" spans="2:3" ht="13">
      <c r="B613">
        <v>16.808882764468947</v>
      </c>
      <c r="C613">
        <v>-20.872641509433961</v>
      </c>
    </row>
    <row r="614" spans="2:3" ht="13">
      <c r="B614">
        <v>17.873963922444105</v>
      </c>
      <c r="C614">
        <v>-25.201465201465201</v>
      </c>
    </row>
    <row r="615" spans="2:3" ht="13">
      <c r="B615">
        <v>9.3601860570528146</v>
      </c>
      <c r="C615">
        <v>-23.805913570887036</v>
      </c>
    </row>
    <row r="616" spans="2:3" ht="13">
      <c r="B616">
        <v>10.200536022211402</v>
      </c>
      <c r="C616">
        <v>-13.092351774300198</v>
      </c>
    </row>
    <row r="617" spans="2:3" ht="13">
      <c r="B617">
        <v>-2.1729669429187624</v>
      </c>
      <c r="C617">
        <v>-12.703882379967837</v>
      </c>
    </row>
    <row r="618" spans="2:3" ht="13">
      <c r="B618">
        <v>-5.8116686496158732</v>
      </c>
      <c r="C618">
        <v>-9.5122244749895692</v>
      </c>
    </row>
    <row r="619" spans="2:3" ht="13">
      <c r="B619">
        <v>6.3257620406651895</v>
      </c>
      <c r="C619">
        <v>-22.197079831357463</v>
      </c>
    </row>
    <row r="620" spans="2:3" ht="13">
      <c r="B620">
        <v>-3.3534040384046477</v>
      </c>
      <c r="C620">
        <v>-9.2452520969949283</v>
      </c>
    </row>
    <row r="621" spans="2:3" ht="13">
      <c r="B621">
        <v>1.7286792494177305</v>
      </c>
      <c r="C621">
        <v>-15.829536895751881</v>
      </c>
    </row>
    <row r="622" spans="2:3" ht="13">
      <c r="B622">
        <v>-0.74597796875976741</v>
      </c>
      <c r="C622">
        <v>-24.479050845683936</v>
      </c>
    </row>
    <row r="623" spans="2:3" ht="13">
      <c r="B623">
        <v>3.4526732153118189E-2</v>
      </c>
      <c r="C623">
        <v>5.5032226078334165</v>
      </c>
    </row>
    <row r="624" spans="2:3" ht="13">
      <c r="B624">
        <v>16.749443938934384</v>
      </c>
      <c r="C624">
        <v>-24.118516833484989</v>
      </c>
    </row>
    <row r="625" spans="2:3" ht="13">
      <c r="B625">
        <v>12.379333459487029</v>
      </c>
      <c r="C625">
        <v>-24.791958664353135</v>
      </c>
    </row>
    <row r="626" spans="2:3" ht="13">
      <c r="B626">
        <v>-0.37132806157731579</v>
      </c>
      <c r="C626">
        <v>-20.033675095462883</v>
      </c>
    </row>
    <row r="627" spans="2:3" ht="13">
      <c r="B627">
        <v>12.73484816276364</v>
      </c>
      <c r="C627">
        <v>-25.363601578473393</v>
      </c>
    </row>
    <row r="628" spans="2:3" ht="13">
      <c r="B628">
        <v>15.721009841677368</v>
      </c>
      <c r="C628">
        <v>-20.793324775353017</v>
      </c>
    </row>
    <row r="629" spans="2:3" ht="13">
      <c r="B629">
        <v>10.401520158625249</v>
      </c>
      <c r="C629">
        <v>-19.287012557832124</v>
      </c>
    </row>
    <row r="630" spans="2:3" ht="13">
      <c r="B630">
        <v>32.795115711524744</v>
      </c>
      <c r="C630">
        <v>-31.309469868599908</v>
      </c>
    </row>
    <row r="631" spans="2:3" ht="13">
      <c r="B631">
        <v>7.0496515980726837</v>
      </c>
      <c r="C631">
        <v>-23.992618685907924</v>
      </c>
    </row>
    <row r="632" spans="2:3" ht="13">
      <c r="B632">
        <v>41.274564330737853</v>
      </c>
      <c r="C632">
        <v>-24.094827586206897</v>
      </c>
    </row>
    <row r="633" spans="2:3" ht="13">
      <c r="B633">
        <v>11.718170626627154</v>
      </c>
      <c r="C633">
        <v>-33.567326100829611</v>
      </c>
    </row>
    <row r="634" spans="2:3" ht="13">
      <c r="B634">
        <v>26.498951781970646</v>
      </c>
      <c r="C634">
        <v>-22.948717948717949</v>
      </c>
    </row>
    <row r="635" spans="2:3" ht="13">
      <c r="B635">
        <v>10.427653263019115</v>
      </c>
      <c r="C635">
        <v>-22.279843590819201</v>
      </c>
    </row>
    <row r="636" spans="2:3" ht="13">
      <c r="B636">
        <v>34.833949844565161</v>
      </c>
      <c r="C636">
        <v>-23.725583611243451</v>
      </c>
    </row>
    <row r="637" spans="2:3" ht="13">
      <c r="B637">
        <v>27.735454114971979</v>
      </c>
      <c r="C637">
        <v>-23.803602414193556</v>
      </c>
    </row>
    <row r="638" spans="2:3" ht="13">
      <c r="B638">
        <v>18.874324503530815</v>
      </c>
      <c r="C638">
        <v>-25.356396910121671</v>
      </c>
    </row>
    <row r="639" spans="2:3" ht="13">
      <c r="B639">
        <v>14.447916723378539</v>
      </c>
      <c r="C639">
        <v>-26.75323053512416</v>
      </c>
    </row>
    <row r="640" spans="2:3" ht="13">
      <c r="B640">
        <v>11.715961914017331</v>
      </c>
      <c r="C640">
        <v>-38.161452298184628</v>
      </c>
    </row>
    <row r="641" spans="2:3" ht="13">
      <c r="B641">
        <v>31.465921225236304</v>
      </c>
      <c r="C641">
        <v>-26.59251769464105</v>
      </c>
    </row>
    <row r="642" spans="2:3" ht="13">
      <c r="B642">
        <v>12.902193591848766</v>
      </c>
      <c r="C642">
        <v>-25.363623787269109</v>
      </c>
    </row>
    <row r="648" spans="2:3" ht="13">
      <c r="B648">
        <v>4.2355431757155877</v>
      </c>
      <c r="C648">
        <v>-26.863788660981083</v>
      </c>
    </row>
    <row r="649" spans="2:3" ht="13">
      <c r="B649">
        <v>28.30002440307387</v>
      </c>
      <c r="C649">
        <v>-16.690898517010758</v>
      </c>
    </row>
    <row r="650" spans="2:3" ht="13">
      <c r="B650">
        <v>10.271238292211322</v>
      </c>
      <c r="C650">
        <v>-31.490787269681743</v>
      </c>
    </row>
    <row r="651" spans="2:3" ht="13">
      <c r="B651">
        <v>7.5009489798731437</v>
      </c>
      <c r="C651">
        <v>-25.99925990173022</v>
      </c>
    </row>
    <row r="652" spans="2:3" ht="13">
      <c r="B652">
        <v>8.4644640251368379</v>
      </c>
      <c r="C652">
        <v>-18.3098886845092</v>
      </c>
    </row>
    <row r="653" spans="2:3" ht="13">
      <c r="B653">
        <v>7.573383434481002</v>
      </c>
      <c r="C653">
        <v>-22.06997797895767</v>
      </c>
    </row>
    <row r="654" spans="2:3" ht="13">
      <c r="B654">
        <v>18.727297038308116</v>
      </c>
      <c r="C654">
        <v>-14.710404920553563</v>
      </c>
    </row>
    <row r="655" spans="2:3" ht="13">
      <c r="B655">
        <v>11.432859407999821</v>
      </c>
      <c r="C655">
        <v>-26.001767496430791</v>
      </c>
    </row>
    <row r="656" spans="2:3" ht="13">
      <c r="B656">
        <v>3.1983000931672123</v>
      </c>
      <c r="C656">
        <v>-25.448564593301437</v>
      </c>
    </row>
    <row r="657" spans="2:3" ht="13">
      <c r="B657">
        <v>10.599572181092206</v>
      </c>
      <c r="C657">
        <v>-24.475717439293597</v>
      </c>
    </row>
    <row r="658" spans="2:3" ht="13">
      <c r="B658">
        <v>3.482082667240153</v>
      </c>
      <c r="C658">
        <v>-25.906413481219854</v>
      </c>
    </row>
    <row r="659" spans="2:3" ht="13">
      <c r="B659">
        <v>10.709743344457614</v>
      </c>
      <c r="C659">
        <v>-32.858567685969277</v>
      </c>
    </row>
    <row r="660" spans="2:3" ht="13">
      <c r="B660">
        <v>24.518310602484505</v>
      </c>
      <c r="C660">
        <v>-12.28615863141524</v>
      </c>
    </row>
    <row r="661" spans="2:3" ht="13">
      <c r="B661">
        <v>15.450539122134597</v>
      </c>
      <c r="C661">
        <v>-16.26488527446994</v>
      </c>
    </row>
    <row r="662" spans="2:3" ht="13">
      <c r="B662">
        <v>8.4913410550473643</v>
      </c>
      <c r="C662">
        <v>-5.2254986990459669</v>
      </c>
    </row>
    <row r="663" spans="2:3" ht="13">
      <c r="B663">
        <v>11.880741079955193</v>
      </c>
      <c r="C663">
        <v>-4.7881773399014778</v>
      </c>
    </row>
    <row r="664" spans="2:3" ht="13">
      <c r="B664">
        <v>10.197534680920107</v>
      </c>
      <c r="C664">
        <v>-6.6080907926047958</v>
      </c>
    </row>
    <row r="665" spans="2:3" ht="13">
      <c r="B665">
        <v>3.5881807672317869</v>
      </c>
      <c r="C665">
        <v>-7.5326831292799339</v>
      </c>
    </row>
    <row r="666" spans="2:3" ht="13">
      <c r="B666">
        <v>5.3962211915859939</v>
      </c>
      <c r="C666">
        <v>-6.2170222528102776</v>
      </c>
    </row>
    <row r="667" spans="2:3" ht="13">
      <c r="B667">
        <v>6.3933573407799642</v>
      </c>
      <c r="C667">
        <v>-5.594534711964549</v>
      </c>
    </row>
    <row r="668" spans="2:3" ht="13">
      <c r="B668">
        <v>10.080790330876042</v>
      </c>
      <c r="C668">
        <v>-5.0692182410423454</v>
      </c>
    </row>
    <row r="669" spans="2:3" ht="13">
      <c r="B669">
        <v>12.67219834623949</v>
      </c>
      <c r="C669">
        <v>-5.5263259375220493</v>
      </c>
    </row>
    <row r="670" spans="2:3" ht="13">
      <c r="B670">
        <v>10.87820414965638</v>
      </c>
      <c r="C670">
        <v>-3.7880781879938756</v>
      </c>
    </row>
    <row r="671" spans="2:3" ht="13">
      <c r="B671">
        <v>0.30557586877435483</v>
      </c>
      <c r="C671">
        <v>-4.6100116414435393</v>
      </c>
    </row>
    <row r="672" spans="2:3" ht="13">
      <c r="B672">
        <v>11.034646566016612</v>
      </c>
      <c r="C672">
        <v>-6.9912888094706274</v>
      </c>
    </row>
    <row r="673" spans="2:3" ht="13">
      <c r="B673">
        <v>4.9165969972525829</v>
      </c>
      <c r="C673">
        <v>-9.1035120147874302</v>
      </c>
    </row>
    <row r="674" spans="2:3" ht="13">
      <c r="B674">
        <v>6.9663621326998424</v>
      </c>
      <c r="C674">
        <v>0</v>
      </c>
    </row>
    <row r="675" spans="2:3" ht="13">
      <c r="B675">
        <v>12.887248068989592</v>
      </c>
      <c r="C675">
        <v>7.1109742958288438</v>
      </c>
    </row>
    <row r="676" spans="2:3" ht="13">
      <c r="B676">
        <v>12.58166942784683</v>
      </c>
      <c r="C676">
        <v>-7.8415841584158414</v>
      </c>
    </row>
    <row r="677" spans="2:3" ht="13">
      <c r="B677">
        <v>0.8856468921276992</v>
      </c>
      <c r="C677">
        <v>-4.197802993662247</v>
      </c>
    </row>
    <row r="678" spans="2:3" ht="13">
      <c r="B678">
        <v>16.166696791251468</v>
      </c>
      <c r="C678">
        <v>-5.3362573099415203</v>
      </c>
    </row>
    <row r="679" spans="2:3" ht="13">
      <c r="B679">
        <v>3.8414712635290655</v>
      </c>
      <c r="C679">
        <v>-6.7856401743100232</v>
      </c>
    </row>
    <row r="680" spans="2:3" ht="13">
      <c r="B680">
        <v>-5.3093163112809449</v>
      </c>
      <c r="C680">
        <v>-7.6227897838899796</v>
      </c>
    </row>
    <row r="681" spans="2:3" ht="13">
      <c r="B681">
        <v>6.0174926110070182</v>
      </c>
      <c r="C681">
        <v>-8.1987577639751557</v>
      </c>
    </row>
    <row r="682" spans="2:3" ht="13">
      <c r="B682">
        <v>16.590811113865975</v>
      </c>
      <c r="C682">
        <v>0</v>
      </c>
    </row>
    <row r="683" spans="2:3" ht="13">
      <c r="B683">
        <v>4.8870192763419738</v>
      </c>
      <c r="C683">
        <v>0</v>
      </c>
    </row>
    <row r="684" spans="2:3" ht="13">
      <c r="B684">
        <v>0.80366626017858778</v>
      </c>
      <c r="C684">
        <v>0</v>
      </c>
    </row>
    <row r="685" spans="2:3" ht="13">
      <c r="B685">
        <v>9.4631064656199442</v>
      </c>
      <c r="C685">
        <v>0</v>
      </c>
    </row>
    <row r="686" spans="2:3" ht="13">
      <c r="B686">
        <v>3.6581378639294115</v>
      </c>
      <c r="C686">
        <v>0</v>
      </c>
    </row>
    <row r="687" spans="2:3" ht="13">
      <c r="B687">
        <v>22.252789534436324</v>
      </c>
      <c r="C687">
        <v>-36.971484759095382</v>
      </c>
    </row>
    <row r="688" spans="2:3" ht="13">
      <c r="B688">
        <v>-11.943167185606598</v>
      </c>
      <c r="C688">
        <v>0</v>
      </c>
    </row>
    <row r="689" spans="2:3" ht="13">
      <c r="B689">
        <v>9.6245114197433708</v>
      </c>
      <c r="C689">
        <v>-25.380530973451325</v>
      </c>
    </row>
    <row r="690" spans="2:3" ht="13">
      <c r="B690">
        <v>21.647174007792515</v>
      </c>
      <c r="C690">
        <v>0</v>
      </c>
    </row>
    <row r="691" spans="2:3" ht="13">
      <c r="B691">
        <v>17.030035836610857</v>
      </c>
      <c r="C691">
        <v>-39.954233409610985</v>
      </c>
    </row>
    <row r="692" spans="2:3" ht="13">
      <c r="B692">
        <v>-14.300559844201779</v>
      </c>
      <c r="C692">
        <v>0</v>
      </c>
    </row>
    <row r="693" spans="2:3" ht="13">
      <c r="B693">
        <v>12.386655164714064</v>
      </c>
      <c r="C693">
        <v>-34.494773519163765</v>
      </c>
    </row>
    <row r="694" spans="2:3" ht="13">
      <c r="B694">
        <v>13.613666495377863</v>
      </c>
      <c r="C694">
        <v>0</v>
      </c>
    </row>
    <row r="695" spans="2:3" ht="13">
      <c r="B695">
        <v>1.6168640136005443</v>
      </c>
      <c r="C695">
        <v>-26.793598233995585</v>
      </c>
    </row>
    <row r="696" spans="2:3" ht="13">
      <c r="B696">
        <v>-3.190758842963259</v>
      </c>
      <c r="C696">
        <v>-25.355719977233921</v>
      </c>
    </row>
    <row r="697" spans="2:3" ht="13">
      <c r="B697">
        <v>22.357624004898959</v>
      </c>
      <c r="C697">
        <v>-29.190140845070424</v>
      </c>
    </row>
    <row r="698" spans="2:3" ht="13">
      <c r="B698">
        <v>20.32722526401438</v>
      </c>
      <c r="C698">
        <v>-38.150537634408607</v>
      </c>
    </row>
    <row r="699" spans="2:3" ht="13">
      <c r="B699">
        <v>10.767285059231185</v>
      </c>
      <c r="C699">
        <v>0</v>
      </c>
    </row>
    <row r="700" spans="2:3" ht="13">
      <c r="B700">
        <v>-11.176470133964109</v>
      </c>
      <c r="C700">
        <v>0</v>
      </c>
    </row>
    <row r="701" spans="2:3" ht="13">
      <c r="B701">
        <v>14.636797872378985</v>
      </c>
      <c r="C701">
        <v>-36.936204794798861</v>
      </c>
    </row>
    <row r="702" spans="2:3" ht="13">
      <c r="B702">
        <v>22.115935387787829</v>
      </c>
      <c r="C702">
        <v>0</v>
      </c>
    </row>
    <row r="703" spans="2:3" ht="13">
      <c r="B703">
        <v>-10.007636906177225</v>
      </c>
      <c r="C703">
        <v>-25.553369404820465</v>
      </c>
    </row>
    <row r="704" spans="2:3" ht="13">
      <c r="B704">
        <v>4.0859090220629071</v>
      </c>
      <c r="C704">
        <v>-25.710344827586205</v>
      </c>
    </row>
    <row r="705" spans="2:3" ht="13">
      <c r="B705">
        <v>-4.0819186489986308</v>
      </c>
      <c r="C705">
        <v>-27.870221559966648</v>
      </c>
    </row>
    <row r="706" spans="2:3" ht="13">
      <c r="B706">
        <v>-6.8727806645771494E-2</v>
      </c>
      <c r="C706">
        <v>-20.342910101946245</v>
      </c>
    </row>
    <row r="707" spans="2:3" ht="13">
      <c r="B707">
        <v>-3.2518461364052698</v>
      </c>
      <c r="C707">
        <v>-21.10373019928462</v>
      </c>
    </row>
    <row r="708" spans="2:3" ht="13">
      <c r="B708">
        <v>-11.886867587089881</v>
      </c>
      <c r="C708">
        <v>-34.498228210517823</v>
      </c>
    </row>
    <row r="709" spans="2:3" ht="13">
      <c r="B709">
        <v>7.0349111456121136</v>
      </c>
      <c r="C709">
        <v>-14.395667046750285</v>
      </c>
    </row>
    <row r="710" spans="2:3" ht="13">
      <c r="B710">
        <v>1.9422097571776646</v>
      </c>
      <c r="C710">
        <v>-17.852941176470587</v>
      </c>
    </row>
    <row r="711" spans="2:3" ht="13">
      <c r="B711">
        <v>-3.4246145958223764</v>
      </c>
      <c r="C711">
        <v>-19.749004514806618</v>
      </c>
    </row>
    <row r="712" spans="2:3" ht="13">
      <c r="B712">
        <v>3.0545151136504352</v>
      </c>
      <c r="C712">
        <v>-19.855288359225369</v>
      </c>
    </row>
    <row r="713" spans="2:3" ht="13">
      <c r="B713">
        <v>7.4351787834498779</v>
      </c>
      <c r="C713">
        <v>-29.320040899795501</v>
      </c>
    </row>
    <row r="714" spans="2:3" ht="13">
      <c r="B714">
        <v>0.54353792405317591</v>
      </c>
      <c r="C714">
        <v>-23.800589654248192</v>
      </c>
    </row>
    <row r="715" spans="2:3" ht="13">
      <c r="B715">
        <v>9.3212566738351619</v>
      </c>
      <c r="C715">
        <v>-28.054354896405741</v>
      </c>
    </row>
    <row r="716" spans="2:3" ht="13">
      <c r="B716">
        <v>15.890787234910128</v>
      </c>
      <c r="C716">
        <v>-11.131124266496641</v>
      </c>
    </row>
    <row r="717" spans="2:3" ht="13">
      <c r="B717">
        <v>9.5919161434220719</v>
      </c>
      <c r="C717">
        <v>-5.5058518924695576</v>
      </c>
    </row>
    <row r="718" spans="2:3" ht="13">
      <c r="B718">
        <v>3.5600545181142706</v>
      </c>
      <c r="C718">
        <v>-12.452543659832955</v>
      </c>
    </row>
    <row r="719" spans="2:3" ht="13">
      <c r="B719">
        <v>0.45419766129057848</v>
      </c>
      <c r="C719">
        <v>-19.698673262873847</v>
      </c>
    </row>
    <row r="720" spans="2:3" ht="13">
      <c r="B720">
        <v>6.9647097548855399</v>
      </c>
      <c r="C720">
        <v>-24.236452507680141</v>
      </c>
    </row>
    <row r="721" spans="2:3" ht="13">
      <c r="B721">
        <v>-12.34043647740798</v>
      </c>
      <c r="C721">
        <v>-23.546302943287866</v>
      </c>
    </row>
    <row r="722" spans="2:3" ht="13">
      <c r="B722">
        <v>-14.845008207807005</v>
      </c>
      <c r="C722">
        <v>-28.611544461778472</v>
      </c>
    </row>
    <row r="723" spans="2:3" ht="13">
      <c r="B723">
        <v>-1.7791748948803701</v>
      </c>
      <c r="C723">
        <v>-14.173014145810663</v>
      </c>
    </row>
    <row r="724" spans="2:3" ht="13">
      <c r="B724">
        <v>-2.0256030075057136</v>
      </c>
      <c r="C724">
        <v>-9.9818040031193149</v>
      </c>
    </row>
    <row r="725" spans="2:3" ht="13">
      <c r="B725">
        <v>-8.1837151037938458</v>
      </c>
      <c r="C725">
        <v>-11.343503937007874</v>
      </c>
    </row>
    <row r="726" spans="2:3" ht="13">
      <c r="B726">
        <v>-4.3559046173792346</v>
      </c>
      <c r="C726">
        <v>-8.9432753888380603</v>
      </c>
    </row>
    <row r="727" spans="2:3" ht="13">
      <c r="B727">
        <v>-2.8133550227913897</v>
      </c>
      <c r="C727">
        <v>-20.248166948674562</v>
      </c>
    </row>
    <row r="728" spans="2:3" ht="13">
      <c r="B728">
        <v>-3.1908271773525723</v>
      </c>
      <c r="C728">
        <v>-19.174577581810105</v>
      </c>
    </row>
    <row r="729" spans="2:3" ht="13">
      <c r="B729">
        <v>-1.3592266770111774</v>
      </c>
      <c r="C729">
        <v>-10.238796205430161</v>
      </c>
    </row>
    <row r="730" spans="2:3" ht="13">
      <c r="B730">
        <v>-7.5391671636026842</v>
      </c>
      <c r="C730">
        <v>-9.59166895039737</v>
      </c>
    </row>
    <row r="731" spans="2:3" ht="13">
      <c r="B731">
        <v>-10.100293005890601</v>
      </c>
      <c r="C731">
        <v>0</v>
      </c>
    </row>
    <row r="732" spans="2:3" ht="13">
      <c r="B732">
        <v>-7.2160530024104723</v>
      </c>
      <c r="C732">
        <v>-10.803059273422562</v>
      </c>
    </row>
    <row r="733" spans="2:3" ht="13">
      <c r="B733">
        <v>-0.62875937329627263</v>
      </c>
      <c r="C733">
        <v>-16.259931895573214</v>
      </c>
    </row>
    <row r="734" spans="2:3" ht="13">
      <c r="B734">
        <v>-7.2183354542427676</v>
      </c>
      <c r="C734">
        <v>-11.665155636143851</v>
      </c>
    </row>
    <row r="735" spans="2:3" ht="13">
      <c r="B735">
        <v>1.6539940212823989</v>
      </c>
      <c r="C735">
        <v>0</v>
      </c>
    </row>
    <row r="736" spans="2:3" ht="13">
      <c r="B736">
        <v>-1.6164210399590662</v>
      </c>
      <c r="C736">
        <v>-8.9733840304182504</v>
      </c>
    </row>
    <row r="737" spans="2:3" ht="13">
      <c r="B737">
        <v>-3.1948540795440827</v>
      </c>
      <c r="C737">
        <v>-16.975917883932095</v>
      </c>
    </row>
    <row r="738" spans="2:3" ht="13">
      <c r="B738">
        <v>-5.470668281044631</v>
      </c>
      <c r="C738">
        <v>-11.257272957247661</v>
      </c>
    </row>
    <row r="739" spans="2:3" ht="13">
      <c r="B739">
        <v>10.826840709769531</v>
      </c>
      <c r="C739">
        <v>0</v>
      </c>
    </row>
    <row r="740" spans="2:3" ht="13">
      <c r="B740">
        <v>17.056480658121647</v>
      </c>
      <c r="C740">
        <v>-23.761467889908257</v>
      </c>
    </row>
    <row r="741" spans="2:3" ht="13">
      <c r="B741">
        <v>5.0145459652501891</v>
      </c>
      <c r="C741">
        <v>-24.319951045303156</v>
      </c>
    </row>
    <row r="742" spans="2:3" ht="13">
      <c r="B742">
        <v>6.666430673629705</v>
      </c>
      <c r="C742">
        <v>0</v>
      </c>
    </row>
    <row r="743" spans="2:3" ht="13">
      <c r="B743">
        <v>20.987863185593916</v>
      </c>
      <c r="C743">
        <v>0</v>
      </c>
    </row>
    <row r="744" spans="2:3" ht="13">
      <c r="B744">
        <v>6.968183294007666</v>
      </c>
      <c r="C744">
        <v>0</v>
      </c>
    </row>
    <row r="745" spans="2:3" ht="13">
      <c r="B745">
        <v>9.5948524745484036</v>
      </c>
      <c r="C745">
        <v>6.8162926018287617</v>
      </c>
    </row>
    <row r="746" spans="2:3" ht="13">
      <c r="B746">
        <v>10.640622367414075</v>
      </c>
      <c r="C746">
        <v>-27.153705158418433</v>
      </c>
    </row>
    <row r="747" spans="2:3" ht="13">
      <c r="B747">
        <v>18.117161480750845</v>
      </c>
      <c r="C747">
        <v>7.5294587577391656</v>
      </c>
    </row>
    <row r="748" spans="2:3" ht="13">
      <c r="B748">
        <v>2.1007587333002675</v>
      </c>
      <c r="C748">
        <v>0</v>
      </c>
    </row>
    <row r="749" spans="2:3" ht="13">
      <c r="B749">
        <v>20.136732939719835</v>
      </c>
      <c r="C749">
        <v>-16.333254883502001</v>
      </c>
    </row>
    <row r="750" spans="2:3" ht="13">
      <c r="B750">
        <v>37.841834953413972</v>
      </c>
      <c r="C750">
        <v>0</v>
      </c>
    </row>
    <row r="751" spans="2:3" ht="13">
      <c r="B751">
        <v>4.0206399487670019</v>
      </c>
      <c r="C751">
        <v>0</v>
      </c>
    </row>
    <row r="752" spans="2:3" ht="13">
      <c r="B752">
        <v>2.4614944313290792</v>
      </c>
      <c r="C752">
        <v>-6.6628374497415281</v>
      </c>
    </row>
    <row r="753" spans="2:3" ht="13">
      <c r="B753">
        <v>12.532248654362832</v>
      </c>
      <c r="C753">
        <v>-13.513007673591614</v>
      </c>
    </row>
    <row r="754" spans="2:3" ht="13">
      <c r="B754">
        <v>16.118299021712403</v>
      </c>
      <c r="C754">
        <v>-24.854045037531275</v>
      </c>
    </row>
    <row r="755" spans="2:3" ht="13">
      <c r="B755">
        <v>13.185030777621598</v>
      </c>
      <c r="C755">
        <v>-39.898705683736637</v>
      </c>
    </row>
    <row r="756" spans="2:3" ht="13">
      <c r="B756">
        <v>8.9708955758160585</v>
      </c>
      <c r="C756">
        <v>0</v>
      </c>
    </row>
    <row r="757" spans="2:3" ht="13">
      <c r="B757">
        <v>21.897401723069649</v>
      </c>
      <c r="C757">
        <v>0</v>
      </c>
    </row>
    <row r="758" spans="2:3" ht="13">
      <c r="B758">
        <v>10.565464616020321</v>
      </c>
      <c r="C758">
        <v>-27.652454030601703</v>
      </c>
    </row>
    <row r="759" spans="2:3" ht="13">
      <c r="B759">
        <v>6.3575069001010291</v>
      </c>
      <c r="C759">
        <v>-16.417894786649725</v>
      </c>
    </row>
    <row r="760" spans="2:3" ht="13">
      <c r="B760">
        <v>24.696874005983691</v>
      </c>
      <c r="C760">
        <v>-13.89903329752954</v>
      </c>
    </row>
    <row r="761" spans="2:3" ht="13">
      <c r="B761">
        <v>11.796550622804212</v>
      </c>
      <c r="C761">
        <v>4.2574257425742577</v>
      </c>
    </row>
    <row r="762" spans="2:3" ht="13">
      <c r="B762">
        <v>-7.3884758594440996</v>
      </c>
      <c r="C762">
        <v>0</v>
      </c>
    </row>
    <row r="763" spans="2:3" ht="13">
      <c r="B763">
        <v>8.7649556110454299</v>
      </c>
      <c r="C763">
        <v>-24.707544207817243</v>
      </c>
    </row>
    <row r="764" spans="2:3" ht="13">
      <c r="B764">
        <v>13.421372649585866</v>
      </c>
      <c r="C764">
        <v>0</v>
      </c>
    </row>
    <row r="765" spans="2:3" ht="13">
      <c r="B765">
        <v>6.1294461808314651</v>
      </c>
      <c r="C765">
        <v>-22.012237113948196</v>
      </c>
    </row>
    <row r="766" spans="2:3" ht="13">
      <c r="B766">
        <v>12.253589330661733</v>
      </c>
      <c r="C766">
        <v>-28.612716763005778</v>
      </c>
    </row>
    <row r="767" spans="2:3" ht="13">
      <c r="B767">
        <v>9.4435109421659291</v>
      </c>
      <c r="C767">
        <v>-28.978681209717401</v>
      </c>
    </row>
    <row r="768" spans="2:3" ht="13">
      <c r="B768">
        <v>8.4724433730913518</v>
      </c>
      <c r="C768">
        <v>-32.842286257684989</v>
      </c>
    </row>
    <row r="769" spans="2:3" ht="13">
      <c r="B769">
        <v>4.2445256603760626</v>
      </c>
      <c r="C769">
        <v>0</v>
      </c>
    </row>
    <row r="770" spans="2:3" ht="13">
      <c r="B770">
        <v>3.0093764366240663</v>
      </c>
      <c r="C770">
        <v>0</v>
      </c>
    </row>
    <row r="771" spans="2:3" ht="13">
      <c r="B771">
        <v>10.50233165673265</v>
      </c>
      <c r="C771">
        <v>-4.8771337460138815</v>
      </c>
    </row>
    <row r="772" spans="2:3" ht="13">
      <c r="B772">
        <v>7.7978162755287457</v>
      </c>
      <c r="C772">
        <v>0</v>
      </c>
    </row>
    <row r="773" spans="2:3" ht="13">
      <c r="B773">
        <v>12.602662530408189</v>
      </c>
      <c r="C773">
        <v>-6.8125516102394714</v>
      </c>
    </row>
    <row r="774" spans="2:3" ht="13">
      <c r="B774">
        <v>27.142343795432225</v>
      </c>
      <c r="C774">
        <v>-14.308716952769686</v>
      </c>
    </row>
    <row r="775" spans="2:3" ht="13">
      <c r="B775">
        <v>6.6260412686505248</v>
      </c>
      <c r="C775">
        <v>0</v>
      </c>
    </row>
    <row r="776" spans="2:3" ht="13">
      <c r="B776">
        <v>14.920195974076606</v>
      </c>
      <c r="C776">
        <v>-7.4264445232187173</v>
      </c>
    </row>
    <row r="777" spans="2:3" ht="13">
      <c r="B777">
        <v>9.2634022451705675</v>
      </c>
      <c r="C777">
        <v>-14.575390702697494</v>
      </c>
    </row>
    <row r="778" spans="2:3" ht="13">
      <c r="B778">
        <v>-1.2970365812743907</v>
      </c>
      <c r="C778">
        <v>0</v>
      </c>
    </row>
    <row r="779" spans="2:3" ht="13">
      <c r="B779">
        <v>4.4076781886969414</v>
      </c>
      <c r="C779">
        <v>0</v>
      </c>
    </row>
    <row r="780" spans="2:3" ht="13">
      <c r="B780">
        <v>4.3650784035083916</v>
      </c>
      <c r="C780">
        <v>-8.3430571761960319</v>
      </c>
    </row>
    <row r="781" spans="2:3" ht="13">
      <c r="B781">
        <v>16.706283079328294</v>
      </c>
      <c r="C781">
        <v>0</v>
      </c>
    </row>
    <row r="782" spans="2:3" ht="13">
      <c r="B782">
        <v>6.3556757452836266</v>
      </c>
      <c r="C782">
        <v>-9.126173948550429</v>
      </c>
    </row>
    <row r="783" spans="2:3" ht="13">
      <c r="B783">
        <v>-31.520512459098605</v>
      </c>
      <c r="C783">
        <v>0</v>
      </c>
    </row>
    <row r="784" spans="2:3" ht="13">
      <c r="B784">
        <v>7.6606882854500782</v>
      </c>
      <c r="C784">
        <v>-10.918114143920596</v>
      </c>
    </row>
    <row r="785" spans="2:3" ht="13">
      <c r="B785">
        <v>19.212830754633238</v>
      </c>
      <c r="C785">
        <v>-4.3470608940513902</v>
      </c>
    </row>
    <row r="786" spans="2:3" ht="13">
      <c r="B786">
        <v>19.680142460065241</v>
      </c>
      <c r="C786">
        <v>-18.091064037009982</v>
      </c>
    </row>
    <row r="787" spans="2:3" ht="13">
      <c r="B787">
        <v>-18.414003541271807</v>
      </c>
      <c r="C787">
        <v>0</v>
      </c>
    </row>
    <row r="788" spans="2:3" ht="13">
      <c r="B788">
        <v>1.2039987503905039</v>
      </c>
      <c r="C788">
        <v>0</v>
      </c>
    </row>
    <row r="789" spans="2:3" ht="13">
      <c r="B789">
        <v>2.4551647887094923</v>
      </c>
      <c r="C789">
        <v>0</v>
      </c>
    </row>
    <row r="790" spans="2:3" ht="13">
      <c r="B790">
        <v>6.4828856812229727</v>
      </c>
      <c r="C790">
        <v>-25.178147268408551</v>
      </c>
    </row>
    <row r="791" spans="2:3" ht="13">
      <c r="B791">
        <v>-4.3006886633293675</v>
      </c>
      <c r="C791">
        <v>0</v>
      </c>
    </row>
    <row r="792" spans="2:3" ht="13">
      <c r="B792">
        <v>0.34851685581599234</v>
      </c>
      <c r="C792">
        <v>0</v>
      </c>
    </row>
    <row r="793" spans="2:3" ht="13">
      <c r="B793">
        <v>-3.8873567003519476</v>
      </c>
      <c r="C793">
        <v>5.2297939778129949</v>
      </c>
    </row>
    <row r="794" spans="2:3" ht="13">
      <c r="B794">
        <v>14.075379183653954</v>
      </c>
      <c r="C794">
        <v>3.4586466165413534</v>
      </c>
    </row>
    <row r="795" spans="2:3" ht="13">
      <c r="B795">
        <v>3.142612524461839</v>
      </c>
      <c r="C795">
        <v>0</v>
      </c>
    </row>
    <row r="796" spans="2:3" ht="13">
      <c r="B796">
        <v>12.465640724238213</v>
      </c>
      <c r="C796">
        <v>-10.353327855382087</v>
      </c>
    </row>
    <row r="797" spans="2:3" ht="13">
      <c r="B797">
        <v>14.39199711622129</v>
      </c>
      <c r="C797">
        <v>-10.755001075500108</v>
      </c>
    </row>
    <row r="798" spans="2:3" ht="13">
      <c r="B798">
        <v>20.947618369941363</v>
      </c>
      <c r="C798">
        <v>-10.916139563354417</v>
      </c>
    </row>
    <row r="799" spans="2:3" ht="13">
      <c r="B799">
        <v>4.2556802181678055</v>
      </c>
      <c r="C799">
        <v>-18.417431192660551</v>
      </c>
    </row>
    <row r="800" spans="2:3" ht="13">
      <c r="B800">
        <v>4.1222825025215961</v>
      </c>
      <c r="C800">
        <v>-18.409090909090907</v>
      </c>
    </row>
    <row r="801" spans="2:3" ht="13">
      <c r="B801">
        <v>18.697795361881525</v>
      </c>
      <c r="C801">
        <v>-12.568578553615961</v>
      </c>
    </row>
    <row r="802" spans="2:3" ht="13">
      <c r="B802">
        <v>15.895739111237262</v>
      </c>
      <c r="C802">
        <v>-10.666666666666668</v>
      </c>
    </row>
    <row r="803" spans="2:3" ht="13">
      <c r="B803">
        <v>9.2640032055027746</v>
      </c>
      <c r="C803">
        <v>-9.7077761267954443</v>
      </c>
    </row>
    <row r="804" spans="2:3" ht="13">
      <c r="B804">
        <v>9.3517806987978886</v>
      </c>
      <c r="C804">
        <v>-11.830131445904954</v>
      </c>
    </row>
    <row r="805" spans="2:3" ht="13">
      <c r="B805">
        <v>11.794581319459112</v>
      </c>
      <c r="C805">
        <v>-7.955124936257012</v>
      </c>
    </row>
    <row r="806" spans="2:3" ht="13">
      <c r="B806">
        <v>11.838856201328163</v>
      </c>
      <c r="C806">
        <v>-12.355029585798817</v>
      </c>
    </row>
    <row r="825" spans="2:3" ht="13">
      <c r="B825">
        <v>-2.2360124111700515</v>
      </c>
      <c r="C825">
        <v>-23.842583324992496</v>
      </c>
    </row>
    <row r="826" spans="2:3" ht="13">
      <c r="B826">
        <v>8.1181198822239864</v>
      </c>
      <c r="C826">
        <v>4.1159420289855069</v>
      </c>
    </row>
    <row r="827" spans="2:3" ht="13">
      <c r="B827">
        <v>9.0576210256392429</v>
      </c>
      <c r="C827">
        <v>4.1293874741913283</v>
      </c>
    </row>
    <row r="828" spans="2:3" ht="13">
      <c r="B828">
        <v>10.3347280334728</v>
      </c>
      <c r="C828">
        <v>-27.669223616922363</v>
      </c>
    </row>
    <row r="829" spans="2:3" ht="13">
      <c r="B829">
        <v>7.5322026108409865</v>
      </c>
      <c r="C829">
        <v>-24.189968499336892</v>
      </c>
    </row>
    <row r="830" spans="2:3" ht="13">
      <c r="B830">
        <v>-1.860331523644895</v>
      </c>
      <c r="C830">
        <v>5.9561128526645764</v>
      </c>
    </row>
    <row r="831" spans="2:3" ht="13">
      <c r="B831">
        <v>5.6944411407911346</v>
      </c>
      <c r="C831">
        <v>-23.211901202672117</v>
      </c>
    </row>
    <row r="832" spans="2:3" ht="13">
      <c r="B832">
        <v>9.3877303816032267</v>
      </c>
      <c r="C832">
        <v>-22.138913203041518</v>
      </c>
    </row>
    <row r="833" spans="2:3" ht="13">
      <c r="B833">
        <v>2.066429848179741</v>
      </c>
      <c r="C833">
        <v>-13.197358109456214</v>
      </c>
    </row>
    <row r="834" spans="2:3" ht="13">
      <c r="B834">
        <v>9.3541488451668116</v>
      </c>
      <c r="C834">
        <v>-28.034839412084921</v>
      </c>
    </row>
    <row r="835" spans="2:3" ht="13">
      <c r="B835">
        <v>13.560652691087476</v>
      </c>
      <c r="C835">
        <v>-24.016563146997928</v>
      </c>
    </row>
    <row r="836" spans="2:3" ht="13">
      <c r="B836">
        <v>9.7275829277843044</v>
      </c>
      <c r="C836">
        <v>-29.762711864406782</v>
      </c>
    </row>
    <row r="837" spans="2:3" ht="13">
      <c r="B837">
        <v>19.343900151255852</v>
      </c>
      <c r="C837">
        <v>-23.640061006609052</v>
      </c>
    </row>
    <row r="838" spans="2:3" ht="13">
      <c r="B838">
        <v>8.0748174892344267</v>
      </c>
      <c r="C838">
        <v>-26.053042121684868</v>
      </c>
    </row>
    <row r="839" spans="2:3" ht="13">
      <c r="B839">
        <v>5.9475102449565895</v>
      </c>
      <c r="C839">
        <v>-23.932926829268293</v>
      </c>
    </row>
    <row r="840" spans="2:3" ht="13">
      <c r="B840">
        <v>4.0022032089112756</v>
      </c>
      <c r="C840">
        <v>-23.055028462998102</v>
      </c>
    </row>
    <row r="841" spans="2:3" ht="13">
      <c r="B841">
        <v>-10.691814263242826</v>
      </c>
      <c r="C841">
        <v>0</v>
      </c>
    </row>
    <row r="842" spans="2:3" ht="13">
      <c r="B842">
        <v>15.122636865970758</v>
      </c>
      <c r="C842">
        <v>-21.7280163599182</v>
      </c>
    </row>
    <row r="843" spans="2:3" ht="13">
      <c r="B843">
        <v>18.749277668588629</v>
      </c>
      <c r="C843">
        <v>-21.956769055745166</v>
      </c>
    </row>
    <row r="844" spans="2:3" ht="13">
      <c r="B844">
        <v>11.088539268915902</v>
      </c>
      <c r="C844">
        <v>-23.329379201265322</v>
      </c>
    </row>
    <row r="845" spans="2:3" ht="13">
      <c r="B845">
        <v>3.069809840713873</v>
      </c>
      <c r="C845">
        <v>-24.089852827265684</v>
      </c>
    </row>
    <row r="846" spans="2:3" ht="13">
      <c r="B846">
        <v>-4.2484546446477083</v>
      </c>
      <c r="C846">
        <v>-16.261858215303555</v>
      </c>
    </row>
    <row r="847" spans="2:3" ht="13">
      <c r="B847">
        <v>-3.6562359270213385</v>
      </c>
      <c r="C847">
        <v>-17.159792532779718</v>
      </c>
    </row>
    <row r="848" spans="2:3" ht="13">
      <c r="B848">
        <v>-10.27485773108484</v>
      </c>
      <c r="C848">
        <v>8.7635527254556038</v>
      </c>
    </row>
    <row r="849" spans="2:3" ht="13">
      <c r="B849">
        <v>0.77760563100680002</v>
      </c>
      <c r="C849">
        <v>-5.5632917899619763</v>
      </c>
    </row>
    <row r="850" spans="2:3" ht="13">
      <c r="B850">
        <v>-2.8320513096371513</v>
      </c>
      <c r="C850">
        <v>-14.135300384612989</v>
      </c>
    </row>
    <row r="851" spans="2:3" ht="13">
      <c r="B851">
        <v>-17.643153149159616</v>
      </c>
      <c r="C851">
        <v>5.6147543438646821</v>
      </c>
    </row>
    <row r="852" spans="2:3" ht="13">
      <c r="B852">
        <v>-10.000946258488217</v>
      </c>
      <c r="C852">
        <v>-26.12540353998817</v>
      </c>
    </row>
    <row r="853" spans="2:3" ht="13">
      <c r="B853">
        <v>-11.612978436437643</v>
      </c>
      <c r="C853">
        <v>-18.984643761794533</v>
      </c>
    </row>
    <row r="854" spans="2:3" ht="13">
      <c r="B854">
        <v>-0.20607304711504071</v>
      </c>
      <c r="C854">
        <v>-14.290581784442415</v>
      </c>
    </row>
    <row r="855" spans="2:3" ht="13">
      <c r="B855">
        <v>1.4234501809935196</v>
      </c>
      <c r="C855">
        <v>-26.869245644509203</v>
      </c>
    </row>
    <row r="856" spans="2:3" ht="13">
      <c r="B856">
        <v>7.9379927598996147</v>
      </c>
      <c r="C856">
        <v>-10.011958837769235</v>
      </c>
    </row>
    <row r="857" spans="2:3" ht="13">
      <c r="B857">
        <v>-9.1414039826441815</v>
      </c>
      <c r="C857">
        <v>-27.471949206856873</v>
      </c>
    </row>
    <row r="858" spans="2:3" ht="13">
      <c r="B858">
        <v>-4.4828798583024536</v>
      </c>
      <c r="C858">
        <v>-14.670533579252819</v>
      </c>
    </row>
    <row r="859" spans="2:3" ht="13">
      <c r="B859">
        <v>-5.8834233639773146</v>
      </c>
      <c r="C859">
        <v>-5.3054859666520029</v>
      </c>
    </row>
    <row r="860" spans="2:3" ht="13">
      <c r="B860">
        <v>-5.6591059343524002</v>
      </c>
      <c r="C860">
        <v>-15.010677848830397</v>
      </c>
    </row>
    <row r="861" spans="2:3" ht="13">
      <c r="B861">
        <v>-3.1217665791384945</v>
      </c>
      <c r="C861">
        <v>-17.947566903178952</v>
      </c>
    </row>
    <row r="862" spans="2:3" ht="13">
      <c r="B862">
        <v>-5.5972113628591345</v>
      </c>
      <c r="C862">
        <v>-20.268377235117072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Totals</vt:lpstr>
      <vt:lpstr>Summaries</vt:lpstr>
      <vt:lpstr>Constituencies</vt:lpstr>
      <vt:lpstr>Check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bettington</cp:lastModifiedBy>
  <dcterms:created xsi:type="dcterms:W3CDTF">2018-12-01T14:23:33Z</dcterms:created>
  <dcterms:modified xsi:type="dcterms:W3CDTF">2018-12-01T14:23:33Z</dcterms:modified>
</cp:coreProperties>
</file>