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12"/>
  <workbookPr/>
  <mc:AlternateContent xmlns:mc="http://schemas.openxmlformats.org/markup-compatibility/2006">
    <mc:Choice Requires="x15">
      <x15ac:absPath xmlns:x15ac="http://schemas.microsoft.com/office/spreadsheetml/2010/11/ac" url="https://luky.sharepoint.com/sites/CampbellLab/Shared Documents/Lab policies/Protocols/Mechanics/Motor calibration/"/>
    </mc:Choice>
  </mc:AlternateContent>
  <xr:revisionPtr revIDLastSave="14" documentId="8_{78254C3A-09F1-4C75-A220-760E614F5490}" xr6:coauthVersionLast="47" xr6:coauthVersionMax="47" xr10:uidLastSave="{3E4472D3-EED4-4CE8-BCCD-D1096018C582}"/>
  <bookViews>
    <workbookView minimized="1" xWindow="7275" yWindow="2490" windowWidth="19755" windowHeight="108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I3" i="1" s="1"/>
  <c r="D4" i="1"/>
  <c r="I4" i="1" s="1"/>
  <c r="D5" i="1"/>
  <c r="I5" i="1" s="1"/>
  <c r="D6" i="1"/>
  <c r="D7" i="1"/>
  <c r="I7" i="1" s="1"/>
  <c r="D8" i="1"/>
  <c r="I8" i="1" s="1"/>
  <c r="D9" i="1"/>
  <c r="I9" i="1" s="1"/>
  <c r="D10" i="1"/>
  <c r="I10" i="1" s="1"/>
  <c r="D11" i="1"/>
  <c r="I11" i="1" s="1"/>
  <c r="D12" i="1"/>
  <c r="I12" i="1"/>
  <c r="D13" i="1"/>
  <c r="I13" i="1"/>
  <c r="D14" i="1"/>
  <c r="I14" i="1" s="1"/>
  <c r="D15" i="1"/>
  <c r="I15" i="1" s="1"/>
  <c r="D16" i="1"/>
  <c r="I16" i="1"/>
  <c r="D17" i="1"/>
  <c r="I17" i="1"/>
  <c r="D18" i="1"/>
  <c r="I18" i="1" s="1"/>
  <c r="D19" i="1"/>
  <c r="I19" i="1" s="1"/>
  <c r="D20" i="1"/>
  <c r="I20" i="1"/>
  <c r="D21" i="1"/>
  <c r="I21" i="1"/>
  <c r="D22" i="1"/>
  <c r="I22" i="1" s="1"/>
  <c r="D23" i="1"/>
  <c r="I23" i="1" s="1"/>
  <c r="D24" i="1"/>
  <c r="I24" i="1"/>
  <c r="D25" i="1"/>
  <c r="I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I2" i="1"/>
  <c r="P6" i="1" l="1"/>
  <c r="P14" i="1" s="1"/>
  <c r="P3" i="1"/>
  <c r="P2" i="1"/>
  <c r="P11" i="1" s="1"/>
  <c r="I6" i="1"/>
  <c r="P7" i="1"/>
  <c r="J9" i="1" l="1"/>
  <c r="J13" i="1"/>
  <c r="J4" i="1"/>
  <c r="J14" i="1"/>
  <c r="J17" i="1"/>
  <c r="J20" i="1"/>
  <c r="J19" i="1"/>
  <c r="J16" i="1"/>
  <c r="J7" i="1"/>
  <c r="J2" i="1"/>
  <c r="J15" i="1"/>
  <c r="J3" i="1"/>
  <c r="J18" i="1"/>
  <c r="J6" i="1"/>
  <c r="J11" i="1"/>
  <c r="J12" i="1"/>
  <c r="J5" i="1"/>
  <c r="J8" i="1"/>
  <c r="J10" i="1"/>
  <c r="K3" i="1"/>
  <c r="K4" i="1"/>
  <c r="K11" i="1"/>
  <c r="K2" i="1"/>
  <c r="K7" i="1"/>
  <c r="K9" i="1"/>
  <c r="K13" i="1"/>
  <c r="K14" i="1"/>
  <c r="K8" i="1"/>
  <c r="K16" i="1"/>
  <c r="K20" i="1"/>
  <c r="K12" i="1"/>
  <c r="K18" i="1"/>
  <c r="K15" i="1"/>
  <c r="K6" i="1"/>
  <c r="K17" i="1"/>
  <c r="K10" i="1"/>
  <c r="K19" i="1"/>
  <c r="K5" i="1"/>
</calcChain>
</file>

<file path=xl/sharedStrings.xml><?xml version="1.0" encoding="utf-8"?>
<sst xmlns="http://schemas.openxmlformats.org/spreadsheetml/2006/main" count="19" uniqueCount="16">
  <si>
    <t>Motor input (V)</t>
  </si>
  <si>
    <t>Motor Output (V)</t>
  </si>
  <si>
    <t>Motor movement on screen (mm)</t>
  </si>
  <si>
    <t>Motor movement (µm)</t>
  </si>
  <si>
    <t>X_fit</t>
  </si>
  <si>
    <t>Motor_in_fit</t>
  </si>
  <si>
    <t>Motor_out_fit</t>
  </si>
  <si>
    <t>Motor in regression</t>
  </si>
  <si>
    <t>Screen calibration</t>
  </si>
  <si>
    <t>Slope</t>
  </si>
  <si>
    <t>(1 mm on screen = x µm for motor)</t>
  </si>
  <si>
    <t>Intercept</t>
  </si>
  <si>
    <t>Motor out regression</t>
  </si>
  <si>
    <t>Motor in calibration</t>
  </si>
  <si>
    <t>µm V^(-1)</t>
  </si>
  <si>
    <t>Motor out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</si>
</sst>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44420384951881"/>
          <c:y val="3.8698328935795952E-2"/>
          <c:w val="0.72918307086614176"/>
          <c:h val="0.75655842491984016"/>
        </c:manualLayout>
      </c:layout>
      <c:scatterChart>
        <c:scatterStyle val="lineMarker"/>
        <c:varyColors val="0"/>
        <c:ser>
          <c:idx val="0"/>
          <c:order val="0"/>
          <c:tx>
            <c:v>Motor 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Sheet1!$D$2:$D$20</c:f>
              <c:numCache>
                <c:formatCode>0.00E+00</c:formatCode>
                <c:ptCount val="19"/>
                <c:pt idx="0">
                  <c:v>22.917400000000001</c:v>
                </c:pt>
                <c:pt idx="1">
                  <c:v>39.584600000000002</c:v>
                </c:pt>
                <c:pt idx="2">
                  <c:v>58.3352</c:v>
                </c:pt>
                <c:pt idx="3">
                  <c:v>79.169200000000004</c:v>
                </c:pt>
                <c:pt idx="4">
                  <c:v>97.919800000000009</c:v>
                </c:pt>
                <c:pt idx="5">
                  <c:v>123.96230000000001</c:v>
                </c:pt>
                <c:pt idx="6">
                  <c:v>148.9631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Sheet1!$A$2:$A$20</c:f>
              <c:numCache>
                <c:formatCode>General</c:formatCode>
                <c:ptCount val="19"/>
                <c:pt idx="0">
                  <c:v>0.128</c:v>
                </c:pt>
                <c:pt idx="1">
                  <c:v>0.26</c:v>
                </c:pt>
                <c:pt idx="2">
                  <c:v>0.38400000000000001</c:v>
                </c:pt>
                <c:pt idx="3">
                  <c:v>0.51600000000000001</c:v>
                </c:pt>
                <c:pt idx="4">
                  <c:v>0.64</c:v>
                </c:pt>
                <c:pt idx="5">
                  <c:v>0.8</c:v>
                </c:pt>
                <c:pt idx="6">
                  <c:v>0.96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77-493B-996A-B3ACD4E39DF3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Motor_in_fit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Sheet1!$I$2:$I$20</c:f>
              <c:numCache>
                <c:formatCode>General</c:formatCode>
                <c:ptCount val="19"/>
                <c:pt idx="0">
                  <c:v>22.917400000000001</c:v>
                </c:pt>
                <c:pt idx="1">
                  <c:v>39.584600000000002</c:v>
                </c:pt>
                <c:pt idx="2">
                  <c:v>58.3352</c:v>
                </c:pt>
                <c:pt idx="3">
                  <c:v>79.169200000000004</c:v>
                </c:pt>
                <c:pt idx="4">
                  <c:v>97.919800000000009</c:v>
                </c:pt>
                <c:pt idx="5">
                  <c:v>123.96230000000001</c:v>
                </c:pt>
                <c:pt idx="6">
                  <c:v>148.9631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Sheet1!$J$2:$J$20</c:f>
              <c:numCache>
                <c:formatCode>General</c:formatCode>
                <c:ptCount val="19"/>
                <c:pt idx="0">
                  <c:v>0.14849484285426931</c:v>
                </c:pt>
                <c:pt idx="1">
                  <c:v>0.25647104407703397</c:v>
                </c:pt>
                <c:pt idx="2">
                  <c:v>0.37794427045264423</c:v>
                </c:pt>
                <c:pt idx="3">
                  <c:v>0.5129145219811001</c:v>
                </c:pt>
                <c:pt idx="4">
                  <c:v>0.63438774835671041</c:v>
                </c:pt>
                <c:pt idx="5">
                  <c:v>0.80310056276728026</c:v>
                </c:pt>
                <c:pt idx="6">
                  <c:v>0.96506486460142715</c:v>
                </c:pt>
                <c:pt idx="7">
                  <c:v>2.7566172967860202E-5</c:v>
                </c:pt>
                <c:pt idx="8">
                  <c:v>2.7566172967860202E-5</c:v>
                </c:pt>
                <c:pt idx="9">
                  <c:v>2.7566172967860202E-5</c:v>
                </c:pt>
                <c:pt idx="10">
                  <c:v>2.7566172967860202E-5</c:v>
                </c:pt>
                <c:pt idx="11">
                  <c:v>2.7566172967860202E-5</c:v>
                </c:pt>
                <c:pt idx="12">
                  <c:v>2.7566172967860202E-5</c:v>
                </c:pt>
                <c:pt idx="13">
                  <c:v>2.7566172967860202E-5</c:v>
                </c:pt>
                <c:pt idx="14">
                  <c:v>2.7566172967860202E-5</c:v>
                </c:pt>
                <c:pt idx="15">
                  <c:v>2.7566172967860202E-5</c:v>
                </c:pt>
                <c:pt idx="16">
                  <c:v>2.7566172967860202E-5</c:v>
                </c:pt>
                <c:pt idx="17">
                  <c:v>2.7566172967860202E-5</c:v>
                </c:pt>
                <c:pt idx="18">
                  <c:v>2.7566172967860202E-5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77-493B-996A-B3ACD4E3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01872"/>
        <c:axId val="322502704"/>
      </c:scatterChart>
      <c:valAx>
        <c:axId val="3225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Motor movement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02704"/>
        <c:crosses val="autoZero"/>
        <c:crossBetween val="midCat"/>
      </c:valAx>
      <c:valAx>
        <c:axId val="322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Motor input (V)</a:t>
                </a:r>
              </a:p>
            </c:rich>
          </c:tx>
          <c:layout>
            <c:manualLayout>
              <c:xMode val="edge"/>
              <c:yMode val="edge"/>
              <c:x val="4.6682633420822399E-2"/>
              <c:y val="0.26258879909140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44420384951881"/>
          <c:y val="3.8698328935795952E-2"/>
          <c:w val="0.72918307086614176"/>
          <c:h val="0.75655842491984016"/>
        </c:manualLayout>
      </c:layout>
      <c:scatterChart>
        <c:scatterStyle val="lineMarker"/>
        <c:varyColors val="0"/>
        <c:ser>
          <c:idx val="0"/>
          <c:order val="0"/>
          <c:tx>
            <c:v>Motor out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Sheet1!$D$2:$D$20</c:f>
              <c:numCache>
                <c:formatCode>0.00E+00</c:formatCode>
                <c:ptCount val="19"/>
                <c:pt idx="0">
                  <c:v>22.917400000000001</c:v>
                </c:pt>
                <c:pt idx="1">
                  <c:v>39.584600000000002</c:v>
                </c:pt>
                <c:pt idx="2">
                  <c:v>58.3352</c:v>
                </c:pt>
                <c:pt idx="3">
                  <c:v>79.169200000000004</c:v>
                </c:pt>
                <c:pt idx="4">
                  <c:v>97.919800000000009</c:v>
                </c:pt>
                <c:pt idx="5">
                  <c:v>123.96230000000001</c:v>
                </c:pt>
                <c:pt idx="6">
                  <c:v>148.9631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0.12</c:v>
                </c:pt>
                <c:pt idx="1">
                  <c:v>0.248</c:v>
                </c:pt>
                <c:pt idx="2">
                  <c:v>0.36799999999999999</c:v>
                </c:pt>
                <c:pt idx="3">
                  <c:v>0.48799999999999999</c:v>
                </c:pt>
                <c:pt idx="4">
                  <c:v>0.60399999999999998</c:v>
                </c:pt>
                <c:pt idx="5">
                  <c:v>0.77600000000000002</c:v>
                </c:pt>
                <c:pt idx="6">
                  <c:v>0.92800000000000005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0-44BE-8155-C11D8CD92F9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Motor_out_fit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Sheet1!$I$2:$I$20</c:f>
              <c:numCache>
                <c:formatCode>General</c:formatCode>
                <c:ptCount val="19"/>
                <c:pt idx="0">
                  <c:v>22.917400000000001</c:v>
                </c:pt>
                <c:pt idx="1">
                  <c:v>39.584600000000002</c:v>
                </c:pt>
                <c:pt idx="2">
                  <c:v>58.3352</c:v>
                </c:pt>
                <c:pt idx="3">
                  <c:v>79.169200000000004</c:v>
                </c:pt>
                <c:pt idx="4">
                  <c:v>97.919800000000009</c:v>
                </c:pt>
                <c:pt idx="5">
                  <c:v>123.96230000000001</c:v>
                </c:pt>
                <c:pt idx="6">
                  <c:v>148.9631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Sheet1!$K$2:$K$20</c:f>
              <c:numCache>
                <c:formatCode>General</c:formatCode>
                <c:ptCount val="19"/>
                <c:pt idx="0">
                  <c:v>0.14279452119255234</c:v>
                </c:pt>
                <c:pt idx="1">
                  <c:v>0.2466241547734476</c:v>
                </c:pt>
                <c:pt idx="2">
                  <c:v>0.3634324925519547</c:v>
                </c:pt>
                <c:pt idx="3">
                  <c:v>0.49321953452807377</c:v>
                </c:pt>
                <c:pt idx="4">
                  <c:v>0.61002787230658095</c:v>
                </c:pt>
                <c:pt idx="5">
                  <c:v>0.7722616747767298</c:v>
                </c:pt>
                <c:pt idx="6">
                  <c:v>0.92800612514807257</c:v>
                </c:pt>
                <c:pt idx="7">
                  <c:v>2.8775018821385444E-5</c:v>
                </c:pt>
                <c:pt idx="8">
                  <c:v>2.8775018821385444E-5</c:v>
                </c:pt>
                <c:pt idx="9">
                  <c:v>2.8775018821385444E-5</c:v>
                </c:pt>
                <c:pt idx="10">
                  <c:v>2.8775018821385444E-5</c:v>
                </c:pt>
                <c:pt idx="11">
                  <c:v>2.8775018821385444E-5</c:v>
                </c:pt>
                <c:pt idx="12">
                  <c:v>2.8775018821385444E-5</c:v>
                </c:pt>
                <c:pt idx="13">
                  <c:v>2.8775018821385444E-5</c:v>
                </c:pt>
                <c:pt idx="14">
                  <c:v>2.8775018821385444E-5</c:v>
                </c:pt>
                <c:pt idx="15">
                  <c:v>2.8775018821385444E-5</c:v>
                </c:pt>
                <c:pt idx="16">
                  <c:v>2.8775018821385444E-5</c:v>
                </c:pt>
                <c:pt idx="17">
                  <c:v>2.8775018821385444E-5</c:v>
                </c:pt>
                <c:pt idx="18">
                  <c:v>2.8775018821385444E-5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0-44BE-8155-C11D8CD92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501872"/>
        <c:axId val="322502704"/>
      </c:scatterChart>
      <c:valAx>
        <c:axId val="3225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Motor movement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02704"/>
        <c:crosses val="autoZero"/>
        <c:crossBetween val="midCat"/>
      </c:valAx>
      <c:valAx>
        <c:axId val="322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Motor output (V)</a:t>
                </a:r>
              </a:p>
            </c:rich>
          </c:tx>
          <c:layout>
            <c:manualLayout>
              <c:xMode val="edge"/>
              <c:yMode val="edge"/>
              <c:x val="4.6682633420822399E-2"/>
              <c:y val="0.26258879909140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23</xdr:row>
      <xdr:rowOff>85724</xdr:rowOff>
    </xdr:from>
    <xdr:to>
      <xdr:col>3</xdr:col>
      <xdr:colOff>657225</xdr:colOff>
      <xdr:row>42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1381125</xdr:colOff>
      <xdr:row>23</xdr:row>
      <xdr:rowOff>152400</xdr:rowOff>
    </xdr:from>
    <xdr:to>
      <xdr:col>9</xdr:col>
      <xdr:colOff>123825</xdr:colOff>
      <xdr:row>42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workbookViewId="0">
      <selection activeCell="F14" sqref="F14"/>
    </sheetView>
  </sheetViews>
  <sheetFormatPr defaultRowHeight="15"/>
  <cols>
    <col min="1" max="1" width="14.85546875" bestFit="1" customWidth="1"/>
    <col min="2" max="2" width="16.42578125" bestFit="1" customWidth="1"/>
    <col min="3" max="3" width="31.5703125" bestFit="1" customWidth="1"/>
    <col min="4" max="4" width="21.7109375" bestFit="1" customWidth="1"/>
    <col min="5" max="5" width="7.42578125" customWidth="1"/>
    <col min="6" max="6" width="30.85546875" bestFit="1" customWidth="1"/>
    <col min="16" max="16" width="12" bestFit="1" customWidth="1"/>
  </cols>
  <sheetData>
    <row r="1" spans="1:16" ht="15.75" thickBot="1">
      <c r="A1" t="s">
        <v>0</v>
      </c>
      <c r="B1" t="s">
        <v>1</v>
      </c>
      <c r="C1" t="s">
        <v>2</v>
      </c>
      <c r="D1" t="s">
        <v>3</v>
      </c>
      <c r="I1" t="s">
        <v>4</v>
      </c>
      <c r="J1" t="s">
        <v>5</v>
      </c>
      <c r="K1" t="s">
        <v>6</v>
      </c>
      <c r="N1" t="s">
        <v>7</v>
      </c>
    </row>
    <row r="2" spans="1:16">
      <c r="A2">
        <v>0.128</v>
      </c>
      <c r="B2">
        <v>0.12</v>
      </c>
      <c r="C2">
        <v>22</v>
      </c>
      <c r="D2" s="1">
        <f>IF(ISBLANK(C2),"",C2*$G$2)</f>
        <v>22.917400000000001</v>
      </c>
      <c r="E2" s="1"/>
      <c r="F2" s="2" t="s">
        <v>8</v>
      </c>
      <c r="G2" s="3">
        <v>1.0417000000000001</v>
      </c>
      <c r="I2">
        <f>IF(ISBLANK(D2),"",D2)</f>
        <v>22.917400000000001</v>
      </c>
      <c r="J2">
        <f>$P$3 + ($P$2*I2)</f>
        <v>0.14849484285426931</v>
      </c>
      <c r="K2">
        <f>$P$7 + ($P$6*I2)</f>
        <v>0.14279452119255234</v>
      </c>
      <c r="O2" t="s">
        <v>9</v>
      </c>
      <c r="P2">
        <f>INDEX(LINEST($A$2:$A$20,$D$2:$D$20,TRUE,TRUE),1)</f>
        <v>6.4783647656933788E-3</v>
      </c>
    </row>
    <row r="3" spans="1:16" ht="15.75" thickBot="1">
      <c r="A3">
        <v>0.26</v>
      </c>
      <c r="B3">
        <v>0.248</v>
      </c>
      <c r="C3">
        <v>38</v>
      </c>
      <c r="D3" s="1">
        <f t="shared" ref="D3:D50" si="0">IF(ISBLANK(C3),"",C3*$G$2)</f>
        <v>39.584600000000002</v>
      </c>
      <c r="E3" s="1"/>
      <c r="F3" s="4" t="s">
        <v>10</v>
      </c>
      <c r="G3" s="5"/>
      <c r="I3">
        <f t="shared" ref="I3:I25" si="1">IF(ISBLANK(D3),"",D3)</f>
        <v>39.584600000000002</v>
      </c>
      <c r="J3">
        <f t="shared" ref="J3:J20" si="2">$P$3 + ($P$2*I3)</f>
        <v>0.25647104407703397</v>
      </c>
      <c r="K3">
        <f>$P$7 + ($P$6*I3)</f>
        <v>0.2466241547734476</v>
      </c>
      <c r="O3" t="s">
        <v>11</v>
      </c>
      <c r="P3">
        <f>INDEX(LINEST($A$2:$A$20,$D$2:$D$20,TRUE,TRUE),2)</f>
        <v>2.7566172967860202E-5</v>
      </c>
    </row>
    <row r="4" spans="1:16">
      <c r="A4">
        <v>0.38400000000000001</v>
      </c>
      <c r="B4">
        <v>0.36799999999999999</v>
      </c>
      <c r="C4">
        <v>56</v>
      </c>
      <c r="D4" s="1">
        <f t="shared" si="0"/>
        <v>58.3352</v>
      </c>
      <c r="E4" s="1"/>
      <c r="I4">
        <f t="shared" si="1"/>
        <v>58.3352</v>
      </c>
      <c r="J4">
        <f t="shared" si="2"/>
        <v>0.37794427045264423</v>
      </c>
      <c r="K4">
        <f t="shared" ref="K4:K20" si="3">$P$7 + ($P$6*I4)</f>
        <v>0.3634324925519547</v>
      </c>
    </row>
    <row r="5" spans="1:16">
      <c r="A5">
        <v>0.51600000000000001</v>
      </c>
      <c r="B5">
        <v>0.48799999999999999</v>
      </c>
      <c r="C5">
        <v>76</v>
      </c>
      <c r="D5" s="1">
        <f t="shared" si="0"/>
        <v>79.169200000000004</v>
      </c>
      <c r="E5" s="1"/>
      <c r="I5">
        <f t="shared" si="1"/>
        <v>79.169200000000004</v>
      </c>
      <c r="J5">
        <f t="shared" si="2"/>
        <v>0.5129145219811001</v>
      </c>
      <c r="K5">
        <f t="shared" si="3"/>
        <v>0.49321953452807377</v>
      </c>
      <c r="N5" t="s">
        <v>12</v>
      </c>
    </row>
    <row r="6" spans="1:16">
      <c r="A6">
        <v>0.64</v>
      </c>
      <c r="B6">
        <v>0.60399999999999998</v>
      </c>
      <c r="C6">
        <v>94</v>
      </c>
      <c r="D6" s="1">
        <f t="shared" si="0"/>
        <v>97.919800000000009</v>
      </c>
      <c r="E6" s="1"/>
      <c r="I6">
        <f t="shared" si="1"/>
        <v>97.919800000000009</v>
      </c>
      <c r="J6">
        <f t="shared" si="2"/>
        <v>0.63438774835671041</v>
      </c>
      <c r="K6">
        <f t="shared" si="3"/>
        <v>0.61002787230658095</v>
      </c>
      <c r="O6" t="s">
        <v>9</v>
      </c>
      <c r="P6">
        <f>INDEX(LINEST($B$2:$B$20,$D$2:$D$20,TRUE,TRUE),1)</f>
        <v>6.2295786683363276E-3</v>
      </c>
    </row>
    <row r="7" spans="1:16">
      <c r="A7">
        <v>0.8</v>
      </c>
      <c r="B7">
        <v>0.77600000000000002</v>
      </c>
      <c r="C7">
        <v>119</v>
      </c>
      <c r="D7" s="1">
        <f t="shared" si="0"/>
        <v>123.96230000000001</v>
      </c>
      <c r="E7" s="1"/>
      <c r="I7">
        <f t="shared" si="1"/>
        <v>123.96230000000001</v>
      </c>
      <c r="J7">
        <f t="shared" si="2"/>
        <v>0.80310056276728026</v>
      </c>
      <c r="K7">
        <f t="shared" si="3"/>
        <v>0.7722616747767298</v>
      </c>
      <c r="O7" t="s">
        <v>11</v>
      </c>
      <c r="P7">
        <f>INDEX(LINEST($B$2:$B$20,$D$2:$D$20,TRUE,TRUE),2)</f>
        <v>2.8775018821385444E-5</v>
      </c>
    </row>
    <row r="8" spans="1:16">
      <c r="A8">
        <v>0.96</v>
      </c>
      <c r="B8">
        <v>0.92800000000000005</v>
      </c>
      <c r="C8">
        <v>143</v>
      </c>
      <c r="D8" s="1">
        <f t="shared" si="0"/>
        <v>148.9631</v>
      </c>
      <c r="E8" s="1"/>
      <c r="I8">
        <f t="shared" si="1"/>
        <v>148.9631</v>
      </c>
      <c r="J8">
        <f t="shared" si="2"/>
        <v>0.96506486460142715</v>
      </c>
      <c r="K8">
        <f t="shared" si="3"/>
        <v>0.92800612514807257</v>
      </c>
    </row>
    <row r="9" spans="1:16" ht="15.75" thickBot="1">
      <c r="A9">
        <v>0</v>
      </c>
      <c r="B9">
        <v>0</v>
      </c>
      <c r="C9">
        <v>0</v>
      </c>
      <c r="D9" s="1">
        <f t="shared" si="0"/>
        <v>0</v>
      </c>
      <c r="E9" s="1"/>
      <c r="I9">
        <f t="shared" si="1"/>
        <v>0</v>
      </c>
      <c r="J9">
        <f t="shared" si="2"/>
        <v>2.7566172967860202E-5</v>
      </c>
      <c r="K9">
        <f t="shared" si="3"/>
        <v>2.8775018821385444E-5</v>
      </c>
    </row>
    <row r="10" spans="1:16">
      <c r="A10">
        <v>0</v>
      </c>
      <c r="B10">
        <v>0</v>
      </c>
      <c r="C10">
        <v>0</v>
      </c>
      <c r="D10" s="1">
        <f t="shared" si="0"/>
        <v>0</v>
      </c>
      <c r="E10" s="1"/>
      <c r="I10">
        <f t="shared" si="1"/>
        <v>0</v>
      </c>
      <c r="J10">
        <f t="shared" si="2"/>
        <v>2.7566172967860202E-5</v>
      </c>
      <c r="K10">
        <f t="shared" si="3"/>
        <v>2.8775018821385444E-5</v>
      </c>
      <c r="N10" s="2" t="s">
        <v>13</v>
      </c>
      <c r="O10" s="6"/>
      <c r="P10" s="7"/>
    </row>
    <row r="11" spans="1:16" ht="15.75" thickBot="1">
      <c r="A11">
        <v>0</v>
      </c>
      <c r="B11">
        <v>0</v>
      </c>
      <c r="C11">
        <v>0</v>
      </c>
      <c r="D11" s="1">
        <f t="shared" si="0"/>
        <v>0</v>
      </c>
      <c r="E11" s="1"/>
      <c r="I11">
        <f t="shared" si="1"/>
        <v>0</v>
      </c>
      <c r="J11">
        <f t="shared" si="2"/>
        <v>2.7566172967860202E-5</v>
      </c>
      <c r="K11">
        <f t="shared" si="3"/>
        <v>2.8775018821385444E-5</v>
      </c>
      <c r="N11" s="4" t="s">
        <v>14</v>
      </c>
      <c r="O11" s="8"/>
      <c r="P11" s="5">
        <f>1/P2</f>
        <v>154.35994053554501</v>
      </c>
    </row>
    <row r="12" spans="1:16" ht="15.75" thickBot="1">
      <c r="A12">
        <v>0</v>
      </c>
      <c r="B12">
        <v>0</v>
      </c>
      <c r="C12">
        <v>0</v>
      </c>
      <c r="D12" s="1">
        <f t="shared" si="0"/>
        <v>0</v>
      </c>
      <c r="E12" s="1"/>
      <c r="I12">
        <f t="shared" si="1"/>
        <v>0</v>
      </c>
      <c r="J12">
        <f t="shared" si="2"/>
        <v>2.7566172967860202E-5</v>
      </c>
      <c r="K12">
        <f t="shared" si="3"/>
        <v>2.8775018821385444E-5</v>
      </c>
    </row>
    <row r="13" spans="1:16">
      <c r="A13">
        <v>0</v>
      </c>
      <c r="B13">
        <v>0</v>
      </c>
      <c r="C13">
        <v>0</v>
      </c>
      <c r="D13" s="1">
        <f t="shared" si="0"/>
        <v>0</v>
      </c>
      <c r="E13" s="1"/>
      <c r="I13">
        <f t="shared" si="1"/>
        <v>0</v>
      </c>
      <c r="J13">
        <f t="shared" si="2"/>
        <v>2.7566172967860202E-5</v>
      </c>
      <c r="K13">
        <f t="shared" si="3"/>
        <v>2.8775018821385444E-5</v>
      </c>
      <c r="N13" s="2" t="s">
        <v>15</v>
      </c>
      <c r="O13" s="6"/>
      <c r="P13" s="7"/>
    </row>
    <row r="14" spans="1:16" ht="15.75" thickBot="1">
      <c r="A14">
        <v>0</v>
      </c>
      <c r="B14">
        <v>0</v>
      </c>
      <c r="C14">
        <v>0</v>
      </c>
      <c r="D14" s="1">
        <f t="shared" si="0"/>
        <v>0</v>
      </c>
      <c r="E14" s="1"/>
      <c r="I14">
        <f t="shared" si="1"/>
        <v>0</v>
      </c>
      <c r="J14">
        <f t="shared" si="2"/>
        <v>2.7566172967860202E-5</v>
      </c>
      <c r="K14">
        <f t="shared" si="3"/>
        <v>2.8775018821385444E-5</v>
      </c>
      <c r="N14" s="4" t="s">
        <v>14</v>
      </c>
      <c r="O14" s="8"/>
      <c r="P14" s="5">
        <f>1/P6</f>
        <v>160.52449984824739</v>
      </c>
    </row>
    <row r="15" spans="1:16">
      <c r="A15">
        <v>0</v>
      </c>
      <c r="B15">
        <v>0</v>
      </c>
      <c r="C15">
        <v>0</v>
      </c>
      <c r="D15" s="1">
        <f t="shared" si="0"/>
        <v>0</v>
      </c>
      <c r="E15" s="1"/>
      <c r="I15">
        <f t="shared" si="1"/>
        <v>0</v>
      </c>
      <c r="J15">
        <f t="shared" si="2"/>
        <v>2.7566172967860202E-5</v>
      </c>
      <c r="K15">
        <f t="shared" si="3"/>
        <v>2.8775018821385444E-5</v>
      </c>
    </row>
    <row r="16" spans="1:16">
      <c r="A16">
        <v>0</v>
      </c>
      <c r="B16">
        <v>0</v>
      </c>
      <c r="C16">
        <v>0</v>
      </c>
      <c r="D16" s="1">
        <f t="shared" si="0"/>
        <v>0</v>
      </c>
      <c r="E16" s="1"/>
      <c r="I16">
        <f t="shared" si="1"/>
        <v>0</v>
      </c>
      <c r="J16">
        <f t="shared" si="2"/>
        <v>2.7566172967860202E-5</v>
      </c>
      <c r="K16">
        <f t="shared" si="3"/>
        <v>2.8775018821385444E-5</v>
      </c>
    </row>
    <row r="17" spans="1:11">
      <c r="A17">
        <v>0</v>
      </c>
      <c r="B17">
        <v>0</v>
      </c>
      <c r="C17">
        <v>0</v>
      </c>
      <c r="D17" s="1">
        <f t="shared" si="0"/>
        <v>0</v>
      </c>
      <c r="E17" s="1"/>
      <c r="I17">
        <f t="shared" si="1"/>
        <v>0</v>
      </c>
      <c r="J17">
        <f t="shared" si="2"/>
        <v>2.7566172967860202E-5</v>
      </c>
      <c r="K17">
        <f t="shared" si="3"/>
        <v>2.8775018821385444E-5</v>
      </c>
    </row>
    <row r="18" spans="1:11">
      <c r="A18">
        <v>0</v>
      </c>
      <c r="B18">
        <v>0</v>
      </c>
      <c r="C18">
        <v>0</v>
      </c>
      <c r="D18" s="1">
        <f t="shared" si="0"/>
        <v>0</v>
      </c>
      <c r="E18" s="1"/>
      <c r="I18">
        <f t="shared" si="1"/>
        <v>0</v>
      </c>
      <c r="J18">
        <f t="shared" si="2"/>
        <v>2.7566172967860202E-5</v>
      </c>
      <c r="K18">
        <f t="shared" si="3"/>
        <v>2.8775018821385444E-5</v>
      </c>
    </row>
    <row r="19" spans="1:11">
      <c r="A19">
        <v>0</v>
      </c>
      <c r="B19">
        <v>0</v>
      </c>
      <c r="C19">
        <v>0</v>
      </c>
      <c r="D19" s="1">
        <f t="shared" si="0"/>
        <v>0</v>
      </c>
      <c r="E19" s="1"/>
      <c r="I19">
        <f t="shared" si="1"/>
        <v>0</v>
      </c>
      <c r="J19">
        <f t="shared" si="2"/>
        <v>2.7566172967860202E-5</v>
      </c>
      <c r="K19">
        <f t="shared" si="3"/>
        <v>2.8775018821385444E-5</v>
      </c>
    </row>
    <row r="20" spans="1:11">
      <c r="A20">
        <v>0</v>
      </c>
      <c r="B20">
        <v>0</v>
      </c>
      <c r="C20">
        <v>0</v>
      </c>
      <c r="D20" s="1">
        <f t="shared" si="0"/>
        <v>0</v>
      </c>
      <c r="E20" s="1"/>
      <c r="I20">
        <f t="shared" si="1"/>
        <v>0</v>
      </c>
      <c r="J20">
        <f t="shared" si="2"/>
        <v>2.7566172967860202E-5</v>
      </c>
      <c r="K20">
        <f t="shared" si="3"/>
        <v>2.8775018821385444E-5</v>
      </c>
    </row>
    <row r="21" spans="1:11">
      <c r="D21" s="1" t="str">
        <f t="shared" si="0"/>
        <v/>
      </c>
      <c r="E21" s="1"/>
      <c r="I21" t="str">
        <f t="shared" si="1"/>
        <v/>
      </c>
    </row>
    <row r="22" spans="1:11">
      <c r="D22" s="1" t="str">
        <f t="shared" si="0"/>
        <v/>
      </c>
      <c r="E22" s="1"/>
      <c r="I22" t="str">
        <f t="shared" si="1"/>
        <v/>
      </c>
    </row>
    <row r="23" spans="1:11">
      <c r="D23" s="1" t="str">
        <f t="shared" si="0"/>
        <v/>
      </c>
      <c r="E23" s="1"/>
      <c r="I23" t="str">
        <f t="shared" si="1"/>
        <v/>
      </c>
    </row>
    <row r="24" spans="1:11">
      <c r="D24" s="1" t="str">
        <f t="shared" si="0"/>
        <v/>
      </c>
      <c r="E24" s="1"/>
      <c r="I24" t="str">
        <f t="shared" si="1"/>
        <v/>
      </c>
    </row>
    <row r="25" spans="1:11">
      <c r="D25" s="1" t="str">
        <f t="shared" si="0"/>
        <v/>
      </c>
      <c r="E25" s="1"/>
      <c r="I25" t="str">
        <f t="shared" si="1"/>
        <v/>
      </c>
    </row>
    <row r="26" spans="1:11">
      <c r="D26" s="1" t="str">
        <f t="shared" si="0"/>
        <v/>
      </c>
      <c r="E26" s="1"/>
    </row>
    <row r="27" spans="1:11">
      <c r="D27" s="1" t="str">
        <f t="shared" si="0"/>
        <v/>
      </c>
      <c r="E27" s="1"/>
    </row>
    <row r="28" spans="1:11">
      <c r="D28" s="1" t="str">
        <f t="shared" si="0"/>
        <v/>
      </c>
      <c r="E28" s="1"/>
    </row>
    <row r="29" spans="1:11">
      <c r="D29" s="1" t="str">
        <f t="shared" si="0"/>
        <v/>
      </c>
      <c r="E29" s="1"/>
    </row>
    <row r="30" spans="1:11">
      <c r="D30" s="1" t="str">
        <f t="shared" si="0"/>
        <v/>
      </c>
      <c r="E30" s="1"/>
    </row>
    <row r="31" spans="1:11">
      <c r="D31" s="1" t="str">
        <f t="shared" si="0"/>
        <v/>
      </c>
      <c r="E31" s="1"/>
    </row>
    <row r="32" spans="1:11">
      <c r="D32" s="1" t="str">
        <f t="shared" si="0"/>
        <v/>
      </c>
      <c r="E32" s="1"/>
    </row>
    <row r="33" spans="4:5">
      <c r="D33" s="1" t="str">
        <f t="shared" si="0"/>
        <v/>
      </c>
      <c r="E33" s="1"/>
    </row>
    <row r="34" spans="4:5">
      <c r="D34" s="1" t="str">
        <f t="shared" si="0"/>
        <v/>
      </c>
      <c r="E34" s="1"/>
    </row>
    <row r="35" spans="4:5">
      <c r="D35" s="1" t="str">
        <f t="shared" si="0"/>
        <v/>
      </c>
      <c r="E35" s="1"/>
    </row>
    <row r="36" spans="4:5">
      <c r="D36" s="1" t="str">
        <f t="shared" si="0"/>
        <v/>
      </c>
      <c r="E36" s="1"/>
    </row>
    <row r="37" spans="4:5">
      <c r="D37" s="1" t="str">
        <f t="shared" si="0"/>
        <v/>
      </c>
      <c r="E37" s="1"/>
    </row>
    <row r="38" spans="4:5">
      <c r="D38" s="1" t="str">
        <f t="shared" si="0"/>
        <v/>
      </c>
      <c r="E38" s="1"/>
    </row>
    <row r="39" spans="4:5">
      <c r="D39" s="1" t="str">
        <f t="shared" si="0"/>
        <v/>
      </c>
      <c r="E39" s="1"/>
    </row>
    <row r="40" spans="4:5">
      <c r="D40" s="1" t="str">
        <f t="shared" si="0"/>
        <v/>
      </c>
      <c r="E40" s="1"/>
    </row>
    <row r="41" spans="4:5">
      <c r="D41" s="1" t="str">
        <f t="shared" si="0"/>
        <v/>
      </c>
      <c r="E41" s="1"/>
    </row>
    <row r="42" spans="4:5">
      <c r="D42" s="1" t="str">
        <f t="shared" si="0"/>
        <v/>
      </c>
      <c r="E42" s="1"/>
    </row>
    <row r="43" spans="4:5">
      <c r="D43" s="1" t="str">
        <f t="shared" si="0"/>
        <v/>
      </c>
      <c r="E43" s="1"/>
    </row>
    <row r="44" spans="4:5">
      <c r="D44" s="1" t="str">
        <f t="shared" si="0"/>
        <v/>
      </c>
      <c r="E44" s="1"/>
    </row>
    <row r="45" spans="4:5">
      <c r="D45" s="1" t="str">
        <f t="shared" si="0"/>
        <v/>
      </c>
      <c r="E45" s="1"/>
    </row>
    <row r="46" spans="4:5">
      <c r="D46" s="1" t="str">
        <f t="shared" si="0"/>
        <v/>
      </c>
      <c r="E46" s="1"/>
    </row>
    <row r="47" spans="4:5">
      <c r="D47" s="1" t="str">
        <f t="shared" si="0"/>
        <v/>
      </c>
      <c r="E47" s="1"/>
    </row>
    <row r="48" spans="4:5">
      <c r="D48" s="1" t="str">
        <f t="shared" si="0"/>
        <v/>
      </c>
      <c r="E48" s="1"/>
    </row>
    <row r="49" spans="4:5">
      <c r="D49" s="1" t="str">
        <f t="shared" si="0"/>
        <v/>
      </c>
      <c r="E49" s="1"/>
    </row>
    <row r="50" spans="4:5">
      <c r="D50" s="1" t="str">
        <f t="shared" si="0"/>
        <v/>
      </c>
      <c r="E50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6" ma:contentTypeDescription="Create a new document." ma:contentTypeScope="" ma:versionID="13231beaf431ebcd1e0feea1ee7400a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2c43bb9650fad45b6068276d37b57855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560d88b-9459-45c3-8a30-9c03b99f5b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6299094-9969-4aa1-ba76-85cf9469c7b4}" ma:internalName="TaxCatchAll" ma:showField="CatchAllData" ma:web="6cbc0c5a-d948-46e5-8624-1bad210f77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5a2885-0f9b-4d04-9bc1-f867a2376b8a">
      <Terms xmlns="http://schemas.microsoft.com/office/infopath/2007/PartnerControls"/>
    </lcf76f155ced4ddcb4097134ff3c332f>
    <TaxCatchAll xmlns="6cbc0c5a-d948-46e5-8624-1bad210f77c7" xsi:nil="true"/>
  </documentManagement>
</p:properties>
</file>

<file path=customXml/itemProps1.xml><?xml version="1.0" encoding="utf-8"?>
<ds:datastoreItem xmlns:ds="http://schemas.openxmlformats.org/officeDocument/2006/customXml" ds:itemID="{09003514-1F0A-4730-824D-C3C7D9DF0614}"/>
</file>

<file path=customXml/itemProps2.xml><?xml version="1.0" encoding="utf-8"?>
<ds:datastoreItem xmlns:ds="http://schemas.openxmlformats.org/officeDocument/2006/customXml" ds:itemID="{526BD9C6-09D1-4496-A3D3-1B38062C48D0}"/>
</file>

<file path=customXml/itemProps3.xml><?xml version="1.0" encoding="utf-8"?>
<ds:datastoreItem xmlns:ds="http://schemas.openxmlformats.org/officeDocument/2006/customXml" ds:itemID="{55AF414E-6C4F-4778-A407-AFEBDC7946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Campbell, Kenneth</dc:creator>
  <cp:keywords/>
  <dc:description/>
  <cp:lastModifiedBy>Milburn, Gregory N.</cp:lastModifiedBy>
  <cp:revision/>
  <dcterms:created xsi:type="dcterms:W3CDTF">2019-04-30T15:18:55Z</dcterms:created>
  <dcterms:modified xsi:type="dcterms:W3CDTF">2023-03-17T17:17:41Z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  <property fmtid="{D5CDD505-2E9C-101B-9397-08002B2CF9AE}" pid="3" name="MediaServiceImageTags">
    <vt:lpwstr/>
  </property>
</Properties>
</file>