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B155C461-A614-410D-A25A-60EA399F9657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al.'!$A$10:$L$17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H14" i="2" l="1"/>
  <c r="H15" i="2"/>
  <c r="H16" i="2"/>
  <c r="H17" i="2"/>
  <c r="I14" i="2"/>
  <c r="I15" i="2"/>
  <c r="I16" i="2"/>
  <c r="I17" i="2"/>
  <c r="Q19" i="2"/>
  <c r="Q18" i="2"/>
  <c r="O19" i="2"/>
  <c r="P15" i="2"/>
  <c r="O15" i="2"/>
  <c r="O8" i="2"/>
  <c r="O18" i="2"/>
  <c r="Q17" i="2"/>
  <c r="O21" i="2" l="1"/>
  <c r="O20" i="2"/>
  <c r="I6" i="2"/>
  <c r="J6" i="2"/>
  <c r="I7" i="2"/>
  <c r="J7" i="2"/>
  <c r="J5" i="2"/>
  <c r="I5" i="2"/>
  <c r="N10" i="2"/>
  <c r="N11" i="2" s="1"/>
  <c r="P8" i="2"/>
  <c r="N4" i="2"/>
  <c r="P7" i="2" s="1"/>
  <c r="Q8" i="2" s="1"/>
  <c r="P13" i="2" l="1"/>
  <c r="P14" i="2"/>
  <c r="Q15" i="2" s="1"/>
  <c r="P12" i="2"/>
  <c r="P5" i="2"/>
  <c r="P6" i="2"/>
</calcChain>
</file>

<file path=xl/sharedStrings.xml><?xml version="1.0" encoding="utf-8"?>
<sst xmlns="http://schemas.openxmlformats.org/spreadsheetml/2006/main" count="98" uniqueCount="47">
  <si>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</si>
  <si>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</si>
  <si>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</si>
  <si>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</si>
  <si>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</si>
  <si>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</si>
  <si>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</si>
  <si>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</si>
  <si>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</si>
  <si>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</si>
  <si>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</si>
  <si>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</si>
  <si>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</si>
  <si>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</si>
  <si>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</si>
  <si>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</si>
  <si>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</si>
  <si>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</si>
  <si>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</si>
  <si>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</si>
  <si>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</si>
  <si>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</si>
  <si>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</si>
  <si>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</si>
  <si>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</si>
  <si>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</si>
  <si>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</si>
  <si>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</si>
  <si>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</si>
  <si>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</si>
  <si>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</si>
  <si>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</si>
  <si>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</si>
  <si>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</si>
  <si>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</si>
  <si>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</si>
  <si>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</si>
  <si>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</si>
  <si>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</si>
  <si>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</si>
  <si>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</si>
  <si>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</si>
  <si>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</si>
  <si>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</si>
  <si>
    <t>Units</t>
  </si>
  <si>
    <t>mg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</si>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</sst>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161925</xdr:rowOff>
    </xdr:from>
    <xdr:to>
      <xdr:col>5</xdr:col>
      <xdr:colOff>647700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324100" y="1619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2</xdr:col>
      <xdr:colOff>266700</xdr:colOff>
      <xdr:row>9</xdr:row>
      <xdr:rowOff>152400</xdr:rowOff>
    </xdr:from>
    <xdr:to>
      <xdr:col>5</xdr:col>
      <xdr:colOff>657225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2333625" y="28575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1" t="s">
        <v>10</v>
      </c>
      <c r="B1" s="72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1" t="s">
        <v>13</v>
      </c>
      <c r="B8" s="72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R26"/>
  <sheetViews>
    <sheetView tabSelected="1" workbookViewId="0">
      <selection activeCell="K8" sqref="K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0" width="10.85546875" customWidth="1"/>
    <col min="11" max="11" width="4.7109375" customWidth="1"/>
    <col min="12" max="12" width="17.28515625" customWidth="1"/>
    <col min="15" max="15" width="10.85546875" customWidth="1"/>
    <col min="16" max="16" width="10.28515625" customWidth="1"/>
  </cols>
  <sheetData>
    <row r="1" spans="1:17" ht="15.75" customHeight="1" thickBot="1" x14ac:dyDescent="0.25">
      <c r="A1" s="71" t="s">
        <v>30</v>
      </c>
      <c r="B1" s="72"/>
    </row>
    <row r="2" spans="1:17" ht="15.75" customHeight="1" x14ac:dyDescent="0.2">
      <c r="A2" s="3" t="s">
        <v>0</v>
      </c>
      <c r="B2" s="4"/>
    </row>
    <row r="3" spans="1:17" ht="15.75" customHeight="1" thickBot="1" x14ac:dyDescent="0.25">
      <c r="A3" s="1" t="s">
        <v>1</v>
      </c>
      <c r="B3" s="2"/>
    </row>
    <row r="4" spans="1:17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33</v>
      </c>
      <c r="K4" s="77" t="s">
        <v>44</v>
      </c>
      <c r="L4" s="44" t="s">
        <v>8</v>
      </c>
      <c r="N4" s="49">
        <f>50/68</f>
        <v>0.73529411764705888</v>
      </c>
      <c r="O4" s="50"/>
      <c r="P4" s="50"/>
      <c r="Q4" s="51"/>
    </row>
    <row r="5" spans="1:17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>
        <v>4.5918000000000001</v>
      </c>
      <c r="I5" s="38">
        <f>H5/2</f>
        <v>2.2959000000000001</v>
      </c>
      <c r="J5" s="38">
        <f>H5/5</f>
        <v>0.91836000000000007</v>
      </c>
      <c r="K5" s="73" t="s">
        <v>45</v>
      </c>
      <c r="L5" s="39"/>
      <c r="N5" s="52" t="s">
        <v>11</v>
      </c>
      <c r="O5" s="45">
        <v>6</v>
      </c>
      <c r="P5" s="53">
        <f>O5*$N$4</f>
        <v>4.4117647058823533</v>
      </c>
      <c r="Q5" s="54"/>
    </row>
    <row r="6" spans="1:17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>
        <v>39.795900000000003</v>
      </c>
      <c r="I6" s="38">
        <f t="shared" ref="I6:I7" si="0">H6/2</f>
        <v>19.897950000000002</v>
      </c>
      <c r="J6" s="38">
        <f t="shared" ref="J6:J7" si="1">H6/5</f>
        <v>7.9591800000000008</v>
      </c>
      <c r="K6" s="74" t="s">
        <v>46</v>
      </c>
      <c r="L6" s="31"/>
      <c r="N6" s="52" t="s">
        <v>28</v>
      </c>
      <c r="O6" s="45">
        <v>52</v>
      </c>
      <c r="P6" s="53">
        <f t="shared" ref="P6:P8" si="2">O6*$N$4</f>
        <v>38.235294117647058</v>
      </c>
      <c r="Q6" s="54"/>
    </row>
    <row r="7" spans="1:17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>
        <v>10.2041</v>
      </c>
      <c r="I7" s="23">
        <f t="shared" si="0"/>
        <v>5.1020500000000002</v>
      </c>
      <c r="J7" s="23">
        <f t="shared" si="1"/>
        <v>2.0408200000000001</v>
      </c>
      <c r="K7" s="75" t="s">
        <v>46</v>
      </c>
      <c r="L7" s="9"/>
      <c r="N7" s="55" t="s">
        <v>29</v>
      </c>
      <c r="O7" s="45">
        <v>16</v>
      </c>
      <c r="P7" s="53">
        <f t="shared" si="2"/>
        <v>11.764705882352942</v>
      </c>
      <c r="Q7" s="54"/>
    </row>
    <row r="8" spans="1:17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L8" s="18"/>
      <c r="N8" s="56" t="s">
        <v>40</v>
      </c>
      <c r="O8" s="57">
        <f>(0.5*16)/0.7</f>
        <v>11.428571428571429</v>
      </c>
      <c r="P8" s="58">
        <f t="shared" si="2"/>
        <v>8.4033613445378155</v>
      </c>
      <c r="Q8" s="59">
        <f>(0.5*P7)/0.6</f>
        <v>9.8039215686274517</v>
      </c>
    </row>
    <row r="9" spans="1:17" ht="15.75" customHeight="1" thickBot="1" x14ac:dyDescent="0.25">
      <c r="A9" s="45"/>
      <c r="B9" s="45"/>
      <c r="P9" s="47"/>
    </row>
    <row r="10" spans="1:17" ht="15.75" customHeight="1" thickBot="1" x14ac:dyDescent="0.25">
      <c r="A10" s="71" t="s">
        <v>30</v>
      </c>
      <c r="B10" s="72"/>
      <c r="N10" s="49">
        <f>(O6+O8)</f>
        <v>63.428571428571431</v>
      </c>
      <c r="O10" s="50"/>
      <c r="P10" s="60"/>
      <c r="Q10" s="51"/>
    </row>
    <row r="11" spans="1:17" ht="15.75" customHeight="1" x14ac:dyDescent="0.2">
      <c r="A11" s="3" t="s">
        <v>0</v>
      </c>
      <c r="B11" s="4"/>
      <c r="N11" s="61">
        <f>50/N10</f>
        <v>0.78828828828828823</v>
      </c>
      <c r="O11" s="45"/>
      <c r="P11" s="53"/>
      <c r="Q11" s="54"/>
    </row>
    <row r="12" spans="1:17" ht="15.75" customHeight="1" thickBot="1" x14ac:dyDescent="0.25">
      <c r="A12" s="1" t="s">
        <v>1</v>
      </c>
      <c r="B12" s="2"/>
      <c r="N12" s="52" t="s">
        <v>11</v>
      </c>
      <c r="O12" s="45">
        <v>6</v>
      </c>
      <c r="P12" s="53">
        <f>O12*$N$11</f>
        <v>4.7297297297297298</v>
      </c>
      <c r="Q12" s="54"/>
    </row>
    <row r="13" spans="1:17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33</v>
      </c>
      <c r="K13" s="78" t="s">
        <v>44</v>
      </c>
      <c r="L13" s="44" t="s">
        <v>8</v>
      </c>
      <c r="N13" s="52" t="s">
        <v>28</v>
      </c>
      <c r="O13" s="45">
        <v>52</v>
      </c>
      <c r="P13" s="53">
        <f t="shared" ref="P13:P14" si="3">O13*$N$11</f>
        <v>40.990990990990987</v>
      </c>
      <c r="Q13" s="54"/>
    </row>
    <row r="14" spans="1:17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4">J14*5</f>
        <v>4.4117647058823533</v>
      </c>
      <c r="I14" s="38">
        <f t="shared" ref="I14:I17" si="5">J14*2.5</f>
        <v>2.2058823529411766</v>
      </c>
      <c r="J14" s="38">
        <v>0.88235294117647056</v>
      </c>
      <c r="K14" s="73" t="s">
        <v>45</v>
      </c>
      <c r="L14" s="39"/>
      <c r="N14" s="55" t="s">
        <v>29</v>
      </c>
      <c r="O14" s="45">
        <v>16</v>
      </c>
      <c r="P14" s="53">
        <f t="shared" si="3"/>
        <v>12.612612612612612</v>
      </c>
      <c r="Q14" s="54"/>
    </row>
    <row r="15" spans="1:17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4"/>
        <v>38.235294117647058</v>
      </c>
      <c r="I15" s="38">
        <f t="shared" si="5"/>
        <v>19.117647058823529</v>
      </c>
      <c r="J15" s="38">
        <v>7.6470588235294121</v>
      </c>
      <c r="K15" s="74" t="s">
        <v>46</v>
      </c>
      <c r="L15" s="31"/>
      <c r="N15" s="62" t="s">
        <v>40</v>
      </c>
      <c r="O15" s="57">
        <f>(0.5*16)/0.7</f>
        <v>11.428571428571429</v>
      </c>
      <c r="P15" s="58">
        <f>O15*$N$11</f>
        <v>9.0090090090090094</v>
      </c>
      <c r="Q15" s="59">
        <f>(0.5*P14)/0.6</f>
        <v>10.51051051051051</v>
      </c>
    </row>
    <row r="16" spans="1:17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4"/>
        <v>3.3613445378151252</v>
      </c>
      <c r="I16" s="10">
        <f t="shared" si="5"/>
        <v>1.6806722689075626</v>
      </c>
      <c r="J16" s="10">
        <v>0.67226890756302504</v>
      </c>
      <c r="K16" s="76" t="s">
        <v>46</v>
      </c>
      <c r="L16" s="7"/>
    </row>
    <row r="17" spans="1:18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4"/>
        <v>8.4033613445378172</v>
      </c>
      <c r="I17" s="23">
        <f t="shared" si="5"/>
        <v>4.2016806722689086</v>
      </c>
      <c r="J17" s="23">
        <v>1.6806722689075633</v>
      </c>
      <c r="K17" s="75" t="s">
        <v>46</v>
      </c>
      <c r="L17" s="9"/>
      <c r="N17" s="64" t="s">
        <v>35</v>
      </c>
      <c r="O17" s="50">
        <v>16</v>
      </c>
      <c r="P17" s="69" t="s">
        <v>42</v>
      </c>
      <c r="Q17" s="51">
        <f>(10*16)/68</f>
        <v>2.3529411764705883</v>
      </c>
    </row>
    <row r="18" spans="1:18" ht="36" x14ac:dyDescent="0.2">
      <c r="N18" s="55" t="s">
        <v>41</v>
      </c>
      <c r="O18" s="65">
        <f>(16*0.5)/0.7</f>
        <v>11.428571428571429</v>
      </c>
      <c r="P18" s="66" t="s">
        <v>43</v>
      </c>
      <c r="Q18" s="54">
        <f>(Q17*0.5)/0.7</f>
        <v>1.6806722689075633</v>
      </c>
      <c r="R18" s="70"/>
    </row>
    <row r="19" spans="1:18" ht="38.25" x14ac:dyDescent="0.2">
      <c r="H19" s="46"/>
      <c r="N19" s="61"/>
      <c r="O19" s="45">
        <f>O17-O18</f>
        <v>4.5714285714285712</v>
      </c>
      <c r="P19" s="67" t="s">
        <v>36</v>
      </c>
      <c r="Q19" s="54">
        <f>Q17-Q18</f>
        <v>0.67226890756302504</v>
      </c>
    </row>
    <row r="20" spans="1:18" ht="30" customHeight="1" x14ac:dyDescent="0.2">
      <c r="N20" s="55" t="s">
        <v>37</v>
      </c>
      <c r="O20" s="45">
        <f>(52*10)/68</f>
        <v>7.6470588235294121</v>
      </c>
      <c r="P20" s="45"/>
      <c r="Q20" s="54"/>
    </row>
    <row r="21" spans="1:18" ht="30" customHeight="1" thickBot="1" x14ac:dyDescent="0.25">
      <c r="N21" s="56" t="s">
        <v>38</v>
      </c>
      <c r="O21" s="57">
        <f>(6*10)/68</f>
        <v>0.88235294117647056</v>
      </c>
      <c r="P21" s="57"/>
      <c r="Q21" s="68"/>
    </row>
    <row r="22" spans="1:18" ht="30" customHeight="1" x14ac:dyDescent="0.2"/>
    <row r="23" spans="1:18" ht="30" customHeight="1" x14ac:dyDescent="0.2"/>
    <row r="24" spans="1:18" ht="30" customHeight="1" x14ac:dyDescent="0.2"/>
    <row r="25" spans="1:18" ht="30" customHeight="1" x14ac:dyDescent="0.2"/>
    <row r="26" spans="1:18" ht="30" customHeight="1" x14ac:dyDescent="0.2"/>
  </sheetData>
  <mergeCells count="2">
    <mergeCell ref="A1:B1"/>
    <mergeCell ref="A10:B10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2023-12-18T19:14:24Z</cp:lastPrinted>
  <dcterms:created xsi:type="dcterms:W3CDTF">2018-06-07T17:40:20Z</dcterms:created>
  <dcterms:modified xsi:type="dcterms:W3CDTF">2023-12-18T19:14:27Z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