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6C9C4101-5C3F-44E1-BE4B-A16D95B3EAE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00mL" sheetId="1" r:id="rId1"/>
    <sheet name="250mL" sheetId="2" r:id="rId2"/>
  </sheets>
  <definedNames>
    <definedName name="_xlnm.Print_Area" localSheetId="1">'250mL'!$A$1:$I$13</definedName>
    <definedName name="_xlnm.Print_Area" localSheetId="0">'500mL'!$A$1:$J$16</definedName>
  </definedNames>
  <calcPr calcId="191028"/>
</workbook>
</file>

<file path=xl/calcChain.xml><?xml version="1.0" encoding="utf-8"?>
<calcChain xmlns="http://schemas.openxmlformats.org/spreadsheetml/2006/main">
  <c r="H8" i="1" l="1"/>
  <c r="H7" i="1" l="1"/>
  <c r="H6" i="1"/>
  <c r="F8" i="1"/>
  <c r="I8" i="1" s="1"/>
  <c r="F7" i="1"/>
  <c r="F5" i="1"/>
  <c r="I5" i="1" s="1"/>
  <c r="F6" i="1"/>
  <c r="I7" i="1"/>
  <c r="I6" i="1"/>
  <c r="H5" i="1" l="1"/>
  <c r="H7" i="2" l="1"/>
  <c r="F8" i="2"/>
  <c r="H8" i="2" s="1"/>
  <c r="F7" i="2"/>
  <c r="F6" i="2"/>
  <c r="H6" i="2" s="1"/>
  <c r="F5" i="2"/>
  <c r="H5" i="2" s="1"/>
</calcChain>
</file>

<file path=xl/sharedStrings.xml><?xml version="1.0" encoding="utf-8"?>
<sst xmlns="http://schemas.openxmlformats.org/spreadsheetml/2006/main" count="68" uniqueCount="38">
  <si>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</si>
  <si>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</si>
  <si>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</si>
  <si>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</si>
  <si>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</si>
  <si>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</si>
  <si>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</si>
  <si>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</si>
  <si>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</si>
  <si>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Amount for 250 ml</t>
  </si>
  <si>
    <t>Amount added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</si>
  <si>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</si>
  <si>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</si>
  <si>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</si>
  <si>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</si>
  <si>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</si>
  <si>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</si>
  <si>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</si>
  <si>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</si>
  <si>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</si>
  <si>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</si>
  <si>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</si>
  <si>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</si>
  <si>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</si>
  <si>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</si>
  <si>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</si>
  <si>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</si>
  <si>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</si>
  <si>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Double Strength Relax</t>
  </si>
  <si>
    <t>Target pH = 7.00</t>
  </si>
  <si>
    <t>HCl/KOH added</t>
  </si>
  <si>
    <t>Total HCl / KOH added</t>
  </si>
  <si>
    <t>Amount added (g)</t>
  </si>
  <si>
    <t>Amount for
1000mL</t>
  </si>
  <si>
    <t>Amount for
500mL</t>
  </si>
  <si>
    <t>Corrected
MW</t>
  </si>
  <si>
    <t>Sigma (Roche)</t>
  </si>
  <si>
    <t>28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</si>
</sst>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4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6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3" t="s">
        <v>28</v>
      </c>
      <c r="B1" s="34"/>
    </row>
    <row r="2" spans="1:10" ht="15.75" customHeight="1" x14ac:dyDescent="0.2">
      <c r="A2" s="15" t="s">
        <v>0</v>
      </c>
      <c r="B2" s="16"/>
    </row>
    <row r="3" spans="1:10" ht="15.75" customHeight="1" thickBot="1" x14ac:dyDescent="0.25">
      <c r="A3" s="3" t="s">
        <v>1</v>
      </c>
      <c r="B3" s="4"/>
    </row>
    <row r="4" spans="1:10" ht="30" customHeight="1" x14ac:dyDescent="0.2">
      <c r="A4" s="28" t="s">
        <v>2</v>
      </c>
      <c r="B4" s="29" t="s">
        <v>3</v>
      </c>
      <c r="C4" s="29" t="s">
        <v>4</v>
      </c>
      <c r="D4" s="29" t="s">
        <v>5</v>
      </c>
      <c r="E4" s="29" t="s">
        <v>6</v>
      </c>
      <c r="F4" s="30" t="s">
        <v>35</v>
      </c>
      <c r="G4" s="29" t="s">
        <v>8</v>
      </c>
      <c r="H4" s="30" t="s">
        <v>33</v>
      </c>
      <c r="I4" s="30" t="s">
        <v>34</v>
      </c>
      <c r="J4" s="31" t="s">
        <v>32</v>
      </c>
    </row>
    <row r="5" spans="1:10" ht="30" customHeight="1" x14ac:dyDescent="0.2">
      <c r="A5" s="18" t="s">
        <v>11</v>
      </c>
      <c r="B5" s="19" t="s">
        <v>12</v>
      </c>
      <c r="C5" s="19"/>
      <c r="D5" s="19">
        <v>74.55</v>
      </c>
      <c r="E5" s="19">
        <v>99.6</v>
      </c>
      <c r="F5" s="27">
        <f>D5/(E5/100)</f>
        <v>74.849397590361448</v>
      </c>
      <c r="G5" s="19" t="s">
        <v>13</v>
      </c>
      <c r="H5" s="26">
        <f>I5*2</f>
        <v>14.96987951807229</v>
      </c>
      <c r="I5" s="26">
        <f>F5*0.1</f>
        <v>7.4849397590361448</v>
      </c>
      <c r="J5" s="20"/>
    </row>
    <row r="6" spans="1:10" ht="30" customHeight="1" x14ac:dyDescent="0.2">
      <c r="A6" s="18" t="s">
        <v>14</v>
      </c>
      <c r="B6" s="19" t="s">
        <v>12</v>
      </c>
      <c r="C6" s="19"/>
      <c r="D6" s="19">
        <v>68.08</v>
      </c>
      <c r="E6" s="19">
        <v>97.9</v>
      </c>
      <c r="F6" s="27">
        <f>D6/(E6/100)</f>
        <v>69.540347293156273</v>
      </c>
      <c r="G6" s="19" t="s">
        <v>15</v>
      </c>
      <c r="H6" s="26">
        <f>I6*2</f>
        <v>2.7816138917262512</v>
      </c>
      <c r="I6" s="26">
        <f>F6*0.02</f>
        <v>1.3908069458631256</v>
      </c>
      <c r="J6" s="20"/>
    </row>
    <row r="7" spans="1:10" ht="30" customHeight="1" x14ac:dyDescent="0.2">
      <c r="A7" s="18" t="s">
        <v>16</v>
      </c>
      <c r="B7" s="19" t="s">
        <v>12</v>
      </c>
      <c r="C7" s="19"/>
      <c r="D7" s="19">
        <v>380.35</v>
      </c>
      <c r="E7" s="19">
        <v>97.9</v>
      </c>
      <c r="F7" s="27">
        <f>D7/(E7/100)</f>
        <v>388.50868232890701</v>
      </c>
      <c r="G7" s="19" t="s">
        <v>17</v>
      </c>
      <c r="H7" s="26">
        <f>I7*2</f>
        <v>1.554034729315628</v>
      </c>
      <c r="I7" s="26">
        <f>F7*0.002</f>
        <v>0.77701736465781401</v>
      </c>
      <c r="J7" s="20"/>
    </row>
    <row r="8" spans="1:10" ht="30" customHeight="1" x14ac:dyDescent="0.2">
      <c r="A8" s="18" t="s">
        <v>18</v>
      </c>
      <c r="B8" s="19" t="s">
        <v>36</v>
      </c>
      <c r="C8" s="19">
        <v>55208921</v>
      </c>
      <c r="D8" s="19">
        <v>605.19000000000005</v>
      </c>
      <c r="E8" s="32">
        <v>99</v>
      </c>
      <c r="F8" s="27">
        <f>D8/(E8/100)</f>
        <v>611.30303030303037</v>
      </c>
      <c r="G8" s="19" t="s">
        <v>19</v>
      </c>
      <c r="H8" s="26">
        <f>I8*2</f>
        <v>4.8904242424242428</v>
      </c>
      <c r="I8" s="26">
        <f>F8*0.004</f>
        <v>2.4452121212121214</v>
      </c>
      <c r="J8" s="20"/>
    </row>
    <row r="9" spans="1:10" ht="30" customHeight="1" thickBot="1" x14ac:dyDescent="0.25">
      <c r="A9" s="21" t="s">
        <v>20</v>
      </c>
      <c r="B9" s="22" t="s">
        <v>21</v>
      </c>
      <c r="C9" s="22"/>
      <c r="D9" s="22"/>
      <c r="E9" s="22"/>
      <c r="F9" s="22" t="s">
        <v>22</v>
      </c>
      <c r="G9" s="22" t="s">
        <v>23</v>
      </c>
      <c r="H9" s="22" t="s">
        <v>37</v>
      </c>
      <c r="I9" s="22" t="s">
        <v>24</v>
      </c>
      <c r="J9" s="23"/>
    </row>
    <row r="10" spans="1:10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 x14ac:dyDescent="0.25">
      <c r="A11" s="35" t="s">
        <v>29</v>
      </c>
      <c r="B11" s="36"/>
      <c r="C11" s="1"/>
      <c r="D11" s="1"/>
      <c r="E11" s="1"/>
      <c r="F11" s="1"/>
      <c r="G11" s="1"/>
      <c r="H11" s="1"/>
      <c r="I11" s="1"/>
    </row>
    <row r="12" spans="1:10" ht="30" customHeight="1" x14ac:dyDescent="0.2">
      <c r="A12" s="13" t="s">
        <v>26</v>
      </c>
      <c r="B12" s="14"/>
      <c r="C12" s="1"/>
      <c r="D12" s="1"/>
      <c r="E12" s="1"/>
      <c r="F12" s="1"/>
      <c r="G12" s="1"/>
      <c r="H12" s="1"/>
      <c r="I12" s="1"/>
    </row>
    <row r="13" spans="1:10" ht="30" customHeight="1" thickBot="1" x14ac:dyDescent="0.25">
      <c r="A13" s="24" t="s">
        <v>27</v>
      </c>
      <c r="B13" s="25"/>
      <c r="C13" s="1"/>
      <c r="D13" s="1"/>
      <c r="E13" s="1"/>
      <c r="F13" s="1"/>
      <c r="G13" s="1"/>
      <c r="H13" s="1"/>
      <c r="I13" s="1"/>
    </row>
    <row r="14" spans="1:10" ht="30" customHeight="1" x14ac:dyDescent="0.2">
      <c r="A14" s="37" t="s">
        <v>31</v>
      </c>
      <c r="B14" s="38"/>
    </row>
    <row r="15" spans="1:10" ht="15.75" customHeight="1" x14ac:dyDescent="0.2">
      <c r="A15" s="39"/>
      <c r="B15" s="40"/>
    </row>
    <row r="16" spans="1:10" ht="15.75" customHeight="1" thickBot="1" x14ac:dyDescent="0.25">
      <c r="A16" s="41"/>
      <c r="B16" s="42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04A7-A1BB-405F-A924-39D6EF8FB4D0}">
  <sheetPr>
    <outlinePr summaryBelow="0" summaryRight="0"/>
    <pageSetUpPr fitToPage="1"/>
  </sheetPr>
  <dimension ref="A1:I14"/>
  <sheetViews>
    <sheetView workbookViewId="0">
      <selection activeCell="K5" sqref="K5"/>
    </sheetView>
  </sheetViews>
  <sheetFormatPr defaultColWidth="14.42578125" defaultRowHeight="15.75" customHeight="1" x14ac:dyDescent="0.2"/>
  <cols>
    <col min="1" max="1" width="16.28515625" customWidth="1"/>
    <col min="2" max="2" width="13.42578125" customWidth="1"/>
    <col min="3" max="3" width="12" customWidth="1"/>
    <col min="4" max="4" width="7" bestFit="1" customWidth="1"/>
    <col min="5" max="5" width="8.140625" bestFit="1" customWidth="1"/>
    <col min="6" max="6" width="14" bestFit="1" customWidth="1"/>
    <col min="7" max="7" width="10.7109375" bestFit="1" customWidth="1"/>
    <col min="8" max="8" width="17.7109375" bestFit="1" customWidth="1"/>
    <col min="9" max="9" width="19.140625" customWidth="1"/>
  </cols>
  <sheetData>
    <row r="1" spans="1:9" ht="15.75" customHeight="1" thickBot="1" x14ac:dyDescent="0.25">
      <c r="A1" s="33" t="s">
        <v>28</v>
      </c>
      <c r="B1" s="34"/>
    </row>
    <row r="2" spans="1:9" ht="15.75" customHeight="1" x14ac:dyDescent="0.2">
      <c r="A2" s="15" t="s">
        <v>0</v>
      </c>
      <c r="B2" s="16"/>
    </row>
    <row r="3" spans="1:9" ht="15.75" customHeight="1" thickBot="1" x14ac:dyDescent="0.25">
      <c r="A3" s="3" t="s">
        <v>1</v>
      </c>
      <c r="B3" s="4"/>
    </row>
    <row r="4" spans="1:9" ht="15.75" customHeight="1" x14ac:dyDescent="0.2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</row>
    <row r="5" spans="1:9" ht="30" customHeight="1" x14ac:dyDescent="0.2">
      <c r="A5" s="8" t="s">
        <v>11</v>
      </c>
      <c r="B5" s="2" t="s">
        <v>12</v>
      </c>
      <c r="C5" s="2"/>
      <c r="D5" s="2">
        <v>74.55</v>
      </c>
      <c r="E5" s="2">
        <v>99.6</v>
      </c>
      <c r="F5" s="2">
        <f t="shared" ref="F5:F8" si="0">D5/(E5/100)</f>
        <v>74.849397590361448</v>
      </c>
      <c r="G5" s="2" t="s">
        <v>13</v>
      </c>
      <c r="H5" s="2">
        <f>F5*0.1/2</f>
        <v>3.7424698795180724</v>
      </c>
      <c r="I5" s="9"/>
    </row>
    <row r="6" spans="1:9" ht="30" customHeight="1" x14ac:dyDescent="0.2">
      <c r="A6" s="8" t="s">
        <v>14</v>
      </c>
      <c r="B6" s="2" t="s">
        <v>12</v>
      </c>
      <c r="C6" s="2"/>
      <c r="D6" s="2">
        <v>68.08</v>
      </c>
      <c r="E6" s="2">
        <v>97.5</v>
      </c>
      <c r="F6" s="2">
        <f t="shared" si="0"/>
        <v>69.825641025641019</v>
      </c>
      <c r="G6" s="2" t="s">
        <v>15</v>
      </c>
      <c r="H6" s="2">
        <f>F6*0.02/2</f>
        <v>0.69825641025641016</v>
      </c>
      <c r="I6" s="9"/>
    </row>
    <row r="7" spans="1:9" ht="30" customHeight="1" x14ac:dyDescent="0.2">
      <c r="A7" s="8" t="s">
        <v>16</v>
      </c>
      <c r="B7" s="2" t="s">
        <v>12</v>
      </c>
      <c r="C7" s="2"/>
      <c r="D7" s="2">
        <v>380.35</v>
      </c>
      <c r="E7" s="2">
        <v>97.5</v>
      </c>
      <c r="F7" s="2">
        <f t="shared" si="0"/>
        <v>390.10256410256414</v>
      </c>
      <c r="G7" s="2" t="s">
        <v>17</v>
      </c>
      <c r="H7" s="2">
        <f>F7*0.002/2</f>
        <v>0.39010256410256416</v>
      </c>
      <c r="I7" s="9"/>
    </row>
    <row r="8" spans="1:9" ht="30" customHeight="1" x14ac:dyDescent="0.2">
      <c r="A8" s="8" t="s">
        <v>18</v>
      </c>
      <c r="B8" s="2" t="s">
        <v>12</v>
      </c>
      <c r="C8" s="2"/>
      <c r="D8" s="2">
        <v>605.20000000000005</v>
      </c>
      <c r="E8" s="2">
        <v>99</v>
      </c>
      <c r="F8" s="2">
        <f t="shared" si="0"/>
        <v>611.31313131313141</v>
      </c>
      <c r="G8" s="2" t="s">
        <v>19</v>
      </c>
      <c r="H8" s="2">
        <f>F8*0.004/2</f>
        <v>1.2226262626262629</v>
      </c>
      <c r="I8" s="9"/>
    </row>
    <row r="9" spans="1:9" ht="30" customHeight="1" thickBot="1" x14ac:dyDescent="0.25">
      <c r="A9" s="10" t="s">
        <v>20</v>
      </c>
      <c r="B9" s="11" t="s">
        <v>21</v>
      </c>
      <c r="C9" s="11"/>
      <c r="D9" s="11"/>
      <c r="E9" s="11"/>
      <c r="F9" s="11" t="s">
        <v>22</v>
      </c>
      <c r="G9" s="11" t="s">
        <v>23</v>
      </c>
      <c r="H9" s="11" t="s">
        <v>25</v>
      </c>
      <c r="I9" s="12"/>
    </row>
    <row r="10" spans="1:9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27.95" customHeight="1" thickBot="1" x14ac:dyDescent="0.25">
      <c r="A11" s="35" t="s">
        <v>29</v>
      </c>
      <c r="B11" s="36"/>
      <c r="C11" s="1"/>
      <c r="D11" s="1"/>
      <c r="E11" s="1"/>
      <c r="F11" s="1"/>
      <c r="G11" s="1"/>
      <c r="H11" s="1"/>
      <c r="I11" s="1"/>
    </row>
    <row r="12" spans="1:9" ht="30" customHeight="1" x14ac:dyDescent="0.2">
      <c r="A12" s="13" t="s">
        <v>26</v>
      </c>
      <c r="B12" s="14"/>
      <c r="C12" s="1"/>
      <c r="D12" s="1"/>
      <c r="E12" s="1"/>
      <c r="F12" s="1"/>
      <c r="G12" s="1"/>
      <c r="H12" s="1"/>
      <c r="I12" s="1"/>
    </row>
    <row r="13" spans="1:9" ht="30" customHeight="1" x14ac:dyDescent="0.2">
      <c r="A13" s="8" t="s">
        <v>27</v>
      </c>
      <c r="B13" s="9"/>
      <c r="C13" s="1"/>
      <c r="D13" s="1"/>
      <c r="E13" s="1"/>
      <c r="F13" s="1"/>
      <c r="G13" s="1"/>
      <c r="H13" s="1"/>
      <c r="I13" s="1"/>
    </row>
    <row r="14" spans="1:9" ht="30" customHeight="1" thickBot="1" x14ac:dyDescent="0.25">
      <c r="A14" s="17" t="s">
        <v>30</v>
      </c>
      <c r="B14" s="12"/>
    </row>
  </sheetData>
  <mergeCells count="2">
    <mergeCell ref="A1:B1"/>
    <mergeCell ref="A11:B11"/>
  </mergeCells>
  <pageMargins left="0.7" right="0.7" top="0.75" bottom="0.75" header="0.3" footer="0.3"/>
  <pageSetup scale="9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AFEA7C-ECB0-4A51-9E17-02E120CDEEE9}">
  <ds:schemaRefs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6cbc0c5a-d948-46e5-8624-1bad210f77c7"/>
    <ds:schemaRef ds:uri="http://schemas.microsoft.com/office/infopath/2007/PartnerControls"/>
    <ds:schemaRef ds:uri="5d5a2885-0f9b-4d04-9bc1-f867a2376b8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500mL</vt:lpstr>
      <vt:lpstr>250mL</vt:lpstr>
      <vt:lpstr>'250mL'!Print_Area</vt:lpstr>
      <vt:lpstr>'500mL'!Print_Area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Yackzan, Andrew T.</cp:lastModifiedBy>
  <cp:revision/>
  <cp:lastPrinted>2023-03-30T15:18:17Z</cp:lastPrinted>
  <dcterms:created xsi:type="dcterms:W3CDTF">2018-06-07T17:40:20Z</dcterms:created>
  <dcterms:modified xsi:type="dcterms:W3CDTF">2023-05-23T19:13:45Z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